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omegaenergiarenovavel.sharepoint.com/sites/RI/Documentos Partilhados/Serena Energia/11. Resultados/2024/1T24/10. Planilha de Financials/"/>
    </mc:Choice>
  </mc:AlternateContent>
  <xr:revisionPtr revIDLastSave="2362" documentId="8_{5B14229D-BABF-4B2C-B7E7-9ACFC9761C8B}" xr6:coauthVersionLast="47" xr6:coauthVersionMax="47" xr10:uidLastSave="{C5B72645-037A-4F03-A6D9-6366C3248FE2}"/>
  <bookViews>
    <workbookView xWindow="-110" yWindow="-110" windowWidth="19420" windowHeight="10300" xr2:uid="{00000000-000D-0000-FFFF-FFFF00000000}"/>
  </bookViews>
  <sheets>
    <sheet name="Disclaimer" sheetId="20" r:id="rId1"/>
    <sheet name="Summary" sheetId="21" r:id="rId2"/>
    <sheet name="Serena Portfolio" sheetId="25" r:id="rId3"/>
    <sheet name="Development Pipeline" sheetId="26" r:id="rId4"/>
    <sheet name="Energy Production" sheetId="18" r:id="rId5"/>
    <sheet name="Energy Balance" sheetId="37" r:id="rId6"/>
    <sheet name="Income Statement" sheetId="13" r:id="rId7"/>
    <sheet name="Financials KPIs - Adjusted View" sheetId="30" r:id="rId8"/>
    <sheet name="Net Operating Revenue" sheetId="14" r:id="rId9"/>
    <sheet name="Operating Costs" sheetId="15" r:id="rId10"/>
    <sheet name="G&amp;A Expenses" sheetId="16" r:id="rId11"/>
    <sheet name="Net Financial Result" sheetId="17" r:id="rId12"/>
    <sheet name="BS - Assets" sheetId="31" r:id="rId13"/>
    <sheet name="BS - Liabilities and Equity" sheetId="32" r:id="rId14"/>
    <sheet name="Indebtedness" sheetId="33" r:id="rId15"/>
    <sheet name="Asset Strucutre" sheetId="27" r:id="rId16"/>
    <sheet name="CCEE Assets Code" sheetId="28" r:id="rId17"/>
    <sheet name="TUST | TUSD" sheetId="35" r:id="rId18"/>
  </sheets>
  <externalReferences>
    <externalReference r:id="rId19"/>
    <externalReference r:id="rId20"/>
    <externalReference r:id="rId21"/>
    <externalReference r:id="rId22"/>
    <externalReference r:id="rId23"/>
  </externalReferences>
  <definedNames>
    <definedName name="\0" localSheetId="12">'BS - Assets'!#REF!</definedName>
    <definedName name="\0" localSheetId="13">'BS - Liabilities and Equity'!#REF!</definedName>
    <definedName name="\0" localSheetId="14">Indebtedness!#REF!</definedName>
    <definedName name="\0">#REF!</definedName>
    <definedName name="_" localSheetId="12">'BS - Assets'!#REF!</definedName>
    <definedName name="_" localSheetId="13">'BS - Liabilities and Equity'!#REF!</definedName>
    <definedName name="_" localSheetId="14">Indebtedness!#REF!</definedName>
    <definedName name="_">#REF!</definedName>
    <definedName name="__123Graph_A" localSheetId="12" hidden="1">'BS - Assets'!#REF!</definedName>
    <definedName name="__123Graph_A" localSheetId="13" hidden="1">'BS - Liabilities and Equity'!#REF!</definedName>
    <definedName name="__123Graph_A" localSheetId="14" hidden="1">Indebtedness!#REF!</definedName>
    <definedName name="__123Graph_A" hidden="1">#REF!</definedName>
    <definedName name="__123Graph_X" hidden="1">#REF!</definedName>
    <definedName name="__NT8">#REF!</definedName>
    <definedName name="_001_rev_mkt_region">#REF!</definedName>
    <definedName name="_16A">#REF!</definedName>
    <definedName name="_16C">#REF!</definedName>
    <definedName name="_570LXT4WD">#REF!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gpl1">#REF!</definedName>
    <definedName name="_l">#REF!</definedName>
    <definedName name="_mnt1">#REF!</definedName>
    <definedName name="_mnt2">#REF!</definedName>
    <definedName name="_Mth3">#REF!</definedName>
    <definedName name="_NT1">#REF!</definedName>
    <definedName name="_NT2">#REF!</definedName>
    <definedName name="_NT3">#REF!</definedName>
    <definedName name="_NT4">#REF!</definedName>
    <definedName name="_NT5">#REF!</definedName>
    <definedName name="_NT6">#REF!</definedName>
    <definedName name="_NT7">#REF!</definedName>
    <definedName name="_PDM01">#REF!</definedName>
    <definedName name="_PDM02">#REF!</definedName>
    <definedName name="_SS7">#REF!</definedName>
    <definedName name="_TL18" localSheetId="12" hidden="1">{#N/A,#N/A,TRUE,"Total";#N/A,#N/A,TRUE,"Crop Harvesting";#N/A,#N/A,TRUE,"Hay &amp; Forage";#N/A,#N/A,TRUE,"CROP PRODUCTION";#N/A,#N/A,TRUE,"TRACTOR";#N/A,#N/A,TRUE,"Crawlers &amp; Dozers";#N/A,#N/A,TRUE,"TLB";#N/A,#N/A,TRUE,"Excavators";#N/A,#N/A,TRUE,"Loaders and Graders ";#N/A,#N/A,TRUE,"Skid Steer Loaders"}</definedName>
    <definedName name="_TL18" localSheetId="13" hidden="1">{#N/A,#N/A,TRUE,"Total";#N/A,#N/A,TRUE,"Crop Harvesting";#N/A,#N/A,TRUE,"Hay &amp; Forage";#N/A,#N/A,TRUE,"CROP PRODUCTION";#N/A,#N/A,TRUE,"TRACTOR";#N/A,#N/A,TRUE,"Crawlers &amp; Dozers";#N/A,#N/A,TRUE,"TLB";#N/A,#N/A,TRUE,"Excavators";#N/A,#N/A,TRUE,"Loaders and Graders ";#N/A,#N/A,TRUE,"Skid Steer Loaders"}</definedName>
    <definedName name="_TL18" localSheetId="14" hidden="1">{#N/A,#N/A,TRUE,"Total";#N/A,#N/A,TRUE,"Crop Harvesting";#N/A,#N/A,TRUE,"Hay &amp; Forage";#N/A,#N/A,TRUE,"CROP PRODUCTION";#N/A,#N/A,TRUE,"TRACTOR";#N/A,#N/A,TRUE,"Crawlers &amp; Dozers";#N/A,#N/A,TRUE,"TLB";#N/A,#N/A,TRUE,"Excavators";#N/A,#N/A,TRUE,"Loaders and Graders ";#N/A,#N/A,TRUE,"Skid Steer Loaders"}</definedName>
    <definedName name="_TL18" hidden="1">{#N/A,#N/A,TRUE,"Total";#N/A,#N/A,TRUE,"Crop Harvesting";#N/A,#N/A,TRUE,"Hay &amp; Forage";#N/A,#N/A,TRUE,"CROP PRODUCTION";#N/A,#N/A,TRUE,"TRACTOR";#N/A,#N/A,TRUE,"Crawlers &amp; Dozers";#N/A,#N/A,TRUE,"TLB";#N/A,#N/A,TRUE,"Excavators";#N/A,#N/A,TRUE,"Loaders and Graders ";#N/A,#N/A,TRUE,"Skid Steer Loaders"}</definedName>
    <definedName name="A" localSheetId="12">{"'RR'!$A$2:$E$81"}</definedName>
    <definedName name="A" localSheetId="13">{"'RR'!$A$2:$E$81"}</definedName>
    <definedName name="A" localSheetId="14">{"'RR'!$A$2:$E$81"}</definedName>
    <definedName name="A">{"'RR'!$A$2:$E$81"}</definedName>
    <definedName name="aa" localSheetId="12" hidden="1">{"'RR'!$A$2:$E$81"}</definedName>
    <definedName name="aa" localSheetId="13" hidden="1">{"'RR'!$A$2:$E$81"}</definedName>
    <definedName name="aa" localSheetId="14" hidden="1">{"'RR'!$A$2:$E$81"}</definedName>
    <definedName name="aa" hidden="1">{"'RR'!$A$2:$E$81"}</definedName>
    <definedName name="aaa" localSheetId="12" hidden="1">{"'RR'!$A$2:$E$81"}</definedName>
    <definedName name="aaa" localSheetId="13" hidden="1">{"'RR'!$A$2:$E$81"}</definedName>
    <definedName name="aaa" localSheetId="14" hidden="1">{"'RR'!$A$2:$E$81"}</definedName>
    <definedName name="aaa" hidden="1">{"'RR'!$A$2:$E$81"}</definedName>
    <definedName name="aaaa" localSheetId="12" hidden="1">{#N/A,#N/A,FALSE,"Aging Summary";#N/A,#N/A,FALSE,"Ratio Analysis";#N/A,#N/A,FALSE,"Test 120 Day Accts";#N/A,#N/A,FALSE,"Tickmarks"}</definedName>
    <definedName name="aaaa" localSheetId="13" hidden="1">{#N/A,#N/A,FALSE,"Aging Summary";#N/A,#N/A,FALSE,"Ratio Analysis";#N/A,#N/A,FALSE,"Test 120 Day Accts";#N/A,#N/A,FALSE,"Tickmarks"}</definedName>
    <definedName name="aaaa" localSheetId="14" hidden="1">{#N/A,#N/A,FALSE,"Aging Summary";#N/A,#N/A,FALSE,"Ratio Analysis";#N/A,#N/A,FALSE,"Test 120 Day Accts";#N/A,#N/A,FALSE,"Tickmarks"}</definedName>
    <definedName name="aaaa" hidden="1">{#N/A,#N/A,FALSE,"Aging Summary";#N/A,#N/A,FALSE,"Ratio Analysis";#N/A,#N/A,FALSE,"Test 120 Day Accts";#N/A,#N/A,FALSE,"Tickmarks"}</definedName>
    <definedName name="AAAAA" localSheetId="12" hidden="1">{#N/A,#N/A,TRUE,"7d";#N/A,#N/A,TRUE,"7g";#N/A,#N/A,TRUE,"7i"}</definedName>
    <definedName name="AAAAA" localSheetId="13" hidden="1">{#N/A,#N/A,TRUE,"7d";#N/A,#N/A,TRUE,"7g";#N/A,#N/A,TRUE,"7i"}</definedName>
    <definedName name="AAAAA" localSheetId="14" hidden="1">{#N/A,#N/A,TRUE,"7d";#N/A,#N/A,TRUE,"7g";#N/A,#N/A,TRUE,"7i"}</definedName>
    <definedName name="AAAAA" hidden="1">{#N/A,#N/A,TRUE,"7d";#N/A,#N/A,TRUE,"7g";#N/A,#N/A,TRUE,"7i"}</definedName>
    <definedName name="AAAAAA" localSheetId="12" hidden="1">{#N/A,#N/A,TRUE,"7d";#N/A,#N/A,TRUE,"7g";#N/A,#N/A,TRUE,"7i"}</definedName>
    <definedName name="AAAAAA" localSheetId="13" hidden="1">{#N/A,#N/A,TRUE,"7d";#N/A,#N/A,TRUE,"7g";#N/A,#N/A,TRUE,"7i"}</definedName>
    <definedName name="AAAAAA" localSheetId="14" hidden="1">{#N/A,#N/A,TRUE,"7d";#N/A,#N/A,TRUE,"7g";#N/A,#N/A,TRUE,"7i"}</definedName>
    <definedName name="AAAAAA" hidden="1">{#N/A,#N/A,TRUE,"7d";#N/A,#N/A,TRUE,"7g";#N/A,#N/A,TRUE,"7i"}</definedName>
    <definedName name="AAAAAAAA" localSheetId="12" hidden="1">{#N/A,#N/A,TRUE,"7d";#N/A,#N/A,TRUE,"7g";#N/A,#N/A,TRUE,"7i"}</definedName>
    <definedName name="AAAAAAAA" localSheetId="13" hidden="1">{#N/A,#N/A,TRUE,"7d";#N/A,#N/A,TRUE,"7g";#N/A,#N/A,TRUE,"7i"}</definedName>
    <definedName name="AAAAAAAA" localSheetId="14" hidden="1">{#N/A,#N/A,TRUE,"7d";#N/A,#N/A,TRUE,"7g";#N/A,#N/A,TRUE,"7i"}</definedName>
    <definedName name="AAAAAAAA" hidden="1">{#N/A,#N/A,TRUE,"7d";#N/A,#N/A,TRUE,"7g";#N/A,#N/A,TRUE,"7i"}</definedName>
    <definedName name="AAAAAAAAAA" localSheetId="12" hidden="1">{#N/A,#N/A,TRUE,"7d";#N/A,#N/A,TRUE,"7g";#N/A,#N/A,TRUE,"7i"}</definedName>
    <definedName name="AAAAAAAAAA" localSheetId="13" hidden="1">{#N/A,#N/A,TRUE,"7d";#N/A,#N/A,TRUE,"7g";#N/A,#N/A,TRUE,"7i"}</definedName>
    <definedName name="AAAAAAAAAA" localSheetId="14" hidden="1">{#N/A,#N/A,TRUE,"7d";#N/A,#N/A,TRUE,"7g";#N/A,#N/A,TRUE,"7i"}</definedName>
    <definedName name="AAAAAAAAAA" hidden="1">{#N/A,#N/A,TRUE,"7d";#N/A,#N/A,TRUE,"7g";#N/A,#N/A,TRUE,"7i"}</definedName>
    <definedName name="AAAAAAAAAAAAA" localSheetId="12" hidden="1">{#N/A,#N/A,TRUE,"7d";#N/A,#N/A,TRUE,"7g";#N/A,#N/A,TRUE,"7i"}</definedName>
    <definedName name="AAAAAAAAAAAAA" localSheetId="13" hidden="1">{#N/A,#N/A,TRUE,"7d";#N/A,#N/A,TRUE,"7g";#N/A,#N/A,TRUE,"7i"}</definedName>
    <definedName name="AAAAAAAAAAAAA" localSheetId="14" hidden="1">{#N/A,#N/A,TRUE,"7d";#N/A,#N/A,TRUE,"7g";#N/A,#N/A,TRUE,"7i"}</definedName>
    <definedName name="AAAAAAAAAAAAA" hidden="1">{#N/A,#N/A,TRUE,"7d";#N/A,#N/A,TRUE,"7g";#N/A,#N/A,TRUE,"7i"}</definedName>
    <definedName name="aaaaaaaaaaaaaa" localSheetId="12" hidden="1">{"'RR'!$A$2:$E$81"}</definedName>
    <definedName name="aaaaaaaaaaaaaa" localSheetId="13" hidden="1">{"'RR'!$A$2:$E$81"}</definedName>
    <definedName name="aaaaaaaaaaaaaa" localSheetId="14" hidden="1">{"'RR'!$A$2:$E$81"}</definedName>
    <definedName name="aaaaaaaaaaaaaa" hidden="1">{"'RR'!$A$2:$E$81"}</definedName>
    <definedName name="AAAAAAAAAAAAAAAAAAAA" localSheetId="12" hidden="1">{#N/A,#N/A,TRUE,"7d";#N/A,#N/A,TRUE,"7g";#N/A,#N/A,TRUE,"7i"}</definedName>
    <definedName name="AAAAAAAAAAAAAAAAAAAA" localSheetId="13" hidden="1">{#N/A,#N/A,TRUE,"7d";#N/A,#N/A,TRUE,"7g";#N/A,#N/A,TRUE,"7i"}</definedName>
    <definedName name="AAAAAAAAAAAAAAAAAAAA" localSheetId="14" hidden="1">{#N/A,#N/A,TRUE,"7d";#N/A,#N/A,TRUE,"7g";#N/A,#N/A,TRUE,"7i"}</definedName>
    <definedName name="AAAAAAAAAAAAAAAAAAAA" hidden="1">{#N/A,#N/A,TRUE,"7d";#N/A,#N/A,TRUE,"7g";#N/A,#N/A,TRUE,"7i"}</definedName>
    <definedName name="ACIARIA">#REF!</definedName>
    <definedName name="ACTIVO">#REF!</definedName>
    <definedName name="adadsgas" localSheetId="12" hidden="1">{#N/A,#N/A,TRUE,"7d";#N/A,#N/A,TRUE,"7g";#N/A,#N/A,TRUE,"7i"}</definedName>
    <definedName name="adadsgas" localSheetId="13" hidden="1">{#N/A,#N/A,TRUE,"7d";#N/A,#N/A,TRUE,"7g";#N/A,#N/A,TRUE,"7i"}</definedName>
    <definedName name="adadsgas" localSheetId="14" hidden="1">{#N/A,#N/A,TRUE,"7d";#N/A,#N/A,TRUE,"7g";#N/A,#N/A,TRUE,"7i"}</definedName>
    <definedName name="adadsgas" hidden="1">{#N/A,#N/A,TRUE,"7d";#N/A,#N/A,TRUE,"7g";#N/A,#N/A,TRUE,"7i"}</definedName>
    <definedName name="ADDINFO" localSheetId="12">'BS - Assets'!#REF!,'BS - Assets'!#REF!,'BS - Assets'!#REF!</definedName>
    <definedName name="ADDINFO" localSheetId="13">'BS - Liabilities and Equity'!#REF!,'BS - Liabilities and Equity'!#REF!,'BS - Liabilities and Equity'!#REF!</definedName>
    <definedName name="ADDINFO" localSheetId="14">Indebtedness!#REF!,Indebtedness!#REF!,Indebtedness!#REF!</definedName>
    <definedName name="ADDINFO">#REF!,#REF!,#REF!</definedName>
    <definedName name="AFX">#REF!</definedName>
    <definedName name="Ag_Equipment_Products">#REF!</definedName>
    <definedName name="AG_TRACTOR">#REF!</definedName>
    <definedName name="ALL">#REF!</definedName>
    <definedName name="ANNUALCOSTS">#REF!</definedName>
    <definedName name="ANNUALLAB">#REF!</definedName>
    <definedName name="ANNUALMAT">#REF!</definedName>
    <definedName name="ANNUALTMC">#REF!</definedName>
    <definedName name="ANOS">[1]SCHULZ!$CJ$3:$DC$3</definedName>
    <definedName name="Anterior">[2]Sumário!$C$9</definedName>
    <definedName name="ANVERSA_EURO_per_tutti_i_CONSOLIDATI">#REF!</definedName>
    <definedName name="APLICAÇÃO">#REF!</definedName>
    <definedName name="APOLICE_SEGUROS">'[3]425'!$E$34</definedName>
    <definedName name="APR">#REF!</definedName>
    <definedName name="APRDATA">#REF!</definedName>
    <definedName name="ARMAZ">'[3]159'!#REF!</definedName>
    <definedName name="ARMAZ_SILOTEC">'[3]159'!#REF!</definedName>
    <definedName name="ARMAZEN_COIMEX">'[3]298'!$E$30</definedName>
    <definedName name="ARMAZENAGEM_COIMEX">'[3]590'!$P$31</definedName>
    <definedName name="ARMAZENAGEM_COIMÉX">'[3]369'!$E$30</definedName>
    <definedName name="ARMAZENAGEM_TRA">'[3]371'!$E$25</definedName>
    <definedName name="ARREDONDAMENTO">'[3]638'!$J$55</definedName>
    <definedName name="AS2DocOpenMode" hidden="1">"AS2DocumentEdit"</definedName>
    <definedName name="AS2NamedRange" hidden="1">21</definedName>
    <definedName name="asgpl">#REF!</definedName>
    <definedName name="asitem">#REF!</definedName>
    <definedName name="asmbu">#REF!</definedName>
    <definedName name="asorg">#REF!</definedName>
    <definedName name="assubt">#REF!</definedName>
    <definedName name="ATIVO">#REF!</definedName>
    <definedName name="Atual">[2]Sumário!$C$8</definedName>
    <definedName name="ATUAL_EX_WORKS">'[3]761'!$Q$31</definedName>
    <definedName name="ATUALIZA_DESPORIGEM">'[3]2318'!$E$49</definedName>
    <definedName name="AUG">#REF!</definedName>
    <definedName name="b" localSheetId="12" hidden="1">{"'RR'!$A$2:$E$81"}</definedName>
    <definedName name="b" localSheetId="13" hidden="1">{"'RR'!$A$2:$E$81"}</definedName>
    <definedName name="b" localSheetId="14" hidden="1">{"'RR'!$A$2:$E$81"}</definedName>
    <definedName name="b" hidden="1">{"'RR'!$A$2:$E$81"}</definedName>
    <definedName name="BBB" localSheetId="12" hidden="1">{#N/A,#N/A,TRUE,"7d";#N/A,#N/A,TRUE,"7g";#N/A,#N/A,TRUE,"7i"}</definedName>
    <definedName name="BBB" localSheetId="13" hidden="1">{#N/A,#N/A,TRUE,"7d";#N/A,#N/A,TRUE,"7g";#N/A,#N/A,TRUE,"7i"}</definedName>
    <definedName name="BBB" localSheetId="14" hidden="1">{#N/A,#N/A,TRUE,"7d";#N/A,#N/A,TRUE,"7g";#N/A,#N/A,TRUE,"7i"}</definedName>
    <definedName name="BBB" hidden="1">{#N/A,#N/A,TRUE,"7d";#N/A,#N/A,TRUE,"7g";#N/A,#N/A,TRUE,"7i"}</definedName>
    <definedName name="Bbbbbbbbb" localSheetId="12" hidden="1">{#N/A,#N/A,TRUE,"7d";#N/A,#N/A,TRUE,"7g";#N/A,#N/A,TRUE,"7i"}</definedName>
    <definedName name="Bbbbbbbbb" localSheetId="13" hidden="1">{#N/A,#N/A,TRUE,"7d";#N/A,#N/A,TRUE,"7g";#N/A,#N/A,TRUE,"7i"}</definedName>
    <definedName name="Bbbbbbbbb" localSheetId="14" hidden="1">{#N/A,#N/A,TRUE,"7d";#N/A,#N/A,TRUE,"7g";#N/A,#N/A,TRUE,"7i"}</definedName>
    <definedName name="Bbbbbbbbb" hidden="1">{#N/A,#N/A,TRUE,"7d";#N/A,#N/A,TRUE,"7g";#N/A,#N/A,TRUE,"7i"}</definedName>
    <definedName name="BDG" localSheetId="12" hidden="1">{#N/A,#N/A,TRUE,"7d";#N/A,#N/A,TRUE,"7g";#N/A,#N/A,TRUE,"7i"}</definedName>
    <definedName name="BDG" localSheetId="13" hidden="1">{#N/A,#N/A,TRUE,"7d";#N/A,#N/A,TRUE,"7g";#N/A,#N/A,TRUE,"7i"}</definedName>
    <definedName name="BDG" localSheetId="14" hidden="1">{#N/A,#N/A,TRUE,"7d";#N/A,#N/A,TRUE,"7g";#N/A,#N/A,TRUE,"7i"}</definedName>
    <definedName name="BDG" hidden="1">{#N/A,#N/A,TRUE,"7d";#N/A,#N/A,TRUE,"7g";#N/A,#N/A,TRUE,"7i"}</definedName>
    <definedName name="BDG_99">#REF!</definedName>
    <definedName name="ber">#REF!</definedName>
    <definedName name="BFX">#REF!</definedName>
    <definedName name="BOTH">#REF!</definedName>
    <definedName name="bu" localSheetId="12" hidden="1">{"Title - BER",#N/A,FALSE,"TITLE"}</definedName>
    <definedName name="bu" localSheetId="13" hidden="1">{"Title - BER",#N/A,FALSE,"TITLE"}</definedName>
    <definedName name="bu" localSheetId="14" hidden="1">{"Title - BER",#N/A,FALSE,"TITLE"}</definedName>
    <definedName name="bu" hidden="1">{"Title - BER",#N/A,FALSE,"TITLE"}</definedName>
    <definedName name="BudgetTab">#REF!</definedName>
    <definedName name="BVO">#REF!</definedName>
    <definedName name="BVR">#REF!</definedName>
    <definedName name="C.I.F.">'[3]298'!$K$18</definedName>
    <definedName name="C.I.F._REAL">'[3]454'!$P$19</definedName>
    <definedName name="C.I.F._USD">'[3]298'!$L$18</definedName>
    <definedName name="CABDF">#REF!</definedName>
    <definedName name="CAIXA">[1]Caixa!$B$21:$L$216</definedName>
    <definedName name="CAMBIO">'[3]160'!$E$44</definedName>
    <definedName name="CAMBIO_FOB">'[3]444'!$E$40</definedName>
    <definedName name="CAP_RIO">'[3]557'!$D$31</definedName>
    <definedName name="CAPATAZIAS">'[3]2318'!$E$31</definedName>
    <definedName name="CAPATAZIAS_PORTO">'[3]454'!$E$26</definedName>
    <definedName name="CAPATAZIAS_RIO">'[3]371'!$E$26</definedName>
    <definedName name="Categories">#REF!</definedName>
    <definedName name="CENTO">#REF!</definedName>
    <definedName name="CID">#REF!</definedName>
    <definedName name="CIF">'[3]159'!#REF!</definedName>
    <definedName name="CIF_A">'[3]554'!$D$21</definedName>
    <definedName name="CIF_B">'[3]554'!$F$21</definedName>
    <definedName name="CIF_TOTAL">'[3]554'!$J$21</definedName>
    <definedName name="CLASSIFICAÇÃO_DO_INVESTIMENTO">#REF!</definedName>
    <definedName name="CMPF_FOB">'[3]557'!$P$31</definedName>
    <definedName name="CNLS">#REF!</definedName>
    <definedName name="CODE">#REF!</definedName>
    <definedName name="COIMEX">'[3]2318'!$E$35</definedName>
    <definedName name="COLUNASCAIXA">[1]Caixa!$B$21:$L$21</definedName>
    <definedName name="COMITÊ_DIRETORIA">#REF!</definedName>
    <definedName name="COMITÊ_INVESTIMENTOS">#REF!</definedName>
    <definedName name="COMPULSÓRIO">#REF!</definedName>
    <definedName name="CONCIL">#REF!</definedName>
    <definedName name="CONTAINER">'[3]277'!$C$10</definedName>
    <definedName name="CONTROLE_RESULTADOS">#REF!</definedName>
    <definedName name="CORRETAGEM">'[3]2318'!$E$48</definedName>
    <definedName name="count">#REF!</definedName>
    <definedName name="CPMF">'[3]2318'!$E$57</definedName>
    <definedName name="CPMF_TOTAL">'[3]557'!$T$31</definedName>
    <definedName name="CR" localSheetId="12" hidden="1">{"Title - LC",#N/A,FALSE,"TITLE"}</definedName>
    <definedName name="CR" localSheetId="13" hidden="1">{"Title - LC",#N/A,FALSE,"TITLE"}</definedName>
    <definedName name="CR" localSheetId="14" hidden="1">{"Title - LC",#N/A,FALSE,"TITLE"}</definedName>
    <definedName name="CR" hidden="1">{"Title - LC",#N/A,FALSE,"TITLE"}</definedName>
    <definedName name="curr">#REF!</definedName>
    <definedName name="currency">#REF!</definedName>
    <definedName name="CurYear">#REF!</definedName>
    <definedName name="d" localSheetId="12" hidden="1">{"'RR'!$A$2:$E$81"}</definedName>
    <definedName name="d" localSheetId="13" hidden="1">{"'RR'!$A$2:$E$81"}</definedName>
    <definedName name="d" localSheetId="14" hidden="1">{"'RR'!$A$2:$E$81"}</definedName>
    <definedName name="d" hidden="1">{"'RR'!$A$2:$E$81"}</definedName>
    <definedName name="da" localSheetId="12" hidden="1">{"'RR'!$A$2:$E$81"}</definedName>
    <definedName name="da" localSheetId="13" hidden="1">{"'RR'!$A$2:$E$81"}</definedName>
    <definedName name="da" localSheetId="14" hidden="1">{"'RR'!$A$2:$E$81"}</definedName>
    <definedName name="da" hidden="1">{"'RR'!$A$2:$E$81"}</definedName>
    <definedName name="daniel" localSheetId="12" hidden="1">{"'RR'!$A$2:$E$81"}</definedName>
    <definedName name="daniel" localSheetId="13" hidden="1">{"'RR'!$A$2:$E$81"}</definedName>
    <definedName name="daniel" localSheetId="14" hidden="1">{"'RR'!$A$2:$E$81"}</definedName>
    <definedName name="daniel" hidden="1">{"'RR'!$A$2:$E$81"}</definedName>
    <definedName name="data">#REF!</definedName>
    <definedName name="_xlnm.Database">#REF!</definedName>
    <definedName name="Date">#REF!</definedName>
    <definedName name="ddddddd" localSheetId="12" hidden="1">{"'RR'!$A$2:$E$81"}</definedName>
    <definedName name="ddddddd" localSheetId="13" hidden="1">{"'RR'!$A$2:$E$81"}</definedName>
    <definedName name="ddddddd" localSheetId="14" hidden="1">{"'RR'!$A$2:$E$81"}</definedName>
    <definedName name="ddddddd" hidden="1">{"'RR'!$A$2:$E$81"}</definedName>
    <definedName name="DEC">#REF!</definedName>
    <definedName name="Del">#REF!</definedName>
    <definedName name="DEL_ACQUISTI">#REF!</definedName>
    <definedName name="DEL_CENTO">#REF!</definedName>
    <definedName name="DEL_JESI">#REF!</definedName>
    <definedName name="DEL_MODENA">#REF!</definedName>
    <definedName name="Deleg">#REF!</definedName>
    <definedName name="delete" localSheetId="12" hidden="1">{#N/A,#N/A,TRUE,"Total";#N/A,#N/A,TRUE,"Crop Harvesting";#N/A,#N/A,TRUE,"Hay &amp; Forage";#N/A,#N/A,TRUE,"CROP PRODUCTION";#N/A,#N/A,TRUE,"TRACTOR";#N/A,#N/A,TRUE,"Crawlers &amp; Dozers";#N/A,#N/A,TRUE,"TLB";#N/A,#N/A,TRUE,"Excavators";#N/A,#N/A,TRUE,"Loaders and Graders ";#N/A,#N/A,TRUE,"Skid Steer Loaders"}</definedName>
    <definedName name="delete" localSheetId="13" hidden="1">{#N/A,#N/A,TRUE,"Total";#N/A,#N/A,TRUE,"Crop Harvesting";#N/A,#N/A,TRUE,"Hay &amp; Forage";#N/A,#N/A,TRUE,"CROP PRODUCTION";#N/A,#N/A,TRUE,"TRACTOR";#N/A,#N/A,TRUE,"Crawlers &amp; Dozers";#N/A,#N/A,TRUE,"TLB";#N/A,#N/A,TRUE,"Excavators";#N/A,#N/A,TRUE,"Loaders and Graders ";#N/A,#N/A,TRUE,"Skid Steer Loaders"}</definedName>
    <definedName name="delete" localSheetId="14" hidden="1">{#N/A,#N/A,TRUE,"Total";#N/A,#N/A,TRUE,"Crop Harvesting";#N/A,#N/A,TRUE,"Hay &amp; Forage";#N/A,#N/A,TRUE,"CROP PRODUCTION";#N/A,#N/A,TRUE,"TRACTOR";#N/A,#N/A,TRUE,"Crawlers &amp; Dozers";#N/A,#N/A,TRUE,"TLB";#N/A,#N/A,TRUE,"Excavators";#N/A,#N/A,TRUE,"Loaders and Graders ";#N/A,#N/A,TRUE,"Skid Steer Loaders"}</definedName>
    <definedName name="delete" hidden="1">{#N/A,#N/A,TRUE,"Total";#N/A,#N/A,TRUE,"Crop Harvesting";#N/A,#N/A,TRUE,"Hay &amp; Forage";#N/A,#N/A,TRUE,"CROP PRODUCTION";#N/A,#N/A,TRUE,"TRACTOR";#N/A,#N/A,TRUE,"Crawlers &amp; Dozers";#N/A,#N/A,TRUE,"TLB";#N/A,#N/A,TRUE,"Excavators";#N/A,#N/A,TRUE,"Loaders and Graders ";#N/A,#N/A,TRUE,"Skid Steer Loaders"}</definedName>
    <definedName name="Delta" localSheetId="12" hidden="1">{#N/A,#N/A,TRUE,"7d";#N/A,#N/A,TRUE,"7g";#N/A,#N/A,TRUE,"7i"}</definedName>
    <definedName name="Delta" localSheetId="13" hidden="1">{#N/A,#N/A,TRUE,"7d";#N/A,#N/A,TRUE,"7g";#N/A,#N/A,TRUE,"7i"}</definedName>
    <definedName name="Delta" localSheetId="14" hidden="1">{#N/A,#N/A,TRUE,"7d";#N/A,#N/A,TRUE,"7g";#N/A,#N/A,TRUE,"7i"}</definedName>
    <definedName name="Delta" hidden="1">{#N/A,#N/A,TRUE,"7d";#N/A,#N/A,TRUE,"7g";#N/A,#N/A,TRUE,"7i"}</definedName>
    <definedName name="DESC_FRETE">'[3]425'!$E$53</definedName>
    <definedName name="desconto">'[3]159'!$D$48</definedName>
    <definedName name="DESOVA">'[3]298'!$E$31</definedName>
    <definedName name="DESP_RIO">'[3]298'!$E$29</definedName>
    <definedName name="DESPACHANTE">'[3]371'!$E$34</definedName>
    <definedName name="DESPACHANTE_RIO">'[3]2318'!$E$34</definedName>
    <definedName name="DESPACHANTE_VITORIA">'[3]2318'!$E$39</definedName>
    <definedName name="DESPESA_ORIGEM">'[3]2318'!$E$20</definedName>
    <definedName name="DESPESAS">#REF!</definedName>
    <definedName name="DESPORIGEM_USD">'[3]2318'!$F$20</definedName>
    <definedName name="Details">#REF!</definedName>
    <definedName name="Detalle_pedido_ampliado">#REF!</definedName>
    <definedName name="DIF..FRETE">'[3]557'!$U$1</definedName>
    <definedName name="DIF._CAMBIAL">'[3]159'!$E$6</definedName>
    <definedName name="DIF_CAMBIAL">'[3]590'!$P$44</definedName>
    <definedName name="DIF_FOB">'[3]2318'!$E$47</definedName>
    <definedName name="DIF_FRETE">'[3]2318'!$E$37</definedName>
    <definedName name="dksndas" localSheetId="12" hidden="1">{"'RR'!$A$2:$E$81"}</definedName>
    <definedName name="dksndas" localSheetId="13" hidden="1">{"'RR'!$A$2:$E$81"}</definedName>
    <definedName name="dksndas" localSheetId="14" hidden="1">{"'RR'!$A$2:$E$81"}</definedName>
    <definedName name="dksndas" hidden="1">{"'RR'!$A$2:$E$81"}</definedName>
    <definedName name="DLN">#REF!</definedName>
    <definedName name="DLO">#REF!</definedName>
    <definedName name="dsadas" localSheetId="12" hidden="1">{#N/A,#N/A,FALSE,"Aging Summary";#N/A,#N/A,FALSE,"Ratio Analysis";#N/A,#N/A,FALSE,"Test 120 Day Accts";#N/A,#N/A,FALSE,"Tickmarks"}</definedName>
    <definedName name="dsadas" localSheetId="13" hidden="1">{#N/A,#N/A,FALSE,"Aging Summary";#N/A,#N/A,FALSE,"Ratio Analysis";#N/A,#N/A,FALSE,"Test 120 Day Accts";#N/A,#N/A,FALSE,"Tickmarks"}</definedName>
    <definedName name="dsadas" localSheetId="14" hidden="1">{#N/A,#N/A,FALSE,"Aging Summary";#N/A,#N/A,FALSE,"Ratio Analysis";#N/A,#N/A,FALSE,"Test 120 Day Accts";#N/A,#N/A,FALSE,"Tickmarks"}</definedName>
    <definedName name="dsadas" hidden="1">{#N/A,#N/A,FALSE,"Aging Summary";#N/A,#N/A,FALSE,"Ratio Analysis";#N/A,#N/A,FALSE,"Test 120 Day Accts";#N/A,#N/A,FALSE,"Tickmarks"}</definedName>
    <definedName name="dsagdhasdashfdj" localSheetId="12" hidden="1">{"'RR'!$A$2:$E$81"}</definedName>
    <definedName name="dsagdhasdashfdj" localSheetId="13" hidden="1">{"'RR'!$A$2:$E$81"}</definedName>
    <definedName name="dsagdhasdashfdj" localSheetId="14" hidden="1">{"'RR'!$A$2:$E$81"}</definedName>
    <definedName name="dsagdhasdashfdj" hidden="1">{"'RR'!$A$2:$E$81"}</definedName>
    <definedName name="DTA">'[3]557'!$K$31</definedName>
    <definedName name="DTA_RIO">'[3]371'!$E$29</definedName>
    <definedName name="DTAS">'[3]454'!$E$31</definedName>
    <definedName name="EEVOL">#REF!</definedName>
    <definedName name="EFFICIENZA">#REF!</definedName>
    <definedName name="EmpArvN">#REF!</definedName>
    <definedName name="ENCERRAMENTO">#REF!</definedName>
    <definedName name="ENG_CHANGE">#REF!</definedName>
    <definedName name="ENGINECOSTS">#REF!</definedName>
    <definedName name="Estimate_Types">#REF!</definedName>
    <definedName name="Estoque_jan" localSheetId="12" hidden="1">{"'RR'!$A$2:$E$81"}</definedName>
    <definedName name="Estoque_jan" localSheetId="13" hidden="1">{"'RR'!$A$2:$E$81"}</definedName>
    <definedName name="Estoque_jan" localSheetId="14" hidden="1">{"'RR'!$A$2:$E$81"}</definedName>
    <definedName name="Estoque_jan" hidden="1">{"'RR'!$A$2:$E$81"}</definedName>
    <definedName name="EVOL">#REF!</definedName>
    <definedName name="EX_WORKS">'[3]425'!$E$15</definedName>
    <definedName name="Exchange_Rates">#REF!</definedName>
    <definedName name="f">#REF!</definedName>
    <definedName name="F.I.T.P.A.">'[3]298'!$E$27</definedName>
    <definedName name="F.O.B">'[3]371'!$S$13</definedName>
    <definedName name="F.O.B.">'[3]159'!#REF!</definedName>
    <definedName name="FAT_COMP">#REF!</definedName>
    <definedName name="fcst">#REF!</definedName>
    <definedName name="FCST_1">#REF!</definedName>
    <definedName name="FEB">#REF!</definedName>
    <definedName name="FEBDATA">#REF!</definedName>
    <definedName name="FEC">#REF!</definedName>
    <definedName name="Ferias">#REF!</definedName>
    <definedName name="fhfhf" localSheetId="12" hidden="1">{#N/A,#N/A,TRUE,"7d";#N/A,#N/A,TRUE,"7g";#N/A,#N/A,TRUE,"7i"}</definedName>
    <definedName name="fhfhf" localSheetId="13" hidden="1">{#N/A,#N/A,TRUE,"7d";#N/A,#N/A,TRUE,"7g";#N/A,#N/A,TRUE,"7i"}</definedName>
    <definedName name="fhfhf" localSheetId="14" hidden="1">{#N/A,#N/A,TRUE,"7d";#N/A,#N/A,TRUE,"7g";#N/A,#N/A,TRUE,"7i"}</definedName>
    <definedName name="fhfhf" hidden="1">{#N/A,#N/A,TRUE,"7d";#N/A,#N/A,TRUE,"7g";#N/A,#N/A,TRUE,"7i"}</definedName>
    <definedName name="FILTERCOST">#REF!</definedName>
    <definedName name="FILTERED">#REF!</definedName>
    <definedName name="FITPA">'[3]371'!$E$27</definedName>
    <definedName name="FN">#REF!</definedName>
    <definedName name="FO">#REF!</definedName>
    <definedName name="FOB">'[3]2318'!$E$18</definedName>
    <definedName name="FOB_A">'[3]371'!$H$13</definedName>
    <definedName name="FOB_B">'[3]371'!$K$13</definedName>
    <definedName name="FOB_C">'[3]371'!$N$13</definedName>
    <definedName name="FOB_D">'[3]371'!$Q$13</definedName>
    <definedName name="FOB_E">'[3]590'!$K$17</definedName>
    <definedName name="FOB_F">'[3]590'!$M$17</definedName>
    <definedName name="FOB_REAL">'[3]298'!$K$14</definedName>
    <definedName name="FOB_TOTAL">'[3]371'!$T$13</definedName>
    <definedName name="FOB_USD">'[3]2318'!$F$18</definedName>
    <definedName name="FOB_USD_A">'[3]554'!$C$17</definedName>
    <definedName name="FOB_USD_B">'[3]554'!$E$17</definedName>
    <definedName name="FOB_USD_TOTAL">'[3]554'!$I$17</definedName>
    <definedName name="Footprint">#REF!</definedName>
    <definedName name="FRETE">'[3]159'!#REF!</definedName>
    <definedName name="FRETE_A">'[3]159'!#REF!</definedName>
    <definedName name="FRETE_INTERNO">'[3]159'!#REF!</definedName>
    <definedName name="FRETE_MARITIMO">'[3]2318'!$E$21</definedName>
    <definedName name="FRETE_PORTO">'[3]2318'!$E$33</definedName>
    <definedName name="FRETE_PORTO_DAP">'[3]557'!$E$31</definedName>
    <definedName name="FRETE_REAL">'[3]2318'!$F$21</definedName>
    <definedName name="FRETE_RIO">'[4]453'!$M$40</definedName>
    <definedName name="FRETE_RIO_VIX">'[3]371'!$E$28</definedName>
    <definedName name="FRETE_TTL">'[3]159'!$E$10</definedName>
    <definedName name="FRETE_USD">'[3]2318'!$F$7</definedName>
    <definedName name="frtn">#REF!</definedName>
    <definedName name="frto">#REF!</definedName>
    <definedName name="FX">#REF!</definedName>
    <definedName name="FXRate">#REF!</definedName>
    <definedName name="GAITP">'[3]454'!$E$28</definedName>
    <definedName name="Generic">#REF!</definedName>
    <definedName name="GESTOR">#REF!</definedName>
    <definedName name="gigi" localSheetId="12" hidden="1">{#N/A,#N/A,TRUE,"7d";#N/A,#N/A,TRUE,"7g";#N/A,#N/A,TRUE,"7i"}</definedName>
    <definedName name="gigi" localSheetId="13" hidden="1">{#N/A,#N/A,TRUE,"7d";#N/A,#N/A,TRUE,"7g";#N/A,#N/A,TRUE,"7i"}</definedName>
    <definedName name="gigi" localSheetId="14" hidden="1">{#N/A,#N/A,TRUE,"7d";#N/A,#N/A,TRUE,"7g";#N/A,#N/A,TRUE,"7i"}</definedName>
    <definedName name="gigi" hidden="1">{#N/A,#N/A,TRUE,"7d";#N/A,#N/A,TRUE,"7g";#N/A,#N/A,TRUE,"7i"}</definedName>
    <definedName name="gigi2" localSheetId="12" hidden="1">{#N/A,#N/A,TRUE,"7d";#N/A,#N/A,TRUE,"7g";#N/A,#N/A,TRUE,"7i"}</definedName>
    <definedName name="gigi2" localSheetId="13" hidden="1">{#N/A,#N/A,TRUE,"7d";#N/A,#N/A,TRUE,"7g";#N/A,#N/A,TRUE,"7i"}</definedName>
    <definedName name="gigi2" localSheetId="14" hidden="1">{#N/A,#N/A,TRUE,"7d";#N/A,#N/A,TRUE,"7g";#N/A,#N/A,TRUE,"7i"}</definedName>
    <definedName name="gigi2" hidden="1">{#N/A,#N/A,TRUE,"7d";#N/A,#N/A,TRUE,"7g";#N/A,#N/A,TRUE,"7i"}</definedName>
    <definedName name="GPE">#REF!</definedName>
    <definedName name="gpl">#REF!</definedName>
    <definedName name="Grupos">#REF!</definedName>
    <definedName name="h" localSheetId="12" hidden="1">{#N/A,#N/A,TRUE,"7d";#N/A,#N/A,TRUE,"7g";#N/A,#N/A,TRUE,"7i"}</definedName>
    <definedName name="h" localSheetId="13" hidden="1">{#N/A,#N/A,TRUE,"7d";#N/A,#N/A,TRUE,"7g";#N/A,#N/A,TRUE,"7i"}</definedName>
    <definedName name="h" localSheetId="14" hidden="1">{#N/A,#N/A,TRUE,"7d";#N/A,#N/A,TRUE,"7g";#N/A,#N/A,TRUE,"7i"}</definedName>
    <definedName name="h" hidden="1">{#N/A,#N/A,TRUE,"7d";#N/A,#N/A,TRUE,"7g";#N/A,#N/A,TRUE,"7i"}</definedName>
    <definedName name="help" localSheetId="12" hidden="1">{#N/A,#N/A,TRUE,"7d";#N/A,#N/A,TRUE,"7g";#N/A,#N/A,TRUE,"7i"}</definedName>
    <definedName name="help" localSheetId="13" hidden="1">{#N/A,#N/A,TRUE,"7d";#N/A,#N/A,TRUE,"7g";#N/A,#N/A,TRUE,"7i"}</definedName>
    <definedName name="help" localSheetId="14" hidden="1">{#N/A,#N/A,TRUE,"7d";#N/A,#N/A,TRUE,"7g";#N/A,#N/A,TRUE,"7i"}</definedName>
    <definedName name="help" hidden="1">{#N/A,#N/A,TRUE,"7d";#N/A,#N/A,TRUE,"7g";#N/A,#N/A,TRUE,"7i"}</definedName>
    <definedName name="help1" localSheetId="12" hidden="1">{#N/A,#N/A,TRUE,"7d";#N/A,#N/A,TRUE,"7g";#N/A,#N/A,TRUE,"7i"}</definedName>
    <definedName name="help1" localSheetId="13" hidden="1">{#N/A,#N/A,TRUE,"7d";#N/A,#N/A,TRUE,"7g";#N/A,#N/A,TRUE,"7i"}</definedName>
    <definedName name="help1" localSheetId="14" hidden="1">{#N/A,#N/A,TRUE,"7d";#N/A,#N/A,TRUE,"7g";#N/A,#N/A,TRUE,"7i"}</definedName>
    <definedName name="help1" hidden="1">{#N/A,#N/A,TRUE,"7d";#N/A,#N/A,TRUE,"7g";#N/A,#N/A,TRUE,"7i"}</definedName>
    <definedName name="help2" localSheetId="12" hidden="1">{#N/A,#N/A,TRUE,"7d";#N/A,#N/A,TRUE,"7g";#N/A,#N/A,TRUE,"7i"}</definedName>
    <definedName name="help2" localSheetId="13" hidden="1">{#N/A,#N/A,TRUE,"7d";#N/A,#N/A,TRUE,"7g";#N/A,#N/A,TRUE,"7i"}</definedName>
    <definedName name="help2" localSheetId="14" hidden="1">{#N/A,#N/A,TRUE,"7d";#N/A,#N/A,TRUE,"7g";#N/A,#N/A,TRUE,"7i"}</definedName>
    <definedName name="help2" hidden="1">{#N/A,#N/A,TRUE,"7d";#N/A,#N/A,TRUE,"7g";#N/A,#N/A,TRUE,"7i"}</definedName>
    <definedName name="HRS.5" localSheetId="12" hidden="1">{#N/A,#N/A,TRUE,"7d";#N/A,#N/A,TRUE,"7g";#N/A,#N/A,TRUE,"7i"}</definedName>
    <definedName name="HRS.5" localSheetId="13" hidden="1">{#N/A,#N/A,TRUE,"7d";#N/A,#N/A,TRUE,"7g";#N/A,#N/A,TRUE,"7i"}</definedName>
    <definedName name="HRS.5" localSheetId="14" hidden="1">{#N/A,#N/A,TRUE,"7d";#N/A,#N/A,TRUE,"7g";#N/A,#N/A,TRUE,"7i"}</definedName>
    <definedName name="HRS.5" hidden="1">{#N/A,#N/A,TRUE,"7d";#N/A,#N/A,TRUE,"7g";#N/A,#N/A,TRUE,"7i"}</definedName>
    <definedName name="HTML_CodePage" hidden="1">1252</definedName>
    <definedName name="HTML_Control" localSheetId="12" hidden="1">{"'RR'!$A$2:$E$81"}</definedName>
    <definedName name="HTML_Control" localSheetId="13" hidden="1">{"'RR'!$A$2:$E$81"}</definedName>
    <definedName name="HTML_Control" localSheetId="14" hidden="1">{"'RR'!$A$2:$E$81"}</definedName>
    <definedName name="HTML_Control" hidden="1">{"'RR'!$A$2:$E$81"}</definedName>
    <definedName name="HTML_Description" hidden="1">""</definedName>
    <definedName name="HTML_Email" hidden="1">""</definedName>
    <definedName name="HTML_Header" hidden="1">"RR"</definedName>
    <definedName name="HTML_LastUpdate" hidden="1">"11/10/99"</definedName>
    <definedName name="HTML_LineAfter" hidden="1">FALSE</definedName>
    <definedName name="HTML_LineBefore" hidden="1">FALSE</definedName>
    <definedName name="HTML_Name" hidden="1">"Departamento de Informática"</definedName>
    <definedName name="HTML_OBDlg2" hidden="1">TRUE</definedName>
    <definedName name="HTML_OBDlg4" hidden="1">TRUE</definedName>
    <definedName name="HTML_OS" hidden="1">0</definedName>
    <definedName name="HTML_PathFile" hidden="1">"C:\Intranet\Todos os Indicadores\MeuHTML.htm"</definedName>
    <definedName name="HTML_Title" hidden="1">"Regional 4 SET99"</definedName>
    <definedName name="i">'[3]159'!#REF!</definedName>
    <definedName name="I.I">'[3]159'!#REF!</definedName>
    <definedName name="I.I.">'[3]297'!$E$5</definedName>
    <definedName name="I.I._REAL">'[3]454'!$P$20</definedName>
    <definedName name="I.P.I.">'[3]297'!$E$6</definedName>
    <definedName name="I.P.I._NACION">'[3]159'!#REF!</definedName>
    <definedName name="I.P.I._REAL">'[3]454'!$P$22</definedName>
    <definedName name="Improvement">#REF!</definedName>
    <definedName name="IndDesvio">#REF!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RES_DOM_FFIEC" hidden="1">"c15269"</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ORT_EXP_IMPAIRMENT_OTHER_INTANGIBLE_ASSETS_FFIEC" hidden="1">"c13026"</definedName>
    <definedName name="IQ_AMORT_LOAN_SERVICING_ASSETS_LIABILITIES_THRIFT" hidden="1">"c24767"</definedName>
    <definedName name="IQ_AMORTIZATION" hidden="1">"c1591"</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CF" hidden="1">"c51"</definedName>
    <definedName name="IQ_ASSET_WRITEDOWN_CF_BNK" hidden="1">"c52"</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THRIFT" hidden="1">"c25783"</definedName>
    <definedName name="IQ_ASSETS_REPRICE_ASSETS_TOT_FFIEC" hidden="1">"c13454"</definedName>
    <definedName name="IQ_ASSETS_RISK_WEIGHT_THRIFT" hidden="1">"c25076"</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_OWNED_LIFE_INSURANCE_THRIFT" hidden="1">"c24884"</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CM" hidden="1">"c111"</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GUIDANCE" hidden="1">"c4180"</definedName>
    <definedName name="IQ_CAPEX_INS" hidden="1">"c113"</definedName>
    <definedName name="IQ_CAPEX_LOW_EST" hidden="1">"c3525"</definedName>
    <definedName name="IQ_CAPEX_LOW_EST_CIQ" hidden="1">"c3810"</definedName>
    <definedName name="IQ_CAPEX_LOW_GUIDANCE" hidden="1">"c4220"</definedName>
    <definedName name="IQ_CAPEX_MEDIAN_EST" hidden="1">"c3526"</definedName>
    <definedName name="IQ_CAPEX_MEDIAN_EST_CIQ" hidden="1">"c3808"</definedName>
    <definedName name="IQ_CAPEX_NUM_EST" hidden="1">"c3521"</definedName>
    <definedName name="IQ_CAPEX_NUM_EST_CIQ" hidden="1">"c3811"</definedName>
    <definedName name="IQ_CAPEX_PCT_REV" hidden="1">"c19144"</definedName>
    <definedName name="IQ_CAPEX_STDDEV_EST" hidden="1">"c3522"</definedName>
    <definedName name="IQ_CAPEX_STDDEV_EST_CIQ" hidden="1">"c3812"</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HIGH_EST" hidden="1">"c4156"</definedName>
    <definedName name="IQ_CASH_FLOW_HIGH_EST_CIQ" hidden="1">"c4568"</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_CIQ" hidden="1">"c4576"</definedName>
    <definedName name="IQ_CASH_OPER_AP" hidden="1">"c8888"</definedName>
    <definedName name="IQ_CASH_OPER_AP_ABS" hidden="1">"c8907"</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HIGH_EST" hidden="1">"c4251"</definedName>
    <definedName name="IQ_CASH_ST_INVEST_HIGH_EST_CIQ" hidden="1">"c4777"</definedName>
    <definedName name="IQ_CASH_ST_INVEST_LOW_EST" hidden="1">"c4252"</definedName>
    <definedName name="IQ_CASH_ST_INVEST_LOW_EST_CIQ" hidden="1">"c4778"</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GUIDANCE" hidden="1">"c4167"</definedName>
    <definedName name="IQ_CFPS_LOW_EST" hidden="1">"c1670"</definedName>
    <definedName name="IQ_CFPS_LOW_EST_CIQ" hidden="1">"c3678"</definedName>
    <definedName name="IQ_CFPS_LOW_GUIDANCE" hidden="1">"c4207"</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GVA_THRIFT" hidden="1">"c25096"</definedName>
    <definedName name="IQ_CHARGE_OFFS_NET" hidden="1">"c163"</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DOM" hidden="1">"c177"</definedName>
    <definedName name="IQ_COMMERCIAL_FIRE_WRITTEN" hidden="1">"c178"</definedName>
    <definedName name="IQ_COMMERCIAL_IND_UNUSED_FFIEC" hidden="1">"c25859"</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LAND_DEV_DOM_FFIEC" hidden="1">"c15267"</definedName>
    <definedName name="IQ_CONSTRUCTION_LAND_DEVELOPMENT_LOANS_TOTAL_LOANS_THRIFT" hidden="1">"c25744"</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5000</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10000</definedName>
    <definedName name="IQ_DA" hidden="1">"c247"</definedName>
    <definedName name="IQ_DA_ACT_OR_EST" hidden="1">"c18268"</definedName>
    <definedName name="IQ_DA_ACT_OR_EST_CIQ" hidden="1">"c18274"</definedName>
    <definedName name="IQ_DA_CF" hidden="1">"c249"</definedName>
    <definedName name="IQ_DA_CF_BNK" hidden="1">"c250"</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CF" hidden="1">"c261"</definedName>
    <definedName name="IQ_DA_SUPPL_CF_BNK" hidden="1">"c262"</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 hidden="1">"c26972"</definedName>
    <definedName name="IQ_DEPRECIATION_RENTAL_ASSETS_CF" hidden="1">"c26973"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 hidden="1">"c26906"</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 hidden="1">"c26907"</definedName>
    <definedName name="IQ_DISTRIB_CASH_SHARE_TRUSTS_HIGH_EST_CIQ" hidden="1">"c4813"</definedName>
    <definedName name="IQ_DISTRIB_CASH_SHARE_TRUSTS_LOW_EST" hidden="1">"c26908"</definedName>
    <definedName name="IQ_DISTRIB_CASH_SHARE_TRUSTS_LOW_EST_CIQ" hidden="1">"c4814"</definedName>
    <definedName name="IQ_DISTRIB_CASH_SHARE_TRUSTS_MEDIAN_EST" hidden="1">"c26909"</definedName>
    <definedName name="IQ_DISTRIB_CASH_SHARE_TRUSTS_MEDIAN_EST_CIQ" hidden="1">"c4815"</definedName>
    <definedName name="IQ_DISTRIB_CASH_SHARE_TRUSTS_NUM_EST" hidden="1">"c26910"</definedName>
    <definedName name="IQ_DISTRIB_CASH_SHARE_TRUSTS_NUM_EST_CIQ" hidden="1">"c4816"</definedName>
    <definedName name="IQ_DISTRIB_CASH_SHARE_TRUSTS_STDDEV_EST" hidden="1">"c26911"</definedName>
    <definedName name="IQ_DISTRIB_CASH_SHARE_TRUSTS_STDDEV_EST_CIQ" hidden="1">"c4817"</definedName>
    <definedName name="IQ_DISTRIB_CASH_TRUSTS_EST" hidden="1">"c26912"</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 hidden="1">"c26913"</definedName>
    <definedName name="IQ_DISTRIB_CASH_TRUSTS_HIGH_EST_CIQ" hidden="1">"c4805"</definedName>
    <definedName name="IQ_DISTRIB_CASH_TRUSTS_LOW_EST" hidden="1">"c26914"</definedName>
    <definedName name="IQ_DISTRIB_CASH_TRUSTS_LOW_EST_CIQ" hidden="1">"c4806"</definedName>
    <definedName name="IQ_DISTRIB_CASH_TRUSTS_MEDIAN_EST" hidden="1">"c26915"</definedName>
    <definedName name="IQ_DISTRIB_CASH_TRUSTS_MEDIAN_EST_CIQ" hidden="1">"c4807"</definedName>
    <definedName name="IQ_DISTRIB_CASH_TRUSTS_NUM_EST" hidden="1">"c26916"</definedName>
    <definedName name="IQ_DISTRIB_CASH_TRUSTS_NUM_EST_CIQ" hidden="1">"c4808"</definedName>
    <definedName name="IQ_DISTRIB_CASH_TRUSTS_STDDEV_EST" hidden="1">"c26917"</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HIGH_EST" hidden="1">"c1676"</definedName>
    <definedName name="IQ_DPS_HIGH_EST_CIQ" hidden="1">"c3684"</definedName>
    <definedName name="IQ_DPS_HIGH_GUIDANCE" hidden="1">"c4168"</definedName>
    <definedName name="IQ_DPS_LOW_EST" hidden="1">"c1677"</definedName>
    <definedName name="IQ_DPS_LOW_EST_CIQ" hidden="1">"c3685"</definedName>
    <definedName name="IQ_DPS_LOW_GUIDANCE" hidden="1">"c4208"</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HIGH_EST" hidden="1">"c4308"</definedName>
    <definedName name="IQ_EBIT_GW_HIGH_EST_CIQ" hidden="1">"c4833"</definedName>
    <definedName name="IQ_EBIT_GW_LOW_EST" hidden="1">"c4309"</definedName>
    <definedName name="IQ_EBIT_GW_LOW_EST_CIQ" hidden="1">"c4834"</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OMEBUILDING_SALES" hidden="1">"c15815"</definedName>
    <definedName name="IQ_EBIT_INT" hidden="1">"c360"</definedName>
    <definedName name="IQ_EBIT_LOW_EST" hidden="1">"c1684"</definedName>
    <definedName name="IQ_EBIT_LOW_EST_CIQ" hidden="1">"c4677"</definedName>
    <definedName name="IQ_EBIT_LOW_GUIDANCE" hidden="1">"c4212"</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HIGH_EST" hidden="1">"c4322"</definedName>
    <definedName name="IQ_EBIT_SBC_GW_HIGH_EST_CIQ" hidden="1">"c4847"</definedName>
    <definedName name="IQ_EBIT_SBC_GW_LOW_EST" hidden="1">"c4323"</definedName>
    <definedName name="IQ_EBIT_SBC_GW_LOW_EST_CIQ" hidden="1">"c4848"</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LOW_EST" hidden="1">"c4329"</definedName>
    <definedName name="IQ_EBIT_SBC_LOW_EST_CIQ" hidden="1">"c4854"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GUIDANCE" hidden="1">"c4170"</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HIGH_EST" hidden="1">"c4339"</definedName>
    <definedName name="IQ_EBITDA_SBC_HIGH_EST_CIQ" hidden="1">"c4864"</definedName>
    <definedName name="IQ_EBITDA_SBC_LOW_EST" hidden="1">"c4340"</definedName>
    <definedName name="IQ_EBITDA_SBC_LOW_EST_CIQ" hidden="1">"c4865"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CM" hidden="1">"c378"</definedName>
    <definedName name="IQ_EBT_EXCL" hidden="1">"c379"</definedName>
    <definedName name="IQ_EBT_EXCL_BNK" hidden="1">"c380"</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HOMEBUILDING_SALES" hidden="1">"c15816"</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HIGH_EST" hidden="1">"c4356"</definedName>
    <definedName name="IQ_EBT_SBC_GW_HIGH_EST_CIQ" hidden="1">"c4881"</definedName>
    <definedName name="IQ_EBT_SBC_GW_LOW_EST" hidden="1">"c4357"</definedName>
    <definedName name="IQ_EBT_SBC_GW_LOW_EST_CIQ" hidden="1">"c4882"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LOW_EST" hidden="1">"c4363"</definedName>
    <definedName name="IQ_EBT_SBC_LOW_EST_CIQ" hidden="1">"c4888"</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HIGH_EST" hidden="1">"c1739"</definedName>
    <definedName name="IQ_EPS_GW_HIGH_EST_CIQ" hidden="1">"c4725"</definedName>
    <definedName name="IQ_EPS_GW_HIGH_GUIDANCE" hidden="1">"c4373"</definedName>
    <definedName name="IQ_EPS_GW_LOW_EST" hidden="1">"c1740"</definedName>
    <definedName name="IQ_EPS_GW_LOW_EST_CIQ" hidden="1">"c4726"</definedName>
    <definedName name="IQ_EPS_GW_LOW_GUIDANCE" hidden="1">"c4206"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HIGH_EST" hidden="1">"c4382"</definedName>
    <definedName name="IQ_EPS_SBC_GW_HIGH_EST_CIQ" hidden="1">"c4907"</definedName>
    <definedName name="IQ_EPS_SBC_GW_LOW_EST" hidden="1">"c4383"</definedName>
    <definedName name="IQ_EPS_SBC_GW_LOW_EST_CIQ" hidden="1">"c4908"</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LOW_EST" hidden="1">"c4389"</definedName>
    <definedName name="IQ_EPS_SBC_LOW_EST_CIQ" hidden="1">"c4914"</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QUARTERLY_AVG_FFIEC" hidden="1">"c13092"</definedName>
    <definedName name="IQ_EQUITY_ENDING_FFIEC" hidden="1">"c12973"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GROSS_MARGIN" hidden="1">"c5553"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 hidden="1">"c1729"</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EQUITY" hidden="1">"c3548"</definedName>
    <definedName name="IQ_EST_ACT_RETURN_EQUITY_CIQ" hidden="1">"c3827"</definedName>
    <definedName name="IQ_EST_ACT_REV" hidden="1">"c2113"</definedName>
    <definedName name="IQ_EST_ACT_REV_CIQ" hidden="1">"c3666"</definedName>
    <definedName name="IQ_EST_ACT_SAME_STORE" hidden="1">"c18254"</definedName>
    <definedName name="IQ_EST_ACT_SAME_STORE_CIQ" hidden="1">"c18260"</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2YR" hidden="1">"c4426"</definedName>
    <definedName name="IQ_EST_FFO_GROWTH_2YR_CIQ" hidden="1">"c4951"</definedName>
    <definedName name="IQ_EST_FFO_GROWTH_Q_1YR" hidden="1">"c4427"</definedName>
    <definedName name="IQ_EST_FFO_GROWTH_Q_1YR_CIQ" hidden="1">"c4952"</definedName>
    <definedName name="IQ_EST_FFO_SEQ_GROWTH_Q" hidden="1">"c4428"</definedName>
    <definedName name="IQ_EST_FFO_SEQ_GROWTH_Q_CIQ" hidden="1">"c4953"</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GW_DIFF" hidden="1">"c1887"</definedName>
    <definedName name="IQ_EST_NI_GW_DIFF_CIQ" hidden="1">"c4757"</definedName>
    <definedName name="IQ_EST_NI_GW_SURPRISE_PERCENT" hidden="1">"c1888"</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CF_ACT_OR_EST" hidden="1">"c18270"</definedName>
    <definedName name="IQ_FCF_ACT_OR_EST_CIQ" hidden="1">"c18276"</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REIT_EST" hidden="1">"c26918"</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 hidden="1">"c26919"</definedName>
    <definedName name="IQ_FFO_ADJ_REIT_HIGH_EST_CIQ" hidden="1">"c4962"</definedName>
    <definedName name="IQ_FFO_ADJ_REIT_LOW_EST" hidden="1">"c26920"</definedName>
    <definedName name="IQ_FFO_ADJ_REIT_LOW_EST_CIQ" hidden="1">"c4963"</definedName>
    <definedName name="IQ_FFO_ADJ_REIT_MEDIAN_EST" hidden="1">"c26921"</definedName>
    <definedName name="IQ_FFO_ADJ_REIT_MEDIAN_EST_CIQ" hidden="1">"c4964"</definedName>
    <definedName name="IQ_FFO_ADJ_REIT_NUM_EST" hidden="1">"c26922"</definedName>
    <definedName name="IQ_FFO_ADJ_REIT_NUM_EST_CIQ" hidden="1">"c4965"</definedName>
    <definedName name="IQ_FFO_ADJ_REIT_STDDEV_EST" hidden="1">"c26923"</definedName>
    <definedName name="IQ_FFO_ADJ_REIT_STDDEV_EST_CIQ" hidden="1">"c4966"</definedName>
    <definedName name="IQ_FFO_ADJ_STDDEV_EST" hidden="1">"c4441"</definedName>
    <definedName name="IQ_FFO_DILUTED" hidden="1">"c16186"</definedName>
    <definedName name="IQ_FFO_EST" hidden="1">"c4445"</definedName>
    <definedName name="IQ_FFO_GUIDANCE" hidden="1">"c4443"</definedName>
    <definedName name="IQ_FFO_HIGH_EST" hidden="1">"c4448"</definedName>
    <definedName name="IQ_FFO_HIGH_GUIDANCE" hidden="1">"c4184"</definedName>
    <definedName name="IQ_FFO_LOW_EST" hidden="1">"c4449"</definedName>
    <definedName name="IQ_FFO_LOW_GUIDANCE" hidden="1">"c4224"</definedName>
    <definedName name="IQ_FFO_MEDIAN_EST" hidden="1">"c4450"</definedName>
    <definedName name="IQ_FFO_NUM_EST" hidden="1">"c4451"</definedName>
    <definedName name="IQ_FFO_PAYOUT_RATIO" hidden="1">"c3492"</definedName>
    <definedName name="IQ_FFO_PER_SHARE_BASIC" hidden="1">"c8867"</definedName>
    <definedName name="IQ_FFO_PER_SHARE_DILUTED" hidden="1">"c8868"</definedName>
    <definedName name="IQ_FFO_REIT_EST" hidden="1">"c26924"</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 hidden="1">"c26925"</definedName>
    <definedName name="IQ_FFO_REIT_HIGH_EST_CIQ" hidden="1">"c4977"</definedName>
    <definedName name="IQ_FFO_REIT_LOW_EST" hidden="1">"c26926"</definedName>
    <definedName name="IQ_FFO_REIT_LOW_EST_CIQ" hidden="1">"c4978"</definedName>
    <definedName name="IQ_FFO_REIT_MEDIAN_EST" hidden="1">"c26927"</definedName>
    <definedName name="IQ_FFO_REIT_MEDIAN_EST_CIQ" hidden="1">"c4979"</definedName>
    <definedName name="IQ_FFO_REIT_NUM_EST" hidden="1">"c26928"</definedName>
    <definedName name="IQ_FFO_REIT_NUM_EST_CIQ" hidden="1">"c4980"</definedName>
    <definedName name="IQ_FFO_REIT_STDDEV_EST" hidden="1">"c26929"</definedName>
    <definedName name="IQ_FFO_REIT_STDDEV_EST_CIQ" hidden="1">"c4981"</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"c4452"</definedName>
    <definedName name="IQ_FFO_TOTAL_REVENUE" hidden="1">"c16060"</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CF" hidden="1">"c455"</definedName>
    <definedName name="IQ_GAIN_ASSETS_CF_BNK" hidden="1">"c456"</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CF" hidden="1">"c480"</definedName>
    <definedName name="IQ_GAIN_INVEST_CF_BNK" hidden="1">"c481"</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CIQ" hidden="1">"c18263"</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CF" hidden="1">"c1471"</definedName>
    <definedName name="IQ_GW_INTAN_AMORT_CF_BNK" hidden="1">"c1472"</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QUITY_ASSETS" hidden="1">"c26966"</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BEFORE_EXTRAORDINARY_ITEMS_AVG_ASSETS_THRIFT" hidden="1">"c25658"</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CM"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EMPLOYEE_BENEFIT_RETIREMENT_RELATED_ACCOUNTS_THRIFT" hidden="1">"c25408"</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ALLOWANCE_PAST_DUE_NONACCRUAL_LOANS_THRIFT" hidden="1">"c25643"</definedName>
    <definedName name="IQ_LOAN_LEASE_RECEIV" hidden="1">"c657"</definedName>
    <definedName name="IQ_LOAN_LOSS" hidden="1">"c1386"</definedName>
    <definedName name="IQ_LOAN_LOSS_ALLOWANCE_GROSS_LOANS_THRIFT" hidden="1">"c25736"</definedName>
    <definedName name="IQ_LOAN_LOSS_ALLOWANCE_NON_PERF_ASSETS_FFIEC" hidden="1">"c13912"</definedName>
    <definedName name="IQ_LOAN_LOSS_PROVISION_FOREIGN_FFIEC" hidden="1">"c15382"</definedName>
    <definedName name="IQ_LOAN_LOSSES_AVERAGE_LOANS_FFIEC" hidden="1">"c13350"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CF" hidden="1">"c659"</definedName>
    <definedName name="IQ_LOANS_CF_BNK" hidden="1">"c660"</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SERVICED_OTHERS_THRIFT" hidden="1">"c24935"</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_CIQ" hidden="1">"c4987"</definedName>
    <definedName name="IQ_MAINT_CAPEX_EST" hidden="1">"c26930"</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HIGH_EST" hidden="1">"c26931"</definedName>
    <definedName name="IQ_MAINT_CAPEX_HIGH_EST_CIQ" hidden="1">"c4989"</definedName>
    <definedName name="IQ_MAINT_CAPEX_HIGH_GUIDANCE" hidden="1">"c4197"</definedName>
    <definedName name="IQ_MAINT_CAPEX_LOW_EST" hidden="1">"c26932"</definedName>
    <definedName name="IQ_MAINT_CAPEX_LOW_EST_CIQ" hidden="1">"c4990"</definedName>
    <definedName name="IQ_MAINT_CAPEX_LOW_GUIDANCE" hidden="1">"c4237"</definedName>
    <definedName name="IQ_MAINT_CAPEX_MEDIAN_EST" hidden="1">"c26933"</definedName>
    <definedName name="IQ_MAINT_CAPEX_MEDIAN_EST_CIQ" hidden="1">"c4991"</definedName>
    <definedName name="IQ_MAINT_CAPEX_NUM_EST" hidden="1">"c26934"</definedName>
    <definedName name="IQ_MAINT_CAPEX_NUM_EST_CIQ" hidden="1">"c5001"</definedName>
    <definedName name="IQ_MAINT_CAPEX_STDDEV_EST" hidden="1">"c26935"</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IMUM_RENTAL" hidden="1">"c26970"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hidden="1">"06/26/2017 12:49:31"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CIQ" hidden="1">"c18262"</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RE" hidden="1">"c16011"</definedName>
    <definedName name="IQ_NAV_SHARE_STDDEV_EST" hidden="1">"c5611"</definedName>
    <definedName name="IQ_NAV_SHARE_STDDEV_EST_CIQ" hidden="1">"c12034"</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HIGH_EST" hidden="1">"c3518"</definedName>
    <definedName name="IQ_NET_DEBT_HIGH_EST_CIQ" hidden="1">"c3816"</definedName>
    <definedName name="IQ_NET_DEBT_HIGH_GUIDANCE" hidden="1">"c4181"</definedName>
    <definedName name="IQ_NET_DEBT_ISSUED" hidden="1">"c751"</definedName>
    <definedName name="IQ_NET_DEBT_ISSUED_BNK" hidden="1">"c752"</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PC_WRITTEN" hidden="1">"c1027"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RVICING_FEES_ADJUSTED_OPERATING_INCOME_THRIFT" hidden="1">"c25690"</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HIGH_EST" hidden="1">"c1725"</definedName>
    <definedName name="IQ_NI_GW_HIGH_EST_CIQ" hidden="1">"c4711"</definedName>
    <definedName name="IQ_NI_GW_HIGH_GUIDANCE" hidden="1">"c4178"</definedName>
    <definedName name="IQ_NI_GW_LOW_EST" hidden="1">"c1726"</definedName>
    <definedName name="IQ_NI_GW_LOW_EST_CIQ" hidden="1">"c4712"</definedName>
    <definedName name="IQ_NI_GW_LOW_GUIDANCE" hidden="1">"c4218"</definedName>
    <definedName name="IQ_NI_GW_MEDIAN_EST" hidden="1">"c1724"</definedName>
    <definedName name="IQ_NI_GW_MEDIAN_EST_CIQ" hidden="1">"c4710"</definedName>
    <definedName name="IQ_NI_GW_NUM_EST" hidden="1">"c1727"</definedName>
    <definedName name="IQ_NI_GW_NUM_EST_CIQ" hidden="1">"c4713"</definedName>
    <definedName name="IQ_NI_GW_STDDEV_EST" hidden="1">"c1728"</definedName>
    <definedName name="IQ_NI_GW_STDDEV_EST_CIQ" hidden="1">"c4714"</definedName>
    <definedName name="IQ_NI_HIGH_EST" hidden="1">"c1718"</definedName>
    <definedName name="IQ_NI_HIGH_EST_CIQ" hidden="1">"c4704"</definedName>
    <definedName name="IQ_NI_HIGH_GUIDANCE" hidden="1">"c4176"</definedName>
    <definedName name="IQ_NI_LOW_EST" hidden="1">"c1719"</definedName>
    <definedName name="IQ_NI_LOW_EST_CIQ" hidden="1">"c4705"</definedName>
    <definedName name="IQ_NI_LOW_GUIDANCE" hidden="1">"c4216"</definedName>
    <definedName name="IQ_NI_MARGIN" hidden="1">"c794"</definedName>
    <definedName name="IQ_NI_MEDIAN_EST" hidden="1">"c1717"</definedName>
    <definedName name="IQ_NI_MEDIAN_EST_CIQ" hidden="1">"c4703"</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HIGH_EST" hidden="1">"c4480"</definedName>
    <definedName name="IQ_NI_SBC_GW_HIGH_EST_CIQ" hidden="1">"c5018"</definedName>
    <definedName name="IQ_NI_SBC_GW_LOW_EST" hidden="1">"c4481"</definedName>
    <definedName name="IQ_NI_SBC_GW_LOW_EST_CIQ" hidden="1">"c5019"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LOW_EST" hidden="1">"c4487"</definedName>
    <definedName name="IQ_NI_SBC_LOW_EST_CIQ" hidden="1">"c5025"</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PRICE" hidden="1">"c848"</definedName>
    <definedName name="IQ_OPER_INC" hidden="1">"c849"</definedName>
    <definedName name="IQ_OPER_INC_ACT_OR_EST" hidden="1">"c2220"</definedName>
    <definedName name="IQ_OPER_INC_ACT_OR_EST_CIQ" hidden="1">"c12019"</definedName>
    <definedName name="IQ_OPER_INC_CM" hidden="1">"c850"</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_TOTAL_AGG_INT_VALUE_EXER" hidden="1">"c18441"</definedName>
    <definedName name="IQ_OPT_TOTAL_AGG_INT_VALUE_OUT" hidden="1">"c18437"</definedName>
    <definedName name="IQ_OPT_TOTAL_NUM_EXER" hidden="1">"c18439"</definedName>
    <definedName name="IQ_OPT_TOTAL_NUM_OUT" hidden="1">"c18435"</definedName>
    <definedName name="IQ_OPT_TOTAL_PLAN_NAME" hidden="1">"c18467"</definedName>
    <definedName name="IQ_OPT_TOTAL_PRICE_HIGH" hidden="1">"c18432"</definedName>
    <definedName name="IQ_OPT_TOTAL_PRICE_LOW" hidden="1">"c18431"</definedName>
    <definedName name="IQ_OPT_TOTAL_PRICE_RANGE" hidden="1">"c18433"</definedName>
    <definedName name="IQ_OPT_TOTAL_WTD_LIFE_EXER" hidden="1">"c18440"</definedName>
    <definedName name="IQ_OPT_TOTAL_WTD_LIFE_OUT" hidden="1">"c18436"</definedName>
    <definedName name="IQ_OPT_TOTAL_WTD_PRICE_EXER" hidden="1">"c18438"</definedName>
    <definedName name="IQ_OPT_TOTAL_WTD_PRICE_OUT" hidden="1">"c18434"</definedName>
    <definedName name="IQ_OPT_TRANCHE_AGG_INT_VALUE_EXER" hidden="1">"c18430"</definedName>
    <definedName name="IQ_OPT_TRANCHE_AGG_INT_VALUE_OUT" hidden="1">"c18426"</definedName>
    <definedName name="IQ_OPT_TRANCHE_CLASS_NAME" hidden="1">"c18419"</definedName>
    <definedName name="IQ_OPT_TRANCHE_NUM_EXER" hidden="1">"c18428"</definedName>
    <definedName name="IQ_OPT_TRANCHE_NUM_OUT" hidden="1">"c18424"</definedName>
    <definedName name="IQ_OPT_TRANCHE_PLAN_NAME" hidden="1">"c18418"</definedName>
    <definedName name="IQ_OPT_TRANCHE_PLAN_RANK" hidden="1">"c18466"</definedName>
    <definedName name="IQ_OPT_TRANCHE_PRICE_HIGH" hidden="1">"c18421"</definedName>
    <definedName name="IQ_OPT_TRANCHE_PRICE_LOW" hidden="1">"c18420"</definedName>
    <definedName name="IQ_OPT_TRANCHE_PRICE_RANGE" hidden="1">"c18422"</definedName>
    <definedName name="IQ_OPT_TRANCHE_WTD_LIFE_EXER" hidden="1">"c18429"</definedName>
    <definedName name="IQ_OPT_TRANCHE_WTD_LIFE_OUT" hidden="1">"c18425"</definedName>
    <definedName name="IQ_OPT_TRANCHE_WTD_PRICE_EXER" hidden="1">"c18427"</definedName>
    <definedName name="IQ_OPT_TRANCHE_WTD_PRICE_OUT" hidden="1">"c18423"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CM" hidden="1">"c862"</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FIEC" hidden="1">"c13027"</definedName>
    <definedName name="IQ_OTHER_NON_INT_EXP_THRIFT" hidden="1">"c24792"</definedName>
    <definedName name="IQ_OTHER_NON_INT_EXP_TOTAL" hidden="1">"c954"</definedName>
    <definedName name="IQ_OTHER_NON_INT_INC" hidden="1">"c955"</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NTAL" hidden="1">"c26971"</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LIST" hidden="1">"c13506"</definedName>
    <definedName name="IQ_PREFERRED_STOCK_DIVIDENDS_DECLARED_SAVINGS_ASSOCIATION_THRIFT" hidden="1">"c25010"</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OPERATING_INC_AVG_ASSETS_FFIEC" hidden="1">"c13365"</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V_CONTRACT_ID" hidden="1">"c13929"</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UE_30_89_FFIEC" hidden="1">"c25826"</definedName>
    <definedName name="IQ_RE_LOANS_DUE_90_FFIEC" hidden="1">"c25827"</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AVG_LOANS_FFIEC" hidden="1">"c13476"</definedName>
    <definedName name="IQ_RECOVERIES_GVA_THRIFT" hidden="1">"c25094"</definedName>
    <definedName name="IQ_RECOVERIES_TVA_THRIFT" hidden="1">"c25108"</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HIGH_EST" hidden="1">"c4501"</definedName>
    <definedName name="IQ_RECURRING_PROFIT_HIGH_EST_CIQ" hidden="1">"c5039"</definedName>
    <definedName name="IQ_RECURRING_PROFIT_LOW_EST" hidden="1">"c4502"</definedName>
    <definedName name="IQ_RECURRING_PROFIT_LOW_EST_CIQ" hidden="1">"c5040"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HIGH_EST" hidden="1">"c4510"</definedName>
    <definedName name="IQ_RECURRING_PROFIT_SHARE_HIGH_EST_CIQ" hidden="1">"c5048"</definedName>
    <definedName name="IQ_RECURRING_PROFIT_SHARE_LOW_EST" hidden="1">"c4511"</definedName>
    <definedName name="IQ_RECURRING_PROFIT_SHARE_LOW_EST_CIQ" hidden="1">"c5049"</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CM" hidden="1">"c1115"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GUIDANCE" hidden="1">"c4183"</definedName>
    <definedName name="IQ_RETURN_ASSETS_LOW_EST" hidden="1">"c3531"</definedName>
    <definedName name="IQ_RETURN_ASSETS_LOW_EST_CIQ" hidden="1">"c3831"</definedName>
    <definedName name="IQ_RETURN_ASSETS_LOW_GUIDANCE" hidden="1">"c4223"</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CM" hidden="1">"c1120"</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GUIDANCE" hidden="1">"c4182"</definedName>
    <definedName name="IQ_RETURN_EQUITY_LOW_EST" hidden="1">"c3537"</definedName>
    <definedName name="IQ_RETURN_EQUITY_LOW_EST_CIQ" hidden="1">"c3824"</definedName>
    <definedName name="IQ_RETURN_EQUITY_LOW_GUIDANCE" hidden="1">"c4222"</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 hidden="1">"c4519"</definedName>
    <definedName name="IQ_REVENUE_HIGH_EST" hidden="1">"c1127"</definedName>
    <definedName name="IQ_REVENUE_HIGH_EST_CIQ" hidden="1">"c3618"</definedName>
    <definedName name="IQ_REVENUE_HIGH_GUIDANCE" hidden="1">"c4169"</definedName>
    <definedName name="IQ_REVENUE_LOW_EST" hidden="1">"c1128"</definedName>
    <definedName name="IQ_REVENUE_LOW_EST_CIQ" hidden="1">"c3619"</definedName>
    <definedName name="IQ_REVENUE_LOW_GUIDANCE" hidden="1">"c4209"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40650.7113194444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CEEDS_RENTAL_ASSETS" hidden="1">"c26974"</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COMMERCIAL_LOANS_THRIFT" hidden="1">"c24854"</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ITIES_AFS_AMORT_COST_FFIEC" hidden="1">"c20488"</definedName>
    <definedName name="IQ_SECURITIES_AFS_FAIR_VAL_FFIEC" hidden="1">"c20453"</definedName>
    <definedName name="IQ_SECURITIES_HELD_MATURITY_FFIEC" hidden="1">"c12777"</definedName>
    <definedName name="IQ_SECURITIES_HTM_AMORT_COST_FFIEC" hidden="1">"c20436"</definedName>
    <definedName name="IQ_SECURITIES_HTM_FAIR_VAL_FFIEC" hidden="1">"c20471"</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HIGH_EST" hidden="1">"c4534"</definedName>
    <definedName name="IQ_TOTAL_DEBT_HIGH_EST_CIQ" hidden="1">"c5087"</definedName>
    <definedName name="IQ_TOTAL_DEBT_ISSUED" hidden="1">"c1251"</definedName>
    <definedName name="IQ_TOTAL_DEBT_ISSUED_BNK" hidden="1">"c1252"</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CM"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_TOTAL_AGG_INT_VALUE_EXER" hidden="1">"c18465"</definedName>
    <definedName name="IQ_WAR_TOTAL_AGG_INT_VALUE_OUT" hidden="1">"c18461"</definedName>
    <definedName name="IQ_WAR_TOTAL_NUM_EXER" hidden="1">"c18463"</definedName>
    <definedName name="IQ_WAR_TOTAL_NUM_OUT" hidden="1">"c18459"</definedName>
    <definedName name="IQ_WAR_TOTAL_PLAN_NAME" hidden="1">"c18469"</definedName>
    <definedName name="IQ_WAR_TOTAL_PRICE_HIGH" hidden="1">"c18456"</definedName>
    <definedName name="IQ_WAR_TOTAL_PRICE_LOW" hidden="1">"c18455"</definedName>
    <definedName name="IQ_WAR_TOTAL_PRICE_RANGE" hidden="1">"c18457"</definedName>
    <definedName name="IQ_WAR_TOTAL_WTD_LIFE_EXER" hidden="1">"c18464"</definedName>
    <definedName name="IQ_WAR_TOTAL_WTD_LIFE_OUT" hidden="1">"c18460"</definedName>
    <definedName name="IQ_WAR_TOTAL_WTD_PRICE_EXER" hidden="1">"c18462"</definedName>
    <definedName name="IQ_WAR_TOTAL_WTD_PRICE_OUT" hidden="1">"c18458"</definedName>
    <definedName name="IQ_WAR_TRANCHE_AGG_INT_VALUE_EXER" hidden="1">"c18454"</definedName>
    <definedName name="IQ_WAR_TRANCHE_AGG_INT_VALUE_OUT" hidden="1">"c18450"</definedName>
    <definedName name="IQ_WAR_TRANCHE_CLASS_NAME" hidden="1">"c18443"</definedName>
    <definedName name="IQ_WAR_TRANCHE_NUM_EXER" hidden="1">"c18452"</definedName>
    <definedName name="IQ_WAR_TRANCHE_NUM_OUT" hidden="1">"c18448"</definedName>
    <definedName name="IQ_WAR_TRANCHE_PLAN_NAME" hidden="1">"c18442"</definedName>
    <definedName name="IQ_WAR_TRANCHE_PLAN_RANK" hidden="1">"c18468"</definedName>
    <definedName name="IQ_WAR_TRANCHE_PRICE_HIGH" hidden="1">"c18445"</definedName>
    <definedName name="IQ_WAR_TRANCHE_PRICE_LOW" hidden="1">"c18444"</definedName>
    <definedName name="IQ_WAR_TRANCHE_PRICE_RANGE" hidden="1">"c18446"</definedName>
    <definedName name="IQ_WAR_TRANCHE_WTD_LIFE_EXER" hidden="1">"c18453"</definedName>
    <definedName name="IQ_WAR_TRANCHE_WTD_LIFE_OUT" hidden="1">"c18449"</definedName>
    <definedName name="IQ_WAR_TRANCHE_WTD_PRICE_EXER" hidden="1">"c18451"</definedName>
    <definedName name="IQ_WAR_TRANCHE_WTD_PRICE_OUT" hidden="1">"c18447"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R">#REF!</definedName>
    <definedName name="ITEMBS">'[1]Plano de Contas'!$E$3:$F$23</definedName>
    <definedName name="ITEMCF">'[1]Plano de Contas'!$I$3:$J$22</definedName>
    <definedName name="ITEMIS">'[1]Plano de Contas'!$G$3:$H$27</definedName>
    <definedName name="ITM">#REF!</definedName>
    <definedName name="JAN">#REF!</definedName>
    <definedName name="JANDATA">#REF!</definedName>
    <definedName name="JANDATA04">#REF!</definedName>
    <definedName name="JESI">#REF!</definedName>
    <definedName name="JUL">#REF!</definedName>
    <definedName name="JUN">#REF!</definedName>
    <definedName name="JUNDATA">#REF!</definedName>
    <definedName name="JUROS">'[4]453'!$P$40</definedName>
    <definedName name="LABQTR1">#REF!</definedName>
    <definedName name="LABQTR2">#REF!</definedName>
    <definedName name="LABQTR3">#REF!</definedName>
    <definedName name="LABQTR4">#REF!</definedName>
    <definedName name="lala" localSheetId="12" hidden="1">{"'RR'!$A$2:$E$81"}</definedName>
    <definedName name="lala" localSheetId="13" hidden="1">{"'RR'!$A$2:$E$81"}</definedName>
    <definedName name="lala" localSheetId="14" hidden="1">{"'RR'!$A$2:$E$81"}</definedName>
    <definedName name="lala" hidden="1">{"'RR'!$A$2:$E$81"}</definedName>
    <definedName name="LIBERAÇÃO_BL">'[3]2318'!$E$40</definedName>
    <definedName name="Loaded_Data">#REF!</definedName>
    <definedName name="loc" localSheetId="12" hidden="1">{"Title - LC",#N/A,FALSE,"TITLE"}</definedName>
    <definedName name="loc" localSheetId="13" hidden="1">{"Title - LC",#N/A,FALSE,"TITLE"}</definedName>
    <definedName name="loc" localSheetId="14" hidden="1">{"Title - LC",#N/A,FALSE,"TITLE"}</definedName>
    <definedName name="loc" hidden="1">{"Title - LC",#N/A,FALSE,"TITLE"}</definedName>
    <definedName name="LOCAL">#REF!</definedName>
    <definedName name="location">#REF!</definedName>
    <definedName name="log">#REF!</definedName>
    <definedName name="LTM">[2]Sumário!$C$10</definedName>
    <definedName name="MACRO">#REF!</definedName>
    <definedName name="MAR">#REF!</definedName>
    <definedName name="MARDATA">#REF!</definedName>
    <definedName name="MATANNUAL">#REF!</definedName>
    <definedName name="MATQTR1">#REF!</definedName>
    <definedName name="MATQTR2">#REF!</definedName>
    <definedName name="MATQTR3">#REF!</definedName>
    <definedName name="MATQTR4">#REF!</definedName>
    <definedName name="MAYDATA">#REF!</definedName>
    <definedName name="men">#REF!</definedName>
    <definedName name="MILLE">#REF!</definedName>
    <definedName name="Minor">#REF!</definedName>
    <definedName name="mn">#REF!</definedName>
    <definedName name="mnt">#REF!</definedName>
    <definedName name="MOD">#REF!</definedName>
    <definedName name="MODENA">#REF!</definedName>
    <definedName name="month">#REF!</definedName>
    <definedName name="MONTHE">#REF!</definedName>
    <definedName name="MONTHM">#REF!</definedName>
    <definedName name="MONTHP">#REF!</definedName>
    <definedName name="MONTHSUM">#REF!</definedName>
    <definedName name="mot" localSheetId="12" hidden="1">{#N/A,#N/A,TRUE,"7d";#N/A,#N/A,TRUE,"7g";#N/A,#N/A,TRUE,"7i"}</definedName>
    <definedName name="mot" localSheetId="13" hidden="1">{#N/A,#N/A,TRUE,"7d";#N/A,#N/A,TRUE,"7g";#N/A,#N/A,TRUE,"7i"}</definedName>
    <definedName name="mot" localSheetId="14" hidden="1">{#N/A,#N/A,TRUE,"7d";#N/A,#N/A,TRUE,"7g";#N/A,#N/A,TRUE,"7i"}</definedName>
    <definedName name="mot" hidden="1">{#N/A,#N/A,TRUE,"7d";#N/A,#N/A,TRUE,"7g";#N/A,#N/A,TRUE,"7i"}</definedName>
    <definedName name="MOT_ACQ">#REF!</definedName>
    <definedName name="MOT_CEN">#REF!</definedName>
    <definedName name="MOT_JES">#REF!</definedName>
    <definedName name="MOT_MOD">#REF!</definedName>
    <definedName name="Multa">'[3]371'!$E$36</definedName>
    <definedName name="NewProduct">#REF!</definedName>
    <definedName name="Niveis">#REF!</definedName>
    <definedName name="NOTA_BENE">#REF!</definedName>
    <definedName name="NOV">#REF!</definedName>
    <definedName name="NvsASD">"V2001-12-31"</definedName>
    <definedName name="NvsAutoDrillOk">"VN"</definedName>
    <definedName name="NvsElapsedTime">0.0106994212910649</definedName>
    <definedName name="NvsEndTime">36845.380222338</definedName>
    <definedName name="NvsInstSpec">"%,FBU_FILIAL,TENTIDADES,NTRJ"</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"V1990-01-01"</definedName>
    <definedName name="NvsValTbl.ACCOUNT">"GL_ACCOUNT_TBL"</definedName>
    <definedName name="NvsValTbl.BU_FILIAL">"BU_FILIAL"</definedName>
    <definedName name="o" localSheetId="12">{"'RR'!$A$2:$E$81"}</definedName>
    <definedName name="o" localSheetId="13">{"'RR'!$A$2:$E$81"}</definedName>
    <definedName name="o" localSheetId="14">{"'RR'!$A$2:$E$81"}</definedName>
    <definedName name="o">{"'RR'!$A$2:$E$81"}</definedName>
    <definedName name="OCT">#REF!</definedName>
    <definedName name="OH">#REF!</definedName>
    <definedName name="ooo" localSheetId="12" hidden="1">{#N/A,#N/A,TRUE,"7d";#N/A,#N/A,TRUE,"7g";#N/A,#N/A,TRUE,"7i"}</definedName>
    <definedName name="ooo" localSheetId="13" hidden="1">{#N/A,#N/A,TRUE,"7d";#N/A,#N/A,TRUE,"7g";#N/A,#N/A,TRUE,"7i"}</definedName>
    <definedName name="ooo" localSheetId="14" hidden="1">{#N/A,#N/A,TRUE,"7d";#N/A,#N/A,TRUE,"7g";#N/A,#N/A,TRUE,"7i"}</definedName>
    <definedName name="ooo" hidden="1">{#N/A,#N/A,TRUE,"7d";#N/A,#N/A,TRUE,"7g";#N/A,#N/A,TRUE,"7i"}</definedName>
    <definedName name="ORRETAGEM">'[3]761'!$R$31</definedName>
    <definedName name="ORRETÁGEM">'[3]761'!$R$31</definedName>
    <definedName name="ORRETEGEM">'[3]761'!$R$31</definedName>
    <definedName name="OUTRAS_CLASSIFICAÇÕES">#REF!</definedName>
    <definedName name="OUTROS">'[3]557'!$L$31</definedName>
    <definedName name="OUTSOURCE">#REF!</definedName>
    <definedName name="OVH">#REF!</definedName>
    <definedName name="p">#REF!</definedName>
    <definedName name="P.LÍQUIDO">'[3]298'!$D$9</definedName>
    <definedName name="PAFOVHD" localSheetId="12" hidden="1">{#N/A,#N/A,TRUE,"7d";#N/A,#N/A,TRUE,"7g";#N/A,#N/A,TRUE,"7i"}</definedName>
    <definedName name="PAFOVHD" localSheetId="13" hidden="1">{#N/A,#N/A,TRUE,"7d";#N/A,#N/A,TRUE,"7g";#N/A,#N/A,TRUE,"7i"}</definedName>
    <definedName name="PAFOVHD" localSheetId="14" hidden="1">{#N/A,#N/A,TRUE,"7d";#N/A,#N/A,TRUE,"7g";#N/A,#N/A,TRUE,"7i"}</definedName>
    <definedName name="PAFOVHD" hidden="1">{#N/A,#N/A,TRUE,"7d";#N/A,#N/A,TRUE,"7g";#N/A,#N/A,TRUE,"7i"}</definedName>
    <definedName name="page1">#REF!</definedName>
    <definedName name="page2">#REF!</definedName>
    <definedName name="page3">#REF!</definedName>
    <definedName name="Pal_Workbook_GUID" hidden="1">"VB6G2KQM5PJMAEXRT1C2ATYT"</definedName>
    <definedName name="PASIVO">#REF!</definedName>
    <definedName name="PASSIVO">#REF!</definedName>
    <definedName name="PendingStandard">#REF!</definedName>
    <definedName name="Perf">#REF!</definedName>
    <definedName name="period">#REF!</definedName>
    <definedName name="PESO">'[3]557'!$F$17</definedName>
    <definedName name="PESO_A">'[3]554'!$C$12</definedName>
    <definedName name="PESO_B">'[3]554'!$E$12</definedName>
    <definedName name="PESO_BRUTO">'[3]557'!$U$3</definedName>
    <definedName name="PESO_C">'[3]554'!$G$12</definedName>
    <definedName name="PESO_D">'[3]590'!$I$12</definedName>
    <definedName name="PESO_TOTAL">'[3]2318'!$E$7</definedName>
    <definedName name="piciu" localSheetId="12" hidden="1">{#N/A,#N/A,TRUE,"7d";#N/A,#N/A,TRUE,"7g";#N/A,#N/A,TRUE,"7i"}</definedName>
    <definedName name="piciu" localSheetId="13" hidden="1">{#N/A,#N/A,TRUE,"7d";#N/A,#N/A,TRUE,"7g";#N/A,#N/A,TRUE,"7i"}</definedName>
    <definedName name="piciu" localSheetId="14" hidden="1">{#N/A,#N/A,TRUE,"7d";#N/A,#N/A,TRUE,"7g";#N/A,#N/A,TRUE,"7i"}</definedName>
    <definedName name="piciu" hidden="1">{#N/A,#N/A,TRUE,"7d";#N/A,#N/A,TRUE,"7g";#N/A,#N/A,TRUE,"7i"}</definedName>
    <definedName name="piciu2" localSheetId="12" hidden="1">{#N/A,#N/A,TRUE,"7d";#N/A,#N/A,TRUE,"7g";#N/A,#N/A,TRUE,"7i"}</definedName>
    <definedName name="piciu2" localSheetId="13" hidden="1">{#N/A,#N/A,TRUE,"7d";#N/A,#N/A,TRUE,"7g";#N/A,#N/A,TRUE,"7i"}</definedName>
    <definedName name="piciu2" localSheetId="14" hidden="1">{#N/A,#N/A,TRUE,"7d";#N/A,#N/A,TRUE,"7g";#N/A,#N/A,TRUE,"7i"}</definedName>
    <definedName name="piciu2" hidden="1">{#N/A,#N/A,TRUE,"7d";#N/A,#N/A,TRUE,"7g";#N/A,#N/A,TRUE,"7i"}</definedName>
    <definedName name="piciu3" localSheetId="12" hidden="1">{#N/A,#N/A,TRUE,"7d";#N/A,#N/A,TRUE,"7g";#N/A,#N/A,TRUE,"7i"}</definedName>
    <definedName name="piciu3" localSheetId="13" hidden="1">{#N/A,#N/A,TRUE,"7d";#N/A,#N/A,TRUE,"7g";#N/A,#N/A,TRUE,"7i"}</definedName>
    <definedName name="piciu3" localSheetId="14" hidden="1">{#N/A,#N/A,TRUE,"7d";#N/A,#N/A,TRUE,"7g";#N/A,#N/A,TRUE,"7i"}</definedName>
    <definedName name="piciu3" hidden="1">{#N/A,#N/A,TRUE,"7d";#N/A,#N/A,TRUE,"7g";#N/A,#N/A,TRUE,"7i"}</definedName>
    <definedName name="piciu4" localSheetId="12" hidden="1">{#N/A,#N/A,TRUE,"7d";#N/A,#N/A,TRUE,"7g";#N/A,#N/A,TRUE,"7i"}</definedName>
    <definedName name="piciu4" localSheetId="13" hidden="1">{#N/A,#N/A,TRUE,"7d";#N/A,#N/A,TRUE,"7g";#N/A,#N/A,TRUE,"7i"}</definedName>
    <definedName name="piciu4" localSheetId="14" hidden="1">{#N/A,#N/A,TRUE,"7d";#N/A,#N/A,TRUE,"7g";#N/A,#N/A,TRUE,"7i"}</definedName>
    <definedName name="piciu4" hidden="1">{#N/A,#N/A,TRUE,"7d";#N/A,#N/A,TRUE,"7g";#N/A,#N/A,TRUE,"7i"}</definedName>
    <definedName name="pino" localSheetId="12" hidden="1">{#N/A,#N/A,TRUE,"7d";#N/A,#N/A,TRUE,"7g";#N/A,#N/A,TRUE,"7i"}</definedName>
    <definedName name="pino" localSheetId="13" hidden="1">{#N/A,#N/A,TRUE,"7d";#N/A,#N/A,TRUE,"7g";#N/A,#N/A,TRUE,"7i"}</definedName>
    <definedName name="pino" localSheetId="14" hidden="1">{#N/A,#N/A,TRUE,"7d";#N/A,#N/A,TRUE,"7g";#N/A,#N/A,TRUE,"7i"}</definedName>
    <definedName name="pino" hidden="1">{#N/A,#N/A,TRUE,"7d";#N/A,#N/A,TRUE,"7g";#N/A,#N/A,TRUE,"7i"}</definedName>
    <definedName name="plant">#REF!</definedName>
    <definedName name="plant1">#REF!</definedName>
    <definedName name="PO">#REF!</definedName>
    <definedName name="ppp" localSheetId="12" hidden="1">{#N/A,#N/A,TRUE,"7d";#N/A,#N/A,TRUE,"7g";#N/A,#N/A,TRUE,"7i"}</definedName>
    <definedName name="ppp" localSheetId="13" hidden="1">{#N/A,#N/A,TRUE,"7d";#N/A,#N/A,TRUE,"7g";#N/A,#N/A,TRUE,"7i"}</definedName>
    <definedName name="ppp" localSheetId="14" hidden="1">{#N/A,#N/A,TRUE,"7d";#N/A,#N/A,TRUE,"7g";#N/A,#N/A,TRUE,"7i"}</definedName>
    <definedName name="ppp" hidden="1">{#N/A,#N/A,TRUE,"7d";#N/A,#N/A,TRUE,"7g";#N/A,#N/A,TRUE,"7i"}</definedName>
    <definedName name="Prev">#REF!</definedName>
    <definedName name="PRICE">#REF!</definedName>
    <definedName name="PRINT_ALL">#REF!</definedName>
    <definedName name="_xlnm.Print_Area">#REF!</definedName>
    <definedName name="Print_Area_MI">#REF!</definedName>
    <definedName name="Print_Title">#REF!</definedName>
    <definedName name="PRINT_TITLE1">#REF!</definedName>
    <definedName name="_xlnm.Print_Titles">#REF!</definedName>
    <definedName name="Print_Titles_MI" localSheetId="12">'BS - Assets'!#REF!,'BS - Assets'!#REF!</definedName>
    <definedName name="Print_Titles_MI" localSheetId="13">'BS - Liabilities and Equity'!#REF!,'BS - Liabilities and Equity'!#REF!</definedName>
    <definedName name="Print_Titles_MI" localSheetId="14">Indebtedness!#REF!,Indebtedness!#REF!</definedName>
    <definedName name="Print_Titles_MI">#REF!,#REF!</definedName>
    <definedName name="PRIORIDADE">#REF!</definedName>
    <definedName name="PRIORIDADE_2008">#REF!</definedName>
    <definedName name="PROCESS">#REF!</definedName>
    <definedName name="Product">#REF!</definedName>
    <definedName name="Productivity">" 'EFf - UTL'!$A$6:$v$71"</definedName>
    <definedName name="PRODUZIONE">#REF!</definedName>
    <definedName name="Programs">#REF!</definedName>
    <definedName name="Projects_Exc" localSheetId="12" hidden="1">{"Title - AER",#N/A,FALSE,"TITLE";"Summary - Actual - AER",#N/A,FALSE,"SUMMARY - ACTUAL"}</definedName>
    <definedName name="Projects_Exc" localSheetId="13" hidden="1">{"Title - AER",#N/A,FALSE,"TITLE";"Summary - Actual - AER",#N/A,FALSE,"SUMMARY - ACTUAL"}</definedName>
    <definedName name="Projects_Exc" localSheetId="14" hidden="1">{"Title - AER",#N/A,FALSE,"TITLE";"Summary - Actual - AER",#N/A,FALSE,"SUMMARY - ACTUAL"}</definedName>
    <definedName name="Projects_Exc" hidden="1">{"Title - AER",#N/A,FALSE,"TITLE";"Summary - Actual - AER",#N/A,FALSE,"SUMMARY - ACTUAL"}</definedName>
    <definedName name="PTAX">'[3]159'!$E$5</definedName>
    <definedName name="Purchase">#REF!</definedName>
    <definedName name="QTRINCORP">#REF!</definedName>
    <definedName name="QUANT._CTN">'[3]298'!$D$7</definedName>
    <definedName name="QUANT__CTR">'[3]2318'!$C$7</definedName>
    <definedName name="QUANT_A">'[3]554'!$C$13</definedName>
    <definedName name="QUANT_B">'[3]554'!$E$13</definedName>
    <definedName name="QUANT_C">'[3]554'!$G$13</definedName>
    <definedName name="QUANT_D">'[3]590'!$I$13</definedName>
    <definedName name="QUANT_E">'[3]590'!$K$13</definedName>
    <definedName name="QUANT_F">'[3]590'!$M$13</definedName>
    <definedName name="QUANT_TOTAL">'[3]554'!$I$13</definedName>
    <definedName name="Quantidade">'[3]159'!$H$10</definedName>
    <definedName name="QUARTERCOSTS">#REF!</definedName>
    <definedName name="rate">#REF!</definedName>
    <definedName name="re" localSheetId="12" hidden="1">{"'RR'!$A$2:$E$81"}</definedName>
    <definedName name="re" localSheetId="13" hidden="1">{"'RR'!$A$2:$E$81"}</definedName>
    <definedName name="re" localSheetId="14" hidden="1">{"'RR'!$A$2:$E$81"}</definedName>
    <definedName name="re" hidden="1">{"'RR'!$A$2:$E$81"}</definedName>
    <definedName name="Receita_fin" localSheetId="12" hidden="1">{"'RR'!$A$2:$E$81"}</definedName>
    <definedName name="Receita_fin" localSheetId="13" hidden="1">{"'RR'!$A$2:$E$81"}</definedName>
    <definedName name="Receita_fin" localSheetId="14" hidden="1">{"'RR'!$A$2:$E$81"}</definedName>
    <definedName name="Receita_fin" hidden="1">{"'RR'!$A$2:$E$81"}</definedName>
    <definedName name="RECEITAS">#REF!</definedName>
    <definedName name="REEDSOL">#REF!</definedName>
    <definedName name="REFERENCIACAIXA">[1]Caixa!$C$21:$C$216</definedName>
    <definedName name="region">#REF!</definedName>
    <definedName name="report" localSheetId="12" hidden="1">{#N/A,#N/A,TRUE,"Total";#N/A,#N/A,TRUE,"Crop Harvesting";#N/A,#N/A,TRUE,"Hay &amp; Forage";#N/A,#N/A,TRUE,"CROP PRODUCTION";#N/A,#N/A,TRUE,"TRACTOR";#N/A,#N/A,TRUE,"Crawlers &amp; Dozers";#N/A,#N/A,TRUE,"TLB";#N/A,#N/A,TRUE,"Excavators";#N/A,#N/A,TRUE,"Loaders and Graders ";#N/A,#N/A,TRUE,"Skid Steer Loaders"}</definedName>
    <definedName name="report" localSheetId="13" hidden="1">{#N/A,#N/A,TRUE,"Total";#N/A,#N/A,TRUE,"Crop Harvesting";#N/A,#N/A,TRUE,"Hay &amp; Forage";#N/A,#N/A,TRUE,"CROP PRODUCTION";#N/A,#N/A,TRUE,"TRACTOR";#N/A,#N/A,TRUE,"Crawlers &amp; Dozers";#N/A,#N/A,TRUE,"TLB";#N/A,#N/A,TRUE,"Excavators";#N/A,#N/A,TRUE,"Loaders and Graders ";#N/A,#N/A,TRUE,"Skid Steer Loaders"}</definedName>
    <definedName name="report" localSheetId="14" hidden="1">{#N/A,#N/A,TRUE,"Total";#N/A,#N/A,TRUE,"Crop Harvesting";#N/A,#N/A,TRUE,"Hay &amp; Forage";#N/A,#N/A,TRUE,"CROP PRODUCTION";#N/A,#N/A,TRUE,"TRACTOR";#N/A,#N/A,TRUE,"Crawlers &amp; Dozers";#N/A,#N/A,TRUE,"TLB";#N/A,#N/A,TRUE,"Excavators";#N/A,#N/A,TRUE,"Loaders and Graders ";#N/A,#N/A,TRUE,"Skid Steer Loaders"}</definedName>
    <definedName name="report" hidden="1">{#N/A,#N/A,TRUE,"Total";#N/A,#N/A,TRUE,"Crop Harvesting";#N/A,#N/A,TRUE,"Hay &amp; Forage";#N/A,#N/A,TRUE,"CROP PRODUCTION";#N/A,#N/A,TRUE,"TRACTOR";#N/A,#N/A,TRUE,"Crawlers &amp; Dozers";#N/A,#N/A,TRUE,"TLB";#N/A,#N/A,TRUE,"Excavators";#N/A,#N/A,TRUE,"Loaders and Graders ";#N/A,#N/A,TRUE,"Skid Steer Loaders"}</definedName>
    <definedName name="report2">#REF!</definedName>
    <definedName name="report3">#REF!</definedName>
    <definedName name="rere" hidden="1">#REF!</definedName>
    <definedName name="RESPONSAVEL_PELA_EXECUÇÃO">#REF!</definedName>
    <definedName name="RESULT">#REF!</definedName>
    <definedName name="REWORK">#REF!</definedName>
    <definedName name="rexestbgraf1">#REF!</definedName>
    <definedName name="rexestbs">#REF!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MCOptions">"*000000000000000"</definedName>
    <definedName name="ROLLOFF">#REF!</definedName>
    <definedName name="ROR">#REF!</definedName>
    <definedName name="SAD">#REF!</definedName>
    <definedName name="SCARTI">#REF!</definedName>
    <definedName name="sd" localSheetId="12" hidden="1">{#N/A,#N/A,TRUE,"7d";#N/A,#N/A,TRUE,"7g";#N/A,#N/A,TRUE,"7i"}</definedName>
    <definedName name="sd" localSheetId="13" hidden="1">{#N/A,#N/A,TRUE,"7d";#N/A,#N/A,TRUE,"7g";#N/A,#N/A,TRUE,"7i"}</definedName>
    <definedName name="sd" localSheetId="14" hidden="1">{#N/A,#N/A,TRUE,"7d";#N/A,#N/A,TRUE,"7g";#N/A,#N/A,TRUE,"7i"}</definedName>
    <definedName name="sd" hidden="1">{#N/A,#N/A,TRUE,"7d";#N/A,#N/A,TRUE,"7g";#N/A,#N/A,TRUE,"7i"}</definedName>
    <definedName name="SDA">'[3]2318'!$E$41</definedName>
    <definedName name="SDA_RIO">'[3]371'!$E$35</definedName>
    <definedName name="sdgdfgsd" localSheetId="12" hidden="1">{#N/A,#N/A,TRUE,"7d";#N/A,#N/A,TRUE,"7g";#N/A,#N/A,TRUE,"7i"}</definedName>
    <definedName name="sdgdfgsd" localSheetId="13" hidden="1">{#N/A,#N/A,TRUE,"7d";#N/A,#N/A,TRUE,"7g";#N/A,#N/A,TRUE,"7i"}</definedName>
    <definedName name="sdgdfgsd" localSheetId="14" hidden="1">{#N/A,#N/A,TRUE,"7d";#N/A,#N/A,TRUE,"7g";#N/A,#N/A,TRUE,"7i"}</definedName>
    <definedName name="sdgdfgsd" hidden="1">{#N/A,#N/A,TRUE,"7d";#N/A,#N/A,TRUE,"7g";#N/A,#N/A,TRUE,"7i"}</definedName>
    <definedName name="SEG._IMP.">'[3]554'!$B$35</definedName>
    <definedName name="SEG.IMP.">'[3]557'!$I$21</definedName>
    <definedName name="SEG_IMPOST">'[3]454'!$E$34</definedName>
    <definedName name="SEGURO">'[3]159'!#REF!</definedName>
    <definedName name="SEGURO_IMPOSTOS">'[3]2318'!$E$38</definedName>
    <definedName name="SEGURO_REAL">'[3]2318'!$E$23</definedName>
    <definedName name="SEGURO_USD">'[3]2318'!$F$23</definedName>
    <definedName name="SELECTCOSTED">#REF!</definedName>
    <definedName name="SEP">#REF!</definedName>
    <definedName name="Shaun">#REF!</definedName>
    <definedName name="SHEET">#REF!</definedName>
    <definedName name="SINAL">#REF!</definedName>
    <definedName name="SLDD">#REF!</definedName>
    <definedName name="slide" localSheetId="12" hidden="1">{#N/A,#N/A,TRUE,"7d";#N/A,#N/A,TRUE,"7g";#N/A,#N/A,TRUE,"7i"}</definedName>
    <definedName name="slide" localSheetId="13" hidden="1">{#N/A,#N/A,TRUE,"7d";#N/A,#N/A,TRUE,"7g";#N/A,#N/A,TRUE,"7i"}</definedName>
    <definedName name="slide" localSheetId="14" hidden="1">{#N/A,#N/A,TRUE,"7d";#N/A,#N/A,TRUE,"7g";#N/A,#N/A,TRUE,"7i"}</definedName>
    <definedName name="slide" hidden="1">{#N/A,#N/A,TRUE,"7d";#N/A,#N/A,TRUE,"7g";#N/A,#N/A,TRUE,"7i"}</definedName>
    <definedName name="SMA580M2_euros">#REF!</definedName>
    <definedName name="SMA580SM4_euros">#REF!</definedName>
    <definedName name="SMA580SM4PC_euros">#REF!</definedName>
    <definedName name="SMA580SM4plus_euros">#REF!</definedName>
    <definedName name="SMA5904_euros">#REF!</definedName>
    <definedName name="SMENG">#REF!</definedName>
    <definedName name="SMMFG">#REF!</definedName>
    <definedName name="SMPURCH">#REF!</definedName>
    <definedName name="SMSUMM">#REF!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1" hidden="1">#REF!</definedName>
    <definedName name="solver_pre" hidden="1">0.000001</definedName>
    <definedName name="solver_rel1" hidden="1">2</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15600</definedName>
    <definedName name="ss" localSheetId="12" hidden="1">{"'RR'!$A$2:$E$81"}</definedName>
    <definedName name="ss" localSheetId="13" hidden="1">{"'RR'!$A$2:$E$81"}</definedName>
    <definedName name="ss" localSheetId="14" hidden="1">{"'RR'!$A$2:$E$81"}</definedName>
    <definedName name="ss" hidden="1">{"'RR'!$A$2:$E$81"}</definedName>
    <definedName name="Standards">#REF!</definedName>
    <definedName name="STD" localSheetId="12" hidden="1">{#N/A,#N/A,TRUE,"7d";#N/A,#N/A,TRUE,"7g";#N/A,#N/A,TRUE,"7i"}</definedName>
    <definedName name="STD" localSheetId="13" hidden="1">{#N/A,#N/A,TRUE,"7d";#N/A,#N/A,TRUE,"7g";#N/A,#N/A,TRUE,"7i"}</definedName>
    <definedName name="STD" localSheetId="14" hidden="1">{#N/A,#N/A,TRUE,"7d";#N/A,#N/A,TRUE,"7g";#N/A,#N/A,TRUE,"7i"}</definedName>
    <definedName name="STD" hidden="1">{#N/A,#N/A,TRUE,"7d";#N/A,#N/A,TRUE,"7g";#N/A,#N/A,TRUE,"7i"}</definedName>
    <definedName name="Std_2005">#REF!</definedName>
    <definedName name="Std_2006">#REF!</definedName>
    <definedName name="STEP">#REF!</definedName>
    <definedName name="Structure">#REF!</definedName>
    <definedName name="STRUTTURA">#REF!</definedName>
    <definedName name="SUMMARY">#REF!</definedName>
    <definedName name="T.R.M.M.">'[3]298'!$E$33</definedName>
    <definedName name="TabCenCus">#REF!</definedName>
    <definedName name="TabImport">#REF!</definedName>
    <definedName name="table">#REF!</definedName>
    <definedName name="TASK">'[3]454'!$E$30</definedName>
    <definedName name="TAXA_CAMBIO">'[3]2318'!$F$5</definedName>
    <definedName name="TAXA_FRETE">'[3]2318'!$F$4</definedName>
    <definedName name="TAXA_SEGURO_IMPOST">'[3]371'!$E$33</definedName>
    <definedName name="tblCurrency">#REF!</definedName>
    <definedName name="TextRefCopyRangeCount" hidden="1">1</definedName>
    <definedName name="TIPO_DE_PROJETO">#REF!</definedName>
    <definedName name="Title">#REF!</definedName>
    <definedName name="TMC">#REF!</definedName>
    <definedName name="TMCQTR1">#REF!</definedName>
    <definedName name="TMCQTR2">#REF!</definedName>
    <definedName name="TMCQTR3">#REF!</definedName>
    <definedName name="TMCQTR4">#REF!</definedName>
    <definedName name="TOOLINGCOSTS">#REF!</definedName>
    <definedName name="tot">#REF!</definedName>
    <definedName name="TOTAL_CIF">'[3]157'!$M$18</definedName>
    <definedName name="Total_Container">'[3]278'!$C$10</definedName>
    <definedName name="TOTAL_FOB">'[3]425'!$U$15</definedName>
    <definedName name="TOTAL_INCREASE">#REF!</definedName>
    <definedName name="TOTAL_LIQUIDO">'[3]159'!#REF!</definedName>
    <definedName name="Total_Produtos">'[3]159'!$G$20</definedName>
    <definedName name="Total_Volume">'[3]557'!#REF!</definedName>
    <definedName name="TOTAL_VOLUMES">'[3]557'!$X$3</definedName>
    <definedName name="TOTALE">#REF!</definedName>
    <definedName name="TOTALS">#REF!</definedName>
    <definedName name="TRA">'[3]298'!$E$25</definedName>
    <definedName name="TRACTORCOSTS">#REF!</definedName>
    <definedName name="Transporte_Férreo">'[3]557'!#REF!</definedName>
    <definedName name="TRANSPORTE_PORTO_DAP">'[3]454'!$E$27</definedName>
    <definedName name="TRIMESTRES">[1]SCHULZ!$A$3:$CH$3</definedName>
    <definedName name="TRMM">'[3]2318'!$E$32</definedName>
    <definedName name="TTLCAPATAZIAS">'[3]557'!#REF!</definedName>
    <definedName name="TVOL">#REF!</definedName>
    <definedName name="u">'[3]159'!#REF!</definedName>
    <definedName name="units">#REF!</definedName>
    <definedName name="Untitled">#REF!</definedName>
    <definedName name="US">#REF!</definedName>
    <definedName name="US__FISC.">'[3]554'!$J$2</definedName>
    <definedName name="US__PTAX">'[3]554'!$J$3</definedName>
    <definedName name="Usage">#REF!</definedName>
    <definedName name="USD">#REF!</definedName>
    <definedName name="USD__KG">'[3]267'!$E$16</definedName>
    <definedName name="USD_COM">'[3]297'!$C$23</definedName>
    <definedName name="USD_FISCAL">'[3]2318'!$F$2</definedName>
    <definedName name="USD_PTAX">'[3]2318'!$F$3</definedName>
    <definedName name="USDCOMERC">'[4]453'!$O$2</definedName>
    <definedName name="USDFISCAL">'[4]453'!$O$1</definedName>
    <definedName name="uu">'[3]557'!#REF!</definedName>
    <definedName name="vendor">#REF!</definedName>
    <definedName name="Viana_Fit_Out2" localSheetId="12" hidden="1">{"Assump1",#N/A,TRUE,"Assumptions";"Assump2",#N/A,TRUE,"Assumptions"}</definedName>
    <definedName name="Viana_Fit_Out2" localSheetId="13" hidden="1">{"Assump1",#N/A,TRUE,"Assumptions";"Assump2",#N/A,TRUE,"Assumptions"}</definedName>
    <definedName name="Viana_Fit_Out2" localSheetId="14" hidden="1">{"Assump1",#N/A,TRUE,"Assumptions";"Assump2",#N/A,TRUE,"Assumptions"}</definedName>
    <definedName name="Viana_Fit_Out2" hidden="1">{"Assump1",#N/A,TRUE,"Assumptions";"Assump2",#N/A,TRUE,"Assumptions"}</definedName>
    <definedName name="VN">#REF!</definedName>
    <definedName name="VO">#REF!</definedName>
    <definedName name="w" localSheetId="12" hidden="1">{"'RR'!$A$2:$E$81"}</definedName>
    <definedName name="w" localSheetId="13" hidden="1">{"'RR'!$A$2:$E$81"}</definedName>
    <definedName name="w" localSheetId="14" hidden="1">{"'RR'!$A$2:$E$81"}</definedName>
    <definedName name="w" hidden="1">{"'RR'!$A$2:$E$81"}</definedName>
    <definedName name="wrn.Actual." localSheetId="12" hidden="1">{"Title - AER",#N/A,FALSE,"TITLE";"Summary - Actual - AER",#N/A,FALSE,"SUMMARY - ACTUAL"}</definedName>
    <definedName name="wrn.Actual." localSheetId="13" hidden="1">{"Title - AER",#N/A,FALSE,"TITLE";"Summary - Actual - AER",#N/A,FALSE,"SUMMARY - ACTUAL"}</definedName>
    <definedName name="wrn.Actual." localSheetId="14" hidden="1">{"Title - AER",#N/A,FALSE,"TITLE";"Summary - Actual - AER",#N/A,FALSE,"SUMMARY - ACTUAL"}</definedName>
    <definedName name="wrn.Actual." hidden="1">{"Title - AER",#N/A,FALSE,"TITLE";"Summary - Actual - AER",#N/A,FALSE,"SUMMARY - ACTUAL"}</definedName>
    <definedName name="wrn.Aging._.and._.Trend._.Analysis." localSheetId="1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ssumptions." localSheetId="12" hidden="1">{"Assump1",#N/A,TRUE,"Assumptions";"Assump2",#N/A,TRUE,"Assumptions"}</definedName>
    <definedName name="wrn.Assumptions." localSheetId="13" hidden="1">{"Assump1",#N/A,TRUE,"Assumptions";"Assump2",#N/A,TRUE,"Assumptions"}</definedName>
    <definedName name="wrn.Assumptions." localSheetId="14" hidden="1">{"Assump1",#N/A,TRUE,"Assumptions";"Assump2",#N/A,TRUE,"Assumptions"}</definedName>
    <definedName name="wrn.Assumptions." hidden="1">{"Assump1",#N/A,TRUE,"Assumptions";"Assump2",#N/A,TRUE,"Assumptions"}</definedName>
    <definedName name="wrn.Budget." localSheetId="12" hidden="1">{"Title - BER",#N/A,FALSE,"TITLE"}</definedName>
    <definedName name="wrn.Budget." localSheetId="13" hidden="1">{"Title - BER",#N/A,FALSE,"TITLE"}</definedName>
    <definedName name="wrn.Budget." localSheetId="14" hidden="1">{"Title - BER",#N/A,FALSE,"TITLE"}</definedName>
    <definedName name="wrn.Budget." hidden="1">{"Title - BER",#N/A,FALSE,"TITLE"}</definedName>
    <definedName name="wrn.cuadros." localSheetId="12"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3"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4" hidden="1">{"anex_I",#N/A,FALSE,"Anexos";#N/A,#N/A,FALSE,"Carát 12_97";"ESP",#N/A,FALSE,"eecc";"rdo",#N/A,FALSE,"eecc";"evpn98",#N/A,FALSE,"eecc";"evpn97",#N/A,FALSE,"eecc";"anex_II",#N/A,FALSE,"Anexos";"anex_III",#N/A,FALSE,"Anexos";"anex_IV",#N/A,FALSE,"Anexos";"anex_V",#N/A,FALSE,"Anexos";"anex_VI",#N/A,FALSE,"Anexos";"anex_VII",#N/A,FALSE,"Anexos"}</definedName>
    <definedName name="wrn.cuadros." hidden="1">{"anex_I",#N/A,FALSE,"Anexos";#N/A,#N/A,FALSE,"Carát 12_97";"ESP",#N/A,FALSE,"eecc";"rdo",#N/A,FALSE,"eecc";"evpn98",#N/A,FALSE,"eecc";"evpn97",#N/A,FALSE,"eecc";"anex_II",#N/A,FALSE,"Anexos";"anex_III",#N/A,FALSE,"Anexos";"anex_IV",#N/A,FALSE,"Anexos";"anex_V",#N/A,FALSE,"Anexos";"anex_VI",#N/A,FALSE,"Anexos";"anex_VII",#N/A,FALSE,"Anexos"}</definedName>
    <definedName name="wrn.Local." localSheetId="12" hidden="1">{"Title - LC",#N/A,FALSE,"TITLE"}</definedName>
    <definedName name="wrn.Local." localSheetId="13" hidden="1">{"Title - LC",#N/A,FALSE,"TITLE"}</definedName>
    <definedName name="wrn.Local." localSheetId="14" hidden="1">{"Title - LC",#N/A,FALSE,"TITLE"}</definedName>
    <definedName name="wrn.Local." hidden="1">{"Title - LC",#N/A,FALSE,"TITLE"}</definedName>
    <definedName name="wrn.LOURES." localSheetId="12" hidden="1">{"LOURES1",#N/A,TRUE,"Sheet1";"LOURES2",#N/A,TRUE,"Sheet1"}</definedName>
    <definedName name="wrn.LOURES." localSheetId="13" hidden="1">{"LOURES1",#N/A,TRUE,"Sheet1";"LOURES2",#N/A,TRUE,"Sheet1"}</definedName>
    <definedName name="wrn.LOURES." localSheetId="14" hidden="1">{"LOURES1",#N/A,TRUE,"Sheet1";"LOURES2",#N/A,TRUE,"Sheet1"}</definedName>
    <definedName name="wrn.LOURES." hidden="1">{"LOURES1",#N/A,TRUE,"Sheet1";"LOURES2",#N/A,TRUE,"Sheet1"}</definedName>
    <definedName name="wrn.MAT." localSheetId="12" hidden="1">{#N/A,#N/A,TRUE,"7d";#N/A,#N/A,TRUE,"7g";#N/A,#N/A,TRUE,"7i"}</definedName>
    <definedName name="wrn.MAT." localSheetId="13" hidden="1">{#N/A,#N/A,TRUE,"7d";#N/A,#N/A,TRUE,"7g";#N/A,#N/A,TRUE,"7i"}</definedName>
    <definedName name="wrn.MAT." localSheetId="14" hidden="1">{#N/A,#N/A,TRUE,"7d";#N/A,#N/A,TRUE,"7g";#N/A,#N/A,TRUE,"7i"}</definedName>
    <definedName name="wrn.MAT." hidden="1">{#N/A,#N/A,TRUE,"7d";#N/A,#N/A,TRUE,"7g";#N/A,#N/A,TRUE,"7i"}</definedName>
    <definedName name="wrn.PO._.CAPACITY." localSheetId="12"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3"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4"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_.completo." localSheetId="12"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3"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4"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SMATTEO." localSheetId="12" hidden="1">{#N/A,#N/A,FALSE,"CALENDAR";#N/A,#N/A,FALSE,"PAY-ROLL";#N/A,#N/A,FALSE,"VOLUMI ";#N/A,#N/A,FALSE,"MFG 1A";#N/A,#N/A,FALSE,"MFG 1B";#N/A,#N/A,FALSE,"MFG 4";#N/A,#N/A,FALSE,"MFG 4-C";#N/A,#N/A,FALSE,"MFG 3 ";#N/A,#N/A,FALSE,"MFG 6";#N/A,#N/A,FALSE,"MFG 6-A";#N/A,#N/A,FALSE,"MAIN EVENTS"}</definedName>
    <definedName name="wrn.PO._.CAPACITY._.SMATTEO." localSheetId="13" hidden="1">{#N/A,#N/A,FALSE,"CALENDAR";#N/A,#N/A,FALSE,"PAY-ROLL";#N/A,#N/A,FALSE,"VOLUMI ";#N/A,#N/A,FALSE,"MFG 1A";#N/A,#N/A,FALSE,"MFG 1B";#N/A,#N/A,FALSE,"MFG 4";#N/A,#N/A,FALSE,"MFG 4-C";#N/A,#N/A,FALSE,"MFG 3 ";#N/A,#N/A,FALSE,"MFG 6";#N/A,#N/A,FALSE,"MFG 6-A";#N/A,#N/A,FALSE,"MAIN EVENTS"}</definedName>
    <definedName name="wrn.PO._.CAPACITY._.SMATTEO." localSheetId="14" hidden="1">{#N/A,#N/A,FALSE,"CALENDAR";#N/A,#N/A,FALSE,"PAY-ROLL";#N/A,#N/A,FALSE,"VOLUMI ";#N/A,#N/A,FALSE,"MFG 1A";#N/A,#N/A,FALSE,"MFG 1B";#N/A,#N/A,FALSE,"MFG 4";#N/A,#N/A,FALSE,"MFG 4-C";#N/A,#N/A,FALSE,"MFG 3 ";#N/A,#N/A,FALSE,"MFG 6";#N/A,#N/A,FALSE,"MFG 6-A";#N/A,#N/A,FALSE,"MAIN EVENTS"}</definedName>
    <definedName name="wrn.PO._.CAPACITY._.SMATTEO." hidden="1">{#N/A,#N/A,FALSE,"CALENDAR";#N/A,#N/A,FALSE,"PAY-ROLL";#N/A,#N/A,FALSE,"VOLUMI ";#N/A,#N/A,FALSE,"MFG 1A";#N/A,#N/A,FALSE,"MFG 1B";#N/A,#N/A,FALSE,"MFG 4";#N/A,#N/A,FALSE,"MFG 4-C";#N/A,#N/A,FALSE,"MFG 3 ";#N/A,#N/A,FALSE,"MFG 6";#N/A,#N/A,FALSE,"MFG 6-A";#N/A,#N/A,FALSE,"MAIN EVENTS"}</definedName>
    <definedName name="wrn.PO._.CAPACITY1." localSheetId="12" hidden="1">{#N/A,#N/A,FALSE,"CALENDAR";#N/A,#N/A,FALSE,"PAY-ROLL";#N/A,#N/A,FALSE,"VOLUMI";#N/A,#N/A,FALSE,"FABBISOGNO";#N/A,#N/A,FALSE,"CAPACITY"}</definedName>
    <definedName name="wrn.PO._.CAPACITY1." localSheetId="13" hidden="1">{#N/A,#N/A,FALSE,"CALENDAR";#N/A,#N/A,FALSE,"PAY-ROLL";#N/A,#N/A,FALSE,"VOLUMI";#N/A,#N/A,FALSE,"FABBISOGNO";#N/A,#N/A,FALSE,"CAPACITY"}</definedName>
    <definedName name="wrn.PO._.CAPACITY1." localSheetId="14" hidden="1">{#N/A,#N/A,FALSE,"CALENDAR";#N/A,#N/A,FALSE,"PAY-ROLL";#N/A,#N/A,FALSE,"VOLUMI";#N/A,#N/A,FALSE,"FABBISOGNO";#N/A,#N/A,FALSE,"CAPACITY"}</definedName>
    <definedName name="wrn.PO._.CAPACITY1." hidden="1">{#N/A,#N/A,FALSE,"CALENDAR";#N/A,#N/A,FALSE,"PAY-ROLL";#N/A,#N/A,FALSE,"VOLUMI";#N/A,#N/A,FALSE,"FABBISOGNO";#N/A,#N/A,FALSE,"CAPACITY"}</definedName>
    <definedName name="wrn.PO._.CAPACITY2." localSheetId="12" hidden="1">{#N/A,#N/A,FALSE,"MFG 3 ";#N/A,#N/A,FALSE,"RID TEMPI";#N/A,#N/A,FALSE,"MFG 4";#N/A,#N/A,FALSE,"MFG 4-C";#N/A,#N/A,FALSE,"MFG 6";#N/A,#N/A,FALSE,"MFG 6-A";#N/A,#N/A,FALSE,"MFG 1A";#N/A,#N/A,FALSE,"MFG 1B";#N/A,#N/A,FALSE,"MAIN EVENTS";#N/A,#N/A,FALSE,"CONFRONTO"}</definedName>
    <definedName name="wrn.PO._.CAPACITY2." localSheetId="13" hidden="1">{#N/A,#N/A,FALSE,"MFG 3 ";#N/A,#N/A,FALSE,"RID TEMPI";#N/A,#N/A,FALSE,"MFG 4";#N/A,#N/A,FALSE,"MFG 4-C";#N/A,#N/A,FALSE,"MFG 6";#N/A,#N/A,FALSE,"MFG 6-A";#N/A,#N/A,FALSE,"MFG 1A";#N/A,#N/A,FALSE,"MFG 1B";#N/A,#N/A,FALSE,"MAIN EVENTS";#N/A,#N/A,FALSE,"CONFRONTO"}</definedName>
    <definedName name="wrn.PO._.CAPACITY2." localSheetId="14" hidden="1">{#N/A,#N/A,FALSE,"MFG 3 ";#N/A,#N/A,FALSE,"RID TEMPI";#N/A,#N/A,FALSE,"MFG 4";#N/A,#N/A,FALSE,"MFG 4-C";#N/A,#N/A,FALSE,"MFG 6";#N/A,#N/A,FALSE,"MFG 6-A";#N/A,#N/A,FALSE,"MFG 1A";#N/A,#N/A,FALSE,"MFG 1B";#N/A,#N/A,FALSE,"MAIN EVENTS";#N/A,#N/A,FALSE,"CONFRONTO"}</definedName>
    <definedName name="wrn.PO._.CAPACITY2." hidden="1">{#N/A,#N/A,FALSE,"MFG 3 ";#N/A,#N/A,FALSE,"RID TEMPI";#N/A,#N/A,FALSE,"MFG 4";#N/A,#N/A,FALSE,"MFG 4-C";#N/A,#N/A,FALSE,"MFG 6";#N/A,#N/A,FALSE,"MFG 6-A";#N/A,#N/A,FALSE,"MFG 1A";#N/A,#N/A,FALSE,"MFG 1B";#N/A,#N/A,FALSE,"MAIN EVENTS";#N/A,#N/A,FALSE,"CONFRONTO"}</definedName>
    <definedName name="wrn.report." localSheetId="12" hidden="1">{#N/A,#N/A,TRUE,"Total";#N/A,#N/A,TRUE,"Crop Harvesting";#N/A,#N/A,TRUE,"Hay &amp; Forage";#N/A,#N/A,TRUE,"CROP PRODUCTION";#N/A,#N/A,TRUE,"TRACTOR";#N/A,#N/A,TRUE,"Crawlers &amp; Dozers";#N/A,#N/A,TRUE,"TLB";#N/A,#N/A,TRUE,"Excavators";#N/A,#N/A,TRUE,"Loaders and Graders ";#N/A,#N/A,TRUE,"Skid Steer Loaders"}</definedName>
    <definedName name="wrn.report." localSheetId="13" hidden="1">{#N/A,#N/A,TRUE,"Total";#N/A,#N/A,TRUE,"Crop Harvesting";#N/A,#N/A,TRUE,"Hay &amp; Forage";#N/A,#N/A,TRUE,"CROP PRODUCTION";#N/A,#N/A,TRUE,"TRACTOR";#N/A,#N/A,TRUE,"Crawlers &amp; Dozers";#N/A,#N/A,TRUE,"TLB";#N/A,#N/A,TRUE,"Excavators";#N/A,#N/A,TRUE,"Loaders and Graders ";#N/A,#N/A,TRUE,"Skid Steer Loaders"}</definedName>
    <definedName name="wrn.report." localSheetId="14" hidden="1">{#N/A,#N/A,TRUE,"Total";#N/A,#N/A,TRUE,"Crop Harvesting";#N/A,#N/A,TRUE,"Hay &amp; Forage";#N/A,#N/A,TRUE,"CROP PRODUCTION";#N/A,#N/A,TRUE,"TRACTOR";#N/A,#N/A,TRUE,"Crawlers &amp; Dozers";#N/A,#N/A,TRUE,"TLB";#N/A,#N/A,TRUE,"Excavators";#N/A,#N/A,TRUE,"Loaders and Graders ";#N/A,#N/A,TRUE,"Skid Steer Loaders"}</definedName>
    <definedName name="wrn.report." hidden="1">{#N/A,#N/A,TRUE,"Total";#N/A,#N/A,TRUE,"Crop Harvesting";#N/A,#N/A,TRUE,"Hay &amp; Forage";#N/A,#N/A,TRUE,"CROP PRODUCTION";#N/A,#N/A,TRUE,"TRACTOR";#N/A,#N/A,TRUE,"Crawlers &amp; Dozers";#N/A,#N/A,TRUE,"TLB";#N/A,#N/A,TRUE,"Excavators";#N/A,#N/A,TRUE,"Loaders and Graders ";#N/A,#N/A,TRUE,"Skid Steer Loaders"}</definedName>
    <definedName name="z" localSheetId="12" hidden="1">{#N/A,#N/A,TRUE,"7d";#N/A,#N/A,TRUE,"7g";#N/A,#N/A,TRUE,"7i"}</definedName>
    <definedName name="z" localSheetId="13" hidden="1">{#N/A,#N/A,TRUE,"7d";#N/A,#N/A,TRUE,"7g";#N/A,#N/A,TRUE,"7i"}</definedName>
    <definedName name="z" localSheetId="14" hidden="1">{#N/A,#N/A,TRUE,"7d";#N/A,#N/A,TRUE,"7g";#N/A,#N/A,TRUE,"7i"}</definedName>
    <definedName name="z" hidden="1">{#N/A,#N/A,TRUE,"7d";#N/A,#N/A,TRUE,"7g";#N/A,#N/A,TRUE,"7i"}</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9" i="33" l="1"/>
  <c r="E129" i="33"/>
  <c r="D129" i="33"/>
  <c r="C108" i="33"/>
  <c r="E101" i="33"/>
  <c r="D102" i="33"/>
  <c r="C102" i="33"/>
  <c r="C129" i="33" l="1"/>
  <c r="I53" i="33"/>
  <c r="K53" i="33"/>
  <c r="L53" i="33"/>
  <c r="L54" i="33"/>
  <c r="K54" i="33"/>
  <c r="I54" i="33"/>
  <c r="L55" i="33" l="1"/>
  <c r="L67" i="33" s="1"/>
  <c r="K55" i="33"/>
  <c r="K67" i="33" s="1"/>
  <c r="I55" i="33"/>
  <c r="I67" i="33" s="1"/>
  <c r="C78" i="33" l="1"/>
  <c r="C8" i="33"/>
  <c r="C8" i="27"/>
  <c r="AU36" i="32" l="1"/>
  <c r="AU35" i="32"/>
  <c r="AU34" i="32"/>
  <c r="AU33" i="32"/>
  <c r="AU32" i="32"/>
  <c r="AU31" i="32"/>
  <c r="AU30" i="32"/>
  <c r="AU29" i="32"/>
  <c r="AU28" i="32"/>
  <c r="AU24" i="32"/>
  <c r="AU23" i="32"/>
  <c r="AU17" i="32" s="1"/>
  <c r="AU22" i="32"/>
  <c r="AU21" i="32"/>
  <c r="AU20" i="32"/>
  <c r="AU19" i="32"/>
  <c r="AU18" i="32"/>
  <c r="AU16" i="32"/>
  <c r="AU15" i="32"/>
  <c r="AU14" i="32"/>
  <c r="AU13" i="32"/>
  <c r="AU12" i="32"/>
  <c r="AU11" i="32"/>
  <c r="AU10" i="32"/>
  <c r="AU24" i="31"/>
  <c r="AU23" i="31"/>
  <c r="AU22" i="31"/>
  <c r="AU20" i="31"/>
  <c r="AU19" i="31"/>
  <c r="AU18" i="31"/>
  <c r="AU17" i="31"/>
  <c r="AU16" i="31"/>
  <c r="AU14" i="31"/>
  <c r="AU13" i="31"/>
  <c r="AU12" i="31"/>
  <c r="AU11" i="31"/>
  <c r="AU9" i="31" s="1"/>
  <c r="AU10" i="31"/>
  <c r="AK27" i="32"/>
  <c r="AK9" i="32"/>
  <c r="AK17" i="32"/>
  <c r="AK9" i="31"/>
  <c r="AK15" i="31"/>
  <c r="AU27" i="32" l="1"/>
  <c r="AU15" i="31"/>
  <c r="AU26" i="31" s="1"/>
  <c r="AU9" i="32"/>
  <c r="AU25" i="32" s="1"/>
  <c r="AU38" i="32" s="1"/>
  <c r="AK25" i="32"/>
  <c r="AK38" i="32" s="1"/>
  <c r="AK26" i="31"/>
  <c r="AK13" i="17" l="1"/>
  <c r="AK19" i="13" s="1"/>
  <c r="AK16" i="16" l="1"/>
  <c r="AK13" i="13" s="1"/>
  <c r="AK9" i="17" l="1"/>
  <c r="AK21" i="17" l="1"/>
  <c r="AK18" i="13"/>
  <c r="AK9" i="14"/>
  <c r="AK19" i="14"/>
  <c r="AK24" i="14" l="1"/>
  <c r="AK9" i="13" s="1"/>
  <c r="AK24" i="13" l="1"/>
  <c r="AK12" i="13"/>
  <c r="AK17" i="13"/>
  <c r="AN54" i="30" l="1"/>
  <c r="AO54" i="30" s="1"/>
  <c r="AP54" i="30" s="1"/>
  <c r="AQ54" i="30" s="1"/>
  <c r="AR54" i="30" s="1"/>
  <c r="AS54" i="30" s="1"/>
  <c r="AT54" i="30" s="1"/>
  <c r="AU54" i="30" s="1"/>
  <c r="AK45" i="30" l="1"/>
  <c r="AK32" i="30"/>
  <c r="AK41" i="30"/>
  <c r="E75" i="37"/>
  <c r="C72" i="37" s="1"/>
  <c r="F75" i="37"/>
  <c r="G75" i="37"/>
  <c r="H75" i="37"/>
  <c r="I75" i="37"/>
  <c r="J75" i="37"/>
  <c r="K75" i="37"/>
  <c r="L75" i="37"/>
  <c r="M75" i="37"/>
  <c r="N75" i="37"/>
  <c r="C85" i="37"/>
  <c r="E88" i="37"/>
  <c r="F88" i="37"/>
  <c r="F98" i="37" s="1"/>
  <c r="F97" i="37" s="1"/>
  <c r="G88" i="37"/>
  <c r="H88" i="37"/>
  <c r="I88" i="37"/>
  <c r="J88" i="37"/>
  <c r="K88" i="37"/>
  <c r="L88" i="37"/>
  <c r="L14" i="37" s="1"/>
  <c r="M88" i="37"/>
  <c r="N88" i="37"/>
  <c r="N14" i="37" s="1"/>
  <c r="E91" i="37"/>
  <c r="F91" i="37"/>
  <c r="G91" i="37"/>
  <c r="G94" i="37" s="1"/>
  <c r="G99" i="37" s="1"/>
  <c r="H91" i="37"/>
  <c r="H20" i="37" s="1"/>
  <c r="I91" i="37"/>
  <c r="I20" i="37" s="1"/>
  <c r="J91" i="37"/>
  <c r="J20" i="37" s="1"/>
  <c r="K91" i="37"/>
  <c r="L91" i="37"/>
  <c r="L20" i="37" s="1"/>
  <c r="M91" i="37"/>
  <c r="N91" i="37"/>
  <c r="E94" i="37"/>
  <c r="E99" i="37" s="1"/>
  <c r="M94" i="37"/>
  <c r="M99" i="37" s="1"/>
  <c r="E98" i="37"/>
  <c r="E97" i="37" s="1"/>
  <c r="G98" i="37"/>
  <c r="G97" i="37" s="1"/>
  <c r="H98" i="37"/>
  <c r="H97" i="37" s="1"/>
  <c r="I98" i="37"/>
  <c r="I97" i="37" s="1"/>
  <c r="M98" i="37"/>
  <c r="M97" i="37" s="1"/>
  <c r="E105" i="37"/>
  <c r="F105" i="37"/>
  <c r="F40" i="37" s="1"/>
  <c r="G105" i="37"/>
  <c r="G40" i="37" s="1"/>
  <c r="H105" i="37"/>
  <c r="H40" i="37" s="1"/>
  <c r="I105" i="37"/>
  <c r="I40" i="37" s="1"/>
  <c r="J105" i="37"/>
  <c r="K105" i="37"/>
  <c r="K40" i="37" s="1"/>
  <c r="L105" i="37"/>
  <c r="L40" i="37" s="1"/>
  <c r="M105" i="37"/>
  <c r="M40" i="37" s="1"/>
  <c r="N105" i="37"/>
  <c r="N40" i="37" s="1"/>
  <c r="C112" i="37"/>
  <c r="E115" i="37"/>
  <c r="E121" i="37" s="1"/>
  <c r="E126" i="37" s="1"/>
  <c r="F115" i="37"/>
  <c r="F121" i="37" s="1"/>
  <c r="F126" i="37" s="1"/>
  <c r="G115" i="37"/>
  <c r="G125" i="37" s="1"/>
  <c r="G124" i="37" s="1"/>
  <c r="H115" i="37"/>
  <c r="H15" i="37" s="1"/>
  <c r="I115" i="37"/>
  <c r="J115" i="37"/>
  <c r="K115" i="37"/>
  <c r="L115" i="37"/>
  <c r="M115" i="37"/>
  <c r="N115" i="37"/>
  <c r="N15" i="37" s="1"/>
  <c r="E118" i="37"/>
  <c r="F118" i="37"/>
  <c r="F21" i="37" s="1"/>
  <c r="F37" i="37" s="1"/>
  <c r="G118" i="37"/>
  <c r="G21" i="37" s="1"/>
  <c r="H118" i="37"/>
  <c r="H21" i="37" s="1"/>
  <c r="I118" i="37"/>
  <c r="I21" i="37" s="1"/>
  <c r="J118" i="37"/>
  <c r="K118" i="37"/>
  <c r="K21" i="37" s="1"/>
  <c r="L118" i="37"/>
  <c r="L21" i="37" s="1"/>
  <c r="M118" i="37"/>
  <c r="N118" i="37"/>
  <c r="N21" i="37" s="1"/>
  <c r="G121" i="37"/>
  <c r="G126" i="37" s="1"/>
  <c r="M121" i="37"/>
  <c r="M126" i="37" s="1"/>
  <c r="F125" i="37"/>
  <c r="F124" i="37" s="1"/>
  <c r="I125" i="37"/>
  <c r="I124" i="37" s="1"/>
  <c r="J125" i="37"/>
  <c r="J124" i="37" s="1"/>
  <c r="M125" i="37"/>
  <c r="M124" i="37" s="1"/>
  <c r="N125" i="37"/>
  <c r="N124" i="37" s="1"/>
  <c r="J132" i="37"/>
  <c r="J41" i="37" s="1"/>
  <c r="E133" i="37"/>
  <c r="E132" i="37" s="1"/>
  <c r="E41" i="37" s="1"/>
  <c r="F133" i="37"/>
  <c r="F132" i="37" s="1"/>
  <c r="F41" i="37" s="1"/>
  <c r="G133" i="37"/>
  <c r="G132" i="37" s="1"/>
  <c r="G41" i="37" s="1"/>
  <c r="H133" i="37"/>
  <c r="H132" i="37" s="1"/>
  <c r="H41" i="37" s="1"/>
  <c r="I133" i="37"/>
  <c r="I132" i="37" s="1"/>
  <c r="I41" i="37" s="1"/>
  <c r="J133" i="37"/>
  <c r="K133" i="37"/>
  <c r="K132" i="37" s="1"/>
  <c r="K41" i="37" s="1"/>
  <c r="L133" i="37"/>
  <c r="L132" i="37" s="1"/>
  <c r="L41" i="37" s="1"/>
  <c r="M133" i="37"/>
  <c r="M132" i="37" s="1"/>
  <c r="M41" i="37" s="1"/>
  <c r="N133" i="37"/>
  <c r="N132" i="37" s="1"/>
  <c r="N41" i="37" s="1"/>
  <c r="E65" i="37"/>
  <c r="E69" i="37"/>
  <c r="E61" i="37"/>
  <c r="F61" i="37"/>
  <c r="G61" i="37"/>
  <c r="H61" i="37"/>
  <c r="I61" i="37"/>
  <c r="J61" i="37"/>
  <c r="K61" i="37"/>
  <c r="L61" i="37"/>
  <c r="L66" i="37" s="1"/>
  <c r="M61" i="37"/>
  <c r="N61" i="37"/>
  <c r="G54" i="37"/>
  <c r="G68" i="37" s="1"/>
  <c r="E55" i="37"/>
  <c r="E54" i="37" s="1"/>
  <c r="F55" i="37"/>
  <c r="F54" i="37" s="1"/>
  <c r="G55" i="37"/>
  <c r="H55" i="37"/>
  <c r="H12" i="37" s="1"/>
  <c r="I55" i="37"/>
  <c r="I54" i="37" s="1"/>
  <c r="J55" i="37"/>
  <c r="J54" i="37" s="1"/>
  <c r="J66" i="37" s="1"/>
  <c r="K55" i="37"/>
  <c r="K54" i="37" s="1"/>
  <c r="K66" i="37" s="1"/>
  <c r="L55" i="37"/>
  <c r="L54" i="37" s="1"/>
  <c r="M55" i="37"/>
  <c r="M54" i="37" s="1"/>
  <c r="M69" i="37" s="1"/>
  <c r="N55" i="37"/>
  <c r="N54" i="37" s="1"/>
  <c r="C51" i="37"/>
  <c r="J40" i="37"/>
  <c r="E18" i="37"/>
  <c r="E17" i="37" s="1"/>
  <c r="F18" i="37"/>
  <c r="G18" i="37"/>
  <c r="H18" i="37"/>
  <c r="I18" i="37"/>
  <c r="J18" i="37"/>
  <c r="K18" i="37"/>
  <c r="L18" i="37"/>
  <c r="M18" i="37"/>
  <c r="N18" i="37"/>
  <c r="E19" i="37"/>
  <c r="F19" i="37"/>
  <c r="G19" i="37"/>
  <c r="H19" i="37"/>
  <c r="I19" i="37"/>
  <c r="J19" i="37"/>
  <c r="K19" i="37"/>
  <c r="L19" i="37"/>
  <c r="M19" i="37"/>
  <c r="N19" i="37"/>
  <c r="E20" i="37"/>
  <c r="F20" i="37"/>
  <c r="K20" i="37"/>
  <c r="M20" i="37"/>
  <c r="N20" i="37"/>
  <c r="N37" i="37" s="1"/>
  <c r="E21" i="37"/>
  <c r="J21" i="37"/>
  <c r="M21" i="37"/>
  <c r="E12" i="37"/>
  <c r="G12" i="37"/>
  <c r="L12" i="37"/>
  <c r="M12" i="37"/>
  <c r="N12" i="37"/>
  <c r="E13" i="37"/>
  <c r="F13" i="37"/>
  <c r="G13" i="37"/>
  <c r="H13" i="37"/>
  <c r="I13" i="37"/>
  <c r="J13" i="37"/>
  <c r="K13" i="37"/>
  <c r="L13" i="37"/>
  <c r="M13" i="37"/>
  <c r="N13" i="37"/>
  <c r="E14" i="37"/>
  <c r="F14" i="37"/>
  <c r="G14" i="37"/>
  <c r="H14" i="37"/>
  <c r="K14" i="37"/>
  <c r="M14" i="37"/>
  <c r="E15" i="37"/>
  <c r="F15" i="37"/>
  <c r="G15" i="37"/>
  <c r="I15" i="37"/>
  <c r="M15" i="37"/>
  <c r="F6" i="37"/>
  <c r="G6" i="37" s="1"/>
  <c r="E7" i="37"/>
  <c r="E96" i="37" s="1"/>
  <c r="C8" i="37"/>
  <c r="AK33" i="18"/>
  <c r="AK27" i="18"/>
  <c r="AK11" i="18"/>
  <c r="AK14" i="18"/>
  <c r="AK19" i="18"/>
  <c r="AK37" i="18"/>
  <c r="AK36" i="18" s="1"/>
  <c r="N11" i="37" l="1"/>
  <c r="N28" i="37"/>
  <c r="I37" i="37"/>
  <c r="G66" i="37"/>
  <c r="E11" i="37"/>
  <c r="E27" i="37" s="1"/>
  <c r="N17" i="37"/>
  <c r="F17" i="37"/>
  <c r="H37" i="37"/>
  <c r="E125" i="37"/>
  <c r="E124" i="37" s="1"/>
  <c r="N98" i="37"/>
  <c r="N97" i="37" s="1"/>
  <c r="N94" i="37"/>
  <c r="N99" i="37" s="1"/>
  <c r="N121" i="37"/>
  <c r="N126" i="37" s="1"/>
  <c r="L98" i="37"/>
  <c r="L97" i="37" s="1"/>
  <c r="L94" i="37"/>
  <c r="L99" i="37" s="1"/>
  <c r="F7" i="37"/>
  <c r="F10" i="37" s="1"/>
  <c r="H121" i="37"/>
  <c r="H126" i="37" s="1"/>
  <c r="F94" i="37"/>
  <c r="F99" i="37" s="1"/>
  <c r="I94" i="37"/>
  <c r="I99" i="37" s="1"/>
  <c r="H11" i="37"/>
  <c r="I66" i="37"/>
  <c r="H125" i="37"/>
  <c r="H124" i="37" s="1"/>
  <c r="C128" i="37" s="1"/>
  <c r="G11" i="37"/>
  <c r="G27" i="37" s="1"/>
  <c r="J12" i="37"/>
  <c r="H27" i="37"/>
  <c r="H26" i="37" s="1"/>
  <c r="H54" i="37"/>
  <c r="H66" i="37"/>
  <c r="AK14" i="30"/>
  <c r="AK13" i="30"/>
  <c r="F67" i="37"/>
  <c r="F68" i="37"/>
  <c r="F69" i="37"/>
  <c r="N67" i="37"/>
  <c r="N69" i="37"/>
  <c r="N68" i="37"/>
  <c r="G7" i="37"/>
  <c r="H6" i="37"/>
  <c r="J98" i="37"/>
  <c r="J97" i="37" s="1"/>
  <c r="J94" i="37"/>
  <c r="J99" i="37" s="1"/>
  <c r="C129" i="37"/>
  <c r="M37" i="37"/>
  <c r="M11" i="37"/>
  <c r="M17" i="37"/>
  <c r="E68" i="37"/>
  <c r="E67" i="37"/>
  <c r="N66" i="37"/>
  <c r="F66" i="37"/>
  <c r="L125" i="37"/>
  <c r="L124" i="37" s="1"/>
  <c r="L15" i="37"/>
  <c r="L11" i="37" s="1"/>
  <c r="L121" i="37"/>
  <c r="L126" i="37" s="1"/>
  <c r="J14" i="37"/>
  <c r="G20" i="37"/>
  <c r="L17" i="37"/>
  <c r="K37" i="37"/>
  <c r="L67" i="37"/>
  <c r="L68" i="37"/>
  <c r="M66" i="37"/>
  <c r="E66" i="37"/>
  <c r="K125" i="37"/>
  <c r="K124" i="37" s="1"/>
  <c r="K15" i="37"/>
  <c r="K121" i="37"/>
  <c r="K126" i="37" s="1"/>
  <c r="F87" i="37"/>
  <c r="F96" i="37"/>
  <c r="F25" i="37"/>
  <c r="F131" i="37"/>
  <c r="F36" i="37"/>
  <c r="F74" i="37"/>
  <c r="F53" i="37"/>
  <c r="E131" i="37"/>
  <c r="E36" i="37"/>
  <c r="E104" i="37"/>
  <c r="E10" i="37"/>
  <c r="E53" i="37"/>
  <c r="E74" i="37"/>
  <c r="I14" i="37"/>
  <c r="L37" i="37"/>
  <c r="K17" i="37"/>
  <c r="J37" i="37"/>
  <c r="K67" i="37"/>
  <c r="K69" i="37"/>
  <c r="K68" i="37"/>
  <c r="H30" i="37"/>
  <c r="J15" i="37"/>
  <c r="J121" i="37"/>
  <c r="J126" i="37" s="1"/>
  <c r="G17" i="37"/>
  <c r="E123" i="37"/>
  <c r="I17" i="37"/>
  <c r="J17" i="37"/>
  <c r="E25" i="37"/>
  <c r="J68" i="37"/>
  <c r="J69" i="37"/>
  <c r="G69" i="37"/>
  <c r="G67" i="37"/>
  <c r="J67" i="37"/>
  <c r="I121" i="37"/>
  <c r="I126" i="37" s="1"/>
  <c r="H29" i="37"/>
  <c r="E87" i="37"/>
  <c r="C102" i="37"/>
  <c r="H94" i="37"/>
  <c r="H99" i="37" s="1"/>
  <c r="M67" i="37"/>
  <c r="M68" i="37"/>
  <c r="H28" i="37"/>
  <c r="F12" i="37"/>
  <c r="F11" i="37" s="1"/>
  <c r="F29" i="37" s="1"/>
  <c r="N29" i="37"/>
  <c r="H17" i="37"/>
  <c r="H23" i="37" s="1"/>
  <c r="H31" i="37" s="1"/>
  <c r="E29" i="37"/>
  <c r="I68" i="37"/>
  <c r="I69" i="37"/>
  <c r="L69" i="37"/>
  <c r="I67" i="37"/>
  <c r="F123" i="37"/>
  <c r="N30" i="37"/>
  <c r="E114" i="37"/>
  <c r="K98" i="37"/>
  <c r="K97" i="37" s="1"/>
  <c r="K94" i="37"/>
  <c r="K99" i="37" s="1"/>
  <c r="K12" i="37"/>
  <c r="K11" i="37" s="1"/>
  <c r="K27" i="37" s="1"/>
  <c r="I12" i="37"/>
  <c r="E40" i="37"/>
  <c r="E37" i="37" s="1"/>
  <c r="AK24" i="18"/>
  <c r="AK10" i="18"/>
  <c r="AK18" i="18"/>
  <c r="AK9" i="18" s="1"/>
  <c r="AK40" i="18" s="1"/>
  <c r="G30" i="37" l="1"/>
  <c r="E30" i="37"/>
  <c r="G29" i="37"/>
  <c r="G23" i="37"/>
  <c r="G31" i="37" s="1"/>
  <c r="J11" i="37"/>
  <c r="J29" i="37" s="1"/>
  <c r="G28" i="37"/>
  <c r="F65" i="37"/>
  <c r="F114" i="37"/>
  <c r="F104" i="37"/>
  <c r="E28" i="37"/>
  <c r="E26" i="37" s="1"/>
  <c r="N26" i="37"/>
  <c r="I11" i="37"/>
  <c r="E23" i="37"/>
  <c r="E31" i="37" s="1"/>
  <c r="C101" i="37"/>
  <c r="H69" i="37"/>
  <c r="H67" i="37"/>
  <c r="H68" i="37"/>
  <c r="N27" i="37"/>
  <c r="N23" i="37"/>
  <c r="N31" i="37" s="1"/>
  <c r="AK20" i="30"/>
  <c r="AK40" i="30" s="1"/>
  <c r="AK50" i="30" s="1"/>
  <c r="AK29" i="30"/>
  <c r="AK37" i="30" s="1"/>
  <c r="L23" i="37"/>
  <c r="L31" i="37" s="1"/>
  <c r="L27" i="37"/>
  <c r="L28" i="37"/>
  <c r="L29" i="37"/>
  <c r="L30" i="37"/>
  <c r="J28" i="37"/>
  <c r="J23" i="37"/>
  <c r="J31" i="37" s="1"/>
  <c r="J30" i="37"/>
  <c r="J27" i="37"/>
  <c r="M27" i="37"/>
  <c r="M28" i="37"/>
  <c r="M23" i="37"/>
  <c r="M31" i="37" s="1"/>
  <c r="I23" i="37"/>
  <c r="I31" i="37" s="1"/>
  <c r="I27" i="37"/>
  <c r="I30" i="37"/>
  <c r="M30" i="37"/>
  <c r="I29" i="37"/>
  <c r="F27" i="37"/>
  <c r="F23" i="37"/>
  <c r="F31" i="37" s="1"/>
  <c r="F28" i="37"/>
  <c r="I28" i="37"/>
  <c r="C71" i="37"/>
  <c r="G26" i="37"/>
  <c r="K28" i="37"/>
  <c r="K26" i="37" s="1"/>
  <c r="K23" i="37"/>
  <c r="K31" i="37" s="1"/>
  <c r="K29" i="37"/>
  <c r="K30" i="37"/>
  <c r="I6" i="37"/>
  <c r="H7" i="37"/>
  <c r="M29" i="37"/>
  <c r="F30" i="37"/>
  <c r="G114" i="37"/>
  <c r="G123" i="37"/>
  <c r="G65" i="37"/>
  <c r="G53" i="37"/>
  <c r="G87" i="37"/>
  <c r="G96" i="37"/>
  <c r="G25" i="37"/>
  <c r="G131" i="37"/>
  <c r="G104" i="37"/>
  <c r="G36" i="37"/>
  <c r="G10" i="37"/>
  <c r="G74" i="37"/>
  <c r="G37" i="37"/>
  <c r="C34" i="37" s="1"/>
  <c r="J26" i="37" l="1"/>
  <c r="AK22" i="30"/>
  <c r="AK52" i="30"/>
  <c r="AK24" i="30"/>
  <c r="AK26" i="30" s="1"/>
  <c r="AK55" i="30" s="1"/>
  <c r="AK59" i="30" s="1"/>
  <c r="F26" i="37"/>
  <c r="M26" i="37"/>
  <c r="I26" i="37"/>
  <c r="L26" i="37"/>
  <c r="J6" i="37"/>
  <c r="I7" i="37"/>
  <c r="H114" i="37"/>
  <c r="H123" i="37"/>
  <c r="H65" i="37"/>
  <c r="H36" i="37"/>
  <c r="H87" i="37"/>
  <c r="H96" i="37"/>
  <c r="H25" i="37"/>
  <c r="H131" i="37"/>
  <c r="H104" i="37"/>
  <c r="H74" i="37"/>
  <c r="H10" i="37"/>
  <c r="H53" i="37"/>
  <c r="K6" i="37" l="1"/>
  <c r="J7" i="37"/>
  <c r="I114" i="37"/>
  <c r="I123" i="37"/>
  <c r="I65" i="37"/>
  <c r="I87" i="37"/>
  <c r="I96" i="37"/>
  <c r="I25" i="37"/>
  <c r="I131" i="37"/>
  <c r="I74" i="37"/>
  <c r="I53" i="37"/>
  <c r="I36" i="37"/>
  <c r="I104" i="37"/>
  <c r="I10" i="37"/>
  <c r="C33" i="37"/>
  <c r="J25" i="37" l="1"/>
  <c r="J96" i="37"/>
  <c r="J87" i="37"/>
  <c r="J114" i="37"/>
  <c r="J123" i="37"/>
  <c r="J65" i="37"/>
  <c r="J36" i="37"/>
  <c r="J10" i="37"/>
  <c r="J53" i="37"/>
  <c r="J74" i="37"/>
  <c r="J104" i="37"/>
  <c r="J131" i="37"/>
  <c r="L6" i="37"/>
  <c r="K7" i="37"/>
  <c r="K74" i="37" l="1"/>
  <c r="K53" i="37"/>
  <c r="K114" i="37"/>
  <c r="K123" i="37"/>
  <c r="K65" i="37"/>
  <c r="K131" i="37"/>
  <c r="K36" i="37"/>
  <c r="K10" i="37"/>
  <c r="K87" i="37"/>
  <c r="K25" i="37"/>
  <c r="K96" i="37"/>
  <c r="K104" i="37"/>
  <c r="L7" i="37"/>
  <c r="M6" i="37"/>
  <c r="L104" i="37" l="1"/>
  <c r="L36" i="37"/>
  <c r="L10" i="37"/>
  <c r="L53" i="37"/>
  <c r="L74" i="37"/>
  <c r="L87" i="37"/>
  <c r="L96" i="37"/>
  <c r="L123" i="37"/>
  <c r="L131" i="37"/>
  <c r="L65" i="37"/>
  <c r="L114" i="37"/>
  <c r="L25" i="37"/>
  <c r="M7" i="37"/>
  <c r="N6" i="37"/>
  <c r="N7" i="37" s="1"/>
  <c r="N87" i="37" l="1"/>
  <c r="N96" i="37"/>
  <c r="N25" i="37"/>
  <c r="N131" i="37"/>
  <c r="N104" i="37"/>
  <c r="N36" i="37"/>
  <c r="N10" i="37"/>
  <c r="N74" i="37"/>
  <c r="N53" i="37"/>
  <c r="N123" i="37"/>
  <c r="N65" i="37"/>
  <c r="N114" i="37"/>
  <c r="M131" i="37"/>
  <c r="M104" i="37"/>
  <c r="M36" i="37"/>
  <c r="M10" i="37"/>
  <c r="M74" i="37"/>
  <c r="M53" i="37"/>
  <c r="M87" i="37"/>
  <c r="M96" i="37"/>
  <c r="M123" i="37"/>
  <c r="M65" i="37"/>
  <c r="M114" i="37"/>
  <c r="M25" i="37"/>
  <c r="C33" i="25" l="1"/>
  <c r="C8" i="25"/>
  <c r="I53" i="25" l="1"/>
  <c r="I52" i="25"/>
  <c r="H53" i="25"/>
  <c r="H52" i="25"/>
  <c r="AK17" i="15" l="1"/>
  <c r="AK10" i="13" l="1"/>
  <c r="AK11" i="13" s="1"/>
  <c r="AK16" i="13" s="1"/>
  <c r="AK20" i="13" l="1"/>
  <c r="AK22" i="13" l="1"/>
  <c r="AS36" i="32"/>
  <c r="AJ11" i="18" l="1"/>
  <c r="AJ45" i="30" l="1"/>
  <c r="AJ41" i="30"/>
  <c r="AJ32" i="30"/>
  <c r="AJ14" i="30"/>
  <c r="AJ13" i="30"/>
  <c r="AJ29" i="30" s="1"/>
  <c r="AJ20" i="30" l="1"/>
  <c r="AJ22" i="30" s="1"/>
  <c r="AJ24" i="30" s="1"/>
  <c r="AJ26" i="30" s="1"/>
  <c r="AJ55" i="30" s="1"/>
  <c r="AJ59" i="30" s="1"/>
  <c r="AJ37" i="30"/>
  <c r="AJ24" i="13"/>
  <c r="AJ40" i="30" l="1"/>
  <c r="AJ50" i="30" s="1"/>
  <c r="AJ52" i="30" s="1"/>
  <c r="AJ19" i="14" l="1"/>
  <c r="AT36" i="32" l="1"/>
  <c r="AT35" i="32"/>
  <c r="AT34" i="32"/>
  <c r="AT33" i="32"/>
  <c r="AT32" i="32"/>
  <c r="AT31" i="32"/>
  <c r="AT30" i="32"/>
  <c r="AT29" i="32"/>
  <c r="AT28" i="32"/>
  <c r="AT24" i="32"/>
  <c r="AT23" i="32"/>
  <c r="AT22" i="32"/>
  <c r="AT21" i="32"/>
  <c r="AT20" i="32"/>
  <c r="AT19" i="32"/>
  <c r="AT18" i="32"/>
  <c r="AT16" i="32"/>
  <c r="AT15" i="32"/>
  <c r="AT14" i="32"/>
  <c r="AT13" i="32"/>
  <c r="AT12" i="32"/>
  <c r="AT11" i="32"/>
  <c r="AT10" i="32"/>
  <c r="AT24" i="31"/>
  <c r="AT22" i="31"/>
  <c r="AT20" i="31"/>
  <c r="AT19" i="31"/>
  <c r="AT17" i="31"/>
  <c r="AT16" i="31"/>
  <c r="AT14" i="31"/>
  <c r="AT13" i="31"/>
  <c r="AT12" i="31"/>
  <c r="AT11" i="31"/>
  <c r="AT23" i="31"/>
  <c r="AT10" i="31"/>
  <c r="AJ27" i="32" l="1"/>
  <c r="AJ17" i="32"/>
  <c r="AJ9" i="32"/>
  <c r="AJ15" i="31"/>
  <c r="AT18" i="31"/>
  <c r="AJ9" i="31"/>
  <c r="AJ13" i="17"/>
  <c r="AJ19" i="13" s="1"/>
  <c r="AJ9" i="17"/>
  <c r="AJ18" i="13" s="1"/>
  <c r="AJ16" i="16"/>
  <c r="AJ13" i="13" s="1"/>
  <c r="AJ12" i="13" s="1"/>
  <c r="AJ17" i="13" l="1"/>
  <c r="AJ25" i="32"/>
  <c r="AJ38" i="32" s="1"/>
  <c r="AJ21" i="17"/>
  <c r="AJ26" i="31"/>
  <c r="AJ9" i="14" l="1"/>
  <c r="AJ24" i="14" s="1"/>
  <c r="AJ9" i="13" s="1"/>
  <c r="AJ37" i="18" l="1"/>
  <c r="AJ36" i="18" s="1"/>
  <c r="AJ33" i="18"/>
  <c r="AJ27" i="18"/>
  <c r="AJ24" i="18"/>
  <c r="AJ19" i="18"/>
  <c r="AJ18" i="18" l="1"/>
  <c r="C12" i="25" l="1"/>
  <c r="E100" i="33" l="1"/>
  <c r="E99" i="33"/>
  <c r="E98" i="33"/>
  <c r="E97" i="33"/>
  <c r="E96" i="33"/>
  <c r="E95" i="33"/>
  <c r="E94" i="33"/>
  <c r="E93" i="33"/>
  <c r="E92" i="33"/>
  <c r="E91" i="33"/>
  <c r="E90" i="33"/>
  <c r="E89" i="33"/>
  <c r="E88" i="33"/>
  <c r="E87" i="33"/>
  <c r="E86" i="33"/>
  <c r="E85" i="33"/>
  <c r="E84" i="33"/>
  <c r="E83" i="33"/>
  <c r="E82" i="33"/>
  <c r="E81" i="33"/>
  <c r="E102" i="33" l="1"/>
  <c r="AT9" i="32"/>
  <c r="AT17" i="32"/>
  <c r="AT9" i="31"/>
  <c r="AT27" i="32"/>
  <c r="AT15" i="31"/>
  <c r="AT25" i="32" l="1"/>
  <c r="AT38" i="32" s="1"/>
  <c r="AT26" i="31"/>
  <c r="K45" i="30"/>
  <c r="I45" i="30"/>
  <c r="J45" i="30"/>
  <c r="E27" i="32" l="1"/>
  <c r="F27" i="32"/>
  <c r="G27" i="32"/>
  <c r="H27" i="32"/>
  <c r="I27" i="32"/>
  <c r="J27" i="32"/>
  <c r="K27" i="32"/>
  <c r="L27" i="32"/>
  <c r="M27" i="32"/>
  <c r="N27" i="32"/>
  <c r="O27" i="32"/>
  <c r="P27" i="32"/>
  <c r="Q27" i="32"/>
  <c r="R27" i="32"/>
  <c r="S27" i="32"/>
  <c r="T27" i="32"/>
  <c r="U27" i="32"/>
  <c r="V27" i="32"/>
  <c r="W27" i="32"/>
  <c r="X27" i="32"/>
  <c r="Y27" i="32"/>
  <c r="Z27" i="32"/>
  <c r="AA27" i="32"/>
  <c r="AB27" i="32"/>
  <c r="AC27" i="32"/>
  <c r="AD27" i="32"/>
  <c r="AE27" i="32"/>
  <c r="AG27" i="32"/>
  <c r="AH27" i="32"/>
  <c r="AI27" i="32"/>
  <c r="AM28" i="32"/>
  <c r="AN28" i="32"/>
  <c r="AO28" i="32"/>
  <c r="AP28" i="32"/>
  <c r="AQ28" i="32"/>
  <c r="AR28" i="32"/>
  <c r="AS28" i="32"/>
  <c r="AM29" i="32"/>
  <c r="AN29" i="32"/>
  <c r="AO29" i="32"/>
  <c r="AP29" i="32"/>
  <c r="AQ29" i="32"/>
  <c r="AR29" i="32"/>
  <c r="AS29" i="32"/>
  <c r="AM30" i="32"/>
  <c r="AN30" i="32"/>
  <c r="AO30" i="32"/>
  <c r="AP30" i="32"/>
  <c r="AQ30" i="32"/>
  <c r="AR30" i="32"/>
  <c r="AS30" i="32"/>
  <c r="AM31" i="32"/>
  <c r="AN31" i="32"/>
  <c r="AO31" i="32"/>
  <c r="AP31" i="32"/>
  <c r="AQ31" i="32"/>
  <c r="AR31" i="32"/>
  <c r="AS31" i="32"/>
  <c r="AM32" i="32"/>
  <c r="AN32" i="32"/>
  <c r="AO32" i="32"/>
  <c r="AP32" i="32"/>
  <c r="AQ32" i="32"/>
  <c r="AR32" i="32"/>
  <c r="AS32" i="32"/>
  <c r="AM33" i="32"/>
  <c r="AN33" i="32"/>
  <c r="AO33" i="32"/>
  <c r="AP33" i="32"/>
  <c r="AQ33" i="32"/>
  <c r="AR33" i="32"/>
  <c r="AS33" i="32"/>
  <c r="AM34" i="32"/>
  <c r="AN34" i="32"/>
  <c r="AO34" i="32"/>
  <c r="AP34" i="32"/>
  <c r="AQ34" i="32"/>
  <c r="AR34" i="32"/>
  <c r="AM35" i="32"/>
  <c r="AN35" i="32"/>
  <c r="AO35" i="32"/>
  <c r="AP35" i="32"/>
  <c r="AQ35" i="32"/>
  <c r="AR35" i="32"/>
  <c r="AS35" i="32"/>
  <c r="AM36" i="32"/>
  <c r="AN36" i="32"/>
  <c r="AO36" i="32"/>
  <c r="AP36" i="32"/>
  <c r="AQ36" i="32"/>
  <c r="AR36" i="32"/>
  <c r="G6" i="32"/>
  <c r="G7" i="32" s="1"/>
  <c r="G8" i="32" s="1"/>
  <c r="E7" i="32"/>
  <c r="F7" i="32"/>
  <c r="F8" i="32" s="1"/>
  <c r="AN8" i="32"/>
  <c r="AO8" i="32" s="1"/>
  <c r="E9" i="32"/>
  <c r="F9" i="32"/>
  <c r="G9" i="32"/>
  <c r="H9" i="32"/>
  <c r="I9" i="32"/>
  <c r="J9" i="32"/>
  <c r="K9" i="32"/>
  <c r="L9" i="32"/>
  <c r="M9" i="32"/>
  <c r="N9" i="32"/>
  <c r="O9" i="32"/>
  <c r="P9" i="32"/>
  <c r="Q9" i="32"/>
  <c r="R9" i="32"/>
  <c r="S9" i="32"/>
  <c r="T9" i="32"/>
  <c r="U9" i="32"/>
  <c r="V9" i="32"/>
  <c r="W9" i="32"/>
  <c r="X9" i="32"/>
  <c r="Y9" i="32"/>
  <c r="Z9" i="32"/>
  <c r="AA9" i="32"/>
  <c r="AB9" i="32"/>
  <c r="AC9" i="32"/>
  <c r="AD9" i="32"/>
  <c r="AE9" i="32"/>
  <c r="AF9" i="32"/>
  <c r="AG9" i="32"/>
  <c r="AH9" i="32"/>
  <c r="AI9" i="32"/>
  <c r="AM10" i="32"/>
  <c r="AN10" i="32"/>
  <c r="AO10" i="32"/>
  <c r="AP10" i="32"/>
  <c r="AQ10" i="32"/>
  <c r="AR10" i="32"/>
  <c r="AS10" i="32"/>
  <c r="AM11" i="32"/>
  <c r="AN11" i="32"/>
  <c r="AO11" i="32"/>
  <c r="AP11" i="32"/>
  <c r="AQ11" i="32"/>
  <c r="AR11" i="32"/>
  <c r="AS11" i="32"/>
  <c r="AM12" i="32"/>
  <c r="AN12" i="32"/>
  <c r="AO12" i="32"/>
  <c r="AP12" i="32"/>
  <c r="AQ12" i="32"/>
  <c r="AR12" i="32"/>
  <c r="AS12" i="32"/>
  <c r="AM13" i="32"/>
  <c r="AN13" i="32"/>
  <c r="AO13" i="32"/>
  <c r="AP13" i="32"/>
  <c r="AQ13" i="32"/>
  <c r="AR13" i="32"/>
  <c r="AS13" i="32"/>
  <c r="AM14" i="32"/>
  <c r="AN14" i="32"/>
  <c r="AO14" i="32"/>
  <c r="AP14" i="32"/>
  <c r="AQ14" i="32"/>
  <c r="AR14" i="32"/>
  <c r="AS14" i="32"/>
  <c r="AM15" i="32"/>
  <c r="AN15" i="32"/>
  <c r="AO15" i="32"/>
  <c r="AP15" i="32"/>
  <c r="AQ15" i="32"/>
  <c r="AR15" i="32"/>
  <c r="AS15" i="32"/>
  <c r="AM16" i="32"/>
  <c r="AN16" i="32"/>
  <c r="AO16" i="32"/>
  <c r="AP16" i="32"/>
  <c r="AQ16" i="32"/>
  <c r="AR16" i="32"/>
  <c r="AS16" i="32"/>
  <c r="E17" i="32"/>
  <c r="F17" i="32"/>
  <c r="G17" i="32"/>
  <c r="H17" i="32"/>
  <c r="H25" i="32" s="1"/>
  <c r="I17" i="32"/>
  <c r="J17" i="32"/>
  <c r="K17" i="32"/>
  <c r="K25" i="32" s="1"/>
  <c r="L17" i="32"/>
  <c r="L25" i="32" s="1"/>
  <c r="M17" i="32"/>
  <c r="N17" i="32"/>
  <c r="O17" i="32"/>
  <c r="P17" i="32"/>
  <c r="P25" i="32" s="1"/>
  <c r="Q17" i="32"/>
  <c r="R17" i="32"/>
  <c r="S17" i="32"/>
  <c r="T17" i="32"/>
  <c r="U17" i="32"/>
  <c r="V17" i="32"/>
  <c r="W17" i="32"/>
  <c r="X17" i="32"/>
  <c r="X25" i="32" s="1"/>
  <c r="Y17" i="32"/>
  <c r="Z17" i="32"/>
  <c r="AA17" i="32"/>
  <c r="AA25" i="32" s="1"/>
  <c r="AB17" i="32"/>
  <c r="AB25" i="32" s="1"/>
  <c r="AC17" i="32"/>
  <c r="AD17" i="32"/>
  <c r="AE17" i="32"/>
  <c r="AF17" i="32"/>
  <c r="AF25" i="32" s="1"/>
  <c r="AG17" i="32"/>
  <c r="AH17" i="32"/>
  <c r="AI17" i="32"/>
  <c r="AM18" i="32"/>
  <c r="AN18" i="32"/>
  <c r="AO18" i="32"/>
  <c r="AP18" i="32"/>
  <c r="AQ18" i="32"/>
  <c r="AR18" i="32"/>
  <c r="AS18" i="32"/>
  <c r="AM19" i="32"/>
  <c r="AN19" i="32"/>
  <c r="AO19" i="32"/>
  <c r="AP19" i="32"/>
  <c r="AQ19" i="32"/>
  <c r="AR19" i="32"/>
  <c r="AS19" i="32"/>
  <c r="AM20" i="32"/>
  <c r="AN20" i="32"/>
  <c r="AO20" i="32"/>
  <c r="AP20" i="32"/>
  <c r="AQ20" i="32"/>
  <c r="AR20" i="32"/>
  <c r="AS20" i="32"/>
  <c r="AM21" i="32"/>
  <c r="AN21" i="32"/>
  <c r="AO21" i="32"/>
  <c r="AP21" i="32"/>
  <c r="AQ21" i="32"/>
  <c r="AR21" i="32"/>
  <c r="AS21" i="32"/>
  <c r="AM22" i="32"/>
  <c r="AN22" i="32"/>
  <c r="AO22" i="32"/>
  <c r="AP22" i="32"/>
  <c r="AQ22" i="32"/>
  <c r="AR22" i="32"/>
  <c r="AS22" i="32"/>
  <c r="AM23" i="32"/>
  <c r="AN23" i="32"/>
  <c r="AO23" i="32"/>
  <c r="AP23" i="32"/>
  <c r="AQ23" i="32"/>
  <c r="AR23" i="32"/>
  <c r="AS23" i="32"/>
  <c r="AM24" i="32"/>
  <c r="AN24" i="32"/>
  <c r="AO24" i="32"/>
  <c r="AP24" i="32"/>
  <c r="AQ24" i="32"/>
  <c r="AR24" i="32"/>
  <c r="AS24" i="32"/>
  <c r="E25" i="32"/>
  <c r="F25" i="32"/>
  <c r="F38" i="32" s="1"/>
  <c r="AM22" i="31"/>
  <c r="AN22" i="31"/>
  <c r="AO22" i="31"/>
  <c r="AP22" i="31"/>
  <c r="AQ22" i="31"/>
  <c r="AR22" i="31"/>
  <c r="AS22" i="31"/>
  <c r="AM23" i="31"/>
  <c r="AN23" i="31"/>
  <c r="AO23" i="31"/>
  <c r="AP23" i="31"/>
  <c r="AQ23" i="31"/>
  <c r="AR23" i="31"/>
  <c r="AS23" i="31"/>
  <c r="AM24" i="31"/>
  <c r="AN24" i="31"/>
  <c r="AO24" i="31"/>
  <c r="AP24" i="31"/>
  <c r="AQ24" i="31"/>
  <c r="AR24" i="31"/>
  <c r="AS24" i="31"/>
  <c r="G6" i="31"/>
  <c r="H6" i="31" s="1"/>
  <c r="E7" i="31"/>
  <c r="F7" i="31"/>
  <c r="F8" i="31" s="1"/>
  <c r="AN8" i="31"/>
  <c r="AO8" i="31" s="1"/>
  <c r="AP8" i="31" s="1"/>
  <c r="AQ8" i="31" s="1"/>
  <c r="AR8" i="31" s="1"/>
  <c r="E9" i="31"/>
  <c r="F9" i="31"/>
  <c r="G9" i="31"/>
  <c r="H9" i="31"/>
  <c r="I9" i="31"/>
  <c r="J9" i="31"/>
  <c r="K9" i="31"/>
  <c r="L9" i="31"/>
  <c r="M9" i="31"/>
  <c r="N9" i="31"/>
  <c r="O9" i="31"/>
  <c r="P9" i="31"/>
  <c r="Q9" i="31"/>
  <c r="R9" i="31"/>
  <c r="S9" i="31"/>
  <c r="T9" i="31"/>
  <c r="U9" i="31"/>
  <c r="V9" i="31"/>
  <c r="W9" i="31"/>
  <c r="X9" i="31"/>
  <c r="Y9" i="31"/>
  <c r="Z9" i="31"/>
  <c r="AA9" i="31"/>
  <c r="AB9" i="31"/>
  <c r="AC9" i="31"/>
  <c r="AD9" i="31"/>
  <c r="AE9" i="31"/>
  <c r="AF9" i="31"/>
  <c r="AG9" i="31"/>
  <c r="AH9" i="31"/>
  <c r="AI9" i="31"/>
  <c r="AM10" i="31"/>
  <c r="AN10" i="31"/>
  <c r="AO10" i="31"/>
  <c r="AP10" i="31"/>
  <c r="AQ10" i="31"/>
  <c r="AR10" i="31"/>
  <c r="AS10" i="31"/>
  <c r="AM11" i="31"/>
  <c r="AN11" i="31"/>
  <c r="AO11" i="31"/>
  <c r="AP11" i="31"/>
  <c r="AQ11" i="31"/>
  <c r="AR11" i="31"/>
  <c r="AS11" i="31"/>
  <c r="AM12" i="31"/>
  <c r="AN12" i="31"/>
  <c r="AO12" i="31"/>
  <c r="AP12" i="31"/>
  <c r="AQ12" i="31"/>
  <c r="AR12" i="31"/>
  <c r="AS12" i="31"/>
  <c r="AM13" i="31"/>
  <c r="AN13" i="31"/>
  <c r="AO13" i="31"/>
  <c r="AP13" i="31"/>
  <c r="AQ13" i="31"/>
  <c r="AR13" i="31"/>
  <c r="AS13" i="31"/>
  <c r="AM14" i="31"/>
  <c r="AN14" i="31"/>
  <c r="AO14" i="31"/>
  <c r="AP14" i="31"/>
  <c r="AQ14" i="31"/>
  <c r="AR14" i="31"/>
  <c r="AS14" i="31"/>
  <c r="E15" i="31"/>
  <c r="F15" i="31"/>
  <c r="G15" i="31"/>
  <c r="H15" i="31"/>
  <c r="I15" i="31"/>
  <c r="J15" i="31"/>
  <c r="K15" i="31"/>
  <c r="L15" i="31"/>
  <c r="M15" i="31"/>
  <c r="N15" i="31"/>
  <c r="O15" i="31"/>
  <c r="P15" i="31"/>
  <c r="Q15" i="31"/>
  <c r="R15" i="31"/>
  <c r="S15" i="31"/>
  <c r="T15" i="31"/>
  <c r="U15" i="31"/>
  <c r="V15" i="31"/>
  <c r="W15" i="31"/>
  <c r="X15" i="31"/>
  <c r="Y15" i="31"/>
  <c r="Z15" i="31"/>
  <c r="AA15" i="31"/>
  <c r="AB15" i="31"/>
  <c r="AC15" i="31"/>
  <c r="AD15" i="31"/>
  <c r="AE15" i="31"/>
  <c r="AF15" i="31"/>
  <c r="AG15" i="31"/>
  <c r="AH15" i="31"/>
  <c r="AI15" i="31"/>
  <c r="AM16" i="31"/>
  <c r="AN16" i="31"/>
  <c r="AO16" i="31"/>
  <c r="AP16" i="31"/>
  <c r="AQ16" i="31"/>
  <c r="AR16" i="31"/>
  <c r="AS16" i="31"/>
  <c r="AM17" i="31"/>
  <c r="AN17" i="31"/>
  <c r="AO17" i="31"/>
  <c r="AP17" i="31"/>
  <c r="AQ17" i="31"/>
  <c r="AR17" i="31"/>
  <c r="AS17" i="31"/>
  <c r="AM18" i="31"/>
  <c r="AN18" i="31"/>
  <c r="AO18" i="31"/>
  <c r="AP18" i="31"/>
  <c r="AQ18" i="31"/>
  <c r="AR18" i="31"/>
  <c r="AS18" i="31"/>
  <c r="AM19" i="31"/>
  <c r="AN19" i="31"/>
  <c r="AO19" i="31"/>
  <c r="AP19" i="31"/>
  <c r="AQ19" i="31"/>
  <c r="AR19" i="31"/>
  <c r="AS19" i="31"/>
  <c r="AM20" i="31"/>
  <c r="AN20" i="31"/>
  <c r="AO20" i="31"/>
  <c r="AP20" i="31"/>
  <c r="AQ20" i="31"/>
  <c r="AR20" i="31"/>
  <c r="AS20" i="31"/>
  <c r="S25" i="32" l="1"/>
  <c r="AI25" i="32"/>
  <c r="E38" i="32"/>
  <c r="T25" i="32"/>
  <c r="L26" i="31"/>
  <c r="T26" i="31"/>
  <c r="AR9" i="31"/>
  <c r="AS9" i="31"/>
  <c r="AD25" i="32"/>
  <c r="AD38" i="32" s="1"/>
  <c r="N25" i="32"/>
  <c r="N38" i="32" s="1"/>
  <c r="AP9" i="31"/>
  <c r="AO9" i="31"/>
  <c r="AN9" i="31"/>
  <c r="AC25" i="32"/>
  <c r="AC38" i="32" s="1"/>
  <c r="M25" i="32"/>
  <c r="M38" i="32" s="1"/>
  <c r="X38" i="32"/>
  <c r="P38" i="32"/>
  <c r="H38" i="32"/>
  <c r="AR17" i="32"/>
  <c r="AR9" i="32"/>
  <c r="AQ9" i="31"/>
  <c r="AD26" i="31"/>
  <c r="N26" i="31"/>
  <c r="U25" i="32"/>
  <c r="U38" i="32" s="1"/>
  <c r="AQ15" i="31"/>
  <c r="AB26" i="31"/>
  <c r="AS15" i="31"/>
  <c r="AM9" i="31"/>
  <c r="V26" i="31"/>
  <c r="F26" i="31"/>
  <c r="V25" i="32"/>
  <c r="V38" i="32" s="1"/>
  <c r="AR15" i="31"/>
  <c r="AC26" i="31"/>
  <c r="U26" i="31"/>
  <c r="M26" i="31"/>
  <c r="E26" i="31"/>
  <c r="AP15" i="31"/>
  <c r="AI26" i="31"/>
  <c r="AA26" i="31"/>
  <c r="S26" i="31"/>
  <c r="K26" i="31"/>
  <c r="Z25" i="32"/>
  <c r="Z38" i="32" s="1"/>
  <c r="J25" i="32"/>
  <c r="J38" i="32" s="1"/>
  <c r="AQ17" i="32"/>
  <c r="AQ9" i="32"/>
  <c r="AP17" i="32"/>
  <c r="AE25" i="32"/>
  <c r="AE38" i="32" s="1"/>
  <c r="O25" i="32"/>
  <c r="O38" i="32" s="1"/>
  <c r="AH26" i="31"/>
  <c r="J26" i="31"/>
  <c r="AO17" i="32"/>
  <c r="AS9" i="32"/>
  <c r="AN9" i="32"/>
  <c r="AP27" i="32"/>
  <c r="AM15" i="31"/>
  <c r="AF26" i="31"/>
  <c r="X26" i="31"/>
  <c r="P26" i="31"/>
  <c r="H26" i="31"/>
  <c r="AM17" i="32"/>
  <c r="AO27" i="32"/>
  <c r="AH25" i="32"/>
  <c r="AH38" i="32" s="1"/>
  <c r="R25" i="32"/>
  <c r="R38" i="32" s="1"/>
  <c r="Y25" i="32"/>
  <c r="Y38" i="32" s="1"/>
  <c r="Q25" i="32"/>
  <c r="Q38" i="32" s="1"/>
  <c r="I25" i="32"/>
  <c r="I38" i="32" s="1"/>
  <c r="L38" i="32"/>
  <c r="AP9" i="32"/>
  <c r="W25" i="32"/>
  <c r="W38" i="32" s="1"/>
  <c r="G25" i="32"/>
  <c r="G38" i="32" s="1"/>
  <c r="AR27" i="32"/>
  <c r="AO15" i="31"/>
  <c r="Z26" i="31"/>
  <c r="R26" i="31"/>
  <c r="AO9" i="32"/>
  <c r="AQ27" i="32"/>
  <c r="AN15" i="31"/>
  <c r="AG26" i="31"/>
  <c r="Y26" i="31"/>
  <c r="Q26" i="31"/>
  <c r="I26" i="31"/>
  <c r="AN17" i="32"/>
  <c r="AE26" i="31"/>
  <c r="W26" i="31"/>
  <c r="O26" i="31"/>
  <c r="G26" i="31"/>
  <c r="G7" i="31"/>
  <c r="G8" i="31" s="1"/>
  <c r="AI38" i="32"/>
  <c r="AA38" i="32"/>
  <c r="S38" i="32"/>
  <c r="K38" i="32"/>
  <c r="AM9" i="32"/>
  <c r="AN27" i="32"/>
  <c r="AG25" i="32"/>
  <c r="AG38" i="32" s="1"/>
  <c r="AS17" i="32"/>
  <c r="AM27" i="32"/>
  <c r="AB38" i="32"/>
  <c r="T38" i="32"/>
  <c r="AP8" i="32"/>
  <c r="I6" i="31"/>
  <c r="H7" i="31"/>
  <c r="H8" i="31" s="1"/>
  <c r="E8" i="31"/>
  <c r="AS8" i="31"/>
  <c r="AT8" i="31" s="1"/>
  <c r="AU8" i="31" s="1"/>
  <c r="H6" i="32"/>
  <c r="E8" i="32"/>
  <c r="AS26" i="31" l="1"/>
  <c r="AR26" i="31"/>
  <c r="AO26" i="31"/>
  <c r="AP26" i="31"/>
  <c r="AQ26" i="31"/>
  <c r="AP25" i="32"/>
  <c r="AP38" i="32" s="1"/>
  <c r="AS25" i="32"/>
  <c r="AR25" i="32"/>
  <c r="AR38" i="32" s="1"/>
  <c r="AN26" i="31"/>
  <c r="AM25" i="32"/>
  <c r="AM26" i="31"/>
  <c r="AO25" i="32"/>
  <c r="AO38" i="32" s="1"/>
  <c r="AQ25" i="32"/>
  <c r="AQ38" i="32" s="1"/>
  <c r="AN25" i="32"/>
  <c r="AN38" i="32" s="1"/>
  <c r="I7" i="31"/>
  <c r="I8" i="31" s="1"/>
  <c r="J6" i="31"/>
  <c r="I6" i="32"/>
  <c r="H7" i="32"/>
  <c r="AQ8" i="32"/>
  <c r="H8" i="32" l="1"/>
  <c r="J7" i="31"/>
  <c r="K6" i="31"/>
  <c r="AR8" i="32"/>
  <c r="J6" i="32"/>
  <c r="I7" i="32"/>
  <c r="I8" i="32" s="1"/>
  <c r="K7" i="31" l="1"/>
  <c r="K8" i="31" s="1"/>
  <c r="L6" i="31"/>
  <c r="AS8" i="32"/>
  <c r="AT8" i="32" s="1"/>
  <c r="AU8" i="32" s="1"/>
  <c r="J8" i="31"/>
  <c r="J7" i="32"/>
  <c r="J8" i="32" s="1"/>
  <c r="K6" i="32"/>
  <c r="K7" i="32" l="1"/>
  <c r="L6" i="32"/>
  <c r="M6" i="31"/>
  <c r="L7" i="31"/>
  <c r="L8" i="31" s="1"/>
  <c r="L7" i="32" l="1"/>
  <c r="M6" i="32"/>
  <c r="K8" i="32"/>
  <c r="M7" i="31"/>
  <c r="N6" i="31"/>
  <c r="L8" i="32" l="1"/>
  <c r="M8" i="31"/>
  <c r="N7" i="31"/>
  <c r="O6" i="31"/>
  <c r="N6" i="32"/>
  <c r="M7" i="32"/>
  <c r="M8" i="32" s="1"/>
  <c r="N7" i="32" l="1"/>
  <c r="O6" i="32"/>
  <c r="P6" i="31"/>
  <c r="O7" i="31"/>
  <c r="O8" i="31" s="1"/>
  <c r="N8" i="31"/>
  <c r="Q6" i="31" l="1"/>
  <c r="P7" i="31"/>
  <c r="P8" i="31" s="1"/>
  <c r="O7" i="32"/>
  <c r="O8" i="32" s="1"/>
  <c r="P6" i="32"/>
  <c r="N8" i="32"/>
  <c r="Q6" i="32" l="1"/>
  <c r="P7" i="32"/>
  <c r="P8" i="32" s="1"/>
  <c r="Q7" i="31"/>
  <c r="Q8" i="31" s="1"/>
  <c r="R6" i="31"/>
  <c r="R7" i="31" l="1"/>
  <c r="R8" i="31" s="1"/>
  <c r="S6" i="31"/>
  <c r="R6" i="32"/>
  <c r="Q7" i="32"/>
  <c r="Q8" i="32" s="1"/>
  <c r="R7" i="32" l="1"/>
  <c r="R8" i="32" s="1"/>
  <c r="S6" i="32"/>
  <c r="S7" i="31"/>
  <c r="S8" i="31" s="1"/>
  <c r="T6" i="31"/>
  <c r="U6" i="31" l="1"/>
  <c r="T7" i="31"/>
  <c r="T8" i="31" s="1"/>
  <c r="S7" i="32"/>
  <c r="S8" i="32" s="1"/>
  <c r="T6" i="32"/>
  <c r="U7" i="31" l="1"/>
  <c r="U8" i="31" s="1"/>
  <c r="V6" i="31"/>
  <c r="T7" i="32"/>
  <c r="T8" i="32" s="1"/>
  <c r="U6" i="32"/>
  <c r="U7" i="32" l="1"/>
  <c r="U8" i="32" s="1"/>
  <c r="V6" i="32"/>
  <c r="V7" i="31"/>
  <c r="V8" i="31" s="1"/>
  <c r="W6" i="31"/>
  <c r="X6" i="31" l="1"/>
  <c r="W7" i="31"/>
  <c r="W8" i="31" s="1"/>
  <c r="V7" i="32"/>
  <c r="V8" i="32" s="1"/>
  <c r="W6" i="32"/>
  <c r="W7" i="32" l="1"/>
  <c r="W8" i="32" s="1"/>
  <c r="X6" i="32"/>
  <c r="Y6" i="31"/>
  <c r="X7" i="31"/>
  <c r="X8" i="31" s="1"/>
  <c r="Y7" i="31" l="1"/>
  <c r="Y8" i="31" s="1"/>
  <c r="Z6" i="31"/>
  <c r="Y6" i="32"/>
  <c r="X7" i="32"/>
  <c r="X8" i="32" s="1"/>
  <c r="Z6" i="32" l="1"/>
  <c r="Y7" i="32"/>
  <c r="Y8" i="32" s="1"/>
  <c r="Z7" i="31"/>
  <c r="Z8" i="31" s="1"/>
  <c r="AA6" i="31"/>
  <c r="AB6" i="31" l="1"/>
  <c r="AA7" i="31"/>
  <c r="AA8" i="31" s="1"/>
  <c r="Z7" i="32"/>
  <c r="Z8" i="32" s="1"/>
  <c r="AA6" i="32"/>
  <c r="AC6" i="31" l="1"/>
  <c r="AB7" i="31"/>
  <c r="AB8" i="31" s="1"/>
  <c r="AA7" i="32"/>
  <c r="AA8" i="32" s="1"/>
  <c r="AB6" i="32"/>
  <c r="AB7" i="32" l="1"/>
  <c r="AB8" i="32" s="1"/>
  <c r="AC6" i="32"/>
  <c r="AC7" i="31"/>
  <c r="AC8" i="31" s="1"/>
  <c r="AD6" i="31"/>
  <c r="AD7" i="31" l="1"/>
  <c r="AD8" i="31" s="1"/>
  <c r="AE6" i="31"/>
  <c r="AC7" i="32"/>
  <c r="AC8" i="32"/>
  <c r="AD6" i="32"/>
  <c r="AD7" i="32" l="1"/>
  <c r="AD8" i="32" s="1"/>
  <c r="AE6" i="32"/>
  <c r="AF6" i="31"/>
  <c r="AE7" i="31"/>
  <c r="AE8" i="31" s="1"/>
  <c r="AE7" i="32" l="1"/>
  <c r="AE8" i="32" s="1"/>
  <c r="AF6" i="32"/>
  <c r="AG6" i="31"/>
  <c r="AF7" i="31"/>
  <c r="AF8" i="31" s="1"/>
  <c r="AG7" i="31" l="1"/>
  <c r="AG8" i="31" s="1"/>
  <c r="AH6" i="31"/>
  <c r="AG6" i="32"/>
  <c r="AF7" i="32"/>
  <c r="AF8" i="32" s="1"/>
  <c r="AH6" i="32" l="1"/>
  <c r="AG7" i="32"/>
  <c r="AG8" i="32" s="1"/>
  <c r="AH7" i="31"/>
  <c r="AH8" i="31" s="1"/>
  <c r="AI6" i="31"/>
  <c r="AJ6" i="31" s="1"/>
  <c r="AK6" i="31" s="1"/>
  <c r="AK7" i="31" l="1"/>
  <c r="AK8" i="31"/>
  <c r="AJ7" i="31"/>
  <c r="AJ8" i="31" s="1"/>
  <c r="AI7" i="31"/>
  <c r="AI8" i="31" s="1"/>
  <c r="AH7" i="32"/>
  <c r="AH8" i="32" s="1"/>
  <c r="AI6" i="32"/>
  <c r="AJ6" i="32" s="1"/>
  <c r="AJ7" i="32" l="1"/>
  <c r="AJ8" i="32" s="1"/>
  <c r="AK6" i="32"/>
  <c r="AI7" i="32"/>
  <c r="AK7" i="32" l="1"/>
  <c r="AK8" i="32"/>
  <c r="AM38" i="32"/>
  <c r="AI8" i="32"/>
  <c r="AF45" i="30" l="1"/>
  <c r="AE45" i="30"/>
  <c r="AD45" i="30"/>
  <c r="AC45" i="30"/>
  <c r="AB45" i="30"/>
  <c r="AA45" i="30"/>
  <c r="Z45" i="30"/>
  <c r="Y45" i="30"/>
  <c r="X45" i="30"/>
  <c r="W45" i="30"/>
  <c r="V45" i="30"/>
  <c r="U45" i="30"/>
  <c r="T45" i="30"/>
  <c r="S45" i="30"/>
  <c r="R45" i="30"/>
  <c r="Q45" i="30"/>
  <c r="P45" i="30"/>
  <c r="O45" i="30"/>
  <c r="N45" i="30"/>
  <c r="M45" i="30"/>
  <c r="L45" i="30"/>
  <c r="H45" i="30"/>
  <c r="G45" i="30"/>
  <c r="F45" i="30"/>
  <c r="E45" i="30"/>
  <c r="AI41" i="30"/>
  <c r="AH41" i="30"/>
  <c r="AG41" i="30"/>
  <c r="AF41" i="30"/>
  <c r="AE41" i="30"/>
  <c r="AD41" i="30"/>
  <c r="AC41" i="30"/>
  <c r="AB41" i="30"/>
  <c r="AA41" i="30"/>
  <c r="Z41" i="30"/>
  <c r="Y41" i="30"/>
  <c r="X41" i="30"/>
  <c r="W41" i="30"/>
  <c r="V41" i="30"/>
  <c r="U41" i="30"/>
  <c r="T41" i="30"/>
  <c r="S41" i="30"/>
  <c r="R41" i="30"/>
  <c r="Q41" i="30"/>
  <c r="P41" i="30"/>
  <c r="O41" i="30"/>
  <c r="N41" i="30"/>
  <c r="M41" i="30"/>
  <c r="L41" i="30"/>
  <c r="K41" i="30"/>
  <c r="J41" i="30"/>
  <c r="I41" i="30"/>
  <c r="H41" i="30"/>
  <c r="G41" i="30"/>
  <c r="F41" i="30"/>
  <c r="E41" i="30"/>
  <c r="AI45" i="30"/>
  <c r="AG45" i="30"/>
  <c r="AN39" i="30"/>
  <c r="AO39" i="30" s="1"/>
  <c r="AP39" i="30" s="1"/>
  <c r="AQ39" i="30" s="1"/>
  <c r="AR39" i="30" s="1"/>
  <c r="AS39" i="30" s="1"/>
  <c r="AT39" i="30" s="1"/>
  <c r="AU39" i="30" s="1"/>
  <c r="AI32" i="30" l="1"/>
  <c r="AH32" i="30"/>
  <c r="AG32" i="30"/>
  <c r="AF32" i="30"/>
  <c r="AE32" i="30"/>
  <c r="AD32" i="30"/>
  <c r="AC32" i="30"/>
  <c r="AB32" i="30"/>
  <c r="AA32" i="30"/>
  <c r="Z32" i="30"/>
  <c r="Y32" i="30"/>
  <c r="X32" i="30"/>
  <c r="W32" i="30"/>
  <c r="V32" i="30"/>
  <c r="U32" i="30"/>
  <c r="T32" i="30"/>
  <c r="S32" i="30"/>
  <c r="R32" i="30"/>
  <c r="Q32" i="30"/>
  <c r="P32" i="30"/>
  <c r="O32" i="30"/>
  <c r="N32" i="30"/>
  <c r="M32" i="30"/>
  <c r="L32" i="30"/>
  <c r="K32" i="30"/>
  <c r="J32" i="30"/>
  <c r="I32" i="30"/>
  <c r="H32" i="30"/>
  <c r="G32" i="30"/>
  <c r="F32" i="30"/>
  <c r="E32" i="30"/>
  <c r="AN8" i="30"/>
  <c r="AO8" i="30" s="1"/>
  <c r="AP8" i="30" s="1"/>
  <c r="AQ8" i="30" s="1"/>
  <c r="AR8" i="30" s="1"/>
  <c r="AS8" i="30" s="1"/>
  <c r="AT8" i="30" s="1"/>
  <c r="AU8" i="30" s="1"/>
  <c r="AN28" i="30"/>
  <c r="AO28" i="30" s="1"/>
  <c r="AP28" i="30" s="1"/>
  <c r="AQ28" i="30" s="1"/>
  <c r="AR28" i="30" s="1"/>
  <c r="AS28" i="30" s="1"/>
  <c r="AT28" i="30" s="1"/>
  <c r="AU28" i="30" s="1"/>
  <c r="AI14" i="30" l="1"/>
  <c r="AH14" i="30"/>
  <c r="AC14" i="30"/>
  <c r="AB14" i="30"/>
  <c r="AA14" i="30"/>
  <c r="Z14" i="30"/>
  <c r="U14" i="30"/>
  <c r="T14" i="30"/>
  <c r="S14" i="30"/>
  <c r="R14" i="30"/>
  <c r="M14" i="30"/>
  <c r="L14" i="30"/>
  <c r="K14" i="30"/>
  <c r="J14" i="30"/>
  <c r="E14" i="30"/>
  <c r="AG14" i="30"/>
  <c r="AF14" i="30"/>
  <c r="AE14" i="30"/>
  <c r="AD14" i="30"/>
  <c r="Y14" i="30"/>
  <c r="X14" i="30"/>
  <c r="W14" i="30"/>
  <c r="V14" i="30"/>
  <c r="Q14" i="30"/>
  <c r="P14" i="30"/>
  <c r="O14" i="30"/>
  <c r="N14" i="30"/>
  <c r="I14" i="30"/>
  <c r="H14" i="30"/>
  <c r="G14" i="30"/>
  <c r="F14" i="30"/>
  <c r="AI13" i="30" l="1"/>
  <c r="AH13" i="30"/>
  <c r="AG13" i="30"/>
  <c r="AE13" i="30"/>
  <c r="AD13" i="30"/>
  <c r="AC13" i="30"/>
  <c r="AB13" i="30"/>
  <c r="AA13" i="30"/>
  <c r="Z13" i="30"/>
  <c r="Y13" i="30"/>
  <c r="X13" i="30"/>
  <c r="W13" i="30"/>
  <c r="V13" i="30"/>
  <c r="U13" i="30"/>
  <c r="T13" i="30"/>
  <c r="S13" i="30"/>
  <c r="R13" i="30"/>
  <c r="Q13" i="30"/>
  <c r="P13" i="30"/>
  <c r="O13" i="30"/>
  <c r="N13" i="30"/>
  <c r="M13" i="30"/>
  <c r="L13" i="30"/>
  <c r="K13" i="30"/>
  <c r="J13" i="30"/>
  <c r="I13" i="30"/>
  <c r="H13" i="30"/>
  <c r="G13" i="30"/>
  <c r="F13" i="30"/>
  <c r="E13" i="30"/>
  <c r="AF13" i="30"/>
  <c r="AN9" i="30"/>
  <c r="E7" i="30"/>
  <c r="F6" i="30"/>
  <c r="E54" i="30" l="1"/>
  <c r="E9" i="30"/>
  <c r="AF29" i="30"/>
  <c r="AF37" i="30" s="1"/>
  <c r="AF20" i="30"/>
  <c r="AF40" i="30" s="1"/>
  <c r="AF50" i="30" s="1"/>
  <c r="F7" i="30"/>
  <c r="F54" i="30" s="1"/>
  <c r="E39" i="30"/>
  <c r="E28" i="30"/>
  <c r="E8" i="30"/>
  <c r="E29" i="30"/>
  <c r="E37" i="30" s="1"/>
  <c r="E20" i="30"/>
  <c r="E40" i="30" s="1"/>
  <c r="E50" i="30" s="1"/>
  <c r="M29" i="30"/>
  <c r="M37" i="30" s="1"/>
  <c r="M20" i="30"/>
  <c r="M40" i="30" s="1"/>
  <c r="M50" i="30" s="1"/>
  <c r="U29" i="30"/>
  <c r="U37" i="30" s="1"/>
  <c r="U20" i="30"/>
  <c r="U40" i="30" s="1"/>
  <c r="U50" i="30" s="1"/>
  <c r="AC29" i="30"/>
  <c r="AC37" i="30" s="1"/>
  <c r="AC20" i="30"/>
  <c r="AC40" i="30" s="1"/>
  <c r="AC50" i="30" s="1"/>
  <c r="F29" i="30"/>
  <c r="F37" i="30" s="1"/>
  <c r="F20" i="30"/>
  <c r="F40" i="30" s="1"/>
  <c r="F50" i="30" s="1"/>
  <c r="N29" i="30"/>
  <c r="N37" i="30" s="1"/>
  <c r="N20" i="30"/>
  <c r="N40" i="30" s="1"/>
  <c r="N50" i="30" s="1"/>
  <c r="V29" i="30"/>
  <c r="V37" i="30" s="1"/>
  <c r="V20" i="30"/>
  <c r="V40" i="30" s="1"/>
  <c r="V50" i="30" s="1"/>
  <c r="AD29" i="30"/>
  <c r="AD37" i="30" s="1"/>
  <c r="AD20" i="30"/>
  <c r="AD40" i="30" s="1"/>
  <c r="AD50" i="30" s="1"/>
  <c r="T29" i="30"/>
  <c r="T37" i="30" s="1"/>
  <c r="T20" i="30"/>
  <c r="G29" i="30"/>
  <c r="G37" i="30" s="1"/>
  <c r="G20" i="30"/>
  <c r="G40" i="30" s="1"/>
  <c r="G50" i="30" s="1"/>
  <c r="O29" i="30"/>
  <c r="O37" i="30" s="1"/>
  <c r="O20" i="30"/>
  <c r="O40" i="30" s="1"/>
  <c r="O50" i="30" s="1"/>
  <c r="W29" i="30"/>
  <c r="W37" i="30" s="1"/>
  <c r="W20" i="30"/>
  <c r="W40" i="30" s="1"/>
  <c r="W50" i="30" s="1"/>
  <c r="AE29" i="30"/>
  <c r="AE37" i="30" s="1"/>
  <c r="AE20" i="30"/>
  <c r="AE40" i="30" s="1"/>
  <c r="AE50" i="30" s="1"/>
  <c r="AB29" i="30"/>
  <c r="AB37" i="30" s="1"/>
  <c r="AB20" i="30"/>
  <c r="AB40" i="30" s="1"/>
  <c r="AB50" i="30" s="1"/>
  <c r="H29" i="30"/>
  <c r="H37" i="30" s="1"/>
  <c r="H20" i="30"/>
  <c r="H40" i="30" s="1"/>
  <c r="H50" i="30" s="1"/>
  <c r="P29" i="30"/>
  <c r="P37" i="30" s="1"/>
  <c r="P20" i="30"/>
  <c r="P40" i="30" s="1"/>
  <c r="P50" i="30" s="1"/>
  <c r="X29" i="30"/>
  <c r="X37" i="30" s="1"/>
  <c r="X20" i="30"/>
  <c r="X40" i="30" s="1"/>
  <c r="X50" i="30" s="1"/>
  <c r="AO9" i="30"/>
  <c r="I29" i="30"/>
  <c r="I37" i="30" s="1"/>
  <c r="I20" i="30"/>
  <c r="I40" i="30" s="1"/>
  <c r="I50" i="30" s="1"/>
  <c r="Q29" i="30"/>
  <c r="Q37" i="30" s="1"/>
  <c r="Q20" i="30"/>
  <c r="Q40" i="30" s="1"/>
  <c r="Q50" i="30" s="1"/>
  <c r="Y29" i="30"/>
  <c r="Y37" i="30" s="1"/>
  <c r="Y20" i="30"/>
  <c r="Y40" i="30" s="1"/>
  <c r="Y50" i="30" s="1"/>
  <c r="AG29" i="30"/>
  <c r="AG37" i="30" s="1"/>
  <c r="AG20" i="30"/>
  <c r="AG40" i="30" s="1"/>
  <c r="AG50" i="30" s="1"/>
  <c r="J29" i="30"/>
  <c r="J37" i="30" s="1"/>
  <c r="J20" i="30"/>
  <c r="J40" i="30" s="1"/>
  <c r="J50" i="30" s="1"/>
  <c r="R29" i="30"/>
  <c r="R37" i="30" s="1"/>
  <c r="R20" i="30"/>
  <c r="R40" i="30" s="1"/>
  <c r="R50" i="30" s="1"/>
  <c r="Z29" i="30"/>
  <c r="Z37" i="30" s="1"/>
  <c r="Z20" i="30"/>
  <c r="Z40" i="30" s="1"/>
  <c r="Z50" i="30" s="1"/>
  <c r="AH29" i="30"/>
  <c r="AH37" i="30" s="1"/>
  <c r="AH20" i="30"/>
  <c r="AH40" i="30" s="1"/>
  <c r="L29" i="30"/>
  <c r="L37" i="30" s="1"/>
  <c r="L20" i="30"/>
  <c r="L40" i="30" s="1"/>
  <c r="L50" i="30" s="1"/>
  <c r="K29" i="30"/>
  <c r="K37" i="30" s="1"/>
  <c r="K20" i="30"/>
  <c r="K40" i="30" s="1"/>
  <c r="K50" i="30" s="1"/>
  <c r="S29" i="30"/>
  <c r="S37" i="30" s="1"/>
  <c r="S20" i="30"/>
  <c r="S40" i="30" s="1"/>
  <c r="S50" i="30" s="1"/>
  <c r="AA29" i="30"/>
  <c r="AA37" i="30" s="1"/>
  <c r="AA20" i="30"/>
  <c r="AA40" i="30" s="1"/>
  <c r="AA50" i="30" s="1"/>
  <c r="AI29" i="30"/>
  <c r="AI37" i="30" s="1"/>
  <c r="AI20" i="30"/>
  <c r="G6" i="30"/>
  <c r="AF52" i="30" l="1"/>
  <c r="AI40" i="30"/>
  <c r="AI50" i="30" s="1"/>
  <c r="AI52" i="30" s="1"/>
  <c r="W52" i="30"/>
  <c r="AG52" i="30"/>
  <c r="F9" i="30"/>
  <c r="P52" i="30"/>
  <c r="G52" i="30"/>
  <c r="O52" i="30"/>
  <c r="H52" i="30"/>
  <c r="K52" i="30"/>
  <c r="R52" i="30"/>
  <c r="Q52" i="30"/>
  <c r="L52" i="30"/>
  <c r="J52" i="30"/>
  <c r="I52" i="30"/>
  <c r="V52" i="30"/>
  <c r="U52" i="30"/>
  <c r="N52" i="30"/>
  <c r="M52" i="30"/>
  <c r="S52" i="30"/>
  <c r="F52" i="30"/>
  <c r="E52" i="30"/>
  <c r="X52" i="30"/>
  <c r="Y52" i="30"/>
  <c r="Z52" i="30"/>
  <c r="AA52" i="30"/>
  <c r="AB52" i="30"/>
  <c r="AC52" i="30"/>
  <c r="AE52" i="30"/>
  <c r="AD52" i="30"/>
  <c r="F39" i="30"/>
  <c r="T40" i="30"/>
  <c r="T50" i="30" s="1"/>
  <c r="H22" i="30"/>
  <c r="H24" i="30" s="1"/>
  <c r="H26" i="30" s="1"/>
  <c r="H55" i="30" s="1"/>
  <c r="H59" i="30" s="1"/>
  <c r="L22" i="30"/>
  <c r="L24" i="30" s="1"/>
  <c r="L26" i="30" s="1"/>
  <c r="L55" i="30" s="1"/>
  <c r="L59" i="30" s="1"/>
  <c r="J22" i="30"/>
  <c r="J24" i="30" s="1"/>
  <c r="J26" i="30" s="1"/>
  <c r="J55" i="30" s="1"/>
  <c r="J59" i="30" s="1"/>
  <c r="I22" i="30"/>
  <c r="I24" i="30" s="1"/>
  <c r="I26" i="30" s="1"/>
  <c r="I55" i="30" s="1"/>
  <c r="I59" i="30" s="1"/>
  <c r="V22" i="30"/>
  <c r="V24" i="30" s="1"/>
  <c r="V26" i="30" s="1"/>
  <c r="V55" i="30" s="1"/>
  <c r="V59" i="30" s="1"/>
  <c r="U22" i="30"/>
  <c r="U24" i="30" s="1"/>
  <c r="U26" i="30" s="1"/>
  <c r="U55" i="30" s="1"/>
  <c r="U59" i="30" s="1"/>
  <c r="G22" i="30"/>
  <c r="G24" i="30" s="1"/>
  <c r="G26" i="30" s="1"/>
  <c r="G55" i="30" s="1"/>
  <c r="G59" i="30" s="1"/>
  <c r="AB22" i="30"/>
  <c r="AB24" i="30" s="1"/>
  <c r="AB26" i="30" s="1"/>
  <c r="AB55" i="30" s="1"/>
  <c r="AB59" i="30" s="1"/>
  <c r="AA22" i="30"/>
  <c r="AA24" i="30" s="1"/>
  <c r="AA26" i="30" s="1"/>
  <c r="AA55" i="30" s="1"/>
  <c r="AA59" i="30" s="1"/>
  <c r="AH22" i="30"/>
  <c r="AH24" i="30" s="1"/>
  <c r="AH26" i="30" s="1"/>
  <c r="AH55" i="30" s="1"/>
  <c r="AH59" i="30" s="1"/>
  <c r="AG22" i="30"/>
  <c r="AG24" i="30" s="1"/>
  <c r="AG26" i="30" s="1"/>
  <c r="AG55" i="30" s="1"/>
  <c r="AG59" i="30" s="1"/>
  <c r="N22" i="30"/>
  <c r="N24" i="30" s="1"/>
  <c r="N26" i="30" s="1"/>
  <c r="N55" i="30" s="1"/>
  <c r="N59" i="30" s="1"/>
  <c r="M22" i="30"/>
  <c r="M24" i="30" s="1"/>
  <c r="M26" i="30" s="1"/>
  <c r="M55" i="30" s="1"/>
  <c r="M59" i="30" s="1"/>
  <c r="AI22" i="30"/>
  <c r="AI24" i="30" s="1"/>
  <c r="AI26" i="30" s="1"/>
  <c r="AI55" i="30" s="1"/>
  <c r="AI59" i="30" s="1"/>
  <c r="X22" i="30"/>
  <c r="X24" i="30" s="1"/>
  <c r="X26" i="30" s="1"/>
  <c r="X55" i="30" s="1"/>
  <c r="X59" i="30" s="1"/>
  <c r="AE22" i="30"/>
  <c r="AE24" i="30" s="1"/>
  <c r="AE26" i="30" s="1"/>
  <c r="AE55" i="30" s="1"/>
  <c r="AE59" i="30" s="1"/>
  <c r="AF22" i="30"/>
  <c r="AF24" i="30" s="1"/>
  <c r="AF26" i="30" s="1"/>
  <c r="AF55" i="30" s="1"/>
  <c r="AF59" i="30" s="1"/>
  <c r="S22" i="30"/>
  <c r="S24" i="30" s="1"/>
  <c r="S26" i="30" s="1"/>
  <c r="S55" i="30" s="1"/>
  <c r="S59" i="30" s="1"/>
  <c r="Z22" i="30"/>
  <c r="Z24" i="30" s="1"/>
  <c r="Z26" i="30" s="1"/>
  <c r="Z55" i="30" s="1"/>
  <c r="Z59" i="30" s="1"/>
  <c r="Y22" i="30"/>
  <c r="Y24" i="30" s="1"/>
  <c r="Y26" i="30" s="1"/>
  <c r="Y55" i="30" s="1"/>
  <c r="Y59" i="30" s="1"/>
  <c r="F22" i="30"/>
  <c r="F24" i="30" s="1"/>
  <c r="F26" i="30" s="1"/>
  <c r="F55" i="30" s="1"/>
  <c r="F59" i="30" s="1"/>
  <c r="E22" i="30"/>
  <c r="E24" i="30" s="1"/>
  <c r="E26" i="30" s="1"/>
  <c r="E55" i="30" s="1"/>
  <c r="E59" i="30" s="1"/>
  <c r="O22" i="30"/>
  <c r="O24" i="30" s="1"/>
  <c r="O26" i="30" s="1"/>
  <c r="O55" i="30" s="1"/>
  <c r="O59" i="30" s="1"/>
  <c r="P22" i="30"/>
  <c r="P24" i="30" s="1"/>
  <c r="P26" i="30" s="1"/>
  <c r="P55" i="30" s="1"/>
  <c r="P59" i="30" s="1"/>
  <c r="W22" i="30"/>
  <c r="W24" i="30" s="1"/>
  <c r="W26" i="30" s="1"/>
  <c r="W55" i="30" s="1"/>
  <c r="W59" i="30" s="1"/>
  <c r="K22" i="30"/>
  <c r="K24" i="30" s="1"/>
  <c r="K26" i="30" s="1"/>
  <c r="K55" i="30" s="1"/>
  <c r="K59" i="30" s="1"/>
  <c r="R22" i="30"/>
  <c r="R24" i="30" s="1"/>
  <c r="R26" i="30" s="1"/>
  <c r="R55" i="30" s="1"/>
  <c r="R59" i="30" s="1"/>
  <c r="Q22" i="30"/>
  <c r="Q24" i="30" s="1"/>
  <c r="Q26" i="30" s="1"/>
  <c r="Q55" i="30" s="1"/>
  <c r="Q59" i="30" s="1"/>
  <c r="AD22" i="30"/>
  <c r="AD24" i="30" s="1"/>
  <c r="AD26" i="30" s="1"/>
  <c r="AD55" i="30" s="1"/>
  <c r="AD59" i="30" s="1"/>
  <c r="AC22" i="30"/>
  <c r="AC24" i="30" s="1"/>
  <c r="AC26" i="30" s="1"/>
  <c r="AC55" i="30" s="1"/>
  <c r="AC59" i="30" s="1"/>
  <c r="AP9" i="30"/>
  <c r="F28" i="30"/>
  <c r="F8" i="30"/>
  <c r="T22" i="30"/>
  <c r="T24" i="30" s="1"/>
  <c r="T26" i="30" s="1"/>
  <c r="T55" i="30" s="1"/>
  <c r="T59" i="30" s="1"/>
  <c r="G7" i="30"/>
  <c r="H6" i="30"/>
  <c r="G54" i="30" l="1"/>
  <c r="T52" i="30"/>
  <c r="G28" i="30"/>
  <c r="G8" i="30"/>
  <c r="AQ9" i="30"/>
  <c r="G39" i="30"/>
  <c r="G9" i="30"/>
  <c r="H7" i="30"/>
  <c r="H9" i="30" s="1"/>
  <c r="I6" i="30"/>
  <c r="H54" i="30" l="1"/>
  <c r="H8" i="30"/>
  <c r="H28" i="30"/>
  <c r="H39" i="30"/>
  <c r="AR9" i="30"/>
  <c r="I7" i="30"/>
  <c r="J6" i="30"/>
  <c r="I54" i="30" l="1"/>
  <c r="AS9" i="30"/>
  <c r="I39" i="30"/>
  <c r="I28" i="30"/>
  <c r="I8" i="30"/>
  <c r="I9" i="30"/>
  <c r="K6" i="30"/>
  <c r="J7" i="30"/>
  <c r="AT9" i="30" l="1"/>
  <c r="J54" i="30"/>
  <c r="J8" i="30"/>
  <c r="J28" i="30"/>
  <c r="J39" i="30"/>
  <c r="L6" i="30"/>
  <c r="K7" i="30"/>
  <c r="J9" i="30"/>
  <c r="K54" i="30" l="1"/>
  <c r="AU9" i="30"/>
  <c r="L54" i="30"/>
  <c r="K8" i="30"/>
  <c r="K39" i="30"/>
  <c r="K28" i="30"/>
  <c r="M6" i="30"/>
  <c r="L7" i="30"/>
  <c r="K9" i="30"/>
  <c r="L39" i="30" l="1"/>
  <c r="L8" i="30"/>
  <c r="L28" i="30"/>
  <c r="L9" i="30"/>
  <c r="M7" i="30"/>
  <c r="N6" i="30"/>
  <c r="M54" i="30" l="1"/>
  <c r="M28" i="30"/>
  <c r="M8" i="30"/>
  <c r="M9" i="30"/>
  <c r="M39" i="30"/>
  <c r="N7" i="30"/>
  <c r="O6" i="30"/>
  <c r="N54" i="30" l="1"/>
  <c r="N9" i="30"/>
  <c r="N28" i="30"/>
  <c r="N39" i="30"/>
  <c r="N8" i="30"/>
  <c r="O7" i="30"/>
  <c r="P6" i="30"/>
  <c r="O54" i="30" l="1"/>
  <c r="P54" i="30"/>
  <c r="O39" i="30"/>
  <c r="O9" i="30"/>
  <c r="O28" i="30"/>
  <c r="O8" i="30"/>
  <c r="P7" i="30"/>
  <c r="Q6" i="30"/>
  <c r="P9" i="30" l="1"/>
  <c r="P8" i="30"/>
  <c r="P28" i="30"/>
  <c r="P39" i="30"/>
  <c r="Q7" i="30"/>
  <c r="R6" i="30"/>
  <c r="Q54" i="30" l="1"/>
  <c r="Q39" i="30"/>
  <c r="Q9" i="30"/>
  <c r="Q28" i="30"/>
  <c r="Q8" i="30"/>
  <c r="R7" i="30"/>
  <c r="S6" i="30"/>
  <c r="R54" i="30" l="1"/>
  <c r="R28" i="30"/>
  <c r="R9" i="30"/>
  <c r="R39" i="30"/>
  <c r="R8" i="30"/>
  <c r="T6" i="30"/>
  <c r="S7" i="30"/>
  <c r="S9" i="30" l="1"/>
  <c r="S54" i="30"/>
  <c r="S8" i="30"/>
  <c r="S39" i="30"/>
  <c r="S28" i="30"/>
  <c r="U6" i="30"/>
  <c r="T7" i="30"/>
  <c r="T9" i="30" s="1"/>
  <c r="T54" i="30" l="1"/>
  <c r="T8" i="30"/>
  <c r="T28" i="30"/>
  <c r="T39" i="30"/>
  <c r="V6" i="30"/>
  <c r="U7" i="30"/>
  <c r="U9" i="30" s="1"/>
  <c r="U54" i="30" l="1"/>
  <c r="U28" i="30"/>
  <c r="U39" i="30"/>
  <c r="U8" i="30"/>
  <c r="V7" i="30"/>
  <c r="V8" i="30" s="1"/>
  <c r="W6" i="30"/>
  <c r="V54" i="30" l="1"/>
  <c r="V9" i="30"/>
  <c r="V28" i="30"/>
  <c r="V39" i="30"/>
  <c r="W7" i="30"/>
  <c r="W9" i="30" s="1"/>
  <c r="X6" i="30"/>
  <c r="W54" i="30" l="1"/>
  <c r="W28" i="30"/>
  <c r="W8" i="30"/>
  <c r="W39" i="30"/>
  <c r="X7" i="30"/>
  <c r="X9" i="30" s="1"/>
  <c r="Y6" i="30"/>
  <c r="X54" i="30" l="1"/>
  <c r="X28" i="30"/>
  <c r="X8" i="30"/>
  <c r="X39" i="30"/>
  <c r="Y7" i="30"/>
  <c r="Y9" i="30" s="1"/>
  <c r="Z6" i="30"/>
  <c r="Y54" i="30" l="1"/>
  <c r="Y39" i="30"/>
  <c r="Y8" i="30"/>
  <c r="Y28" i="30"/>
  <c r="Z7" i="30"/>
  <c r="Z28" i="30" s="1"/>
  <c r="AA6" i="30"/>
  <c r="Z9" i="30"/>
  <c r="Z54" i="30" l="1"/>
  <c r="Z8" i="30"/>
  <c r="Z39" i="30"/>
  <c r="AA7" i="30"/>
  <c r="AA9" i="30" s="1"/>
  <c r="AB6" i="30"/>
  <c r="AA54" i="30" l="1"/>
  <c r="AA8" i="30"/>
  <c r="AA39" i="30"/>
  <c r="AA28" i="30"/>
  <c r="AC6" i="30"/>
  <c r="AB7" i="30"/>
  <c r="AB9" i="30" s="1"/>
  <c r="AB54" i="30" l="1"/>
  <c r="AB8" i="30"/>
  <c r="AB28" i="30"/>
  <c r="AB39" i="30"/>
  <c r="AD6" i="30"/>
  <c r="AC7" i="30"/>
  <c r="AC9" i="30" s="1"/>
  <c r="AC54" i="30" l="1"/>
  <c r="AC28" i="30"/>
  <c r="AC39" i="30"/>
  <c r="AC8" i="30"/>
  <c r="AD7" i="30"/>
  <c r="AD54" i="30" s="1"/>
  <c r="AE6" i="30"/>
  <c r="AD39" i="30" l="1"/>
  <c r="AD28" i="30"/>
  <c r="AD8" i="30"/>
  <c r="AD9" i="30"/>
  <c r="AE7" i="30"/>
  <c r="AE9" i="30" s="1"/>
  <c r="AF6" i="30"/>
  <c r="AE54" i="30" l="1"/>
  <c r="AE39" i="30"/>
  <c r="AE28" i="30"/>
  <c r="AE8" i="30"/>
  <c r="AF7" i="30"/>
  <c r="AF9" i="30" s="1"/>
  <c r="AG6" i="30"/>
  <c r="AF54" i="30" l="1"/>
  <c r="AF28" i="30"/>
  <c r="AF8" i="30"/>
  <c r="AF39" i="30"/>
  <c r="AG7" i="30"/>
  <c r="AG8" i="30" s="1"/>
  <c r="AH6" i="30"/>
  <c r="AG54" i="30" l="1"/>
  <c r="AG9" i="30"/>
  <c r="AG39" i="30"/>
  <c r="AG28" i="30"/>
  <c r="AH7" i="30"/>
  <c r="AH9" i="30" s="1"/>
  <c r="AI6" i="30"/>
  <c r="AJ6" i="30" l="1"/>
  <c r="AH54" i="30"/>
  <c r="AJ7" i="30"/>
  <c r="AJ8" i="30" s="1"/>
  <c r="AH8" i="30"/>
  <c r="AH39" i="30"/>
  <c r="AH28" i="30"/>
  <c r="AI7" i="30"/>
  <c r="AI54" i="30" s="1"/>
  <c r="AK6" i="30" l="1"/>
  <c r="AJ54" i="30"/>
  <c r="AJ9" i="30"/>
  <c r="AJ28" i="30"/>
  <c r="AJ39" i="30"/>
  <c r="AI8" i="30"/>
  <c r="AI39" i="30"/>
  <c r="AI28" i="30"/>
  <c r="AI9" i="30"/>
  <c r="AK7" i="30" l="1"/>
  <c r="AK28" i="30"/>
  <c r="AN57" i="30" l="1"/>
  <c r="AO58" i="30"/>
  <c r="AP58" i="30"/>
  <c r="AN58" i="30"/>
  <c r="AM57" i="30"/>
  <c r="AO57" i="30"/>
  <c r="AM58" i="30"/>
  <c r="AQ57" i="30"/>
  <c r="AP57" i="30"/>
  <c r="AR58" i="30"/>
  <c r="AT58" i="30"/>
  <c r="AS57" i="30"/>
  <c r="AQ58" i="30"/>
  <c r="AR57" i="30"/>
  <c r="AU16" i="30"/>
  <c r="AU58" i="30"/>
  <c r="AT57" i="30"/>
  <c r="AU29" i="30"/>
  <c r="AU19" i="30"/>
  <c r="AU25" i="30"/>
  <c r="AU22" i="30"/>
  <c r="AU35" i="30"/>
  <c r="AU56" i="30"/>
  <c r="AU26" i="30"/>
  <c r="AU33" i="30"/>
  <c r="AU34" i="30"/>
  <c r="AU36" i="30"/>
  <c r="AU23" i="30"/>
  <c r="AU21" i="30"/>
  <c r="AU14" i="30"/>
  <c r="AU12" i="30"/>
  <c r="AU40" i="30"/>
  <c r="AU20" i="30"/>
  <c r="AU41" i="30"/>
  <c r="AU13" i="30"/>
  <c r="AU11" i="30"/>
  <c r="AS58" i="30"/>
  <c r="AU32" i="30"/>
  <c r="AU42" i="30"/>
  <c r="AU59" i="30"/>
  <c r="AU50" i="30"/>
  <c r="AU49" i="30"/>
  <c r="AU57" i="30"/>
  <c r="AU15" i="30"/>
  <c r="AU10" i="30"/>
  <c r="AU43" i="30"/>
  <c r="AU18" i="30"/>
  <c r="AU17" i="30"/>
  <c r="AU30" i="30"/>
  <c r="AU37" i="30"/>
  <c r="AU45" i="30"/>
  <c r="AU55" i="30"/>
  <c r="AU47" i="30"/>
  <c r="AU46" i="30"/>
  <c r="AU24" i="30"/>
  <c r="AU48" i="30"/>
  <c r="AK9" i="30"/>
  <c r="AO56" i="30"/>
  <c r="AM59" i="30"/>
  <c r="AM56" i="30"/>
  <c r="AT59" i="30"/>
  <c r="AM55" i="30"/>
  <c r="AT55" i="30"/>
  <c r="AN55" i="30"/>
  <c r="AN56" i="30"/>
  <c r="AP56" i="30"/>
  <c r="AP55" i="30"/>
  <c r="AP59" i="30"/>
  <c r="AT56" i="30"/>
  <c r="AQ56" i="30"/>
  <c r="AQ55" i="30"/>
  <c r="AR55" i="30"/>
  <c r="AN59" i="30"/>
  <c r="AS59" i="30"/>
  <c r="AR59" i="30"/>
  <c r="AQ59" i="30"/>
  <c r="AO55" i="30"/>
  <c r="AR56" i="30"/>
  <c r="AO59" i="30"/>
  <c r="AS55" i="30"/>
  <c r="AS56" i="30"/>
  <c r="AT43" i="30"/>
  <c r="AN43" i="30"/>
  <c r="AO48" i="30"/>
  <c r="AT46" i="30"/>
  <c r="AN45" i="30"/>
  <c r="AP48" i="30"/>
  <c r="AQ46" i="30"/>
  <c r="AS46" i="30"/>
  <c r="AR50" i="30"/>
  <c r="AT36" i="30"/>
  <c r="AP40" i="30"/>
  <c r="AP35" i="30"/>
  <c r="AR35" i="30"/>
  <c r="AO30" i="30"/>
  <c r="AM32" i="30"/>
  <c r="AP33" i="30"/>
  <c r="AQ33" i="30"/>
  <c r="AS32" i="30"/>
  <c r="AO25" i="30"/>
  <c r="AO23" i="30"/>
  <c r="AO18" i="30"/>
  <c r="AO20" i="30"/>
  <c r="AT12" i="30"/>
  <c r="AQ25" i="30"/>
  <c r="AP18" i="30"/>
  <c r="AO22" i="30"/>
  <c r="AQ17" i="30"/>
  <c r="AR25" i="30"/>
  <c r="AS18" i="30"/>
  <c r="AQ15" i="30"/>
  <c r="AT14" i="30"/>
  <c r="AN15" i="30"/>
  <c r="AO10" i="30"/>
  <c r="AP10" i="30"/>
  <c r="AS13" i="30"/>
  <c r="AS11" i="30"/>
  <c r="AT42" i="30"/>
  <c r="AR41" i="30"/>
  <c r="AP36" i="30"/>
  <c r="AO33" i="30"/>
  <c r="AM12" i="30"/>
  <c r="AR19" i="30"/>
  <c r="AR22" i="30"/>
  <c r="AP16" i="30"/>
  <c r="AN49" i="30"/>
  <c r="AT41" i="30"/>
  <c r="AN48" i="30"/>
  <c r="AT49" i="30"/>
  <c r="AQ41" i="30"/>
  <c r="AO42" i="30"/>
  <c r="AP46" i="30"/>
  <c r="AR43" i="30"/>
  <c r="AR45" i="30"/>
  <c r="AN35" i="30"/>
  <c r="AO35" i="30"/>
  <c r="AQ36" i="30"/>
  <c r="AR40" i="30"/>
  <c r="AN33" i="30"/>
  <c r="AP30" i="30"/>
  <c r="AN30" i="30"/>
  <c r="AR29" i="30"/>
  <c r="AS34" i="30"/>
  <c r="AM22" i="30"/>
  <c r="AP21" i="30"/>
  <c r="AM23" i="30"/>
  <c r="AT18" i="30"/>
  <c r="AO24" i="30"/>
  <c r="AO21" i="30"/>
  <c r="AP12" i="30"/>
  <c r="AR26" i="30"/>
  <c r="AR24" i="30"/>
  <c r="AS21" i="30"/>
  <c r="AS20" i="30"/>
  <c r="AR10" i="30"/>
  <c r="AP14" i="30"/>
  <c r="AT16" i="30"/>
  <c r="AO14" i="30"/>
  <c r="AM15" i="30"/>
  <c r="AM10" i="30"/>
  <c r="AN46" i="30"/>
  <c r="AS47" i="30"/>
  <c r="AT37" i="30"/>
  <c r="AT34" i="30"/>
  <c r="AO29" i="30"/>
  <c r="AN23" i="30"/>
  <c r="AN21" i="30"/>
  <c r="AS26" i="30"/>
  <c r="AN16" i="30"/>
  <c r="AR13" i="30"/>
  <c r="AM43" i="30"/>
  <c r="AM50" i="30"/>
  <c r="AS37" i="30"/>
  <c r="AO34" i="30"/>
  <c r="AO26" i="30"/>
  <c r="AQ26" i="30"/>
  <c r="AQ20" i="30"/>
  <c r="AQ14" i="30"/>
  <c r="AM11" i="30"/>
  <c r="AN47" i="30"/>
  <c r="AQ50" i="30"/>
  <c r="AO37" i="30"/>
  <c r="AN34" i="30"/>
  <c r="AN12" i="30"/>
  <c r="AN24" i="30"/>
  <c r="AR18" i="30"/>
  <c r="AT10" i="30"/>
  <c r="AK8" i="30"/>
  <c r="AO49" i="30"/>
  <c r="AM46" i="30"/>
  <c r="AO41" i="30"/>
  <c r="AP47" i="30"/>
  <c r="AP41" i="30"/>
  <c r="AR49" i="30"/>
  <c r="AR42" i="30"/>
  <c r="AR46" i="30"/>
  <c r="AS49" i="30"/>
  <c r="AN37" i="30"/>
  <c r="AN40" i="30"/>
  <c r="AQ40" i="30"/>
  <c r="AS35" i="30"/>
  <c r="AN32" i="30"/>
  <c r="AT29" i="30"/>
  <c r="AP34" i="30"/>
  <c r="AS33" i="30"/>
  <c r="AR32" i="30"/>
  <c r="AT25" i="30"/>
  <c r="AT17" i="30"/>
  <c r="AO17" i="30"/>
  <c r="AN25" i="30"/>
  <c r="AM20" i="30"/>
  <c r="AQ19" i="30"/>
  <c r="AQ12" i="30"/>
  <c r="AQ21" i="30"/>
  <c r="AR23" i="30"/>
  <c r="AR20" i="30"/>
  <c r="AS19" i="30"/>
  <c r="AQ13" i="30"/>
  <c r="AP15" i="30"/>
  <c r="AQ16" i="30"/>
  <c r="AM14" i="30"/>
  <c r="AO13" i="30"/>
  <c r="AN10" i="30"/>
  <c r="AP43" i="30"/>
  <c r="AS45" i="30"/>
  <c r="AQ35" i="30"/>
  <c r="AR33" i="30"/>
  <c r="AN20" i="30"/>
  <c r="AP23" i="30"/>
  <c r="AT13" i="30"/>
  <c r="AS10" i="30"/>
  <c r="AO46" i="30"/>
  <c r="AQ42" i="30"/>
  <c r="AN36" i="30"/>
  <c r="AT30" i="30"/>
  <c r="AR34" i="30"/>
  <c r="AM17" i="30"/>
  <c r="AT24" i="30"/>
  <c r="AQ22" i="30"/>
  <c r="AO15" i="30"/>
  <c r="AM49" i="30"/>
  <c r="AO47" i="30"/>
  <c r="AQ48" i="30"/>
  <c r="AQ37" i="30"/>
  <c r="AR30" i="30"/>
  <c r="AT26" i="30"/>
  <c r="AQ23" i="30"/>
  <c r="AS24" i="30"/>
  <c r="AN11" i="30"/>
  <c r="AK39" i="30"/>
  <c r="AM48" i="30"/>
  <c r="AM45" i="30"/>
  <c r="AN42" i="30"/>
  <c r="AN41" i="30"/>
  <c r="AO45" i="30"/>
  <c r="AR47" i="30"/>
  <c r="AQ47" i="30"/>
  <c r="AS41" i="30"/>
  <c r="AS48" i="30"/>
  <c r="AM35" i="30"/>
  <c r="AO36" i="30"/>
  <c r="AS40" i="30"/>
  <c r="AS36" i="30"/>
  <c r="AM30" i="30"/>
  <c r="AN29" i="30"/>
  <c r="AQ32" i="30"/>
  <c r="AQ29" i="30"/>
  <c r="AS29" i="30"/>
  <c r="AT23" i="30"/>
  <c r="AN22" i="30"/>
  <c r="AT19" i="30"/>
  <c r="AT21" i="30"/>
  <c r="AM25" i="30"/>
  <c r="AP20" i="30"/>
  <c r="AP26" i="30"/>
  <c r="AQ18" i="30"/>
  <c r="AM26" i="30"/>
  <c r="AS22" i="30"/>
  <c r="AS12" i="30"/>
  <c r="AM13" i="30"/>
  <c r="AT11" i="30"/>
  <c r="AR16" i="30"/>
  <c r="AQ11" i="30"/>
  <c r="AP13" i="30"/>
  <c r="AS16" i="30"/>
  <c r="AM42" i="30"/>
  <c r="AS50" i="30"/>
  <c r="AS52" i="30" s="1"/>
  <c r="AO40" i="30"/>
  <c r="AO32" i="30"/>
  <c r="AT20" i="30"/>
  <c r="AM18" i="30"/>
  <c r="AR12" i="30"/>
  <c r="AR14" i="30"/>
  <c r="AO16" i="30"/>
  <c r="AP50" i="30"/>
  <c r="AS42" i="30"/>
  <c r="AP37" i="30"/>
  <c r="AM34" i="30"/>
  <c r="AO12" i="30"/>
  <c r="AN19" i="30"/>
  <c r="AS15" i="30"/>
  <c r="AM41" i="30"/>
  <c r="AM47" i="30"/>
  <c r="AO43" i="30"/>
  <c r="AO50" i="30"/>
  <c r="AQ43" i="30"/>
  <c r="AQ45" i="30"/>
  <c r="AP49" i="30"/>
  <c r="AR48" i="30"/>
  <c r="AS43" i="30"/>
  <c r="AT35" i="30"/>
  <c r="AT40" i="30"/>
  <c r="AR36" i="30"/>
  <c r="AR37" i="30"/>
  <c r="AT33" i="30"/>
  <c r="AM33" i="30"/>
  <c r="AP32" i="30"/>
  <c r="AQ30" i="30"/>
  <c r="AS30" i="30"/>
  <c r="AM19" i="30"/>
  <c r="AN17" i="30"/>
  <c r="AP19" i="30"/>
  <c r="AP22" i="30"/>
  <c r="AN18" i="30"/>
  <c r="AQ24" i="30"/>
  <c r="AN26" i="30"/>
  <c r="AP24" i="30"/>
  <c r="AR17" i="30"/>
  <c r="AS25" i="30"/>
  <c r="AS23" i="30"/>
  <c r="AN13" i="30"/>
  <c r="AM16" i="30"/>
  <c r="AQ10" i="30"/>
  <c r="AT15" i="30"/>
  <c r="AR15" i="30"/>
  <c r="AR11" i="30"/>
  <c r="AT48" i="30"/>
  <c r="AP42" i="30"/>
  <c r="AM37" i="30"/>
  <c r="AM29" i="30"/>
  <c r="AT22" i="30"/>
  <c r="AM21" i="30"/>
  <c r="AS17" i="30"/>
  <c r="AT47" i="30"/>
  <c r="AQ49" i="30"/>
  <c r="AM36" i="30"/>
  <c r="AP29" i="30"/>
  <c r="AO19" i="30"/>
  <c r="AP17" i="30"/>
  <c r="AR21" i="30"/>
  <c r="AN14" i="30"/>
  <c r="AP11" i="30"/>
  <c r="AN50" i="30"/>
  <c r="AP45" i="30"/>
  <c r="AM40" i="30"/>
  <c r="AT32" i="30"/>
  <c r="AQ34" i="30"/>
  <c r="AP25" i="30"/>
  <c r="AM24" i="30"/>
  <c r="AS14" i="30"/>
  <c r="AO11" i="30"/>
  <c r="AK54" i="30"/>
  <c r="I18" i="25"/>
  <c r="F18" i="25"/>
  <c r="K54" i="25"/>
  <c r="I17" i="25" s="1"/>
  <c r="L54" i="25"/>
  <c r="H54" i="25"/>
  <c r="I54" i="25"/>
  <c r="J54" i="25"/>
  <c r="F17" i="25" s="1"/>
  <c r="AU52" i="30" l="1"/>
  <c r="AP52" i="30"/>
  <c r="AQ52" i="30"/>
  <c r="AM52" i="30"/>
  <c r="AN52" i="30"/>
  <c r="AR52" i="30"/>
  <c r="AO52" i="30"/>
  <c r="L46" i="25"/>
  <c r="K46" i="25"/>
  <c r="J46" i="25"/>
  <c r="I46" i="25"/>
  <c r="H46" i="25"/>
  <c r="L51" i="25"/>
  <c r="K51" i="25"/>
  <c r="J51" i="25"/>
  <c r="I51" i="25"/>
  <c r="H51" i="25"/>
  <c r="K45" i="25" l="1"/>
  <c r="I16" i="25" s="1"/>
  <c r="L45" i="25"/>
  <c r="J45" i="25"/>
  <c r="F16" i="25" s="1"/>
  <c r="H45" i="25"/>
  <c r="I45" i="25"/>
  <c r="K41" i="25"/>
  <c r="K38" i="25"/>
  <c r="L41" i="25"/>
  <c r="J41" i="25"/>
  <c r="I41" i="25"/>
  <c r="H41" i="25"/>
  <c r="H38" i="25"/>
  <c r="I38" i="25"/>
  <c r="L38" i="25"/>
  <c r="L37" i="25" l="1"/>
  <c r="L36" i="25" s="1"/>
  <c r="K37" i="25"/>
  <c r="K36" i="25" s="1"/>
  <c r="I37" i="25"/>
  <c r="I36" i="25" s="1"/>
  <c r="H37" i="25"/>
  <c r="H36" i="25" s="1"/>
  <c r="J38" i="25"/>
  <c r="J37" i="25" s="1"/>
  <c r="J36" i="25" l="1"/>
  <c r="F15" i="25"/>
  <c r="F22" i="25" s="1"/>
  <c r="I15" i="25"/>
  <c r="AI19" i="18" l="1"/>
  <c r="AH19" i="18"/>
  <c r="AG19" i="18"/>
  <c r="AF19" i="18"/>
  <c r="AE19" i="18"/>
  <c r="AD19" i="18"/>
  <c r="AC19" i="18"/>
  <c r="AB19" i="18"/>
  <c r="AA19" i="18"/>
  <c r="Z19" i="18"/>
  <c r="Y19" i="18"/>
  <c r="X19" i="18"/>
  <c r="W19" i="18"/>
  <c r="V19" i="18"/>
  <c r="U19" i="18"/>
  <c r="T19" i="18"/>
  <c r="S19" i="18"/>
  <c r="R19" i="18"/>
  <c r="Q19" i="18"/>
  <c r="P19" i="18"/>
  <c r="O19" i="18"/>
  <c r="N19" i="18"/>
  <c r="M19" i="18"/>
  <c r="L19" i="18"/>
  <c r="K19" i="18"/>
  <c r="J19" i="18"/>
  <c r="I19" i="18"/>
  <c r="H19" i="18"/>
  <c r="G19" i="18"/>
  <c r="F19" i="18"/>
  <c r="E19" i="18"/>
  <c r="AI19" i="14" l="1"/>
  <c r="AH19" i="14" l="1"/>
  <c r="AG19" i="14" l="1"/>
  <c r="AE19" i="14" l="1"/>
  <c r="AF19" i="14"/>
  <c r="AC19" i="14"/>
  <c r="AD19" i="14" l="1"/>
  <c r="O9" i="14" l="1"/>
  <c r="E24" i="13" l="1"/>
  <c r="F24" i="13"/>
  <c r="E9" i="14"/>
  <c r="F9" i="14"/>
  <c r="E9" i="17" l="1"/>
  <c r="E18" i="13" s="1"/>
  <c r="F9" i="17"/>
  <c r="F18" i="13" s="1"/>
  <c r="G9" i="17"/>
  <c r="G18" i="13" s="1"/>
  <c r="H9" i="17"/>
  <c r="H18" i="13" s="1"/>
  <c r="E13" i="17"/>
  <c r="E19" i="13" s="1"/>
  <c r="F13" i="17"/>
  <c r="G13" i="17"/>
  <c r="H13" i="17"/>
  <c r="H19" i="13" s="1"/>
  <c r="E16" i="16"/>
  <c r="F16" i="16"/>
  <c r="G16" i="16"/>
  <c r="G13" i="13" s="1"/>
  <c r="H16" i="16"/>
  <c r="H13" i="13" s="1"/>
  <c r="E17" i="15"/>
  <c r="E10" i="13" s="1"/>
  <c r="F17" i="15"/>
  <c r="F10" i="13" s="1"/>
  <c r="G17" i="15"/>
  <c r="G10" i="13" s="1"/>
  <c r="H17" i="15"/>
  <c r="H10" i="13" s="1"/>
  <c r="G21" i="17" l="1"/>
  <c r="G19" i="13"/>
  <c r="F21" i="17"/>
  <c r="F19" i="13"/>
  <c r="F17" i="13" s="1"/>
  <c r="E13" i="13"/>
  <c r="E12" i="13" s="1"/>
  <c r="F13" i="13"/>
  <c r="F12" i="13" s="1"/>
  <c r="E17" i="13"/>
  <c r="H21" i="17"/>
  <c r="E21" i="17"/>
  <c r="AI37" i="18" l="1"/>
  <c r="AI36" i="18" s="1"/>
  <c r="AH37" i="18"/>
  <c r="AH36" i="18" s="1"/>
  <c r="AG37" i="18"/>
  <c r="AG36" i="18" s="1"/>
  <c r="AF37" i="18"/>
  <c r="AF36" i="18" s="1"/>
  <c r="AE37" i="18"/>
  <c r="AE36" i="18" s="1"/>
  <c r="AD37" i="18"/>
  <c r="AD36" i="18" s="1"/>
  <c r="AC37" i="18"/>
  <c r="AC36" i="18" s="1"/>
  <c r="AB37" i="18"/>
  <c r="AB36" i="18" s="1"/>
  <c r="AA37" i="18"/>
  <c r="AA36" i="18" s="1"/>
  <c r="Z37" i="18"/>
  <c r="Z36" i="18" s="1"/>
  <c r="Y37" i="18"/>
  <c r="Y36" i="18" s="1"/>
  <c r="X37" i="18"/>
  <c r="X36" i="18" s="1"/>
  <c r="W37" i="18"/>
  <c r="W36" i="18" s="1"/>
  <c r="V37" i="18"/>
  <c r="V36" i="18" s="1"/>
  <c r="U37" i="18"/>
  <c r="U36" i="18" s="1"/>
  <c r="T37" i="18"/>
  <c r="T36" i="18" s="1"/>
  <c r="S37" i="18"/>
  <c r="S36" i="18" s="1"/>
  <c r="R37" i="18"/>
  <c r="Q37" i="18"/>
  <c r="Q36" i="18" s="1"/>
  <c r="P37" i="18"/>
  <c r="P36" i="18" s="1"/>
  <c r="O37" i="18"/>
  <c r="O36" i="18" s="1"/>
  <c r="N37" i="18"/>
  <c r="N36" i="18" s="1"/>
  <c r="M37" i="18"/>
  <c r="M36" i="18" s="1"/>
  <c r="L37" i="18"/>
  <c r="L36" i="18" s="1"/>
  <c r="K37" i="18"/>
  <c r="K36" i="18" s="1"/>
  <c r="J37" i="18"/>
  <c r="J36" i="18" s="1"/>
  <c r="I37" i="18"/>
  <c r="I36" i="18" s="1"/>
  <c r="H37" i="18"/>
  <c r="H36" i="18" s="1"/>
  <c r="G37" i="18"/>
  <c r="G36" i="18" s="1"/>
  <c r="F37" i="18"/>
  <c r="F36" i="18" s="1"/>
  <c r="E37" i="18"/>
  <c r="E36" i="18" s="1"/>
  <c r="R36" i="18"/>
  <c r="AI33" i="18"/>
  <c r="AH33" i="18"/>
  <c r="AG33" i="18"/>
  <c r="AF33" i="18"/>
  <c r="AE33" i="18"/>
  <c r="AD33" i="18"/>
  <c r="AC33" i="18"/>
  <c r="AB33" i="18"/>
  <c r="AA33" i="18"/>
  <c r="Z33" i="18"/>
  <c r="Y33" i="18"/>
  <c r="X33" i="18"/>
  <c r="W33" i="18"/>
  <c r="V33" i="18"/>
  <c r="U33" i="18"/>
  <c r="T33" i="18"/>
  <c r="S33" i="18"/>
  <c r="R33" i="18"/>
  <c r="Q33" i="18"/>
  <c r="P33" i="18"/>
  <c r="O33" i="18"/>
  <c r="N33" i="18"/>
  <c r="M33" i="18"/>
  <c r="L33" i="18"/>
  <c r="K33" i="18"/>
  <c r="J33" i="18"/>
  <c r="I33" i="18"/>
  <c r="H33" i="18"/>
  <c r="G33" i="18"/>
  <c r="F33" i="18"/>
  <c r="E33" i="18"/>
  <c r="AI27" i="18"/>
  <c r="AH27" i="18"/>
  <c r="AG27" i="18"/>
  <c r="AF27" i="18"/>
  <c r="AE27" i="18"/>
  <c r="AD27" i="18"/>
  <c r="AC27" i="18"/>
  <c r="AB27" i="18"/>
  <c r="AA27" i="18"/>
  <c r="Z27" i="18"/>
  <c r="Y27" i="18"/>
  <c r="X27" i="18"/>
  <c r="W27" i="18"/>
  <c r="V27" i="18"/>
  <c r="U27" i="18"/>
  <c r="T27" i="18"/>
  <c r="S27" i="18"/>
  <c r="R27" i="18"/>
  <c r="Q27" i="18"/>
  <c r="P27" i="18"/>
  <c r="O27" i="18"/>
  <c r="N27" i="18"/>
  <c r="M27" i="18"/>
  <c r="L27" i="18"/>
  <c r="K27" i="18"/>
  <c r="J27" i="18"/>
  <c r="I27" i="18"/>
  <c r="H27" i="18"/>
  <c r="G27" i="18"/>
  <c r="F27" i="18"/>
  <c r="E27" i="18"/>
  <c r="AI24" i="18"/>
  <c r="AH24" i="18"/>
  <c r="AG24" i="18"/>
  <c r="AG18" i="18" s="1"/>
  <c r="AF24" i="18"/>
  <c r="AE24" i="18"/>
  <c r="AD24" i="18"/>
  <c r="AD18" i="18" s="1"/>
  <c r="AC24" i="18"/>
  <c r="AB24" i="18"/>
  <c r="AA24" i="18"/>
  <c r="Z24" i="18"/>
  <c r="Y24" i="18"/>
  <c r="X24" i="18"/>
  <c r="W24" i="18"/>
  <c r="V24" i="18"/>
  <c r="V18" i="18" s="1"/>
  <c r="U24" i="18"/>
  <c r="T24" i="18"/>
  <c r="S24" i="18"/>
  <c r="R24" i="18"/>
  <c r="R18" i="18" s="1"/>
  <c r="Q24" i="18"/>
  <c r="Q18" i="18" s="1"/>
  <c r="P24" i="18"/>
  <c r="O24" i="18"/>
  <c r="N24" i="18"/>
  <c r="N18" i="18" s="1"/>
  <c r="M24" i="18"/>
  <c r="L24" i="18"/>
  <c r="K24" i="18"/>
  <c r="J24" i="18"/>
  <c r="J18" i="18" s="1"/>
  <c r="I24" i="18"/>
  <c r="I18" i="18" s="1"/>
  <c r="H24" i="18"/>
  <c r="G24" i="18"/>
  <c r="F24" i="18"/>
  <c r="F18" i="18" s="1"/>
  <c r="E24" i="18"/>
  <c r="AI14" i="18"/>
  <c r="AH14" i="18"/>
  <c r="AG14" i="18"/>
  <c r="AF14" i="18"/>
  <c r="AE14" i="18"/>
  <c r="AD14" i="18"/>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AI11" i="18"/>
  <c r="AH11" i="18"/>
  <c r="AG11" i="18"/>
  <c r="AF11" i="18"/>
  <c r="AE11" i="18"/>
  <c r="AD11" i="18"/>
  <c r="AC11" i="18"/>
  <c r="AB11" i="18"/>
  <c r="AA11" i="18"/>
  <c r="Z11" i="18"/>
  <c r="Y11" i="18"/>
  <c r="X11" i="18"/>
  <c r="W11" i="18"/>
  <c r="V11" i="18"/>
  <c r="U11" i="18"/>
  <c r="T11" i="18"/>
  <c r="S11" i="18"/>
  <c r="R11" i="18"/>
  <c r="Q11" i="18"/>
  <c r="P11" i="18"/>
  <c r="O11" i="18"/>
  <c r="N11" i="18"/>
  <c r="M11" i="18"/>
  <c r="L11" i="18"/>
  <c r="K11" i="18"/>
  <c r="J11" i="18"/>
  <c r="I11" i="18"/>
  <c r="H11" i="18"/>
  <c r="G11" i="18"/>
  <c r="F11" i="18"/>
  <c r="E11" i="18"/>
  <c r="AN8" i="18"/>
  <c r="E7" i="18"/>
  <c r="E8" i="18" s="1"/>
  <c r="F6" i="18"/>
  <c r="G6" i="18" s="1"/>
  <c r="AC10" i="18" l="1"/>
  <c r="V10" i="18"/>
  <c r="G10" i="18"/>
  <c r="O10" i="18"/>
  <c r="W10" i="18"/>
  <c r="AE10" i="18"/>
  <c r="F10" i="18"/>
  <c r="F9" i="18" s="1"/>
  <c r="F40" i="18" s="1"/>
  <c r="P10" i="18"/>
  <c r="X10" i="18"/>
  <c r="H10" i="18"/>
  <c r="E10" i="18"/>
  <c r="M10" i="18"/>
  <c r="U10" i="18"/>
  <c r="AF10" i="18"/>
  <c r="AF18" i="18"/>
  <c r="Y18" i="18"/>
  <c r="L10" i="18"/>
  <c r="T10" i="18"/>
  <c r="AB10" i="18"/>
  <c r="N10" i="18"/>
  <c r="N9" i="18" s="1"/>
  <c r="N40" i="18" s="1"/>
  <c r="AD10" i="18"/>
  <c r="AD9" i="18" s="1"/>
  <c r="AD40" i="18" s="1"/>
  <c r="Z18" i="18"/>
  <c r="AH18" i="18"/>
  <c r="AB18" i="18"/>
  <c r="G18" i="18"/>
  <c r="O18" i="18"/>
  <c r="W18" i="18"/>
  <c r="AE18" i="18"/>
  <c r="Y10" i="18"/>
  <c r="K18" i="18"/>
  <c r="S18" i="18"/>
  <c r="AA18" i="18"/>
  <c r="AI18" i="18"/>
  <c r="L18" i="18"/>
  <c r="T18" i="18"/>
  <c r="I10" i="18"/>
  <c r="I9" i="18" s="1"/>
  <c r="I40" i="18" s="1"/>
  <c r="Q10" i="18"/>
  <c r="Q9" i="18" s="1"/>
  <c r="Q40" i="18" s="1"/>
  <c r="AG10" i="18"/>
  <c r="AG9" i="18" s="1"/>
  <c r="AG40" i="18" s="1"/>
  <c r="J10" i="18"/>
  <c r="J9" i="18" s="1"/>
  <c r="J40" i="18" s="1"/>
  <c r="R10" i="18"/>
  <c r="R9" i="18" s="1"/>
  <c r="R40" i="18" s="1"/>
  <c r="Z10" i="18"/>
  <c r="AH10" i="18"/>
  <c r="AI10" i="18"/>
  <c r="P18" i="18"/>
  <c r="M18" i="18"/>
  <c r="U18" i="18"/>
  <c r="AC18" i="18"/>
  <c r="AC9" i="18" s="1"/>
  <c r="AC40" i="18" s="1"/>
  <c r="V9" i="18"/>
  <c r="V40" i="18" s="1"/>
  <c r="H18" i="18"/>
  <c r="X18" i="18"/>
  <c r="K10" i="18"/>
  <c r="S10" i="18"/>
  <c r="AA10" i="18"/>
  <c r="AO8" i="18"/>
  <c r="H6" i="18"/>
  <c r="G7" i="18"/>
  <c r="G8" i="18" s="1"/>
  <c r="E18" i="18"/>
  <c r="F7" i="18"/>
  <c r="I9" i="14"/>
  <c r="G9" i="18" l="1"/>
  <c r="G40" i="18" s="1"/>
  <c r="H9" i="18"/>
  <c r="H40" i="18" s="1"/>
  <c r="P9" i="18"/>
  <c r="P40" i="18" s="1"/>
  <c r="X9" i="18"/>
  <c r="X40" i="18" s="1"/>
  <c r="AE9" i="18"/>
  <c r="AE40" i="18" s="1"/>
  <c r="W9" i="18"/>
  <c r="W40" i="18" s="1"/>
  <c r="L9" i="18"/>
  <c r="L40" i="18" s="1"/>
  <c r="O9" i="18"/>
  <c r="O40" i="18" s="1"/>
  <c r="Z9" i="18"/>
  <c r="Z40" i="18" s="1"/>
  <c r="AF9" i="18"/>
  <c r="AF40" i="18" s="1"/>
  <c r="T9" i="18"/>
  <c r="T40" i="18" s="1"/>
  <c r="S9" i="18"/>
  <c r="S40" i="18" s="1"/>
  <c r="K9" i="18"/>
  <c r="K40" i="18" s="1"/>
  <c r="U9" i="18"/>
  <c r="U40" i="18" s="1"/>
  <c r="M9" i="18"/>
  <c r="M40" i="18" s="1"/>
  <c r="AB9" i="18"/>
  <c r="AB40" i="18" s="1"/>
  <c r="Y9" i="18"/>
  <c r="Y40" i="18" s="1"/>
  <c r="AA9" i="18"/>
  <c r="AA40" i="18" s="1"/>
  <c r="AH9" i="18"/>
  <c r="AH40" i="18" s="1"/>
  <c r="AI9" i="18"/>
  <c r="AI40" i="18" s="1"/>
  <c r="I6" i="18"/>
  <c r="H7" i="18"/>
  <c r="F8" i="18"/>
  <c r="AP8" i="18"/>
  <c r="E9" i="18"/>
  <c r="AI24" i="13"/>
  <c r="AH24" i="13"/>
  <c r="AG24" i="13"/>
  <c r="AF24" i="13"/>
  <c r="AE24" i="13"/>
  <c r="AD24" i="13"/>
  <c r="AC24" i="13"/>
  <c r="AB24" i="13"/>
  <c r="AA24" i="13"/>
  <c r="Z24" i="13"/>
  <c r="Y24" i="13"/>
  <c r="X24" i="13"/>
  <c r="W24" i="13"/>
  <c r="V24" i="13"/>
  <c r="U24" i="13"/>
  <c r="T24" i="13"/>
  <c r="S24" i="13"/>
  <c r="R24" i="13"/>
  <c r="Q24" i="13"/>
  <c r="P24" i="13"/>
  <c r="O24" i="13"/>
  <c r="N24" i="13"/>
  <c r="M24" i="13"/>
  <c r="L24" i="13"/>
  <c r="K24" i="13"/>
  <c r="J24" i="13"/>
  <c r="I24" i="13"/>
  <c r="H24" i="13"/>
  <c r="AI13" i="17"/>
  <c r="AI19" i="13" s="1"/>
  <c r="AH13" i="17"/>
  <c r="AH19" i="13" s="1"/>
  <c r="AG13" i="17"/>
  <c r="AG19" i="13" s="1"/>
  <c r="AF13" i="17"/>
  <c r="AF19" i="13" s="1"/>
  <c r="AE13" i="17"/>
  <c r="AE19" i="13" s="1"/>
  <c r="AD13" i="17"/>
  <c r="AD19" i="13" s="1"/>
  <c r="AC13" i="17"/>
  <c r="AC19" i="13" s="1"/>
  <c r="AB13" i="17"/>
  <c r="AB19" i="13" s="1"/>
  <c r="AA13" i="17"/>
  <c r="AA19" i="13" s="1"/>
  <c r="Z13" i="17"/>
  <c r="Z19" i="13" s="1"/>
  <c r="Y13" i="17"/>
  <c r="Y19" i="13" s="1"/>
  <c r="X13" i="17"/>
  <c r="X19" i="13" s="1"/>
  <c r="W13" i="17"/>
  <c r="W19" i="13" s="1"/>
  <c r="V13" i="17"/>
  <c r="V19" i="13" s="1"/>
  <c r="U13" i="17"/>
  <c r="U19" i="13" s="1"/>
  <c r="T13" i="17"/>
  <c r="S13" i="17"/>
  <c r="S19" i="13" s="1"/>
  <c r="R13" i="17"/>
  <c r="R19" i="13" s="1"/>
  <c r="Q13" i="17"/>
  <c r="Q19" i="13" s="1"/>
  <c r="P13" i="17"/>
  <c r="P19" i="13" s="1"/>
  <c r="O13" i="17"/>
  <c r="O19" i="13" s="1"/>
  <c r="N13" i="17"/>
  <c r="N19" i="13" s="1"/>
  <c r="M13" i="17"/>
  <c r="M19" i="13" s="1"/>
  <c r="L13" i="17"/>
  <c r="L19" i="13" s="1"/>
  <c r="K13" i="17"/>
  <c r="K19" i="13" s="1"/>
  <c r="J13" i="17"/>
  <c r="J19" i="13" s="1"/>
  <c r="I13" i="17"/>
  <c r="I19" i="13" s="1"/>
  <c r="AI9" i="17"/>
  <c r="AI18" i="13" s="1"/>
  <c r="AH9" i="17"/>
  <c r="AG9" i="17"/>
  <c r="AG18" i="13" s="1"/>
  <c r="AF9" i="17"/>
  <c r="AF18" i="13" s="1"/>
  <c r="AE9" i="17"/>
  <c r="AE18" i="13" s="1"/>
  <c r="AD9" i="17"/>
  <c r="AC9" i="17"/>
  <c r="AB9" i="17"/>
  <c r="AA9" i="17"/>
  <c r="Z9" i="17"/>
  <c r="Y9" i="17"/>
  <c r="Y18" i="13" s="1"/>
  <c r="X9" i="17"/>
  <c r="X18" i="13" s="1"/>
  <c r="W9" i="17"/>
  <c r="W18" i="13" s="1"/>
  <c r="V9" i="17"/>
  <c r="V18" i="13" s="1"/>
  <c r="U9" i="17"/>
  <c r="T9" i="17"/>
  <c r="S9" i="17"/>
  <c r="S18" i="13" s="1"/>
  <c r="R9" i="17"/>
  <c r="R18" i="13" s="1"/>
  <c r="Q9" i="17"/>
  <c r="Q18" i="13" s="1"/>
  <c r="P9" i="17"/>
  <c r="P18" i="13" s="1"/>
  <c r="O9" i="17"/>
  <c r="O18" i="13" s="1"/>
  <c r="N9" i="17"/>
  <c r="N18" i="13" s="1"/>
  <c r="M9" i="17"/>
  <c r="M18" i="13" s="1"/>
  <c r="L9" i="17"/>
  <c r="L18" i="13" s="1"/>
  <c r="K9" i="17"/>
  <c r="K18" i="13" s="1"/>
  <c r="J9" i="17"/>
  <c r="J18" i="13" s="1"/>
  <c r="I9" i="17"/>
  <c r="I18" i="13" s="1"/>
  <c r="AN8" i="17"/>
  <c r="E7" i="17"/>
  <c r="F6" i="17"/>
  <c r="AI16" i="16"/>
  <c r="AI13" i="13" s="1"/>
  <c r="AH16" i="16"/>
  <c r="AG16" i="16"/>
  <c r="AF16" i="16"/>
  <c r="AE16" i="16"/>
  <c r="AD16" i="16"/>
  <c r="AC16" i="16"/>
  <c r="AB16" i="16"/>
  <c r="AA16" i="16"/>
  <c r="Z16" i="16"/>
  <c r="Y16" i="16"/>
  <c r="X16" i="16"/>
  <c r="X13" i="13" s="1"/>
  <c r="W16" i="16"/>
  <c r="W13" i="13" s="1"/>
  <c r="V16" i="16"/>
  <c r="U16" i="16"/>
  <c r="T16" i="16"/>
  <c r="S16" i="16"/>
  <c r="R16" i="16"/>
  <c r="Q16" i="16"/>
  <c r="P16" i="16"/>
  <c r="P13" i="13" s="1"/>
  <c r="P12" i="13" s="1"/>
  <c r="O16" i="16"/>
  <c r="O13" i="13" s="1"/>
  <c r="O12" i="13" s="1"/>
  <c r="N16" i="16"/>
  <c r="N13" i="13" s="1"/>
  <c r="N12" i="13" s="1"/>
  <c r="M16" i="16"/>
  <c r="L16" i="16"/>
  <c r="L13" i="13" s="1"/>
  <c r="K16" i="16"/>
  <c r="K13" i="13" s="1"/>
  <c r="J16" i="16"/>
  <c r="I16" i="16"/>
  <c r="AN8" i="16"/>
  <c r="E7" i="16"/>
  <c r="F6" i="16"/>
  <c r="G6" i="16" s="1"/>
  <c r="AI17" i="15"/>
  <c r="AH17" i="15"/>
  <c r="AG17" i="15"/>
  <c r="AF17" i="15"/>
  <c r="AF10" i="13" s="1"/>
  <c r="AE17" i="15"/>
  <c r="AC17" i="15"/>
  <c r="AA17" i="15"/>
  <c r="Z17" i="15"/>
  <c r="Y17" i="15"/>
  <c r="X17" i="15"/>
  <c r="X10" i="13" s="1"/>
  <c r="W17" i="15"/>
  <c r="W10" i="13" s="1"/>
  <c r="V17" i="15"/>
  <c r="U17" i="15"/>
  <c r="T17" i="15"/>
  <c r="S17" i="15"/>
  <c r="S10" i="13" s="1"/>
  <c r="R17" i="15"/>
  <c r="R10" i="13" s="1"/>
  <c r="Q17" i="15"/>
  <c r="P17" i="15"/>
  <c r="P10" i="13" s="1"/>
  <c r="O17" i="15"/>
  <c r="O10" i="13" s="1"/>
  <c r="N17" i="15"/>
  <c r="M17" i="15"/>
  <c r="L17" i="15"/>
  <c r="L10" i="13" s="1"/>
  <c r="K17" i="15"/>
  <c r="K10" i="13" s="1"/>
  <c r="J17" i="15"/>
  <c r="J10" i="13" s="1"/>
  <c r="I17" i="15"/>
  <c r="AN8" i="15"/>
  <c r="E7" i="15"/>
  <c r="F6" i="15"/>
  <c r="G6" i="15" s="1"/>
  <c r="AI9" i="14"/>
  <c r="AI24" i="14" s="1"/>
  <c r="AI9" i="13" s="1"/>
  <c r="AH9" i="14"/>
  <c r="AH24" i="14" s="1"/>
  <c r="AH9" i="13" s="1"/>
  <c r="AG9" i="14"/>
  <c r="AG24" i="14" s="1"/>
  <c r="AF9" i="14"/>
  <c r="AF24" i="14" s="1"/>
  <c r="AE9" i="14"/>
  <c r="AD9" i="14"/>
  <c r="AD24" i="14" s="1"/>
  <c r="AC9" i="14"/>
  <c r="AC24" i="14" s="1"/>
  <c r="AB9" i="14"/>
  <c r="AB24" i="14" s="1"/>
  <c r="AA9" i="14"/>
  <c r="AA24" i="14" s="1"/>
  <c r="Z9" i="14"/>
  <c r="Z24" i="14" s="1"/>
  <c r="Z9" i="13" s="1"/>
  <c r="Y9" i="14"/>
  <c r="Y24" i="14" s="1"/>
  <c r="X9" i="14"/>
  <c r="X24" i="14" s="1"/>
  <c r="X9" i="13" s="1"/>
  <c r="W9" i="14"/>
  <c r="W24" i="14" s="1"/>
  <c r="W9" i="13" s="1"/>
  <c r="V9" i="14"/>
  <c r="V24" i="14" s="1"/>
  <c r="V9" i="13" s="1"/>
  <c r="U9" i="14"/>
  <c r="U24" i="14" s="1"/>
  <c r="T9" i="14"/>
  <c r="T24" i="14" s="1"/>
  <c r="T9" i="13" s="1"/>
  <c r="S9" i="14"/>
  <c r="S24" i="14" s="1"/>
  <c r="S9" i="13" s="1"/>
  <c r="R9" i="14"/>
  <c r="R24" i="14" s="1"/>
  <c r="R9" i="13" s="1"/>
  <c r="Q9" i="14"/>
  <c r="Q24" i="14" s="1"/>
  <c r="P9" i="14"/>
  <c r="P24" i="14" s="1"/>
  <c r="P9" i="13" s="1"/>
  <c r="O24" i="14"/>
  <c r="N9" i="14"/>
  <c r="N24" i="14" s="1"/>
  <c r="N9" i="13" s="1"/>
  <c r="M9" i="14"/>
  <c r="M24" i="14" s="1"/>
  <c r="L9" i="14"/>
  <c r="L24" i="14" s="1"/>
  <c r="L9" i="13" s="1"/>
  <c r="K9" i="14"/>
  <c r="K24" i="14" s="1"/>
  <c r="K9" i="13" s="1"/>
  <c r="J9" i="14"/>
  <c r="J24" i="14" s="1"/>
  <c r="J9" i="13" s="1"/>
  <c r="H9" i="14"/>
  <c r="H24" i="14" s="1"/>
  <c r="G9" i="14"/>
  <c r="G24" i="14" s="1"/>
  <c r="I24" i="14"/>
  <c r="AN8" i="14"/>
  <c r="E7" i="14"/>
  <c r="F6" i="14"/>
  <c r="G6" i="14" s="1"/>
  <c r="F7" i="17" l="1"/>
  <c r="F8" i="17" s="1"/>
  <c r="AI10" i="13"/>
  <c r="AH10" i="13"/>
  <c r="AG9" i="13"/>
  <c r="AG10" i="13"/>
  <c r="AF9" i="13"/>
  <c r="AF11" i="13" s="1"/>
  <c r="AE10" i="13"/>
  <c r="AD9" i="13"/>
  <c r="AC10" i="13"/>
  <c r="AA10" i="13"/>
  <c r="Z10" i="13"/>
  <c r="Y9" i="13"/>
  <c r="Y10" i="13"/>
  <c r="AG13" i="13"/>
  <c r="AG12" i="13" s="1"/>
  <c r="Z13" i="13"/>
  <c r="Z12" i="13" s="1"/>
  <c r="AI12" i="13"/>
  <c r="AH13" i="13"/>
  <c r="AH12" i="13" s="1"/>
  <c r="Y13" i="13"/>
  <c r="Y12" i="13" s="1"/>
  <c r="AA13" i="13"/>
  <c r="AA12" i="13" s="1"/>
  <c r="AB13" i="13"/>
  <c r="AB12" i="13" s="1"/>
  <c r="AF13" i="13"/>
  <c r="AF12" i="13" s="1"/>
  <c r="AC13" i="13"/>
  <c r="AC12" i="13" s="1"/>
  <c r="AD13" i="13"/>
  <c r="AD12" i="13" s="1"/>
  <c r="AE13" i="13"/>
  <c r="AE12" i="13" s="1"/>
  <c r="AA18" i="13"/>
  <c r="AA17" i="13" s="1"/>
  <c r="AB18" i="13"/>
  <c r="AB17" i="13" s="1"/>
  <c r="Z18" i="13"/>
  <c r="Z17" i="13" s="1"/>
  <c r="AC18" i="13"/>
  <c r="AC17" i="13" s="1"/>
  <c r="AE17" i="13"/>
  <c r="AD18" i="13"/>
  <c r="AD17" i="13" s="1"/>
  <c r="AI17" i="13"/>
  <c r="AH18" i="13"/>
  <c r="AH17" i="13" s="1"/>
  <c r="AC9" i="13"/>
  <c r="AB9" i="13"/>
  <c r="AA9" i="13"/>
  <c r="U10" i="13"/>
  <c r="V13" i="13"/>
  <c r="V12" i="13" s="1"/>
  <c r="V10" i="13"/>
  <c r="V11" i="13" s="1"/>
  <c r="W17" i="13"/>
  <c r="V17" i="13"/>
  <c r="U18" i="13"/>
  <c r="U17" i="13" s="1"/>
  <c r="X12" i="13"/>
  <c r="W12" i="13"/>
  <c r="U13" i="13"/>
  <c r="U12" i="13" s="1"/>
  <c r="U9" i="13"/>
  <c r="Q10" i="13"/>
  <c r="AI11" i="13"/>
  <c r="Q13" i="13"/>
  <c r="Q12" i="13" s="1"/>
  <c r="S13" i="13"/>
  <c r="S12" i="13" s="1"/>
  <c r="R13" i="13"/>
  <c r="R12" i="13" s="1"/>
  <c r="T13" i="13"/>
  <c r="T12" i="13" s="1"/>
  <c r="T19" i="13"/>
  <c r="T18" i="13"/>
  <c r="Q17" i="13"/>
  <c r="T10" i="13"/>
  <c r="T11" i="13" s="1"/>
  <c r="Q9" i="13"/>
  <c r="AH11" i="13"/>
  <c r="Y17" i="13"/>
  <c r="S17" i="13"/>
  <c r="R17" i="13"/>
  <c r="Z11" i="13"/>
  <c r="R11" i="13"/>
  <c r="X17" i="13"/>
  <c r="AF17" i="13"/>
  <c r="AG17" i="13"/>
  <c r="W11" i="13"/>
  <c r="X11" i="13"/>
  <c r="S11" i="13"/>
  <c r="P17" i="13"/>
  <c r="P11" i="13"/>
  <c r="P16" i="13" s="1"/>
  <c r="O17" i="13"/>
  <c r="M9" i="13"/>
  <c r="O9" i="13"/>
  <c r="O11" i="13" s="1"/>
  <c r="O16" i="13" s="1"/>
  <c r="N17" i="13"/>
  <c r="N10" i="13"/>
  <c r="N11" i="13" s="1"/>
  <c r="N16" i="13" s="1"/>
  <c r="M13" i="13"/>
  <c r="M10" i="13"/>
  <c r="I13" i="13"/>
  <c r="I12" i="13" s="1"/>
  <c r="J13" i="13"/>
  <c r="J12" i="13" s="1"/>
  <c r="I10" i="13"/>
  <c r="K11" i="13"/>
  <c r="J11" i="13"/>
  <c r="F24" i="14"/>
  <c r="F9" i="13" s="1"/>
  <c r="F11" i="13" s="1"/>
  <c r="F16" i="13" s="1"/>
  <c r="F20" i="13" s="1"/>
  <c r="F22" i="13" s="1"/>
  <c r="G12" i="13"/>
  <c r="E8" i="16"/>
  <c r="H8" i="18"/>
  <c r="AQ8" i="18"/>
  <c r="E40" i="18"/>
  <c r="I7" i="18"/>
  <c r="I8" i="18" s="1"/>
  <c r="J6" i="18"/>
  <c r="L12" i="13"/>
  <c r="E8" i="17"/>
  <c r="AO8" i="17"/>
  <c r="AO8" i="16"/>
  <c r="E8" i="15"/>
  <c r="AO8" i="15"/>
  <c r="AO8" i="14"/>
  <c r="E8" i="14"/>
  <c r="I17" i="13"/>
  <c r="L11" i="13"/>
  <c r="K17" i="13"/>
  <c r="Q21" i="17"/>
  <c r="R21" i="17"/>
  <c r="Z21" i="17"/>
  <c r="AH21" i="17"/>
  <c r="AI21" i="17"/>
  <c r="Y21" i="17"/>
  <c r="AG21" i="17"/>
  <c r="L17" i="13"/>
  <c r="J21" i="17"/>
  <c r="J17" i="13"/>
  <c r="I9" i="13"/>
  <c r="K21" i="17"/>
  <c r="I21" i="17"/>
  <c r="P21" i="17"/>
  <c r="X21" i="17"/>
  <c r="AF21" i="17"/>
  <c r="O21" i="17"/>
  <c r="W21" i="17"/>
  <c r="AE21" i="17"/>
  <c r="M21" i="17"/>
  <c r="U21" i="17"/>
  <c r="AC21" i="17"/>
  <c r="L21" i="17"/>
  <c r="T21" i="17"/>
  <c r="AB21" i="17"/>
  <c r="S21" i="17"/>
  <c r="AA21" i="17"/>
  <c r="E24" i="14"/>
  <c r="G24" i="13"/>
  <c r="N21" i="17"/>
  <c r="V21" i="17"/>
  <c r="AD21" i="17"/>
  <c r="G6" i="17"/>
  <c r="G7" i="16"/>
  <c r="G8" i="16" s="1"/>
  <c r="H6" i="16"/>
  <c r="F7" i="16"/>
  <c r="F8" i="16" s="1"/>
  <c r="F7" i="15"/>
  <c r="F8" i="15" s="1"/>
  <c r="G7" i="15"/>
  <c r="G8" i="15" s="1"/>
  <c r="H6" i="15"/>
  <c r="G7" i="14"/>
  <c r="G8" i="14" s="1"/>
  <c r="H6" i="14"/>
  <c r="F7" i="14"/>
  <c r="F8" i="14" s="1"/>
  <c r="G7" i="17" l="1"/>
  <c r="AG11" i="13"/>
  <c r="AC11" i="13"/>
  <c r="Y11" i="13"/>
  <c r="Y16" i="13" s="1"/>
  <c r="Y20" i="13" s="1"/>
  <c r="AA11" i="13"/>
  <c r="AA16" i="13" s="1"/>
  <c r="AA20" i="13" s="1"/>
  <c r="AA22" i="13" s="1"/>
  <c r="Q11" i="13"/>
  <c r="Q16" i="13" s="1"/>
  <c r="Q20" i="13" s="1"/>
  <c r="Z16" i="13"/>
  <c r="Z20" i="13" s="1"/>
  <c r="Z22" i="13" s="1"/>
  <c r="AF16" i="13"/>
  <c r="AF20" i="13" s="1"/>
  <c r="AF22" i="13" s="1"/>
  <c r="M11" i="13"/>
  <c r="AH16" i="13"/>
  <c r="AH20" i="13" s="1"/>
  <c r="AH22" i="13" s="1"/>
  <c r="AC16" i="13"/>
  <c r="AC20" i="13" s="1"/>
  <c r="AG16" i="13"/>
  <c r="AG20" i="13" s="1"/>
  <c r="AI16" i="13"/>
  <c r="AI20" i="13" s="1"/>
  <c r="AI22" i="13" s="1"/>
  <c r="V16" i="13"/>
  <c r="V20" i="13" s="1"/>
  <c r="V22" i="13" s="1"/>
  <c r="W16" i="13"/>
  <c r="W20" i="13" s="1"/>
  <c r="W22" i="13" s="1"/>
  <c r="X16" i="13"/>
  <c r="X20" i="13" s="1"/>
  <c r="X22" i="13" s="1"/>
  <c r="T17" i="13"/>
  <c r="U11" i="13"/>
  <c r="U16" i="13" s="1"/>
  <c r="U20" i="13" s="1"/>
  <c r="T16" i="13"/>
  <c r="S16" i="13"/>
  <c r="S20" i="13" s="1"/>
  <c r="S22" i="13" s="1"/>
  <c r="R16" i="13"/>
  <c r="R20" i="13" s="1"/>
  <c r="R22" i="13" s="1"/>
  <c r="O20" i="13"/>
  <c r="O22" i="13" s="1"/>
  <c r="P20" i="13"/>
  <c r="P22" i="13" s="1"/>
  <c r="N20" i="13"/>
  <c r="N22" i="13" s="1"/>
  <c r="E9" i="13"/>
  <c r="E11" i="13" s="1"/>
  <c r="E16" i="13" s="1"/>
  <c r="E20" i="13" s="1"/>
  <c r="E22" i="13" s="1"/>
  <c r="H12" i="13"/>
  <c r="G9" i="13"/>
  <c r="G11" i="13" s="1"/>
  <c r="G16" i="13" s="1"/>
  <c r="K12" i="13"/>
  <c r="K16" i="13" s="1"/>
  <c r="K20" i="13" s="1"/>
  <c r="K22" i="13" s="1"/>
  <c r="L16" i="13"/>
  <c r="L20" i="13" s="1"/>
  <c r="L22" i="13" s="1"/>
  <c r="M12" i="13"/>
  <c r="AP8" i="15"/>
  <c r="M17" i="13"/>
  <c r="J16" i="13"/>
  <c r="J20" i="13" s="1"/>
  <c r="J22" i="13" s="1"/>
  <c r="J7" i="18"/>
  <c r="J8" i="18" s="1"/>
  <c r="K6" i="18"/>
  <c r="AR8" i="18"/>
  <c r="AP8" i="17"/>
  <c r="AP8" i="16"/>
  <c r="AP8" i="14"/>
  <c r="H9" i="13"/>
  <c r="H11" i="13" s="1"/>
  <c r="I11" i="13"/>
  <c r="H17" i="13"/>
  <c r="G17" i="13"/>
  <c r="G8" i="17"/>
  <c r="H6" i="17"/>
  <c r="H7" i="16"/>
  <c r="I6" i="16"/>
  <c r="H7" i="15"/>
  <c r="I6" i="15"/>
  <c r="I6" i="14"/>
  <c r="H7" i="14"/>
  <c r="H7" i="17" l="1"/>
  <c r="AQ8" i="15"/>
  <c r="AR8" i="15" s="1"/>
  <c r="M16" i="13"/>
  <c r="M20" i="13" s="1"/>
  <c r="T20" i="13"/>
  <c r="T22" i="13" s="1"/>
  <c r="G20" i="13"/>
  <c r="G22" i="13" s="1"/>
  <c r="H8" i="15"/>
  <c r="Q22" i="13"/>
  <c r="I16" i="13"/>
  <c r="Y22" i="13"/>
  <c r="H8" i="14"/>
  <c r="AC22" i="13"/>
  <c r="H16" i="13"/>
  <c r="H20" i="13" s="1"/>
  <c r="H22" i="13" s="1"/>
  <c r="AS8" i="18"/>
  <c r="AT8" i="18" s="1"/>
  <c r="AU8" i="18" s="1"/>
  <c r="L6" i="18"/>
  <c r="K7" i="18"/>
  <c r="AQ8" i="17"/>
  <c r="H8" i="16"/>
  <c r="AQ8" i="16"/>
  <c r="AQ8" i="14"/>
  <c r="I6" i="17"/>
  <c r="J6" i="16"/>
  <c r="I7" i="16"/>
  <c r="J6" i="15"/>
  <c r="I7" i="15"/>
  <c r="J6" i="14"/>
  <c r="I7" i="14"/>
  <c r="J6" i="17" l="1"/>
  <c r="H8" i="17"/>
  <c r="I20" i="13"/>
  <c r="M22" i="13"/>
  <c r="AG22" i="13"/>
  <c r="U22" i="13"/>
  <c r="L7" i="18"/>
  <c r="L8" i="18" s="1"/>
  <c r="M6" i="18"/>
  <c r="K8" i="18"/>
  <c r="AR8" i="17"/>
  <c r="I8" i="16"/>
  <c r="AR8" i="16"/>
  <c r="I8" i="15"/>
  <c r="I8" i="14"/>
  <c r="AR8" i="14"/>
  <c r="I7" i="17"/>
  <c r="K6" i="17"/>
  <c r="J7" i="17"/>
  <c r="J8" i="17" s="1"/>
  <c r="K6" i="16"/>
  <c r="J7" i="16"/>
  <c r="AS8" i="15"/>
  <c r="AT8" i="15" s="1"/>
  <c r="AU8" i="15" s="1"/>
  <c r="K6" i="15"/>
  <c r="J7" i="15"/>
  <c r="K6" i="14"/>
  <c r="J7" i="14"/>
  <c r="J8" i="14" l="1"/>
  <c r="I22" i="13"/>
  <c r="N6" i="18"/>
  <c r="M7" i="18"/>
  <c r="I8" i="17"/>
  <c r="AS8" i="17"/>
  <c r="AT8" i="17" s="1"/>
  <c r="AU8" i="17" s="1"/>
  <c r="AS8" i="16"/>
  <c r="AT8" i="16" s="1"/>
  <c r="AU8" i="16" s="1"/>
  <c r="J8" i="16"/>
  <c r="J8" i="15"/>
  <c r="AS8" i="14"/>
  <c r="AT8" i="14" s="1"/>
  <c r="AU8" i="14" s="1"/>
  <c r="L6" i="17"/>
  <c r="K7" i="17"/>
  <c r="L6" i="16"/>
  <c r="K7" i="16"/>
  <c r="L6" i="15"/>
  <c r="K7" i="15"/>
  <c r="K7" i="14"/>
  <c r="K8" i="14" s="1"/>
  <c r="L6" i="14"/>
  <c r="M8" i="18" l="1"/>
  <c r="O6" i="18"/>
  <c r="N7" i="18"/>
  <c r="K8" i="17"/>
  <c r="K8" i="16"/>
  <c r="K8" i="15"/>
  <c r="M6" i="17"/>
  <c r="L7" i="17"/>
  <c r="M6" i="16"/>
  <c r="L7" i="16"/>
  <c r="M6" i="15"/>
  <c r="L7" i="15"/>
  <c r="L7" i="14"/>
  <c r="M6" i="14"/>
  <c r="N8" i="18" l="1"/>
  <c r="P6" i="18"/>
  <c r="O7" i="18"/>
  <c r="L8" i="17"/>
  <c r="L8" i="16"/>
  <c r="L8" i="15"/>
  <c r="L8" i="14"/>
  <c r="N6" i="17"/>
  <c r="M7" i="17"/>
  <c r="N6" i="16"/>
  <c r="M7" i="16"/>
  <c r="N6" i="15"/>
  <c r="M7" i="15"/>
  <c r="N6" i="14"/>
  <c r="M7" i="14"/>
  <c r="Q6" i="18" l="1"/>
  <c r="P7" i="18"/>
  <c r="O8" i="18"/>
  <c r="M8" i="17"/>
  <c r="M8" i="16"/>
  <c r="M8" i="15"/>
  <c r="M8" i="14"/>
  <c r="N7" i="17"/>
  <c r="O6" i="17"/>
  <c r="O6" i="16"/>
  <c r="N7" i="16"/>
  <c r="O6" i="15"/>
  <c r="N7" i="15"/>
  <c r="O6" i="14"/>
  <c r="N7" i="14"/>
  <c r="P8" i="18" l="1"/>
  <c r="Q7" i="18"/>
  <c r="R6" i="18"/>
  <c r="N8" i="17"/>
  <c r="N8" i="16"/>
  <c r="N8" i="15"/>
  <c r="N8" i="14"/>
  <c r="O7" i="17"/>
  <c r="P6" i="17"/>
  <c r="O7" i="16"/>
  <c r="P6" i="16"/>
  <c r="O7" i="15"/>
  <c r="P6" i="15"/>
  <c r="P6" i="14"/>
  <c r="O7" i="14"/>
  <c r="Q8" i="18" l="1"/>
  <c r="R7" i="18"/>
  <c r="R8" i="18" s="1"/>
  <c r="S6" i="18"/>
  <c r="O8" i="17"/>
  <c r="O8" i="16"/>
  <c r="O8" i="15"/>
  <c r="O8" i="14"/>
  <c r="Q6" i="17"/>
  <c r="P7" i="17"/>
  <c r="P7" i="16"/>
  <c r="Q6" i="16"/>
  <c r="P7" i="15"/>
  <c r="Q6" i="15"/>
  <c r="Q6" i="14"/>
  <c r="P7" i="14"/>
  <c r="T6" i="18" l="1"/>
  <c r="S7" i="18"/>
  <c r="P8" i="17"/>
  <c r="P8" i="16"/>
  <c r="P8" i="15"/>
  <c r="P8" i="14"/>
  <c r="R6" i="17"/>
  <c r="Q7" i="17"/>
  <c r="R6" i="16"/>
  <c r="Q7" i="16"/>
  <c r="Q7" i="15"/>
  <c r="R6" i="15"/>
  <c r="R6" i="14"/>
  <c r="Q7" i="14"/>
  <c r="Q8" i="15" l="1"/>
  <c r="Q8" i="14"/>
  <c r="T7" i="18"/>
  <c r="T8" i="18" s="1"/>
  <c r="U6" i="18"/>
  <c r="S8" i="18"/>
  <c r="Q8" i="17"/>
  <c r="Q8" i="16"/>
  <c r="S6" i="17"/>
  <c r="R7" i="17"/>
  <c r="S6" i="16"/>
  <c r="R7" i="16"/>
  <c r="R8" i="16" s="1"/>
  <c r="S6" i="15"/>
  <c r="R7" i="15"/>
  <c r="R8" i="15" s="1"/>
  <c r="S6" i="14"/>
  <c r="R7" i="14"/>
  <c r="V6" i="18" l="1"/>
  <c r="U7" i="18"/>
  <c r="U8" i="18" s="1"/>
  <c r="R8" i="17"/>
  <c r="R8" i="14"/>
  <c r="T6" i="17"/>
  <c r="S7" i="17"/>
  <c r="T6" i="16"/>
  <c r="S7" i="16"/>
  <c r="S8" i="16" s="1"/>
  <c r="T6" i="15"/>
  <c r="S7" i="15"/>
  <c r="S8" i="15" s="1"/>
  <c r="S7" i="14"/>
  <c r="T6" i="14"/>
  <c r="S8" i="14" l="1"/>
  <c r="W6" i="18"/>
  <c r="V7" i="18"/>
  <c r="V8" i="18" s="1"/>
  <c r="S8" i="17"/>
  <c r="U6" i="17"/>
  <c r="T7" i="17"/>
  <c r="T8" i="17" s="1"/>
  <c r="U6" i="16"/>
  <c r="T7" i="16"/>
  <c r="T8" i="16" s="1"/>
  <c r="U6" i="15"/>
  <c r="T7" i="15"/>
  <c r="T8" i="15" s="1"/>
  <c r="T7" i="14"/>
  <c r="T8" i="14" s="1"/>
  <c r="U6" i="14"/>
  <c r="X6" i="18" l="1"/>
  <c r="W7" i="18"/>
  <c r="W8" i="18" s="1"/>
  <c r="V6" i="17"/>
  <c r="U7" i="17"/>
  <c r="U8" i="17" s="1"/>
  <c r="V6" i="16"/>
  <c r="U7" i="16"/>
  <c r="U8" i="16" s="1"/>
  <c r="V6" i="15"/>
  <c r="U7" i="15"/>
  <c r="U8" i="15" s="1"/>
  <c r="V6" i="14"/>
  <c r="U7" i="14"/>
  <c r="U8" i="14" s="1"/>
  <c r="Y6" i="18" l="1"/>
  <c r="X7" i="18"/>
  <c r="X8" i="18" s="1"/>
  <c r="V7" i="17"/>
  <c r="V8" i="17" s="1"/>
  <c r="W6" i="17"/>
  <c r="W6" i="16"/>
  <c r="V7" i="16"/>
  <c r="V8" i="16" s="1"/>
  <c r="W6" i="15"/>
  <c r="V7" i="15"/>
  <c r="V8" i="15" s="1"/>
  <c r="W6" i="14"/>
  <c r="V7" i="14"/>
  <c r="V8" i="14" s="1"/>
  <c r="Y7" i="18" l="1"/>
  <c r="Y8" i="18" s="1"/>
  <c r="Z6" i="18"/>
  <c r="W7" i="17"/>
  <c r="W8" i="17" s="1"/>
  <c r="X6" i="17"/>
  <c r="W7" i="16"/>
  <c r="W8" i="16" s="1"/>
  <c r="X6" i="16"/>
  <c r="X6" i="15"/>
  <c r="W7" i="15"/>
  <c r="W8" i="15" s="1"/>
  <c r="W7" i="14"/>
  <c r="W8" i="14" s="1"/>
  <c r="X6" i="14"/>
  <c r="Z7" i="18" l="1"/>
  <c r="Z8" i="18" s="1"/>
  <c r="AA6" i="18"/>
  <c r="X7" i="17"/>
  <c r="X8" i="17" s="1"/>
  <c r="Y6" i="17"/>
  <c r="X7" i="16"/>
  <c r="X8" i="16" s="1"/>
  <c r="Y6" i="16"/>
  <c r="X7" i="15"/>
  <c r="X8" i="15" s="1"/>
  <c r="Y6" i="15"/>
  <c r="Y6" i="14"/>
  <c r="X7" i="14"/>
  <c r="X8" i="14" s="1"/>
  <c r="AB6" i="18" l="1"/>
  <c r="AA7" i="18"/>
  <c r="AA8" i="18" s="1"/>
  <c r="Z6" i="17"/>
  <c r="Y7" i="17"/>
  <c r="Y8" i="17" s="1"/>
  <c r="Z6" i="16"/>
  <c r="Y7" i="16"/>
  <c r="Y8" i="16" s="1"/>
  <c r="Y7" i="15"/>
  <c r="Y8" i="15" s="1"/>
  <c r="Z6" i="15"/>
  <c r="Z6" i="14"/>
  <c r="Y7" i="14"/>
  <c r="Y8" i="14" s="1"/>
  <c r="AB7" i="18" l="1"/>
  <c r="AB8" i="18" s="1"/>
  <c r="AC6" i="18"/>
  <c r="AA6" i="17"/>
  <c r="Z7" i="17"/>
  <c r="Z8" i="17" s="1"/>
  <c r="AA6" i="16"/>
  <c r="Z7" i="16"/>
  <c r="Z8" i="16" s="1"/>
  <c r="AA6" i="15"/>
  <c r="Z7" i="15"/>
  <c r="Z8" i="15" s="1"/>
  <c r="AA6" i="14"/>
  <c r="Z7" i="14"/>
  <c r="Z8" i="14" s="1"/>
  <c r="AD6" i="18" l="1"/>
  <c r="AC7" i="18"/>
  <c r="AC8" i="18" s="1"/>
  <c r="AB6" i="17"/>
  <c r="AA7" i="17"/>
  <c r="AA8" i="17" s="1"/>
  <c r="AB6" i="16"/>
  <c r="AA7" i="16"/>
  <c r="AA8" i="16" s="1"/>
  <c r="AB6" i="15"/>
  <c r="AA7" i="15"/>
  <c r="AA8" i="15" s="1"/>
  <c r="AA7" i="14"/>
  <c r="AA8" i="14" s="1"/>
  <c r="AB6" i="14"/>
  <c r="AE6" i="18" l="1"/>
  <c r="AD7" i="18"/>
  <c r="AD8" i="18" s="1"/>
  <c r="AC6" i="17"/>
  <c r="AB7" i="17"/>
  <c r="AB8" i="17" s="1"/>
  <c r="AC6" i="16"/>
  <c r="AB7" i="16"/>
  <c r="AB8" i="16" s="1"/>
  <c r="AC6" i="15"/>
  <c r="AB7" i="15"/>
  <c r="AB8" i="15" s="1"/>
  <c r="AB7" i="14"/>
  <c r="AB8" i="14" s="1"/>
  <c r="AC6" i="14"/>
  <c r="AF6" i="18" l="1"/>
  <c r="AE7" i="18"/>
  <c r="AE8" i="18" s="1"/>
  <c r="AD6" i="17"/>
  <c r="AC7" i="17"/>
  <c r="AC8" i="17" s="1"/>
  <c r="AD6" i="16"/>
  <c r="AC7" i="16"/>
  <c r="AC8" i="16" s="1"/>
  <c r="AD6" i="15"/>
  <c r="AC7" i="15"/>
  <c r="AC8" i="15" s="1"/>
  <c r="AD6" i="14"/>
  <c r="AC7" i="14"/>
  <c r="AC8" i="14" s="1"/>
  <c r="AG6" i="18" l="1"/>
  <c r="AF7" i="18"/>
  <c r="AF8" i="18" s="1"/>
  <c r="AD7" i="17"/>
  <c r="AD8" i="17" s="1"/>
  <c r="AE6" i="17"/>
  <c r="AE6" i="16"/>
  <c r="AD7" i="16"/>
  <c r="AD8" i="16" s="1"/>
  <c r="AE6" i="15"/>
  <c r="AD7" i="15"/>
  <c r="AD8" i="15" s="1"/>
  <c r="AE6" i="14"/>
  <c r="AD7" i="14"/>
  <c r="AD8" i="14" s="1"/>
  <c r="AG7" i="18" l="1"/>
  <c r="AG8" i="18" s="1"/>
  <c r="AH6" i="18"/>
  <c r="AE7" i="17"/>
  <c r="AE8" i="17" s="1"/>
  <c r="AF6" i="17"/>
  <c r="AE7" i="16"/>
  <c r="AE8" i="16" s="1"/>
  <c r="AF6" i="16"/>
  <c r="AE7" i="15"/>
  <c r="AE8" i="15" s="1"/>
  <c r="AF6" i="15"/>
  <c r="AF6" i="14"/>
  <c r="AE7" i="14"/>
  <c r="AE8" i="14" s="1"/>
  <c r="AH7" i="18" l="1"/>
  <c r="AH8" i="18" s="1"/>
  <c r="AI6" i="18"/>
  <c r="AJ6" i="18" s="1"/>
  <c r="AG6" i="17"/>
  <c r="AF7" i="17"/>
  <c r="AF8" i="17" s="1"/>
  <c r="AF7" i="16"/>
  <c r="AF8" i="16" s="1"/>
  <c r="AG6" i="16"/>
  <c r="AF7" i="15"/>
  <c r="AF8" i="15" s="1"/>
  <c r="AG6" i="15"/>
  <c r="AG6" i="14"/>
  <c r="AF7" i="14"/>
  <c r="AF8" i="14" s="1"/>
  <c r="AJ7" i="18" l="1"/>
  <c r="AJ8" i="18" s="1"/>
  <c r="AK6" i="18"/>
  <c r="AI7" i="18"/>
  <c r="AI8" i="18" s="1"/>
  <c r="AH6" i="17"/>
  <c r="AG7" i="17"/>
  <c r="AG8" i="17" s="1"/>
  <c r="AH6" i="16"/>
  <c r="AG7" i="16"/>
  <c r="AG8" i="16" s="1"/>
  <c r="AH6" i="15"/>
  <c r="AG7" i="15"/>
  <c r="AG8" i="15" s="1"/>
  <c r="AH6" i="14"/>
  <c r="AG7" i="14"/>
  <c r="AG8" i="14" s="1"/>
  <c r="AK7" i="18" l="1"/>
  <c r="AK8" i="18"/>
  <c r="AO14" i="18"/>
  <c r="AT29" i="18"/>
  <c r="AN22" i="18"/>
  <c r="AM26" i="18"/>
  <c r="AN13" i="18"/>
  <c r="AN10" i="18"/>
  <c r="AN26" i="18"/>
  <c r="AM21" i="18"/>
  <c r="AN38" i="18"/>
  <c r="AN14" i="18"/>
  <c r="AM29" i="18"/>
  <c r="AN28" i="18"/>
  <c r="AN15" i="18"/>
  <c r="AM23" i="18"/>
  <c r="AN23" i="18"/>
  <c r="AT25" i="18"/>
  <c r="AT30" i="18"/>
  <c r="AN31" i="18"/>
  <c r="AM28" i="18"/>
  <c r="AM11" i="18"/>
  <c r="AM30" i="18"/>
  <c r="AM20" i="18"/>
  <c r="AM27" i="18"/>
  <c r="AM13" i="18"/>
  <c r="AT13" i="18"/>
  <c r="AT11" i="18"/>
  <c r="AN33" i="18"/>
  <c r="AT34" i="18"/>
  <c r="AT28" i="18"/>
  <c r="AT33" i="18"/>
  <c r="AT24" i="18"/>
  <c r="AN27" i="18"/>
  <c r="AT32" i="18"/>
  <c r="AO32" i="18"/>
  <c r="AM31" i="18"/>
  <c r="AN17" i="18"/>
  <c r="AO18" i="18"/>
  <c r="AM33" i="18"/>
  <c r="AN25" i="18"/>
  <c r="AM25" i="18"/>
  <c r="AN40" i="18"/>
  <c r="AT21" i="18"/>
  <c r="AN11" i="18"/>
  <c r="AN9" i="18"/>
  <c r="AM24" i="18"/>
  <c r="AO21" i="18"/>
  <c r="AN20" i="18"/>
  <c r="AO37" i="18"/>
  <c r="AM36" i="18"/>
  <c r="AT31" i="18"/>
  <c r="AO12" i="18"/>
  <c r="AO40" i="18"/>
  <c r="AT23" i="18"/>
  <c r="AO34" i="18"/>
  <c r="AO24" i="18"/>
  <c r="AN32" i="18"/>
  <c r="AO19" i="18"/>
  <c r="AO13" i="18"/>
  <c r="AN29" i="18"/>
  <c r="AT37" i="18"/>
  <c r="AM17" i="18"/>
  <c r="AN34" i="18"/>
  <c r="AT15" i="18"/>
  <c r="AO29" i="18"/>
  <c r="AT22" i="18"/>
  <c r="AM16" i="18"/>
  <c r="AN18" i="18"/>
  <c r="AT19" i="18"/>
  <c r="AO15" i="18"/>
  <c r="AM15" i="18"/>
  <c r="AN21" i="18"/>
  <c r="AM34" i="18"/>
  <c r="AT27" i="18"/>
  <c r="AQ28" i="18"/>
  <c r="AR23" i="18"/>
  <c r="AM32" i="18"/>
  <c r="AN24" i="18"/>
  <c r="AO22" i="18"/>
  <c r="AM37" i="18"/>
  <c r="AT38" i="18"/>
  <c r="AP27" i="18"/>
  <c r="AN12" i="18"/>
  <c r="AP32" i="18"/>
  <c r="AM10" i="18"/>
  <c r="AM19" i="18"/>
  <c r="AM12" i="18"/>
  <c r="AM40" i="18"/>
  <c r="AP12" i="18"/>
  <c r="AM38" i="18"/>
  <c r="AO28" i="18"/>
  <c r="AT20" i="18"/>
  <c r="AN19" i="18"/>
  <c r="AN30" i="18"/>
  <c r="AP16" i="18"/>
  <c r="AN16" i="18"/>
  <c r="AO20" i="18"/>
  <c r="AM14" i="18"/>
  <c r="AO26" i="18"/>
  <c r="AP19" i="18"/>
  <c r="AO36" i="18"/>
  <c r="AO10" i="18"/>
  <c r="AP13" i="18"/>
  <c r="AO17" i="18"/>
  <c r="AO25" i="18"/>
  <c r="AP21" i="18"/>
  <c r="AO31" i="18"/>
  <c r="AP20" i="18"/>
  <c r="AP30" i="18"/>
  <c r="AM9" i="18"/>
  <c r="AP14" i="18"/>
  <c r="AT26" i="18"/>
  <c r="AN36" i="18"/>
  <c r="AT18" i="18"/>
  <c r="AP25" i="18"/>
  <c r="AR14" i="18"/>
  <c r="AN37" i="18"/>
  <c r="AM18" i="18"/>
  <c r="AP31" i="18"/>
  <c r="AP34" i="18"/>
  <c r="AP33" i="18"/>
  <c r="AP9" i="18"/>
  <c r="AO23" i="18"/>
  <c r="AP17" i="18"/>
  <c r="AO9" i="18"/>
  <c r="AO27" i="18"/>
  <c r="AP37" i="18"/>
  <c r="AO16" i="18"/>
  <c r="AP23" i="18"/>
  <c r="AT17" i="18"/>
  <c r="AP29" i="18"/>
  <c r="AO30" i="18"/>
  <c r="AT36" i="18"/>
  <c r="AP24" i="18"/>
  <c r="AO11" i="18"/>
  <c r="AP22" i="18"/>
  <c r="AO38" i="18"/>
  <c r="AM22" i="18"/>
  <c r="AR9" i="18"/>
  <c r="AQ25" i="18"/>
  <c r="AQ40" i="18"/>
  <c r="AR37" i="18"/>
  <c r="AR13" i="18"/>
  <c r="AR19" i="18"/>
  <c r="AQ36" i="18"/>
  <c r="AQ34" i="18"/>
  <c r="AS12" i="18"/>
  <c r="AR18" i="18"/>
  <c r="AR16" i="18"/>
  <c r="AO33" i="18"/>
  <c r="AQ22" i="18"/>
  <c r="AQ18" i="18"/>
  <c r="AP36" i="18"/>
  <c r="AQ33" i="18"/>
  <c r="AQ15" i="18"/>
  <c r="AP28" i="18"/>
  <c r="AR40" i="18"/>
  <c r="AQ37" i="18"/>
  <c r="AR30" i="18"/>
  <c r="AQ11" i="18"/>
  <c r="AP26" i="18"/>
  <c r="AQ31" i="18"/>
  <c r="AQ26" i="18"/>
  <c r="AP11" i="18"/>
  <c r="AP18" i="18"/>
  <c r="AP40" i="18"/>
  <c r="AR36" i="18"/>
  <c r="AP10" i="18"/>
  <c r="AQ27" i="18"/>
  <c r="AQ9" i="18"/>
  <c r="AQ38" i="18"/>
  <c r="AP15" i="18"/>
  <c r="AR17" i="18"/>
  <c r="AQ32" i="18"/>
  <c r="AQ14" i="18"/>
  <c r="AQ10" i="18"/>
  <c r="AQ20" i="18"/>
  <c r="AR32" i="18"/>
  <c r="AQ29" i="18"/>
  <c r="AQ19" i="18"/>
  <c r="AR29" i="18"/>
  <c r="AQ16" i="18"/>
  <c r="AQ24" i="18"/>
  <c r="AP38" i="18"/>
  <c r="AR12" i="18"/>
  <c r="AQ13" i="18"/>
  <c r="AS30" i="18"/>
  <c r="AQ12" i="18"/>
  <c r="AS31" i="18"/>
  <c r="AR10" i="18"/>
  <c r="AQ23" i="18"/>
  <c r="AR15" i="18"/>
  <c r="AS9" i="18"/>
  <c r="AS29" i="18"/>
  <c r="AR20" i="18"/>
  <c r="AQ17" i="18"/>
  <c r="AR26" i="18"/>
  <c r="AQ21" i="18"/>
  <c r="AR38" i="18"/>
  <c r="AS26" i="18"/>
  <c r="AR28" i="18"/>
  <c r="AR31" i="18"/>
  <c r="AQ30" i="18"/>
  <c r="AR22" i="18"/>
  <c r="AS16" i="18"/>
  <c r="AR24" i="18"/>
  <c r="AS11" i="18"/>
  <c r="AR25" i="18"/>
  <c r="AS25" i="18"/>
  <c r="AS19" i="18"/>
  <c r="AS34" i="18"/>
  <c r="AS22" i="18"/>
  <c r="AS28" i="18"/>
  <c r="AS14" i="18"/>
  <c r="AS23" i="18"/>
  <c r="AR21" i="18"/>
  <c r="AS38" i="18"/>
  <c r="AS10" i="18"/>
  <c r="AS17" i="18"/>
  <c r="AS20" i="18"/>
  <c r="AR33" i="18"/>
  <c r="AR11" i="18"/>
  <c r="AS24" i="18"/>
  <c r="AR34" i="18"/>
  <c r="AS40" i="18"/>
  <c r="AR27" i="18"/>
  <c r="AS37" i="18"/>
  <c r="AS13" i="18"/>
  <c r="AS21" i="18"/>
  <c r="AS15" i="18"/>
  <c r="AS18" i="18"/>
  <c r="AS36" i="18"/>
  <c r="AS33" i="18"/>
  <c r="AS32" i="18"/>
  <c r="AS27" i="18"/>
  <c r="AI6" i="17"/>
  <c r="AH7" i="17"/>
  <c r="AH8" i="17" s="1"/>
  <c r="AI6" i="16"/>
  <c r="AJ6" i="16" s="1"/>
  <c r="AH7" i="16"/>
  <c r="AH8" i="16" s="1"/>
  <c r="AI6" i="15"/>
  <c r="AJ6" i="15" s="1"/>
  <c r="AH7" i="15"/>
  <c r="AH8" i="15" s="1"/>
  <c r="AI6" i="14"/>
  <c r="AJ6" i="14" s="1"/>
  <c r="AK6" i="14" s="1"/>
  <c r="AH7" i="14"/>
  <c r="AH8" i="14" s="1"/>
  <c r="AJ7" i="15" l="1"/>
  <c r="AJ8" i="15" s="1"/>
  <c r="AK6" i="15"/>
  <c r="AU26" i="18"/>
  <c r="AU12" i="18"/>
  <c r="AU31" i="18"/>
  <c r="AU19" i="18"/>
  <c r="AU15" i="18"/>
  <c r="AU25" i="18"/>
  <c r="AU17" i="18"/>
  <c r="AU22" i="18"/>
  <c r="AU32" i="18"/>
  <c r="AU10" i="18"/>
  <c r="AU27" i="18"/>
  <c r="AU18" i="18"/>
  <c r="AU28" i="18"/>
  <c r="AU40" i="18"/>
  <c r="AU16" i="18"/>
  <c r="AU20" i="18"/>
  <c r="AU36" i="18"/>
  <c r="AU37" i="18"/>
  <c r="AU24" i="18"/>
  <c r="AU11" i="18"/>
  <c r="AU34" i="18"/>
  <c r="AU23" i="18"/>
  <c r="AU30" i="18"/>
  <c r="AU9" i="18"/>
  <c r="AU13" i="18"/>
  <c r="AU29" i="18"/>
  <c r="AU21" i="18"/>
  <c r="AU33" i="18"/>
  <c r="AU38" i="18"/>
  <c r="AU14" i="18"/>
  <c r="AJ7" i="16"/>
  <c r="AJ8" i="16" s="1"/>
  <c r="AK6" i="16"/>
  <c r="AJ6" i="17"/>
  <c r="AK7" i="14"/>
  <c r="AK8" i="14"/>
  <c r="AJ7" i="17"/>
  <c r="AJ8" i="17" s="1"/>
  <c r="AJ7" i="14"/>
  <c r="AJ8" i="14" s="1"/>
  <c r="AI7" i="14"/>
  <c r="AI7" i="17"/>
  <c r="AI8" i="17" s="1"/>
  <c r="AI7" i="16"/>
  <c r="AI7" i="15"/>
  <c r="AU22" i="14" l="1"/>
  <c r="AU19" i="14"/>
  <c r="AU10" i="14"/>
  <c r="AU11" i="14"/>
  <c r="AU20" i="14"/>
  <c r="AU16" i="14"/>
  <c r="AU14" i="14"/>
  <c r="AU12" i="14"/>
  <c r="AU13" i="14"/>
  <c r="AU9" i="14"/>
  <c r="AU17" i="14"/>
  <c r="AU24" i="14"/>
  <c r="AU18" i="14"/>
  <c r="AU21" i="14"/>
  <c r="AK7" i="15"/>
  <c r="AK8" i="15"/>
  <c r="AK7" i="16"/>
  <c r="AK8" i="16"/>
  <c r="AK6" i="17"/>
  <c r="AT11" i="14"/>
  <c r="AT10" i="14"/>
  <c r="AN11" i="14"/>
  <c r="AM22" i="14"/>
  <c r="AT21" i="14"/>
  <c r="AT19" i="14"/>
  <c r="AN14" i="14"/>
  <c r="AM19" i="14"/>
  <c r="AM18" i="14"/>
  <c r="AM20" i="14"/>
  <c r="AN18" i="14"/>
  <c r="AN19" i="14"/>
  <c r="AT22" i="14"/>
  <c r="AT20" i="14"/>
  <c r="AM13" i="14"/>
  <c r="AN16" i="14"/>
  <c r="AM11" i="14"/>
  <c r="AN13" i="14"/>
  <c r="AN17" i="14"/>
  <c r="AN10" i="14"/>
  <c r="AT14" i="14"/>
  <c r="AT16" i="14"/>
  <c r="AM12" i="14"/>
  <c r="AT13" i="14"/>
  <c r="AM10" i="14"/>
  <c r="AN21" i="14"/>
  <c r="AM17" i="14"/>
  <c r="AN20" i="14"/>
  <c r="AT17" i="14"/>
  <c r="AM21" i="14"/>
  <c r="AM16" i="14"/>
  <c r="AN12" i="14"/>
  <c r="AT12" i="14"/>
  <c r="AM14" i="14"/>
  <c r="AN22" i="14"/>
  <c r="AT18" i="14"/>
  <c r="AO13" i="14"/>
  <c r="AO14" i="14"/>
  <c r="AO16" i="14"/>
  <c r="AO19" i="14"/>
  <c r="AO12" i="14"/>
  <c r="AO17" i="14"/>
  <c r="AO10" i="14"/>
  <c r="AO11" i="14"/>
  <c r="AO21" i="14"/>
  <c r="AO22" i="14"/>
  <c r="AO18" i="14"/>
  <c r="AO20" i="14"/>
  <c r="AP11" i="14"/>
  <c r="AP10" i="14"/>
  <c r="AP18" i="14"/>
  <c r="AP17" i="14"/>
  <c r="AP13" i="14"/>
  <c r="AP19" i="14"/>
  <c r="AP12" i="14"/>
  <c r="AP16" i="14"/>
  <c r="AP20" i="14"/>
  <c r="AP21" i="14"/>
  <c r="AP22" i="14"/>
  <c r="AP14" i="14"/>
  <c r="AQ11" i="14"/>
  <c r="AQ20" i="14"/>
  <c r="AQ10" i="14"/>
  <c r="AQ14" i="14"/>
  <c r="AQ19" i="14"/>
  <c r="AQ22" i="14"/>
  <c r="AQ16" i="14"/>
  <c r="AQ18" i="14"/>
  <c r="AQ12" i="14"/>
  <c r="AS17" i="14"/>
  <c r="AQ17" i="14"/>
  <c r="AR21" i="14"/>
  <c r="AR16" i="14"/>
  <c r="AR19" i="14"/>
  <c r="AR12" i="14"/>
  <c r="AR14" i="14"/>
  <c r="AQ13" i="14"/>
  <c r="AR20" i="14"/>
  <c r="AR11" i="14"/>
  <c r="AR17" i="14"/>
  <c r="AR13" i="14"/>
  <c r="AR22" i="14"/>
  <c r="AR18" i="14"/>
  <c r="AR10" i="14"/>
  <c r="AQ21" i="14"/>
  <c r="AS21" i="14"/>
  <c r="AS10" i="14"/>
  <c r="AS20" i="14"/>
  <c r="AS19" i="14"/>
  <c r="AS18" i="14"/>
  <c r="AS22" i="14"/>
  <c r="AS16" i="14"/>
  <c r="AS14" i="14"/>
  <c r="AS11" i="14"/>
  <c r="AS13" i="14"/>
  <c r="AS12" i="14"/>
  <c r="AI8" i="16"/>
  <c r="AM14" i="15"/>
  <c r="AO14" i="15"/>
  <c r="AN14" i="15"/>
  <c r="AP14" i="15"/>
  <c r="AN12" i="15"/>
  <c r="AM12" i="15"/>
  <c r="AT12" i="15"/>
  <c r="AS12" i="15"/>
  <c r="AT9" i="16"/>
  <c r="AM12" i="16"/>
  <c r="AN10" i="16"/>
  <c r="AN13" i="16"/>
  <c r="AM13" i="16"/>
  <c r="AM14" i="16"/>
  <c r="AT14" i="16"/>
  <c r="AN12" i="16"/>
  <c r="AN9" i="16"/>
  <c r="AM9" i="16"/>
  <c r="AN11" i="16"/>
  <c r="AO14" i="16"/>
  <c r="AT13" i="16"/>
  <c r="AO9" i="16"/>
  <c r="AT16" i="16"/>
  <c r="AN16" i="16"/>
  <c r="AM11" i="16"/>
  <c r="AN14" i="16"/>
  <c r="AO16" i="16"/>
  <c r="AO11" i="16"/>
  <c r="AO12" i="16"/>
  <c r="AT10" i="16"/>
  <c r="AP13" i="16"/>
  <c r="AT12" i="16"/>
  <c r="AM10" i="16"/>
  <c r="AR9" i="16"/>
  <c r="AP14" i="16"/>
  <c r="AP9" i="16"/>
  <c r="AQ16" i="16"/>
  <c r="AM16" i="16"/>
  <c r="AP11" i="16"/>
  <c r="AO13" i="16"/>
  <c r="AO10" i="16"/>
  <c r="AT11" i="16"/>
  <c r="AS13" i="16"/>
  <c r="AQ12" i="16"/>
  <c r="AP12" i="16"/>
  <c r="AQ11" i="16"/>
  <c r="AQ14" i="16"/>
  <c r="AQ10" i="16"/>
  <c r="AP16" i="16"/>
  <c r="AP10" i="16"/>
  <c r="AQ13" i="16"/>
  <c r="AR10" i="16"/>
  <c r="AR13" i="16"/>
  <c r="AR12" i="16"/>
  <c r="AR16" i="16"/>
  <c r="AS14" i="16"/>
  <c r="AQ9" i="16"/>
  <c r="AR14" i="16"/>
  <c r="AS9" i="16"/>
  <c r="AR11" i="16"/>
  <c r="AS12" i="16"/>
  <c r="AS16" i="16"/>
  <c r="AS11" i="16"/>
  <c r="AS10" i="16"/>
  <c r="AN17" i="15"/>
  <c r="AM13" i="15"/>
  <c r="AN13" i="15"/>
  <c r="AO10" i="15"/>
  <c r="AN11" i="15"/>
  <c r="AM11" i="15"/>
  <c r="AT9" i="15"/>
  <c r="AM9" i="15"/>
  <c r="AO11" i="15"/>
  <c r="AT11" i="15"/>
  <c r="AQ15" i="15"/>
  <c r="AN15" i="15"/>
  <c r="AQ13" i="15"/>
  <c r="AP11" i="15"/>
  <c r="AP10" i="15"/>
  <c r="AQ10" i="15"/>
  <c r="AQ17" i="15"/>
  <c r="AS13" i="15"/>
  <c r="AS11" i="15"/>
  <c r="AR9" i="15"/>
  <c r="AS15" i="15"/>
  <c r="AS9" i="15"/>
  <c r="AT24" i="14"/>
  <c r="AM24" i="14"/>
  <c r="AN9" i="14"/>
  <c r="AO24" i="14"/>
  <c r="AT9" i="14"/>
  <c r="AN24" i="14"/>
  <c r="AP9" i="14"/>
  <c r="AP24" i="14"/>
  <c r="AO9" i="14"/>
  <c r="AR24" i="14"/>
  <c r="AQ24" i="14"/>
  <c r="AR9" i="14"/>
  <c r="AQ9" i="14"/>
  <c r="AS9" i="14"/>
  <c r="AI8" i="15"/>
  <c r="AI8" i="14"/>
  <c r="AM9" i="14"/>
  <c r="AU9" i="15" l="1"/>
  <c r="AU12" i="15"/>
  <c r="AU10" i="15"/>
  <c r="AU13" i="15"/>
  <c r="AU14" i="15"/>
  <c r="AU15" i="15"/>
  <c r="AU17" i="15"/>
  <c r="AU11" i="15"/>
  <c r="AP17" i="15"/>
  <c r="AM15" i="15"/>
  <c r="AO12" i="15"/>
  <c r="AQ9" i="15"/>
  <c r="AO17" i="15"/>
  <c r="AM10" i="15"/>
  <c r="AT13" i="15"/>
  <c r="AR15" i="15"/>
  <c r="AQ11" i="15"/>
  <c r="AR11" i="15"/>
  <c r="AN10" i="15"/>
  <c r="AN9" i="15"/>
  <c r="AP12" i="15"/>
  <c r="AQ14" i="15"/>
  <c r="AR10" i="15"/>
  <c r="AM17" i="15"/>
  <c r="AO9" i="15"/>
  <c r="AT10" i="15"/>
  <c r="AO15" i="15"/>
  <c r="AR12" i="15"/>
  <c r="AR14" i="15"/>
  <c r="AP15" i="15"/>
  <c r="AP13" i="15"/>
  <c r="AP9" i="15"/>
  <c r="AT15" i="15"/>
  <c r="AO13" i="15"/>
  <c r="AQ12" i="15"/>
  <c r="AS14" i="15"/>
  <c r="AU9" i="16"/>
  <c r="AU16" i="16"/>
  <c r="AU11" i="16"/>
  <c r="AU13" i="16"/>
  <c r="AU12" i="16"/>
  <c r="AU14" i="16"/>
  <c r="AU10" i="16"/>
  <c r="AK7" i="17"/>
  <c r="AK8" i="17"/>
  <c r="AN8" i="13"/>
  <c r="E7" i="13"/>
  <c r="F6" i="13"/>
  <c r="AU19" i="17" l="1"/>
  <c r="AU21" i="17"/>
  <c r="AU9" i="17"/>
  <c r="AU13" i="17"/>
  <c r="AU14" i="17"/>
  <c r="AU16" i="17"/>
  <c r="AU11" i="17"/>
  <c r="AU18" i="17"/>
  <c r="AU10" i="17"/>
  <c r="AU17" i="17"/>
  <c r="AU15" i="17"/>
  <c r="AN18" i="17"/>
  <c r="AT17" i="17"/>
  <c r="AM17" i="17"/>
  <c r="AT11" i="17"/>
  <c r="AO13" i="17"/>
  <c r="AQ13" i="17"/>
  <c r="AO9" i="17"/>
  <c r="AP19" i="17"/>
  <c r="AQ17" i="17"/>
  <c r="AR11" i="17"/>
  <c r="AS17" i="17"/>
  <c r="AN11" i="17"/>
  <c r="AM18" i="17"/>
  <c r="AT9" i="17"/>
  <c r="AM13" i="17"/>
  <c r="AQ18" i="17"/>
  <c r="AS14" i="17"/>
  <c r="AQ10" i="17"/>
  <c r="AQ19" i="17"/>
  <c r="AP11" i="17"/>
  <c r="AS9" i="17"/>
  <c r="AS19" i="17"/>
  <c r="AP14" i="17"/>
  <c r="AP18" i="17"/>
  <c r="AM9" i="17"/>
  <c r="AR19" i="17"/>
  <c r="AS10" i="17"/>
  <c r="AS11" i="17"/>
  <c r="AO14" i="17"/>
  <c r="AP9" i="17"/>
  <c r="AR9" i="17"/>
  <c r="AS13" i="17"/>
  <c r="AM19" i="17"/>
  <c r="AO21" i="17"/>
  <c r="AP17" i="17"/>
  <c r="AS21" i="17"/>
  <c r="AT18" i="17"/>
  <c r="AO10" i="17"/>
  <c r="AQ15" i="17"/>
  <c r="AP13" i="17"/>
  <c r="AO15" i="17"/>
  <c r="AR16" i="17"/>
  <c r="AT15" i="17"/>
  <c r="AO16" i="17"/>
  <c r="AR21" i="17"/>
  <c r="AN16" i="17"/>
  <c r="AM10" i="17"/>
  <c r="AN13" i="17"/>
  <c r="AN9" i="17"/>
  <c r="AO19" i="17"/>
  <c r="AP21" i="17"/>
  <c r="AS16" i="17"/>
  <c r="AN15" i="17"/>
  <c r="AO11" i="17"/>
  <c r="AR17" i="17"/>
  <c r="AT16" i="17"/>
  <c r="AT13" i="17"/>
  <c r="AM21" i="17"/>
  <c r="AR15" i="17"/>
  <c r="AQ16" i="17"/>
  <c r="AS15" i="17"/>
  <c r="AT10" i="17"/>
  <c r="AQ21" i="17"/>
  <c r="AS18" i="17"/>
  <c r="AM15" i="17"/>
  <c r="AQ11" i="17"/>
  <c r="AT14" i="17"/>
  <c r="AO18" i="17"/>
  <c r="AP10" i="17"/>
  <c r="AN21" i="17"/>
  <c r="AN19" i="17"/>
  <c r="AP15" i="17"/>
  <c r="AR13" i="17"/>
  <c r="AM16" i="17"/>
  <c r="AN10" i="17"/>
  <c r="AP16" i="17"/>
  <c r="AT21" i="17"/>
  <c r="AQ9" i="17"/>
  <c r="AT19" i="17"/>
  <c r="AR18" i="17"/>
  <c r="AR14" i="17"/>
  <c r="AN17" i="17"/>
  <c r="AM14" i="17"/>
  <c r="AM11" i="17"/>
  <c r="AO17" i="17"/>
  <c r="AR10" i="17"/>
  <c r="AN14" i="17"/>
  <c r="AQ14" i="17"/>
  <c r="G6" i="13"/>
  <c r="G7" i="13" s="1"/>
  <c r="E8" i="13"/>
  <c r="AO8" i="13"/>
  <c r="F7" i="13"/>
  <c r="H6" i="13" l="1"/>
  <c r="H7" i="13" s="1"/>
  <c r="F8" i="13"/>
  <c r="G8" i="13"/>
  <c r="AP8" i="13"/>
  <c r="I6" i="13" l="1"/>
  <c r="J6" i="13" s="1"/>
  <c r="H8" i="13"/>
  <c r="AQ8" i="13"/>
  <c r="I7" i="13" l="1"/>
  <c r="I8" i="13" s="1"/>
  <c r="AR8" i="13"/>
  <c r="K6" i="13"/>
  <c r="J7" i="13"/>
  <c r="J8" i="13" s="1"/>
  <c r="AS8" i="13" l="1"/>
  <c r="AT8" i="13" s="1"/>
  <c r="AU8" i="13" s="1"/>
  <c r="L6" i="13"/>
  <c r="K7" i="13"/>
  <c r="K8" i="13" s="1"/>
  <c r="L7" i="13" l="1"/>
  <c r="M6" i="13"/>
  <c r="L8" i="13" l="1"/>
  <c r="M7" i="13"/>
  <c r="N6" i="13"/>
  <c r="M8" i="13" l="1"/>
  <c r="O6" i="13"/>
  <c r="N7" i="13"/>
  <c r="N8" i="13" s="1"/>
  <c r="P6" i="13" l="1"/>
  <c r="O7" i="13"/>
  <c r="O8" i="13" l="1"/>
  <c r="Q6" i="13"/>
  <c r="P7" i="13"/>
  <c r="P8" i="13" l="1"/>
  <c r="R6" i="13"/>
  <c r="Q7" i="13"/>
  <c r="Q8" i="13" l="1"/>
  <c r="S6" i="13"/>
  <c r="R7" i="13"/>
  <c r="R8" i="13" l="1"/>
  <c r="T6" i="13"/>
  <c r="S7" i="13"/>
  <c r="S8" i="13" s="1"/>
  <c r="T7" i="13" l="1"/>
  <c r="U6" i="13"/>
  <c r="T8" i="13" l="1"/>
  <c r="U7" i="13"/>
  <c r="U8" i="13" s="1"/>
  <c r="V6" i="13"/>
  <c r="W6" i="13" l="1"/>
  <c r="V7" i="13"/>
  <c r="V8" i="13" s="1"/>
  <c r="X6" i="13" l="1"/>
  <c r="W7" i="13"/>
  <c r="W8" i="13" s="1"/>
  <c r="Y6" i="13" l="1"/>
  <c r="X7" i="13"/>
  <c r="X8" i="13" s="1"/>
  <c r="Y7" i="13" l="1"/>
  <c r="Y8" i="13" s="1"/>
  <c r="Z6" i="13"/>
  <c r="AA6" i="13" l="1"/>
  <c r="Z7" i="13"/>
  <c r="Z8" i="13" s="1"/>
  <c r="AB6" i="13" l="1"/>
  <c r="AA7" i="13"/>
  <c r="AA8" i="13" s="1"/>
  <c r="AB7" i="13" l="1"/>
  <c r="AB8" i="13" s="1"/>
  <c r="AC6" i="13"/>
  <c r="AC7" i="13" l="1"/>
  <c r="AC8" i="13" s="1"/>
  <c r="AD6" i="13"/>
  <c r="AE6" i="13" l="1"/>
  <c r="AD7" i="13"/>
  <c r="AD8" i="13" s="1"/>
  <c r="AF6" i="13" l="1"/>
  <c r="AE7" i="13"/>
  <c r="AE8" i="13" s="1"/>
  <c r="AG6" i="13" l="1"/>
  <c r="AF7" i="13"/>
  <c r="AF8" i="13" s="1"/>
  <c r="AH6" i="13" l="1"/>
  <c r="AG7" i="13"/>
  <c r="AG8" i="13" s="1"/>
  <c r="AI6" i="13" l="1"/>
  <c r="AJ6" i="13" s="1"/>
  <c r="AH7" i="13"/>
  <c r="AH8" i="13" s="1"/>
  <c r="AJ7" i="13" l="1"/>
  <c r="AJ8" i="13" s="1"/>
  <c r="AK6" i="13"/>
  <c r="AI7" i="13"/>
  <c r="AI8" i="13" s="1"/>
  <c r="AK7" i="13" l="1"/>
  <c r="AK8" i="13" s="1"/>
  <c r="AN14" i="13"/>
  <c r="AN13" i="13"/>
  <c r="AM11" i="13"/>
  <c r="AN9" i="13"/>
  <c r="AT15" i="13"/>
  <c r="AM18" i="13"/>
  <c r="AM17" i="13"/>
  <c r="AM16" i="13"/>
  <c r="AT19" i="13"/>
  <c r="AM10" i="13"/>
  <c r="AO26" i="13"/>
  <c r="AT21" i="13"/>
  <c r="AT25" i="13"/>
  <c r="AM24" i="13"/>
  <c r="AM12" i="13"/>
  <c r="AM15" i="13"/>
  <c r="AN19" i="13"/>
  <c r="AO10" i="13"/>
  <c r="AN15" i="13"/>
  <c r="AN17" i="13"/>
  <c r="AM25" i="13"/>
  <c r="AN16" i="13"/>
  <c r="AM26" i="13"/>
  <c r="AN26" i="13"/>
  <c r="AN21" i="13"/>
  <c r="AO9" i="13"/>
  <c r="AM22" i="13"/>
  <c r="AT24" i="13"/>
  <c r="AT9" i="13"/>
  <c r="AN11" i="13"/>
  <c r="AN10" i="13"/>
  <c r="AM19" i="13"/>
  <c r="AT14" i="13"/>
  <c r="AT12" i="13"/>
  <c r="AO22" i="13"/>
  <c r="AN20" i="13"/>
  <c r="AN18" i="13"/>
  <c r="AM20" i="13"/>
  <c r="AO12" i="13"/>
  <c r="AO19" i="13"/>
  <c r="AO17" i="13"/>
  <c r="AP17" i="13"/>
  <c r="AT17" i="13"/>
  <c r="AM14" i="13"/>
  <c r="AO21" i="13"/>
  <c r="AP20" i="13"/>
  <c r="AN22" i="13"/>
  <c r="AN24" i="13"/>
  <c r="AM13" i="13"/>
  <c r="AO20" i="13"/>
  <c r="AM21" i="13"/>
  <c r="AO18" i="13"/>
  <c r="AT18" i="13"/>
  <c r="AN25" i="13"/>
  <c r="AN12" i="13"/>
  <c r="AO14" i="13"/>
  <c r="AP13" i="13"/>
  <c r="AP11" i="13"/>
  <c r="AP12" i="13"/>
  <c r="AP21" i="13"/>
  <c r="AO13" i="13"/>
  <c r="AT26" i="13"/>
  <c r="AP22" i="13"/>
  <c r="AO15" i="13"/>
  <c r="AO11" i="13"/>
  <c r="AT13" i="13"/>
  <c r="AQ17" i="13"/>
  <c r="AQ19" i="13"/>
  <c r="AO16" i="13"/>
  <c r="AP24" i="13"/>
  <c r="AQ9" i="13"/>
  <c r="AO24" i="13"/>
  <c r="AP18" i="13"/>
  <c r="AP16" i="13"/>
  <c r="AQ13" i="13"/>
  <c r="AP14" i="13"/>
  <c r="AP10" i="13"/>
  <c r="AP26" i="13"/>
  <c r="AO25" i="13"/>
  <c r="AP19" i="13"/>
  <c r="AQ10" i="13"/>
  <c r="AP15" i="13"/>
  <c r="AQ12" i="13"/>
  <c r="AP9" i="13"/>
  <c r="AQ22" i="13"/>
  <c r="AQ11" i="13"/>
  <c r="AR19" i="13"/>
  <c r="AQ26" i="13"/>
  <c r="AQ15" i="13"/>
  <c r="AP25" i="13"/>
  <c r="AR18" i="13"/>
  <c r="AR17" i="13"/>
  <c r="AS19" i="13"/>
  <c r="AS12" i="13"/>
  <c r="AQ18" i="13"/>
  <c r="AR21" i="13"/>
  <c r="AR12" i="13"/>
  <c r="AR9" i="13"/>
  <c r="AR13" i="13"/>
  <c r="AS13" i="13"/>
  <c r="AR25" i="13"/>
  <c r="AQ16" i="13"/>
  <c r="AQ14" i="13"/>
  <c r="AQ24" i="13"/>
  <c r="AR24" i="13"/>
  <c r="AQ20" i="13"/>
  <c r="AS17" i="13"/>
  <c r="AQ25" i="13"/>
  <c r="AQ21" i="13"/>
  <c r="AR26" i="13"/>
  <c r="AS26" i="13"/>
  <c r="AS25" i="13"/>
  <c r="AS24" i="13"/>
  <c r="AS14" i="13"/>
  <c r="AR14" i="13"/>
  <c r="AS15" i="13"/>
  <c r="AR15" i="13"/>
  <c r="AS21" i="13"/>
  <c r="AS18" i="13"/>
  <c r="AU13" i="13" l="1"/>
  <c r="AU20" i="13"/>
  <c r="AU12" i="13"/>
  <c r="AU22" i="13"/>
  <c r="AU16" i="13"/>
  <c r="AU24" i="13"/>
  <c r="AU18" i="13"/>
  <c r="AU21" i="13"/>
  <c r="AU25" i="13"/>
  <c r="AU9" i="13"/>
  <c r="AU14" i="13"/>
  <c r="AU10" i="13"/>
  <c r="AU11" i="13"/>
  <c r="AU15" i="13"/>
  <c r="AU17" i="13"/>
  <c r="AU19" i="13"/>
  <c r="AU26" i="13"/>
  <c r="AM9" i="13"/>
  <c r="AB17" i="15"/>
  <c r="AR13" i="15"/>
  <c r="AR17" i="15" l="1"/>
  <c r="AB10" i="13"/>
  <c r="AB11" i="13" l="1"/>
  <c r="AR10" i="13"/>
  <c r="AB16" i="13" l="1"/>
  <c r="AR11" i="13"/>
  <c r="AB20" i="13" l="1"/>
  <c r="AR16" i="13"/>
  <c r="AR20" i="13" l="1"/>
  <c r="AB22" i="13"/>
  <c r="AR22" i="13" l="1"/>
  <c r="AE24" i="14"/>
  <c r="AE9" i="13" l="1"/>
  <c r="AE11" i="13" s="1"/>
  <c r="AS24" i="14"/>
  <c r="AS9" i="13"/>
  <c r="AE16" i="13" l="1"/>
  <c r="AE20" i="13" l="1"/>
  <c r="AE22" i="13" l="1"/>
  <c r="AD17" i="15" l="1"/>
  <c r="AS10" i="15"/>
  <c r="AS17" i="15" l="1"/>
  <c r="AD10" i="13"/>
  <c r="AD11" i="13" l="1"/>
  <c r="AS10" i="13"/>
  <c r="AS11" i="13" l="1"/>
  <c r="AD16" i="13"/>
  <c r="AD20" i="13" l="1"/>
  <c r="AS16" i="13"/>
  <c r="AD22" i="13" l="1"/>
  <c r="AS20" i="13"/>
  <c r="AS22" i="13" l="1"/>
  <c r="AH45" i="30" l="1"/>
  <c r="AT45" i="30" s="1"/>
  <c r="AH50" i="30" l="1"/>
  <c r="AT50" i="30" s="1"/>
  <c r="AH52" i="30" l="1"/>
  <c r="AT52" i="30"/>
  <c r="AT12" i="18" l="1"/>
  <c r="AT16" i="18"/>
  <c r="AJ14" i="18"/>
  <c r="AJ10" i="18" s="1"/>
  <c r="AT14" i="18"/>
  <c r="AT10" i="18" l="1"/>
  <c r="AJ9" i="18"/>
  <c r="AJ40" i="18" l="1"/>
  <c r="AT40" i="18" s="1"/>
  <c r="AT9" i="18"/>
  <c r="AJ17" i="15" l="1"/>
  <c r="AT14" i="15"/>
  <c r="AT17" i="15" l="1"/>
  <c r="AJ10" i="13"/>
  <c r="AT10" i="13" l="1"/>
  <c r="AJ11" i="13"/>
  <c r="AJ16" i="13" l="1"/>
  <c r="AT11" i="13"/>
  <c r="AJ20" i="13" l="1"/>
  <c r="AT16" i="13"/>
  <c r="AJ22" i="13" l="1"/>
  <c r="AT22" i="13" s="1"/>
  <c r="AT20" i="13"/>
  <c r="AF27" i="32"/>
  <c r="AF38" i="32" s="1"/>
  <c r="AS34" i="32"/>
  <c r="AS27" i="32" s="1"/>
  <c r="AS38"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Ramiro Pandullo</author>
  </authors>
  <commentList>
    <comment ref="J13" authorId="0" shapeId="0" xr:uid="{B5539050-E959-41D2-9D8A-956C9202E6A6}">
      <text>
        <r>
          <rPr>
            <b/>
            <sz val="9"/>
            <color indexed="81"/>
            <rFont val="Tahoma"/>
            <family val="2"/>
          </rPr>
          <t>Investor Relations:</t>
        </r>
        <r>
          <rPr>
            <sz val="9"/>
            <color indexed="81"/>
            <rFont val="Tahoma"/>
            <family val="2"/>
          </rPr>
          <t xml:space="preserve">
Delta 2 was incorporated in 2Q17. Considers Apr-Jun/17 Energy Production.</t>
        </r>
      </text>
    </comment>
    <comment ref="L15" authorId="0" shapeId="0" xr:uid="{83F993D1-51CF-4EBF-97CA-2DFA3E3E8EF4}">
      <text>
        <r>
          <rPr>
            <b/>
            <sz val="9"/>
            <color indexed="81"/>
            <rFont val="Tahoma"/>
            <family val="2"/>
          </rPr>
          <t>Investor Relations:</t>
        </r>
        <r>
          <rPr>
            <sz val="9"/>
            <color indexed="81"/>
            <rFont val="Tahoma"/>
            <family val="2"/>
          </rPr>
          <t xml:space="preserve">
Delta 3 was incorporated in 4Q17. Considers Oct-Dec/17 Energy Production.</t>
        </r>
      </text>
    </comment>
    <comment ref="Q16" authorId="0" shapeId="0" xr:uid="{7A36D4F8-7375-4EB1-BBB6-C8A0385FC8E9}">
      <text>
        <r>
          <rPr>
            <b/>
            <sz val="9"/>
            <color indexed="81"/>
            <rFont val="Tahoma"/>
            <family val="2"/>
          </rPr>
          <t>Investor Relations:</t>
        </r>
        <r>
          <rPr>
            <sz val="9"/>
            <color indexed="81"/>
            <rFont val="Tahoma"/>
            <family val="2"/>
          </rPr>
          <t xml:space="preserve">
Delta 5 and 6 was incorporated in Feb/19. Considers Jan-Mar/19 Energy Production.</t>
        </r>
      </text>
    </comment>
    <comment ref="U17" authorId="0" shapeId="0" xr:uid="{4465BEE9-E21E-4358-9EF8-A60037D44014}">
      <text>
        <r>
          <rPr>
            <b/>
            <sz val="9"/>
            <color indexed="81"/>
            <rFont val="Tahoma"/>
            <family val="2"/>
          </rPr>
          <t>Investor Relations:</t>
        </r>
        <r>
          <rPr>
            <sz val="9"/>
            <color indexed="81"/>
            <rFont val="Tahoma"/>
            <family val="2"/>
          </rPr>
          <t xml:space="preserve">
Delta 7 and 8 was incorporated in Jan/20. Considers Jan-Mar/20 Energy Production.</t>
        </r>
      </text>
    </comment>
    <comment ref="R20" authorId="0" shapeId="0" xr:uid="{48CA9422-677F-498A-949C-BC3A5DD85936}">
      <text>
        <r>
          <rPr>
            <b/>
            <sz val="9"/>
            <color indexed="81"/>
            <rFont val="Tahoma"/>
            <family val="2"/>
          </rPr>
          <t>Investor Relations:</t>
        </r>
        <r>
          <rPr>
            <sz val="9"/>
            <color indexed="81"/>
            <rFont val="Tahoma"/>
            <family val="2"/>
          </rPr>
          <t xml:space="preserve">
Assuruá 1 and 2 acquisiton was concluded in Jun/19. Considers Jun/19 Energy Production.</t>
        </r>
      </text>
    </comment>
    <comment ref="V21" authorId="0" shapeId="0" xr:uid="{2E74D00F-C8AA-408D-BBA9-C15527A1F40C}">
      <text>
        <r>
          <rPr>
            <b/>
            <sz val="9"/>
            <color indexed="81"/>
            <rFont val="Tahoma"/>
            <family val="2"/>
          </rPr>
          <t>Investor Relations:</t>
        </r>
        <r>
          <rPr>
            <sz val="9"/>
            <color indexed="81"/>
            <rFont val="Tahoma"/>
            <family val="2"/>
          </rPr>
          <t xml:space="preserve">
Assuruá 3 acquisiton was concluded in Mar/20. Considers Apr-Jun/20 Energy Production.</t>
        </r>
      </text>
    </comment>
    <comment ref="AE22" authorId="0" shapeId="0" xr:uid="{014E6F9D-2758-4AD5-9917-81057B5A8B98}">
      <text>
        <r>
          <rPr>
            <b/>
            <sz val="9"/>
            <color indexed="81"/>
            <rFont val="Tahoma"/>
            <family val="2"/>
          </rPr>
          <t>Investor Relations:</t>
        </r>
        <r>
          <rPr>
            <sz val="9"/>
            <color indexed="81"/>
            <rFont val="Tahoma"/>
            <family val="2"/>
          </rPr>
          <t xml:space="preserve">
Assuruá 4 started its ramp-up phase in Sep/22.</t>
        </r>
      </text>
    </comment>
    <comment ref="AG22" authorId="0" shapeId="0" xr:uid="{CCE4FF49-F503-47AA-B2B7-D18749526D99}">
      <text>
        <r>
          <rPr>
            <b/>
            <sz val="9"/>
            <color indexed="81"/>
            <rFont val="Tahoma"/>
            <family val="2"/>
          </rPr>
          <t>Investor Relations:</t>
        </r>
        <r>
          <rPr>
            <sz val="9"/>
            <color indexed="81"/>
            <rFont val="Tahoma"/>
            <family val="2"/>
          </rPr>
          <t xml:space="preserve">
Assuruá 4 reached full COD in Feb/23.</t>
        </r>
      </text>
    </comment>
    <comment ref="AH23" authorId="0" shapeId="0" xr:uid="{19EE8B4E-F985-4B2D-9282-62BCBF11FF3B}">
      <text>
        <r>
          <rPr>
            <b/>
            <sz val="9"/>
            <color indexed="81"/>
            <rFont val="Tahoma"/>
            <family val="2"/>
          </rPr>
          <t>Investor Relations:</t>
        </r>
        <r>
          <rPr>
            <sz val="9"/>
            <color indexed="81"/>
            <rFont val="Tahoma"/>
            <family val="2"/>
          </rPr>
          <t xml:space="preserve">
Assuruá 5 started its ramp-up phase in Apr/23.</t>
        </r>
      </text>
    </comment>
    <comment ref="AI23" authorId="0" shapeId="0" xr:uid="{35578C01-64FA-4129-8552-89BE9CC86BC1}">
      <text>
        <r>
          <rPr>
            <b/>
            <sz val="9"/>
            <color indexed="81"/>
            <rFont val="Tahoma"/>
            <family val="2"/>
          </rPr>
          <t>Investor Relations:</t>
        </r>
        <r>
          <rPr>
            <sz val="9"/>
            <color indexed="81"/>
            <rFont val="Tahoma"/>
            <family val="2"/>
          </rPr>
          <t xml:space="preserve">
Assuruá 5 reached full COD in Oct/23.</t>
        </r>
      </text>
    </comment>
    <comment ref="X25" authorId="0" shapeId="0" xr:uid="{55AD6DCC-8CC3-4835-95F1-373691D0D647}">
      <text>
        <r>
          <rPr>
            <b/>
            <sz val="9"/>
            <color indexed="81"/>
            <rFont val="Tahoma"/>
            <family val="2"/>
          </rPr>
          <t>Investor Relations:</t>
        </r>
        <r>
          <rPr>
            <sz val="9"/>
            <color indexed="81"/>
            <rFont val="Tahoma"/>
            <family val="2"/>
          </rPr>
          <t xml:space="preserve">
Ventos da Bahia 1 and 2 50% stake acquisition was concluded in Dec/20. Considers Dec/20 Energy Production.</t>
        </r>
      </text>
    </comment>
    <comment ref="AF26" authorId="0" shapeId="0" xr:uid="{73837A96-B0BC-4F38-8775-52C729B925D6}">
      <text>
        <r>
          <rPr>
            <b/>
            <sz val="9"/>
            <color indexed="81"/>
            <rFont val="Tahoma"/>
            <family val="2"/>
          </rPr>
          <t xml:space="preserve">Investor Relations:
</t>
        </r>
        <r>
          <rPr>
            <sz val="9"/>
            <color indexed="81"/>
            <rFont val="Tahoma"/>
            <family val="2"/>
          </rPr>
          <t>Ventos da Bahia 3 50% stake acquisition was concluded in Dec/22. Considers Dec/22 Energy Production</t>
        </r>
        <r>
          <rPr>
            <b/>
            <sz val="9"/>
            <color indexed="81"/>
            <rFont val="Tahoma"/>
            <family val="2"/>
          </rPr>
          <t>.</t>
        </r>
        <r>
          <rPr>
            <sz val="9"/>
            <color indexed="81"/>
            <rFont val="Tahoma"/>
            <family val="2"/>
          </rPr>
          <t xml:space="preserve">
</t>
        </r>
      </text>
    </comment>
    <comment ref="P29" authorId="0" shapeId="0" xr:uid="{F32B2A36-5777-45D5-A556-B66EB4F820D4}">
      <text>
        <r>
          <rPr>
            <b/>
            <sz val="9"/>
            <color indexed="81"/>
            <rFont val="Tahoma"/>
            <family val="2"/>
          </rPr>
          <t>Investor Relations:</t>
        </r>
        <r>
          <rPr>
            <sz val="9"/>
            <color indexed="81"/>
            <rFont val="Tahoma"/>
            <family val="2"/>
          </rPr>
          <t xml:space="preserve">
Pirapora 50% stake acquisiton was concluded in Dec/18. Considers Dec/18 Energy Production.</t>
        </r>
      </text>
    </comment>
    <comment ref="J32" authorId="0" shapeId="0" xr:uid="{70C6015A-E527-4CDB-A28E-92FC7B436FB4}">
      <text>
        <r>
          <rPr>
            <b/>
            <sz val="9"/>
            <color indexed="81"/>
            <rFont val="Tahoma"/>
            <family val="2"/>
          </rPr>
          <t>Investor Relations:</t>
        </r>
        <r>
          <rPr>
            <sz val="9"/>
            <color indexed="81"/>
            <rFont val="Tahoma"/>
            <family val="2"/>
          </rPr>
          <t xml:space="preserve">
Serra das Agulhas incorporated in 2Q17. Considers Apr-Jun/17 Energy Production.</t>
        </r>
      </text>
    </comment>
    <comment ref="X34" authorId="0" shapeId="0" xr:uid="{0F5119EC-F3C7-4F6A-BB4E-BAB0BAE78B23}">
      <text>
        <r>
          <rPr>
            <b/>
            <sz val="9"/>
            <color indexed="81"/>
            <rFont val="Tahoma"/>
            <family val="2"/>
          </rPr>
          <t>Investor Relations:</t>
        </r>
        <r>
          <rPr>
            <sz val="9"/>
            <color indexed="81"/>
            <rFont val="Tahoma"/>
            <family val="2"/>
          </rPr>
          <t xml:space="preserve">
Chuí acquistion was concluded in Nov/20. Considers Dec/20 Energy Production.</t>
        </r>
      </text>
    </comment>
    <comment ref="AJ38" authorId="0" shapeId="0" xr:uid="{50A6B09D-6DCD-4423-9DDA-CB1A7120FE47}">
      <text>
        <r>
          <rPr>
            <b/>
            <sz val="9"/>
            <color indexed="81"/>
            <rFont val="Tahoma"/>
            <family val="2"/>
          </rPr>
          <t xml:space="preserve">Investor Relations:
</t>
        </r>
        <r>
          <rPr>
            <sz val="9"/>
            <color indexed="81"/>
            <rFont val="Tahoma"/>
            <family val="2"/>
          </rPr>
          <t>Goodnight 1 started its ramp-up phase in Nov/23.</t>
        </r>
      </text>
    </comment>
    <comment ref="AK38" authorId="0" shapeId="0" xr:uid="{039AC6AF-658B-4D56-9A1A-918DEFAA2366}">
      <text>
        <r>
          <rPr>
            <b/>
            <sz val="9"/>
            <color indexed="81"/>
            <rFont val="Tahoma"/>
            <family val="2"/>
          </rPr>
          <t xml:space="preserve">Investor Relations:
</t>
        </r>
        <r>
          <rPr>
            <sz val="9"/>
            <color indexed="81"/>
            <rFont val="Tahoma"/>
            <family val="2"/>
          </rPr>
          <t>Goodnight 1 reached full COD in Jan/24.</t>
        </r>
      </text>
    </comment>
  </commentList>
</comments>
</file>

<file path=xl/sharedStrings.xml><?xml version="1.0" encoding="utf-8"?>
<sst xmlns="http://schemas.openxmlformats.org/spreadsheetml/2006/main" count="2337" uniqueCount="900">
  <si>
    <r>
      <rPr>
        <b/>
        <sz val="8"/>
        <color theme="9"/>
        <rFont val="Poppins"/>
      </rPr>
      <t xml:space="preserve">Disclaimer: </t>
    </r>
    <r>
      <rPr>
        <sz val="8"/>
        <color theme="9"/>
        <rFont val="Poppins"/>
      </rPr>
      <t xml:space="preserve">The Material prepared by Serena (“Company”), attached herein (“Material”), presents the Company's economic, financial and operational information and does not imply, on the part of the Company, any declaration or guarantee regarding the expectations of earnings and / or the amount invested in the Shares and / or the information contained in this Material, especially the projections made by the Company based on said information.
Information on business prospects, projections and operational and financial targets are mere forecasts and are not guarantees of future performance. The information is and will be, as the case may be, subject to many risks, uncertainties and factors related to the operations and business environments of the Company and its subsidiaries that may cause the Company's actual results to differ materially from any future results expressed or implied in such projections.
This material does not constitute an offer, or an invitation or solicitation for an offer, to purchase any securities issued by the Company. This material contains statements that are forward-looking, which are only predictions and may not be deemed as guarantees of future performance.  Such forward-looking statements are and will be subject to many risks, uncertainties and factors that may cause the actual results of the Company to be materially different from any future results expressed or implied in such forward-looking statements. Readers are cautioned not to rely on any such forward-looking statements in making any investment or business decision. No representation or warranty, express or implied, is made concerning the accuracy, fairness or completeness of the information presented herein. The Company does not undertake any obligation to update or correct this material or any information contained herein. </t>
    </r>
  </si>
  <si>
    <t>Financials Worksheet</t>
  </si>
  <si>
    <t>Serena Portfolio</t>
  </si>
  <si>
    <t>Development Pipeline</t>
  </si>
  <si>
    <t>Energy Production</t>
  </si>
  <si>
    <t>Energy Balance</t>
  </si>
  <si>
    <t>Financial KPIs - Adjusted View</t>
  </si>
  <si>
    <t>Income Statement</t>
  </si>
  <si>
    <t>Net Operating Revenue</t>
  </si>
  <si>
    <t>Operating Costs</t>
  </si>
  <si>
    <t>G&amp;A Expenses</t>
  </si>
  <si>
    <t>Net Financial Result</t>
  </si>
  <si>
    <t>Balance Sheet - Assets</t>
  </si>
  <si>
    <t>Balance Sheet - Liabilities and Equity</t>
  </si>
  <si>
    <t>Indebtedness</t>
  </si>
  <si>
    <t>Asset Structure</t>
  </si>
  <si>
    <t>CCEE Assets Code</t>
  </si>
  <si>
    <t>Operating Capacity (MW)</t>
  </si>
  <si>
    <t>Under Construction Capacity (MW)</t>
  </si>
  <si>
    <t>Pipeline Under Development (MW)</t>
  </si>
  <si>
    <t>#</t>
  </si>
  <si>
    <t>Complex</t>
  </si>
  <si>
    <t>Assets</t>
  </si>
  <si>
    <t>Source</t>
  </si>
  <si>
    <t>Installed
Capacity (MW)</t>
  </si>
  <si>
    <t>Share (%)</t>
  </si>
  <si>
    <t>P50¹
(MWavg)</t>
  </si>
  <si>
    <t>Assured
Energy²
(MWavg.)</t>
  </si>
  <si>
    <t>Delta Complex</t>
  </si>
  <si>
    <t>Delta Piauí and Maranhão</t>
  </si>
  <si>
    <t>Wind</t>
  </si>
  <si>
    <t>Bahia Complex</t>
  </si>
  <si>
    <t>Assuruá 1, 2, 3, 4 and 5³
Ventos da Bahia 1, 2 and 3⁴</t>
  </si>
  <si>
    <t>SE/CO Complex</t>
  </si>
  <si>
    <t>Chuí Complex</t>
  </si>
  <si>
    <t>Santa Vitória do Palmar and Hermenegildo</t>
  </si>
  <si>
    <t>Goodnight Complex</t>
  </si>
  <si>
    <t>n.a.</t>
  </si>
  <si>
    <t>Energy Platform</t>
  </si>
  <si>
    <t>-</t>
  </si>
  <si>
    <t>40 to 120</t>
  </si>
  <si>
    <t>Total</t>
  </si>
  <si>
    <t>Notes:</t>
  </si>
  <si>
    <t xml:space="preserve">² Does not consider grid and internal losses. </t>
  </si>
  <si>
    <t>³ Assuruá 4 reached full COD on February, 2023, and Assuruá 5 reached full COD on October, 2023.</t>
  </si>
  <si>
    <t>BR Operational Assets</t>
  </si>
  <si>
    <t>% Serena</t>
  </si>
  <si>
    <t>Location</t>
  </si>
  <si>
    <t>Power Connection
Point</t>
  </si>
  <si>
    <t>Type of 
Connection</t>
  </si>
  <si>
    <t>Plants</t>
  </si>
  <si>
    <t>Generator 
Units (UGs)</t>
  </si>
  <si>
    <t>Installed 
Capacity¹</t>
  </si>
  <si>
    <t>Gross Assured 
Energy
(MWavg.)¹</t>
  </si>
  <si>
    <t>Net Assured 
Energy
(MWavg)²</t>
  </si>
  <si>
    <t>Contracted Volume
(MWavg.)³</t>
  </si>
  <si>
    <t>Avg. Price³
(R$/MWh)</t>
  </si>
  <si>
    <t>Market</t>
  </si>
  <si>
    <t>Auction</t>
  </si>
  <si>
    <t>Auction 
Type</t>
  </si>
  <si>
    <t>Auction Notice</t>
  </si>
  <si>
    <t xml:space="preserve">Begin
PPA Supply⁴ </t>
  </si>
  <si>
    <t xml:space="preserve">End
PPA Supply⁴ </t>
  </si>
  <si>
    <t>Start of 
Grant</t>
  </si>
  <si>
    <t>Start of
Operation</t>
  </si>
  <si>
    <t>End of 
Authorization</t>
  </si>
  <si>
    <t>WTG
Supplier</t>
  </si>
  <si>
    <t>WTG</t>
  </si>
  <si>
    <t>O&amp;M 
Supplier</t>
  </si>
  <si>
    <t>Total Portfolio</t>
  </si>
  <si>
    <t>Delta Piauí</t>
  </si>
  <si>
    <t>Delta 1</t>
  </si>
  <si>
    <t xml:space="preserve">Parnaíba - Piauí </t>
  </si>
  <si>
    <t>SE Tabuleiros II</t>
  </si>
  <si>
    <t>Distribution</t>
  </si>
  <si>
    <t>A-3/2011</t>
  </si>
  <si>
    <t>12ºLEN</t>
  </si>
  <si>
    <t>Availability</t>
  </si>
  <si>
    <t>002/2011</t>
  </si>
  <si>
    <t>Gamesa</t>
  </si>
  <si>
    <t>G97 2.0MW</t>
  </si>
  <si>
    <t>FSA - SGRE</t>
  </si>
  <si>
    <t>Delta 2</t>
  </si>
  <si>
    <t>Parnaíba - Piauí
Ilha Grande - Piauí</t>
  </si>
  <si>
    <t>A-5/2013
A-3/2015</t>
  </si>
  <si>
    <t>18ºLEN
22ºLEN</t>
  </si>
  <si>
    <t>010/2013
004/2015</t>
  </si>
  <si>
    <t>GE</t>
  </si>
  <si>
    <t>GE107 2.2MW
GE116 2.2MW</t>
  </si>
  <si>
    <t>FSA - GE</t>
  </si>
  <si>
    <t>Delta Maranhão</t>
  </si>
  <si>
    <t>Delta 3</t>
  </si>
  <si>
    <t>Barreirinhas - Maranhão
Paulino Neves - Maranhão</t>
  </si>
  <si>
    <t>SE Miranda II</t>
  </si>
  <si>
    <t>Transmission</t>
  </si>
  <si>
    <t>A-3/2015
LER 2015</t>
  </si>
  <si>
    <t>22ºLEN
08ºLER</t>
  </si>
  <si>
    <t>Availability
Quantity</t>
  </si>
  <si>
    <t>004/2015</t>
  </si>
  <si>
    <t>GE116 2.3MW</t>
  </si>
  <si>
    <t>Delta 5 and 6</t>
  </si>
  <si>
    <t>Paulino Neves - Maranhão</t>
  </si>
  <si>
    <t>A-6/2017</t>
  </si>
  <si>
    <t>26ºLEN</t>
  </si>
  <si>
    <t>005/2017</t>
  </si>
  <si>
    <t>GE116 2.7MW</t>
  </si>
  <si>
    <t>Delta 7 and 8</t>
  </si>
  <si>
    <t>Free-Market/
Self-production</t>
  </si>
  <si>
    <t>Assuruá</t>
  </si>
  <si>
    <t>Assuruá 1 and 2</t>
  </si>
  <si>
    <t>Gentio do Ouro - Bahia
Xique-Xique - Bahia</t>
  </si>
  <si>
    <t>SE Irecê</t>
  </si>
  <si>
    <t>LER 2013
LER 2014</t>
  </si>
  <si>
    <t>05ºLER
06ºLER</t>
  </si>
  <si>
    <t>Quantity</t>
  </si>
  <si>
    <t>005/2013
008/2014</t>
  </si>
  <si>
    <t>Gamesa
GE</t>
  </si>
  <si>
    <t>G97 2.0MW
GE116 2.5MW</t>
  </si>
  <si>
    <t>FSA - SGRE
FSA - GE</t>
  </si>
  <si>
    <t>Assuruá 3</t>
  </si>
  <si>
    <t>Gentio do Ouro - Bahia</t>
  </si>
  <si>
    <t>SE Gentio do Ouro II</t>
  </si>
  <si>
    <t>A-5/2014</t>
  </si>
  <si>
    <t>20ºLEN</t>
  </si>
  <si>
    <t>006/2014</t>
  </si>
  <si>
    <t>GE116 2.5MW</t>
  </si>
  <si>
    <t>Assuruá 4</t>
  </si>
  <si>
    <t>Vestas</t>
  </si>
  <si>
    <t>V150 4.5MW</t>
  </si>
  <si>
    <t>FSA - Vestas</t>
  </si>
  <si>
    <t>Assuruá 5</t>
  </si>
  <si>
    <t>Xique-Xique - Bahia</t>
  </si>
  <si>
    <t>GE158 5.8MW</t>
  </si>
  <si>
    <t>Ventos da Bahia</t>
  </si>
  <si>
    <t>Mulungu do Morro - Bahia
Bonito - Bahia</t>
  </si>
  <si>
    <t>SE Bonito
SE Morro do Chapéu II</t>
  </si>
  <si>
    <t>Distribution
Transmission</t>
  </si>
  <si>
    <t>A-5/2013
LER 2015</t>
  </si>
  <si>
    <t>18ºLEN
08ºLER</t>
  </si>
  <si>
    <t>010/2013
009/2015</t>
  </si>
  <si>
    <t>Acciona
Vestas</t>
  </si>
  <si>
    <t>AW125 3.0MW
V110 2.2MW</t>
  </si>
  <si>
    <t>FSA - Acciona
FSA - Vestas</t>
  </si>
  <si>
    <t>Ventos da Bahia 3</t>
  </si>
  <si>
    <t>Mulungu do Morro - Bahia
Souto Soares - Bahia</t>
  </si>
  <si>
    <t>SE Morro do Chapéu II</t>
  </si>
  <si>
    <t>A-6/2018
Free-Market</t>
  </si>
  <si>
    <t>28ºLEN</t>
  </si>
  <si>
    <t>003/2018</t>
  </si>
  <si>
    <t>GE158 5.5MW</t>
  </si>
  <si>
    <t>Gargaú</t>
  </si>
  <si>
    <t>São Francisco de Itabapoana - Rio de Janeiro</t>
  </si>
  <si>
    <t>SE Santa Clara</t>
  </si>
  <si>
    <t>Proinfa</t>
  </si>
  <si>
    <t>V82 1.65MW</t>
  </si>
  <si>
    <t>Pirapora</t>
  </si>
  <si>
    <t>Solar</t>
  </si>
  <si>
    <t>Serra da Agulhas</t>
  </si>
  <si>
    <t>Hydro - SHP</t>
  </si>
  <si>
    <t>Diamantina/Monjolos - Minas Gerais</t>
  </si>
  <si>
    <t>Monjolos</t>
  </si>
  <si>
    <t>A-5/2013
A-5/2016</t>
  </si>
  <si>
    <t>18ºLEN
23º LEN</t>
  </si>
  <si>
    <t>010/2013
001/2016</t>
  </si>
  <si>
    <t>Pipoca</t>
  </si>
  <si>
    <t>Caratinga/Ipanema - Minas Gerais</t>
  </si>
  <si>
    <t>SE PCH Pipoca</t>
  </si>
  <si>
    <t>Free-Market</t>
  </si>
  <si>
    <t>Indaiás</t>
  </si>
  <si>
    <t>Cassilândia - Mato Grosso do Sul</t>
  </si>
  <si>
    <t>Chapadão do Sul</t>
  </si>
  <si>
    <t>Chuí/Santa Vitória do Palmar - Rio Grande do Sul</t>
  </si>
  <si>
    <t>SE Santa Vitória do Palmar 2</t>
  </si>
  <si>
    <t>GE
Gamesa</t>
  </si>
  <si>
    <t>GE100 1.79MW
G97 2.0MW</t>
  </si>
  <si>
    <t>FSA - GE
FSA - SGRE</t>
  </si>
  <si>
    <t>² Considers grid and internal losses. Considers Company's proportional stake of 50% in Ventos da Bahia and Pirapora. Considers 100% of Pipoca. Specifically for Assuruá 4 and Assuruá 5 (which has recently achieved COD), considers a preview of the asset's Assured Energy, measured by a third party certifier. The Assured Energy here presented is provisory, as the official regulatory agent is still analysing the official data.</t>
  </si>
  <si>
    <t xml:space="preserve">⁴ For regulated contracts, considers the shortest start date for Begin and longest end date for End. </t>
  </si>
  <si>
    <t>Key Metrics </t>
  </si>
  <si>
    <t>On-going DG
(Building 
and NTP)</t>
  </si>
  <si>
    <t>Future DG
(Short-term 
pipeline)</t>
  </si>
  <si>
    <t>Goodnight 2
(Short-term 
Pipeline)</t>
  </si>
  <si>
    <t>Potential Capacity¹</t>
  </si>
  <si>
    <t>265.5 MW</t>
  </si>
  <si>
    <t>Load Factor (%)</t>
  </si>
  <si>
    <t>~31%
(First Year)</t>
  </si>
  <si>
    <t>29%-32%
(First Year)</t>
  </si>
  <si>
    <t>~52%</t>
  </si>
  <si>
    <t>40% - 60%</t>
  </si>
  <si>
    <t>28% - 33%</t>
  </si>
  <si>
    <t>Construction Start</t>
  </si>
  <si>
    <t>June 2023</t>
  </si>
  <si>
    <t>Full COD</t>
  </si>
  <si>
    <t>4Q23</t>
  </si>
  <si>
    <t>1Q25</t>
  </si>
  <si>
    <t>2Q25</t>
  </si>
  <si>
    <t>Serena's Share²</t>
  </si>
  <si>
    <t>Total CAPEX Estimate</t>
  </si>
  <si>
    <t>CAPEX Deployed²</t>
  </si>
  <si>
    <t>Funding</t>
  </si>
  <si>
    <t>All phases: ~60%
BNB, BNDES, SUDENE</t>
  </si>
  <si>
    <t>Full Year EBITDA Expectation³</t>
  </si>
  <si>
    <t xml:space="preserve">¹ May vary due to layout changes. </t>
  </si>
  <si>
    <t>³ First full year of the asset. In nominal terms.</t>
  </si>
  <si>
    <t>Date</t>
  </si>
  <si>
    <t>Year</t>
  </si>
  <si>
    <t>Energy Production (in GWh)</t>
  </si>
  <si>
    <t>BR Assets</t>
  </si>
  <si>
    <t>Delta 5 e 6</t>
  </si>
  <si>
    <t>Delta 7 e 8</t>
  </si>
  <si>
    <t>Assuruá 1 e 2</t>
  </si>
  <si>
    <t>Ventos da Bahia 1 e 2¹</t>
  </si>
  <si>
    <t>Ventos da Bahia 3¹</t>
  </si>
  <si>
    <t>Pirapora¹</t>
  </si>
  <si>
    <t>Pipoca²</t>
  </si>
  <si>
    <t>Serra das Agulhas</t>
  </si>
  <si>
    <t>Chuí</t>
  </si>
  <si>
    <t>US Assets</t>
  </si>
  <si>
    <t>Goodnight 1 (Development)</t>
  </si>
  <si>
    <t>Total Energy Production (BR + US)</t>
  </si>
  <si>
    <t>¹ Considers Company's proportional stake of 50%.</t>
  </si>
  <si>
    <t>² Considers 100% of Pipoca.</t>
  </si>
  <si>
    <t>Consolidated Energy Portfolio Distribution (MWm)</t>
  </si>
  <si>
    <t>Total Resources Under Management (A)</t>
  </si>
  <si>
    <t>Assured Energy (BR Portfolio)¹</t>
  </si>
  <si>
    <t>Purchase for Resale (BR Portfolio)</t>
  </si>
  <si>
    <t>Distributed Generation - P50 - Solar (BR)</t>
  </si>
  <si>
    <t>Certified P50 - Wind (US)</t>
  </si>
  <si>
    <t>Consolidated Contracted Energy Sales (B)</t>
  </si>
  <si>
    <t>Regulated Market PPAs (BR)</t>
  </si>
  <si>
    <t>Free Market PPAs (BR)²</t>
  </si>
  <si>
    <t>Distributed Generation - Solar (BR)</t>
  </si>
  <si>
    <t xml:space="preserve">Revenue Put (US) </t>
  </si>
  <si>
    <t>Consolidated Uncontracted Energy (C = A-B)</t>
  </si>
  <si>
    <t>Consolidated Contracted Level (%)</t>
  </si>
  <si>
    <t>Contracted Energy (D = B/A)</t>
  </si>
  <si>
    <t>Regulated Market (BR)</t>
  </si>
  <si>
    <t>Free Market (BR)</t>
  </si>
  <si>
    <t>Distributed Generation (BR)</t>
  </si>
  <si>
    <t>Revenue Put (US)</t>
  </si>
  <si>
    <t>Uncontracted Energy  (E = C/A)</t>
  </si>
  <si>
    <t>Consolidated Average Sales Prices (R$/MWh)</t>
  </si>
  <si>
    <t>Average Sales Price</t>
  </si>
  <si>
    <t>Distributed Generation⁴</t>
  </si>
  <si>
    <t>Merchant Price - Goodnight 1⁵</t>
  </si>
  <si>
    <t>² Bilateral contracts includes traditional PPAs and self-production arrangements already closed (Delta 7 and 8, Chuí, Assuruá 4 and Assuruá 5).</t>
  </si>
  <si>
    <t>⁴ Does not consider the annual variation in tariffs.</t>
  </si>
  <si>
    <t>⁵ Considers an exchange rate of 4.95 USD/BRL.</t>
  </si>
  <si>
    <t>BR Energy Portfolio Distribution¹ (MWm)</t>
  </si>
  <si>
    <t>Assured Energy (BR Portfolio)</t>
  </si>
  <si>
    <t>Assured Energy - Wind (BR)</t>
  </si>
  <si>
    <t>Assured Energy - Hydro (BR)</t>
  </si>
  <si>
    <t>Assured Energy - Solar (BR)</t>
  </si>
  <si>
    <t>Purchase for Resale (BR)</t>
  </si>
  <si>
    <t>BR Contracted Energy Sales (B)</t>
  </si>
  <si>
    <t>BR Contracted Level (%)</t>
  </si>
  <si>
    <t>Regulated Market</t>
  </si>
  <si>
    <t>Free Market</t>
  </si>
  <si>
    <t>BR Average Sales Prices (R$/MWh)</t>
  </si>
  <si>
    <t>Average Sales Price³</t>
  </si>
  <si>
    <t>Regulated Market PPAs (BR)²</t>
  </si>
  <si>
    <t>Free Market PPAs (BR)</t>
  </si>
  <si>
    <t>Distributed Generation Energy Portfolio Distribution (MWm)</t>
  </si>
  <si>
    <t>Distributed Generation Contracted Energy Sales (B)</t>
  </si>
  <si>
    <t>Distributed Generation Uncontracted Energy (C = A-B)</t>
  </si>
  <si>
    <t>Distributed Generation Contracted Level (%)</t>
  </si>
  <si>
    <t>Distributed Generation Average Sales Prices (R$/MWh)</t>
  </si>
  <si>
    <t>Distributed Generation - Solar (BR)¹</t>
  </si>
  <si>
    <t>¹ Does not consider the annual variation in tariffs.</t>
  </si>
  <si>
    <t>US Energy Portfolio Distribution (MWm)</t>
  </si>
  <si>
    <t>US Contracted Energy Sales (B)</t>
  </si>
  <si>
    <t>US Uncontracted Energy (C = A-B)</t>
  </si>
  <si>
    <t>US Contracted Level (%)</t>
  </si>
  <si>
    <t>Uncontracted Energy  (E = C/A) - Merchant</t>
  </si>
  <si>
    <t>US Average Sales Prices (R$/MWh)</t>
  </si>
  <si>
    <t>Merchant Price - Goodnight 1 (R$/MWh)</t>
  </si>
  <si>
    <t>Merchant Price - Goodnight 1 (US$/MWh)</t>
  </si>
  <si>
    <t>Exchange Rate (US$ to R$)</t>
  </si>
  <si>
    <t>Adjusted KPIs (in million Reais)</t>
  </si>
  <si>
    <t>P&amp;L (in million Reais)</t>
  </si>
  <si>
    <t>Energy Purchase</t>
  </si>
  <si>
    <t>Tax Credit</t>
  </si>
  <si>
    <t>Energy Gross Profit</t>
  </si>
  <si>
    <t>Operating and maintenance costs (ex-D&amp;A)</t>
  </si>
  <si>
    <t>O&amp;M</t>
  </si>
  <si>
    <t>Regulatory Charges</t>
  </si>
  <si>
    <t>Administrative, personnel and general expenses (ex-D&amp;A)</t>
  </si>
  <si>
    <t>Other Operating Income (Expenses)</t>
  </si>
  <si>
    <t>Equity Income</t>
  </si>
  <si>
    <t>EBITDA</t>
  </si>
  <si>
    <t>Depreciation and amortization</t>
  </si>
  <si>
    <t>Earnings Before Interest and Taxes (EBIT)</t>
  </si>
  <si>
    <t>Net financial result</t>
  </si>
  <si>
    <t>Earnings Before Taxes (EBT)</t>
  </si>
  <si>
    <t>Income Taxes</t>
  </si>
  <si>
    <t>Net Income (Losses)</t>
  </si>
  <si>
    <t>Adjusted Energy Gross Profit (in million Reais)</t>
  </si>
  <si>
    <t>Energy Gross Profit from JVs</t>
  </si>
  <si>
    <t>Energy Platform (proportional to 51%)</t>
  </si>
  <si>
    <t>Pirapora (proportional to 50%)</t>
  </si>
  <si>
    <t>Ventos da Bahia 1, 2 and 3 (proportional to 50%)</t>
  </si>
  <si>
    <t>Pipoca (proportional to 51%)</t>
  </si>
  <si>
    <t>Adjusted Energy Gross Profit</t>
  </si>
  <si>
    <t>Adjusted EBITDA (in million Reais)</t>
  </si>
  <si>
    <t>Non-recurring items</t>
  </si>
  <si>
    <t>EBITDA from JVs</t>
  </si>
  <si>
    <t>Adjusted EBITDA</t>
  </si>
  <si>
    <t>Adjusted EBITDA Margin</t>
  </si>
  <si>
    <t>2020: Result was restated in 2021.</t>
  </si>
  <si>
    <t>2021: Result equivalent to 1 month of Serena Energia + 11 months Serena Geração.</t>
  </si>
  <si>
    <t>Income Statement (in million Reais) - IFRS</t>
  </si>
  <si>
    <t>Operating and Maintenance Costs</t>
  </si>
  <si>
    <t>Gross Profit</t>
  </si>
  <si>
    <t>Operating Income (Expenses)</t>
  </si>
  <si>
    <t>General and Administrative Expenses</t>
  </si>
  <si>
    <t>Financial Income</t>
  </si>
  <si>
    <t>Financial Expenses</t>
  </si>
  <si>
    <t>Controlling Shareholders</t>
  </si>
  <si>
    <t>Non-controlling Interests</t>
  </si>
  <si>
    <t>Net Operating Revenue (in million Reais)</t>
  </si>
  <si>
    <t>Regulated PPAs Sales ("ACR")</t>
  </si>
  <si>
    <t>CCEAR</t>
  </si>
  <si>
    <t>LER</t>
  </si>
  <si>
    <t>Bilateral PPAs Sales ("ACL")</t>
  </si>
  <si>
    <t>Spot Market ("CCEE")</t>
  </si>
  <si>
    <t>Trading MTM</t>
  </si>
  <si>
    <t>Carbon Credit Sales</t>
  </si>
  <si>
    <t>Other sales</t>
  </si>
  <si>
    <t>Taxes and Deductions</t>
  </si>
  <si>
    <t>PIS/Cofins</t>
  </si>
  <si>
    <t>ICMS</t>
  </si>
  <si>
    <t>Other sales deductions</t>
  </si>
  <si>
    <t>Operating and Maintenance Cost (in million Reais)</t>
  </si>
  <si>
    <t>Carbon Credit Costs</t>
  </si>
  <si>
    <t>Depreciation and Amortization</t>
  </si>
  <si>
    <t>Tax Credit (PIS/Cofins)</t>
  </si>
  <si>
    <t>Others</t>
  </si>
  <si>
    <t>Operating and Maintenance Cost</t>
  </si>
  <si>
    <t>General and Administrative Expenses (in million Reais)</t>
  </si>
  <si>
    <t>Payroll and Benefits</t>
  </si>
  <si>
    <t>Professional Service (Consulting and Audit)</t>
  </si>
  <si>
    <t>Third-Party Service</t>
  </si>
  <si>
    <t>Publications and Advertising</t>
  </si>
  <si>
    <t>Net Financial Result (in million Reais)</t>
  </si>
  <si>
    <t>Interest on Marketable Securities</t>
  </si>
  <si>
    <t>Other Income</t>
  </si>
  <si>
    <t>Interest on Loans, Financing and Debentures</t>
  </si>
  <si>
    <t>Commission on Guarantee</t>
  </si>
  <si>
    <t>Transaction Costs</t>
  </si>
  <si>
    <t>Interest on Operating Leases</t>
  </si>
  <si>
    <t>Indexation Accrual of Accounts Payable</t>
  </si>
  <si>
    <t>Other Expenses</t>
  </si>
  <si>
    <t>Assets (in million Reais)</t>
  </si>
  <si>
    <t>Current Assets</t>
  </si>
  <si>
    <t>Cash and cash equivalents</t>
  </si>
  <si>
    <t>Trade Accounts receivable</t>
  </si>
  <si>
    <t>Dividends Receivable</t>
  </si>
  <si>
    <t>Other</t>
  </si>
  <si>
    <t>Non-current Assets</t>
  </si>
  <si>
    <t>Marketable securities - Restricted cash</t>
  </si>
  <si>
    <t>Trade accounts receivable</t>
  </si>
  <si>
    <t>Deferred taxes (IRPJ and CSLL)</t>
  </si>
  <si>
    <t>Energy futures contract</t>
  </si>
  <si>
    <t>Investments</t>
  </si>
  <si>
    <t>Property and equipment</t>
  </si>
  <si>
    <t>Intangible assets</t>
  </si>
  <si>
    <t>Total Assets</t>
  </si>
  <si>
    <t>Liabilities and Equity (in million Reais)</t>
  </si>
  <si>
    <t>Current Liabilities</t>
  </si>
  <si>
    <t>Trade accounts payable</t>
  </si>
  <si>
    <t>Loans, financing and debentures</t>
  </si>
  <si>
    <t>Labor and tax obligations</t>
  </si>
  <si>
    <t>Lease liabilities</t>
  </si>
  <si>
    <t>Accounts payable on acquisition business</t>
  </si>
  <si>
    <t>Non-current Liabilities</t>
  </si>
  <si>
    <t>Trade and accounts payable</t>
  </si>
  <si>
    <t>Deferred tax (IRPJ and CSLL)</t>
  </si>
  <si>
    <t>Total Liabilities</t>
  </si>
  <si>
    <t>Shareholders Equity</t>
  </si>
  <si>
    <t>Capital</t>
  </si>
  <si>
    <t>Treasury Shares</t>
  </si>
  <si>
    <t>Funding Costs</t>
  </si>
  <si>
    <t>Capital Reserves</t>
  </si>
  <si>
    <t>Profit Reserves</t>
  </si>
  <si>
    <t>Other Reserves</t>
  </si>
  <si>
    <t>Equity Adjustment</t>
  </si>
  <si>
    <t>Accumulated Deficit</t>
  </si>
  <si>
    <t>Non-Controlling Interest</t>
  </si>
  <si>
    <t>Total Equities and Liabilities</t>
  </si>
  <si>
    <t>Asset</t>
  </si>
  <si>
    <t>Ticker</t>
  </si>
  <si>
    <t>Financial 
Institution</t>
  </si>
  <si>
    <t>Maturity</t>
  </si>
  <si>
    <t>Interest 
Payment</t>
  </si>
  <si>
    <t>Principal 
Payment</t>
  </si>
  <si>
    <t>Debt Cost 
(p.a.)</t>
  </si>
  <si>
    <t>CCB</t>
  </si>
  <si>
    <t>Monthly</t>
  </si>
  <si>
    <t>CDI + 2.90%</t>
  </si>
  <si>
    <t>BNDES</t>
  </si>
  <si>
    <t>TJLP + 2.18%</t>
  </si>
  <si>
    <t>TJLP + 2.02%</t>
  </si>
  <si>
    <t>TJLP + 2.27%</t>
  </si>
  <si>
    <t>PTMI11</t>
  </si>
  <si>
    <t>Debentures</t>
  </si>
  <si>
    <t>Semiannual</t>
  </si>
  <si>
    <t>Semiannual
(Customized)</t>
  </si>
  <si>
    <t>IPCA + 7.38%</t>
  </si>
  <si>
    <t>TJLP + 2.32%</t>
  </si>
  <si>
    <t>OMNG12</t>
  </si>
  <si>
    <t>IPCA + 7.11%</t>
  </si>
  <si>
    <t>BNB</t>
  </si>
  <si>
    <t>Monthly
(Customized)</t>
  </si>
  <si>
    <t>IPCA + 1.75% </t>
  </si>
  <si>
    <t>IPCA + 2.19%</t>
  </si>
  <si>
    <t>Serena Geração</t>
  </si>
  <si>
    <t>OMGE11</t>
  </si>
  <si>
    <t>Annual
(Customized)</t>
  </si>
  <si>
    <t>CDI + 1.20%</t>
  </si>
  <si>
    <t>OMGE21</t>
  </si>
  <si>
    <t>CDI + 1.30%</t>
  </si>
  <si>
    <t>OMGE31</t>
  </si>
  <si>
    <t>IPCA + 5.60%</t>
  </si>
  <si>
    <t>OMGE41</t>
  </si>
  <si>
    <t>Bullet</t>
  </si>
  <si>
    <t>IPCA + 5.00%</t>
  </si>
  <si>
    <t>OMGE12</t>
  </si>
  <si>
    <t>IPCA + 4.37%</t>
  </si>
  <si>
    <t>OMGE22</t>
  </si>
  <si>
    <t>Annual</t>
  </si>
  <si>
    <t>OMGE13</t>
  </si>
  <si>
    <t>Annual
(Customized )</t>
  </si>
  <si>
    <t>CDI + 1.99%</t>
  </si>
  <si>
    <t>SVIT11</t>
  </si>
  <si>
    <t>Semiannual
(Customized )</t>
  </si>
  <si>
    <t>IPCA + 8.50%</t>
  </si>
  <si>
    <t>Assuruá 1</t>
  </si>
  <si>
    <t>TJLP + 2.92%</t>
  </si>
  <si>
    <t>SSRU11</t>
  </si>
  <si>
    <t>IPCA + 7.81%</t>
  </si>
  <si>
    <t>Assuruá 2</t>
  </si>
  <si>
    <t>TJLP + 2.75%</t>
  </si>
  <si>
    <t>CEAD11</t>
  </si>
  <si>
    <t>IPCA + 6.66%</t>
  </si>
  <si>
    <t>IPCA + 2.33%</t>
  </si>
  <si>
    <t>OD 4 (Bridge Loan Assuruá 4 and 5)</t>
  </si>
  <si>
    <t>CEIV11</t>
  </si>
  <si>
    <t>CDI + 2.80%</t>
  </si>
  <si>
    <t>IPCA + 2.04%</t>
  </si>
  <si>
    <t>Assuruá 5I, 5II and 5III (Assuruá 5)</t>
  </si>
  <si>
    <t>FDNE</t>
  </si>
  <si>
    <t>IPCA + 2.30%</t>
  </si>
  <si>
    <t>Serena Desenvolvimento</t>
  </si>
  <si>
    <t>CDI + 1.80%</t>
  </si>
  <si>
    <t>OGDS11</t>
  </si>
  <si>
    <t>CDI + 2.76%</t>
  </si>
  <si>
    <t>Serena US</t>
  </si>
  <si>
    <t>Offshore Loan</t>
  </si>
  <si>
    <t>USD + 5.65%</t>
  </si>
  <si>
    <t>USD + 7.50%</t>
  </si>
  <si>
    <t>Bridge Loan</t>
  </si>
  <si>
    <t>SOFR + 1.25%</t>
  </si>
  <si>
    <t>Gross Debt</t>
  </si>
  <si>
    <t>TJLP + 2.15%</t>
  </si>
  <si>
    <t>PRAS11</t>
  </si>
  <si>
    <t>IPCA + 5.77%</t>
  </si>
  <si>
    <t>TJLP + 3.18%</t>
  </si>
  <si>
    <t>PRPO12</t>
  </si>
  <si>
    <t>IPCA + 4.22%</t>
  </si>
  <si>
    <t>IPCA + 1.77%</t>
  </si>
  <si>
    <t>TJLP + 2.72%</t>
  </si>
  <si>
    <t>Ventos da Bahia 1</t>
  </si>
  <si>
    <t>TJLP + 2.50%</t>
  </si>
  <si>
    <t>Ventos da Bahia 2</t>
  </si>
  <si>
    <t>VDBF12</t>
  </si>
  <si>
    <t>IPCA + 3.87%</t>
  </si>
  <si>
    <t>TJLP + 2.48%</t>
  </si>
  <si>
    <t>VDBG12</t>
  </si>
  <si>
    <t>Customized</t>
  </si>
  <si>
    <t>IPCA + 1.36%</t>
  </si>
  <si>
    <t>Adjusted Gross Debt</t>
  </si>
  <si>
    <t>¹ In million reais. Does not consider transaction costs. Considers the pro-rata stake of unconsolidated investments. ² Santa Vitória do Palmar debentures merged into Serena Geração.</t>
  </si>
  <si>
    <t>Debt KPIs (Historical Data)</t>
  </si>
  <si>
    <t>Debt KPIs</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</si>
  <si>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</si>
  <si>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</si>
  <si>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</si>
  <si>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</si>
  <si>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</si>
  <si>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</si>
  <si>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</si>
  <si>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</si>
  <si>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</si>
  <si>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</si>
  <si>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</si>
  <si>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</si>
  <si>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</si>
  <si>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</si>
  <si>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</si>
  <si>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</si>
  <si>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</si>
  <si>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</si>
  <si>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</si>
  <si>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</si>
  <si>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</si>
  <si>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</si>
  <si>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</si>
  <si>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</si>
  <si>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Cost (%)</t>
  </si>
  <si>
    <t>Duration (years)</t>
  </si>
  <si>
    <t>Consolidated Principal Amortization</t>
  </si>
  <si>
    <t>Accrued 
Interest</t>
  </si>
  <si>
    <t>Long-term Loans</t>
  </si>
  <si>
    <t>ODRE Bridge Loan</t>
  </si>
  <si>
    <t>Asset Abbreviation
(Sigla Ativo)</t>
  </si>
  <si>
    <t>Asset Code 
(Código do Ativo)</t>
  </si>
  <si>
    <t>Enterprise CEG 
(CEG do Empreendimento)</t>
  </si>
  <si>
    <t>Company Name 
(Nome Empresarial)</t>
  </si>
  <si>
    <t>Delta PI</t>
  </si>
  <si>
    <t>PORTO DAS BARCAS</t>
  </si>
  <si>
    <t>EOL.CV.PI.030827-7.01</t>
  </si>
  <si>
    <t>DELTA 1 I ENERGIA S.A.</t>
  </si>
  <si>
    <t>DELTA DO PARNAIBA</t>
  </si>
  <si>
    <t>EOL.CV.PI.030838-2.01</t>
  </si>
  <si>
    <t>DELTA 1 II ENERGIA S.A.</t>
  </si>
  <si>
    <t>PORTO SALGADO</t>
  </si>
  <si>
    <t>EOL.CV.PI.030830-7.01</t>
  </si>
  <si>
    <t>DELTA 1 III ENERGIA S.A.</t>
  </si>
  <si>
    <t>EOL PORTO DO DELTA</t>
  </si>
  <si>
    <t>EOL.CV.PI.030639-8.01</t>
  </si>
  <si>
    <t>PORTO DO DELTA ENERGIA S.A.</t>
  </si>
  <si>
    <t>EOL TESTA BRANCA I</t>
  </si>
  <si>
    <t>EOL.CV.PI.031666-0.01</t>
  </si>
  <si>
    <t>TESTA BRANCA I ENERGIA S.A.</t>
  </si>
  <si>
    <t>EOL TESTA BRANCA III</t>
  </si>
  <si>
    <t>EOL.CV.PI.033479-0.01</t>
  </si>
  <si>
    <t>TESTA BRANCA III ENERGIA S.A.</t>
  </si>
  <si>
    <t>Delta MA</t>
  </si>
  <si>
    <t>EOL DELTA 3 01</t>
  </si>
  <si>
    <t>EOL.CV.MA.033682-3.01</t>
  </si>
  <si>
    <t>DELTA 3 I ENERGIA S.A.</t>
  </si>
  <si>
    <t>EOL DELTA 3 02</t>
  </si>
  <si>
    <t>EOL.CV.MA.033683-1.01</t>
  </si>
  <si>
    <t>DELTA 3 II ENERGIA S.A.</t>
  </si>
  <si>
    <t>EOL DELTA 3 03</t>
  </si>
  <si>
    <t>EOL.CV.MA.033684-0.01</t>
  </si>
  <si>
    <t>DELTA 3 III ENERGIA S.A.</t>
  </si>
  <si>
    <t>EOL DELTA 3 04</t>
  </si>
  <si>
    <t>EOL.CV.MA.033685-8.01</t>
  </si>
  <si>
    <t>DELTA 3 IV ENERGIA S.A.</t>
  </si>
  <si>
    <t>EOL DELTA 3 05</t>
  </si>
  <si>
    <t>EOL.CV.MA.033675-0.01</t>
  </si>
  <si>
    <t>DELTA 3 V ENERGIA S.A.</t>
  </si>
  <si>
    <t>EOL DELTA 3 06</t>
  </si>
  <si>
    <t>EOL.CV.MA.033673-4.01</t>
  </si>
  <si>
    <t>DELTA 3 VI ENERGIA S.A.</t>
  </si>
  <si>
    <t>EOL DELTA 3 07</t>
  </si>
  <si>
    <t>EOL.CV.MA.033680-7.01</t>
  </si>
  <si>
    <t>DELTA 3 VII ENERGIA S.A.</t>
  </si>
  <si>
    <t>DELTA 3 VIII</t>
  </si>
  <si>
    <t>EOL.CV.MA.033686-6.01</t>
  </si>
  <si>
    <t>DELTA 3 VIII ENERGIA S.A.</t>
  </si>
  <si>
    <t>DELTA 5 I I5</t>
  </si>
  <si>
    <t>EOL.CV.MA.037976-0.01</t>
  </si>
  <si>
    <t>DELTA 5 I ENERGIA S.A.</t>
  </si>
  <si>
    <t>DELTA 5 II</t>
  </si>
  <si>
    <t>EOL.CV.MA.037972-7.01</t>
  </si>
  <si>
    <t>DELTA 5 II ENERGIA S.A.</t>
  </si>
  <si>
    <t>DELTA 6 I</t>
  </si>
  <si>
    <t>EOL.CV.MA.037970-0.01</t>
  </si>
  <si>
    <t>DELTA 6 I ENERGIA S.A.</t>
  </si>
  <si>
    <t>DELTA 6 II</t>
  </si>
  <si>
    <t>EOL.CV.MA.037967-0.01</t>
  </si>
  <si>
    <t>DELTA 6 II ENERGIA S.A.</t>
  </si>
  <si>
    <t>Eólica Delta 7 I</t>
  </si>
  <si>
    <t>EOL.CV.MA.040572-8.01</t>
  </si>
  <si>
    <t>DELTA 7 I ENERGIA S.A.</t>
  </si>
  <si>
    <t>DELTA 7 II</t>
  </si>
  <si>
    <t>EOL.CV.MA.040573-6.01</t>
  </si>
  <si>
    <t>DELTA 7 II ENERGIA S.A.</t>
  </si>
  <si>
    <t>DELTA 8 I</t>
  </si>
  <si>
    <t>EOL.CV.MA.040574-4.01</t>
  </si>
  <si>
    <t>DELTA 8 I ENERGIA S.A.</t>
  </si>
  <si>
    <t>ASSURUA 1 I ENERGIA</t>
  </si>
  <si>
    <t>EOL.CV.BA.031341-6.01</t>
  </si>
  <si>
    <t>ASSURUA 1 I ENERGIA S.A.</t>
  </si>
  <si>
    <t>ASSURUA 1 II ENERGIA</t>
  </si>
  <si>
    <t>EOL.CV.BA.031343-2.01</t>
  </si>
  <si>
    <t>ASSURUA 1 II ENERGIA S.A.</t>
  </si>
  <si>
    <t>ASSURUA 1 III ENERGI</t>
  </si>
  <si>
    <t>EOL.CV.BA.031356-4.01</t>
  </si>
  <si>
    <t>ASSURUA 1 III ENERGIA S.A.</t>
  </si>
  <si>
    <t>ASSURUA 3</t>
  </si>
  <si>
    <t>EOL.CV.BA.032342-0.01</t>
  </si>
  <si>
    <t>PARQUE EOLICO ASSURUA III S.A.</t>
  </si>
  <si>
    <t>ASSURUA IV</t>
  </si>
  <si>
    <t>EOL.CV.BA.032343-8.01</t>
  </si>
  <si>
    <t>PARQUE EOLICO ASSURUA IV S.A.</t>
  </si>
  <si>
    <t>CAPOEIRAS 3</t>
  </si>
  <si>
    <t>EOL.CV.BA.032344-6.01</t>
  </si>
  <si>
    <t>PARQUE EOLICO CAPOEIRAS III S.A.</t>
  </si>
  <si>
    <t>CURRAL DE PEDRAS 1</t>
  </si>
  <si>
    <t>EOL.CV.BA.032345-4.01</t>
  </si>
  <si>
    <t>PARQUE EOLICO CURRAL DE PEDRAS I S.A.</t>
  </si>
  <si>
    <t>CURRAL DE PEDRAS 2</t>
  </si>
  <si>
    <t>EOL.CV.BA.032346-2.01</t>
  </si>
  <si>
    <t>PARQUE EOLICO CURRAL DE PEDRAS II S.A.</t>
  </si>
  <si>
    <t>DIAMANTE II</t>
  </si>
  <si>
    <t>EOL.CV.BA.032347-0.01</t>
  </si>
  <si>
    <t>PARQUE EOLICO DIAMANTE II S.A.</t>
  </si>
  <si>
    <t>DIAMANTE III</t>
  </si>
  <si>
    <t>EOL.CV.BA.032348-9.01</t>
  </si>
  <si>
    <t>PARQUE EOLICO DIAMANTE III S.A.</t>
  </si>
  <si>
    <t>LARANJEIRAS 1</t>
  </si>
  <si>
    <t>EOL.CV.BA.032349-7.01</t>
  </si>
  <si>
    <t>PARQUE EOLICO LARANJEIRAS I S.A.</t>
  </si>
  <si>
    <t>LARANJEIRAS 2</t>
  </si>
  <si>
    <t>EOL.CV.BA.032350-0.01</t>
  </si>
  <si>
    <t>PARQUE EOLICO LARANJEIRAS II S.A.</t>
  </si>
  <si>
    <t>LARANJEIRAS 5</t>
  </si>
  <si>
    <t>EOL.CV.BA.032351-9.01</t>
  </si>
  <si>
    <t>PARQUE EOLICO LARANJEIRAS V S.A.</t>
  </si>
  <si>
    <t>ASSURUA 3 I ENERGIA</t>
  </si>
  <si>
    <t>EOL.CV.BA.033626-2.01</t>
  </si>
  <si>
    <t>ASSURUA 3 I ENERGIA S.A.</t>
  </si>
  <si>
    <t>ASSURUA 3 II ENERGIA</t>
  </si>
  <si>
    <t>EOL.CV.BA.033627-0.01</t>
  </si>
  <si>
    <t>ASSURUA 3 II ENERGIA S.A.</t>
  </si>
  <si>
    <t>EOL ASSURUA 4 I</t>
  </si>
  <si>
    <t>EOL.CV.BA.050463-7.01</t>
  </si>
  <si>
    <t>OMEGA DESENVOLVIMENTO DE ENERGIA 5 S.A.</t>
  </si>
  <si>
    <t>EOL ASSURUA 4 II</t>
  </si>
  <si>
    <t>EOL.CV.BA.050465-3.01</t>
  </si>
  <si>
    <t>OMEGA DESENVOLVIMENTO DE ENERGIA 7 S.A.</t>
  </si>
  <si>
    <t>EOL ASSURUA 4 III</t>
  </si>
  <si>
    <t>EOL.CV.BA.050467-0.01</t>
  </si>
  <si>
    <t>OMEGA DESENVOLVIMENTO DE ENERGIA 3 S.A.</t>
  </si>
  <si>
    <t>EOL ASSURUA 4 IV</t>
  </si>
  <si>
    <t>EOL.CV.BA.050464-5.01</t>
  </si>
  <si>
    <t>OMEGA DESENVOLVIMENTO DE ENERGIA 8 S.A.</t>
  </si>
  <si>
    <t>EOL ASSURUA 4 V</t>
  </si>
  <si>
    <t>EOL.CV.BA.050466-1.01</t>
  </si>
  <si>
    <t>OMEGA DESENVOLVIMENTO DE ENERGIA 6 S.A.</t>
  </si>
  <si>
    <t>EOL ASSURUA 4 VI</t>
  </si>
  <si>
    <t>EOL.CV.BA.050468-8.01</t>
  </si>
  <si>
    <t>OMEGA DESENVOLVIMENTO DE ENERGIA 2 S.A.</t>
  </si>
  <si>
    <t>ASSURUA 5 I</t>
  </si>
  <si>
    <t xml:space="preserve"> EOL.CV.BA.051784-4.01</t>
  </si>
  <si>
    <t>ASSURUA 5 I ENERGIA S.A.</t>
  </si>
  <si>
    <t>ASSURUA 5 III</t>
  </si>
  <si>
    <t>EOL.CV.BA.051785-2.01</t>
  </si>
  <si>
    <t>ASSURUA 5 II ENERGIA S.A.</t>
  </si>
  <si>
    <t>EOL.CV.BA.051786-0.01</t>
  </si>
  <si>
    <t>ASSURUA 5 III ENERGIA S.A.</t>
  </si>
  <si>
    <t>ASSURUA 5 IV</t>
  </si>
  <si>
    <t>EOL.CV.BA.051787-9.01</t>
  </si>
  <si>
    <t>ASSURUA 5 IV ENERGIA S.A.</t>
  </si>
  <si>
    <t>ASSURUA 5 V</t>
  </si>
  <si>
    <t>EOL.CV.BA.051788-7.01</t>
  </si>
  <si>
    <t>ASSURUA 5 V ENERGIA S.A.</t>
  </si>
  <si>
    <t>ASSURUA 5 VI</t>
  </si>
  <si>
    <t>EOL.CV.BA.051789-5.01</t>
  </si>
  <si>
    <t>ASSURUA 5 VI ENERGIA S.A.</t>
  </si>
  <si>
    <t>VENTOS DA BAHIA 2</t>
  </si>
  <si>
    <t>EOL.CV.BA.031758-6.01</t>
  </si>
  <si>
    <t>PARQUE EOLICO ALTO DO BONITO S.A.</t>
  </si>
  <si>
    <t>VENTOS DA BAHIA 4</t>
  </si>
  <si>
    <t>EOL.CV.BA.031770-5.01</t>
  </si>
  <si>
    <t>PARQUE EOLICO COLINA S.A.</t>
  </si>
  <si>
    <t>VENTOS DA BAHIA 8</t>
  </si>
  <si>
    <t>EOL.CV.BA.031771-3.01</t>
  </si>
  <si>
    <t>PARQUE EOLICO BOA VISTA S.A.</t>
  </si>
  <si>
    <t>VENTOS DA BAHIA I</t>
  </si>
  <si>
    <t>EOL.CV.BA.032526-0.01</t>
  </si>
  <si>
    <t>PARQUE EOLICO VENTOS DA BAHIA I S.A.</t>
  </si>
  <si>
    <t>VENTOS DA BAHIA III</t>
  </si>
  <si>
    <t>EOL.CV.BA.032527-9.01</t>
  </si>
  <si>
    <t>PARQUE EOLICO VENTOS DA BAHIA III S.A.</t>
  </si>
  <si>
    <t>VENTOS DA BAHIA IX</t>
  </si>
  <si>
    <t>EOL.CV.BA.032531-7.01</t>
  </si>
  <si>
    <t>PARQUE EOLICO VENTOS DA BAHIA IX S.A.</t>
  </si>
  <si>
    <t>VENTOS D BAHIA XVIII</t>
  </si>
  <si>
    <t>EOL.CV.BA.034883-0.01</t>
  </si>
  <si>
    <t>PARQUE EOLICO VENTOS DA BAHIA XVIII S.A.</t>
  </si>
  <si>
    <t>VENTOS DA BAHIA XIII</t>
  </si>
  <si>
    <t>EOL.CV.BA.032535-0.01</t>
  </si>
  <si>
    <t>PARQUE EOLICO VENTOS DA BAHIA XIII S.A.</t>
  </si>
  <si>
    <t>VENTOS DA BAHIA XIV</t>
  </si>
  <si>
    <t>EOL.CV.BA.032536-8.01</t>
  </si>
  <si>
    <t>PARQUE EOLICO VENTOS DA BAHIA XIV S.A.</t>
  </si>
  <si>
    <t>VENTOS DA BAHIA XXVI</t>
  </si>
  <si>
    <t>EOL.CV.BA.034889-9.01</t>
  </si>
  <si>
    <t>PARQUE EOLICO VENTOS DA BAHIA XXVII S.A.</t>
  </si>
  <si>
    <t>BAHIA XXIII</t>
  </si>
  <si>
    <t>EOL.CV.BA.035234-9.01</t>
  </si>
  <si>
    <t>PARQUE EOLICO VENTOS DA BAHIA XXIII S.A.</t>
  </si>
  <si>
    <t>PCH SERRA DAS AGULHA</t>
  </si>
  <si>
    <t>PCH.PH.MG.031207-0.01</t>
  </si>
  <si>
    <t>SERRA DAS AGULHAS ENERGIA S.A.</t>
  </si>
  <si>
    <t>Indaiá Grande</t>
  </si>
  <si>
    <t>INDAIA GRANDE</t>
  </si>
  <si>
    <t>PCH.PH.MS.030078-0.01</t>
  </si>
  <si>
    <t>INDAIA GRANDE ENERGIA S/A</t>
  </si>
  <si>
    <t>Indaiázinho</t>
  </si>
  <si>
    <t>INDAIAZINHO</t>
  </si>
  <si>
    <t>PCH.PH.MS.030079-9.01</t>
  </si>
  <si>
    <t>INDAIAZINHO ENERGIA S.A.</t>
  </si>
  <si>
    <t>PIPOCA</t>
  </si>
  <si>
    <t>PCH.PH.MG.002069-9.01</t>
  </si>
  <si>
    <t>HIDRELETRICA PIPOCA S.A.</t>
  </si>
  <si>
    <t xml:space="preserve">Gargaú </t>
  </si>
  <si>
    <t>GARGAU</t>
  </si>
  <si>
    <t>EOL.CV.RJ.028730-0.01</t>
  </si>
  <si>
    <t>CENTRAIS ELETRICAS BRASILEIRAS SA ELETROBRAS</t>
  </si>
  <si>
    <t>Santa Vitória do Palmar</t>
  </si>
  <si>
    <t>CHUI IV</t>
  </si>
  <si>
    <t>EOL.CV.RS.030754-8.01</t>
  </si>
  <si>
    <t>OMEGA DESENVOLVIMENTO DE ENERGIA 15 S.A.</t>
  </si>
  <si>
    <t>CHUI V</t>
  </si>
  <si>
    <t>EOL.CV.RS.030760-2.01</t>
  </si>
  <si>
    <t>CHUI I</t>
  </si>
  <si>
    <t>EOL.CV.RS.030767-0.01</t>
  </si>
  <si>
    <t>CHUI II</t>
  </si>
  <si>
    <t>EOL.CV.RS.030790-4.01</t>
  </si>
  <si>
    <t>VERACE VI</t>
  </si>
  <si>
    <t>EOL.CV.RS.030740-8.01</t>
  </si>
  <si>
    <t>VERACE IV</t>
  </si>
  <si>
    <t>EOL.CV.RS.030741-6.01</t>
  </si>
  <si>
    <t>VERACE II</t>
  </si>
  <si>
    <t>EOL.CV.RS.030742-4.01</t>
  </si>
  <si>
    <t>VERACE I</t>
  </si>
  <si>
    <t>EOL.CV.RS.030745-9.01</t>
  </si>
  <si>
    <t>VERACE III</t>
  </si>
  <si>
    <t>EOL.CV.RS.030746-7.01</t>
  </si>
  <si>
    <t>VERACE VII</t>
  </si>
  <si>
    <t>EOL.CV.RS.030747-5.01</t>
  </si>
  <si>
    <t>VERACE IX</t>
  </si>
  <si>
    <t>EOL.CV.RS.030748-3.01</t>
  </si>
  <si>
    <t>VERACE 10</t>
  </si>
  <si>
    <t>EOL.CV.RS.030749-1.01</t>
  </si>
  <si>
    <t>VERACE VIII</t>
  </si>
  <si>
    <t>EOL.CV.RS.030755-6.01</t>
  </si>
  <si>
    <t>MINUANO II</t>
  </si>
  <si>
    <t>EOL.CV.RS.030791-2.01</t>
  </si>
  <si>
    <t>VERACE 5</t>
  </si>
  <si>
    <t>EOL.CV.RS.030829-3.01</t>
  </si>
  <si>
    <t>MINUANO I</t>
  </si>
  <si>
    <t>EOL.CV.RS.030844-7.01</t>
  </si>
  <si>
    <t>Hermenegildo</t>
  </si>
  <si>
    <t>CHUI IX</t>
  </si>
  <si>
    <t>EOL.CV.RS.031517-6.01</t>
  </si>
  <si>
    <t>VERACE 35</t>
  </si>
  <si>
    <t>EOL.CV.RS.031539-7.01</t>
  </si>
  <si>
    <t>VERACE 25</t>
  </si>
  <si>
    <t>EOL.CV.RS.031541-9.01</t>
  </si>
  <si>
    <t>VERACE 29</t>
  </si>
  <si>
    <t>EOL.CV.RS.031557-5.01</t>
  </si>
  <si>
    <t>VERACE 31</t>
  </si>
  <si>
    <t>EOL.CV.RS.031558-3.01</t>
  </si>
  <si>
    <t>VERACE 26</t>
  </si>
  <si>
    <t>EOL.CV.RS.031559-1.01</t>
  </si>
  <si>
    <t>VERACE 24</t>
  </si>
  <si>
    <t>EOL.CV.RS.031561-3.01</t>
  </si>
  <si>
    <t>VERACE 28</t>
  </si>
  <si>
    <t>EOL.CV.RS.031578-8.01</t>
  </si>
  <si>
    <t>VERACE 27</t>
  </si>
  <si>
    <t>EOL.CV.RS.031600-8.01</t>
  </si>
  <si>
    <t>VERACE 34</t>
  </si>
  <si>
    <t>EOL.CV.RS.031601-6.01</t>
  </si>
  <si>
    <t>VERACE 30</t>
  </si>
  <si>
    <t>EOL.CV.RS.031602-4.01</t>
  </si>
  <si>
    <t>VERACE 36</t>
  </si>
  <si>
    <t>EOL.CV.RS.031610-5.01</t>
  </si>
  <si>
    <t>350 to 440</t>
  </si>
  <si>
    <t>745 to 855</t>
  </si>
  <si>
    <t>290 to 330</t>
  </si>
  <si>
    <t>120 to 130</t>
  </si>
  <si>
    <t>120 to 220</t>
  </si>
  <si>
    <t>Distributed Generation</t>
  </si>
  <si>
    <t>20 to 30</t>
  </si>
  <si>
    <r>
      <rPr>
        <vertAlign val="superscript"/>
        <sz val="8"/>
        <color theme="3"/>
        <rFont val="Poppins"/>
      </rPr>
      <t>7</t>
    </r>
    <r>
      <rPr>
        <sz val="8"/>
        <color theme="3"/>
        <rFont val="Poppins"/>
      </rPr>
      <t xml:space="preserve"> Considers 31% load factor for the first year.</t>
    </r>
  </si>
  <si>
    <t>Goodnight 1</t>
  </si>
  <si>
    <t>EBITDA 2024
(R$ mm)</t>
  </si>
  <si>
    <t>1,721 to 2,113</t>
  </si>
  <si>
    <r>
      <t>72%</t>
    </r>
    <r>
      <rPr>
        <vertAlign val="superscript"/>
        <sz val="8"/>
        <color theme="3"/>
        <rFont val="Poppins"/>
      </rPr>
      <t>6</t>
    </r>
  </si>
  <si>
    <r>
      <t>72%</t>
    </r>
    <r>
      <rPr>
        <vertAlign val="superscript"/>
        <sz val="8"/>
        <color theme="3"/>
        <rFont val="Poppins"/>
      </rPr>
      <t>4</t>
    </r>
  </si>
  <si>
    <t>R$ 215 mm
(Serena Share)</t>
  </si>
  <si>
    <t>Hybrid Assuruá  
(Late Stage)</t>
  </si>
  <si>
    <t>100 MW</t>
  </si>
  <si>
    <t>Wind Pipeline
(Late Stage)</t>
  </si>
  <si>
    <t>124.8 MW</t>
  </si>
  <si>
    <t>BR</t>
  </si>
  <si>
    <t>US</t>
  </si>
  <si>
    <t>Solar Pipeline
(Mid + Early Stage)</t>
  </si>
  <si>
    <t>Wind Pipeline
(Mid + Early Stage)</t>
  </si>
  <si>
    <t>Storage Pipeline
(Early Stage)</t>
  </si>
  <si>
    <t>Up to 6,540.8 MW</t>
  </si>
  <si>
    <t>BR + US</t>
  </si>
  <si>
    <t>Up to 4,200 Mwac</t>
  </si>
  <si>
    <t>Texas, US</t>
  </si>
  <si>
    <t>Bahia, BR</t>
  </si>
  <si>
    <t>Up to 260 MW</t>
  </si>
  <si>
    <t>Up to 864 MW</t>
  </si>
  <si>
    <t>Up to 510 MW</t>
  </si>
  <si>
    <t>Up to 108 MW</t>
  </si>
  <si>
    <t>~26%</t>
  </si>
  <si>
    <t>38% - 42%</t>
  </si>
  <si>
    <t>SD 2, 3, 5, 6, 7 and 8 (Assuruá 4)</t>
  </si>
  <si>
    <t>EUR + 6.08%</t>
  </si>
  <si>
    <t>4Q23¹</t>
  </si>
  <si>
    <t>Amortization Curve¹ (in million Reais) - 12/31/2023</t>
  </si>
  <si>
    <t>Arco Energia</t>
  </si>
  <si>
    <t>Refinancing 2025¹</t>
  </si>
  <si>
    <t>¹ Expected and uncontracted refinancings.</t>
  </si>
  <si>
    <t>TUST (R$/kW)</t>
  </si>
  <si>
    <t>TUSDg (R$/kW)</t>
  </si>
  <si>
    <t>REH 3.292/2023</t>
  </si>
  <si>
    <t>REH 3.217/2023</t>
  </si>
  <si>
    <t>REH 3.186/2023</t>
  </si>
  <si>
    <t>REH 3.202/2023</t>
  </si>
  <si>
    <t>REH 3.177/2023</t>
  </si>
  <si>
    <t>Resolution</t>
  </si>
  <si>
    <t>Obs.</t>
  </si>
  <si>
    <t>2023-2024 Cycle</t>
  </si>
  <si>
    <t>2023-2024 Cycle
Gentio do Ouro II - 230</t>
  </si>
  <si>
    <t>Ciclo 2023-2024
Subgroup A3 (69 KV)</t>
  </si>
  <si>
    <t>TUST | TUSD</t>
  </si>
  <si>
    <t>ASSURUA 5 II</t>
  </si>
  <si>
    <t>BR Average Term [2024-2033]</t>
  </si>
  <si>
    <t>BR Average Price [2024-2033]</t>
  </si>
  <si>
    <t>DG Average Term [2024-2033]</t>
  </si>
  <si>
    <t>DG Average Sales Price [2024-2033]</t>
  </si>
  <si>
    <t>US Average Term [2024-2033]</t>
  </si>
  <si>
    <t>US Average Sales Price [2024-2033]</t>
  </si>
  <si>
    <t>Consolidated Average Sales Price [2024-2033]</t>
  </si>
  <si>
    <t>Consolidated Average Term [2024-2033]</t>
  </si>
  <si>
    <t>¹ Considers BR portfolio grid and internal losses. Considers the certified P90 of Assuruá 4 and Assuruá 5 as assured energy.</t>
  </si>
  <si>
    <t xml:space="preserve">³ Average bilateral and regulated PPAs prices for January/24 prices, adjusted by inflation annually (IPCA or IGPM, depending on contract). Considers the pro-rata stake of unconsolidated investments (50% stake in Pirapora and Ventos da Bahia 1, 2 and 3 and 51% in Pipoca) for 1Q24. From 2Q24 on, after the conclusion of the asset swap with EDFR (see more on the Notice to Market), considers 100% of Ventos da Bahia 1,2 and 3. </t>
  </si>
  <si>
    <t xml:space="preserve">Serena Portfolio  </t>
  </si>
  <si>
    <t xml:space="preserve">BR Operational Portfolio </t>
  </si>
  <si>
    <t>92.0 MWac</t>
  </si>
  <si>
    <t>16.5 MWac</t>
  </si>
  <si>
    <r>
      <rPr>
        <vertAlign val="superscript"/>
        <sz val="8"/>
        <color theme="3"/>
        <rFont val="Poppins"/>
      </rPr>
      <t>4</t>
    </r>
    <r>
      <rPr>
        <sz val="8"/>
        <color theme="3"/>
        <rFont val="Poppins"/>
      </rPr>
      <t xml:space="preserve"> The Company currently holds 72%. 87 MW from the JV with Apolo (70%) and 5 MW from Serena’s own investment (100%).</t>
    </r>
  </si>
  <si>
    <t>R$ 65 mm – 
R$ 75 mm
(Serena share | 
by 2025)</t>
  </si>
  <si>
    <t>R$ 15 mm –
R$ 25 mm
(Serena share | 
by 2025)</t>
  </si>
  <si>
    <t>² Up to Q1 2024.</t>
  </si>
  <si>
    <r>
      <t>R$ 118 mm – 
R$ 158 mm
(Serena Share)</t>
    </r>
    <r>
      <rPr>
        <vertAlign val="superscript"/>
        <sz val="8"/>
        <color theme="3"/>
        <rFont val="Poppins"/>
      </rPr>
      <t>5</t>
    </r>
  </si>
  <si>
    <r>
      <t>R$ 412 mm –
R$ 462 mm
(Serena Share)</t>
    </r>
    <r>
      <rPr>
        <vertAlign val="superscript"/>
        <sz val="8"/>
        <color theme="3"/>
        <rFont val="Poppins"/>
      </rPr>
      <t>5</t>
    </r>
  </si>
  <si>
    <r>
      <rPr>
        <vertAlign val="superscript"/>
        <sz val="8"/>
        <color theme="3"/>
        <rFont val="Poppins"/>
      </rPr>
      <t>5</t>
    </r>
    <r>
      <rPr>
        <sz val="8"/>
        <color theme="3"/>
        <rFont val="Poppins"/>
      </rPr>
      <t xml:space="preserve"> Includes project acquisiton and development fees</t>
    </r>
  </si>
  <si>
    <t xml:space="preserve">Consolidated Energy Portfolio </t>
  </si>
  <si>
    <t>BR Utility Scale Energy Portfolio</t>
  </si>
  <si>
    <t xml:space="preserve">Distributed Generation Energy Portfolio </t>
  </si>
  <si>
    <t xml:space="preserve">US Energy Portfolio </t>
  </si>
  <si>
    <t>Non-controlling interest (Minority Interest in Chuí)</t>
  </si>
  <si>
    <r>
      <t>Tax Equity Partner Allocation</t>
    </r>
    <r>
      <rPr>
        <b/>
        <vertAlign val="superscript"/>
        <sz val="8"/>
        <rFont val="Poppins"/>
      </rPr>
      <t>1</t>
    </r>
  </si>
  <si>
    <t>Adjusted Net Income (in million Reais)</t>
  </si>
  <si>
    <t>Tax Equity IFRS effect of interest accrual</t>
  </si>
  <si>
    <t>Spot Market ("Merchant - US")</t>
  </si>
  <si>
    <t>Energy futures contract / Financial Instruments</t>
  </si>
  <si>
    <t xml:space="preserve">¹ Considers PTC (Production Tax Credit) proportional allocation to Tax Equity Partner and 5% EBITDA Cash Distribution to Tax Equity Partner. </t>
  </si>
  <si>
    <t>Indebtedness Breakdown (in million Reais)</t>
  </si>
  <si>
    <r>
      <rPr>
        <vertAlign val="superscript"/>
        <sz val="8"/>
        <color theme="3"/>
        <rFont val="Poppins"/>
      </rPr>
      <t>6</t>
    </r>
    <r>
      <rPr>
        <sz val="8"/>
        <color theme="3"/>
        <rFont val="Poppins"/>
      </rPr>
      <t xml:space="preserve"> The Company currently holds 72%. 87 MW from the JV with Apolo (70%) and 5 MW from Serena’s own investment (100%).</t>
    </r>
  </si>
  <si>
    <t>Assuruá 5 Energia S.A. (Assuruá 4 and 5 Holding)</t>
  </si>
  <si>
    <t>ASSR11</t>
  </si>
  <si>
    <t>IPCA + 6.50%</t>
  </si>
  <si>
    <t>ASSR21</t>
  </si>
  <si>
    <t>1Q23¹</t>
  </si>
  <si>
    <t>1Q24¹</t>
  </si>
  <si>
    <t>Assuruá 5IV, 5V e 5VI (Assuruá 5)</t>
  </si>
  <si>
    <t>IPCA + 2.84%</t>
  </si>
  <si>
    <t>Term Loan</t>
  </si>
  <si>
    <t>Quarterly</t>
  </si>
  <si>
    <t>SOFR + 1.75%</t>
  </si>
  <si>
    <t>Tax Equity</t>
  </si>
  <si>
    <t>USD + 7.90%</t>
  </si>
  <si>
    <t>Gross Debt Before Tax Equity Offset</t>
  </si>
  <si>
    <t>(-) Goodnight 1</t>
  </si>
  <si>
    <t>4131 Resolution</t>
  </si>
  <si>
    <t>Promissory Note</t>
  </si>
  <si>
    <t>1Q24</t>
  </si>
  <si>
    <t>Total
Ammount 
(Mar 31, 2024)</t>
  </si>
  <si>
    <t>¹ Includes only consolidated investments. Does not consider Tax Equity Investment (not considered as debt under US GAAP).</t>
  </si>
  <si>
    <r>
      <t>28,5</t>
    </r>
    <r>
      <rPr>
        <vertAlign val="superscript"/>
        <sz val="8"/>
        <color theme="3"/>
        <rFont val="Poppins"/>
      </rPr>
      <t>7</t>
    </r>
  </si>
  <si>
    <t>PPA Index</t>
  </si>
  <si>
    <t>IPCA</t>
  </si>
  <si>
    <t>IGPM</t>
  </si>
  <si>
    <t>¹ Considers 100% of Pipoca.</t>
  </si>
  <si>
    <r>
      <t>Ventos da Bahia 1 and 2</t>
    </r>
    <r>
      <rPr>
        <vertAlign val="superscript"/>
        <sz val="8"/>
        <color theme="3"/>
        <rFont val="Poppins"/>
      </rPr>
      <t>5</t>
    </r>
  </si>
  <si>
    <r>
      <t>Ventos da Bahia 3</t>
    </r>
    <r>
      <rPr>
        <vertAlign val="superscript"/>
        <sz val="8"/>
        <color theme="3"/>
        <rFont val="Poppins"/>
      </rPr>
      <t>5</t>
    </r>
  </si>
  <si>
    <r>
      <rPr>
        <vertAlign val="superscript"/>
        <sz val="8"/>
        <color theme="3"/>
        <rFont val="Poppins"/>
      </rPr>
      <t xml:space="preserve">5 </t>
    </r>
    <r>
      <rPr>
        <sz val="8"/>
        <color theme="3"/>
        <rFont val="Poppins"/>
      </rPr>
      <t xml:space="preserve">After the conclusion of the asset swap with EDFR by the end of March 2024, the Company started consolidating 100% of Ventos da Bahia 1, 2 and 3 (in Bahia Cluster) and EDFR now holds 100% of Pirapora (formerly in SE/CO Cluster). </t>
    </r>
  </si>
  <si>
    <r>
      <t>SE/CO Complex</t>
    </r>
    <r>
      <rPr>
        <b/>
        <vertAlign val="superscript"/>
        <sz val="8"/>
        <color theme="9"/>
        <rFont val="Poppins"/>
      </rPr>
      <t>5</t>
    </r>
  </si>
  <si>
    <t>³ Volume and Prices only for regulated market. PPA prices for database Jan/01/2024.</t>
  </si>
  <si>
    <t>51% - 100%</t>
  </si>
  <si>
    <t xml:space="preserve">⁴ After the conclusion of the asset swap with EDFR by the end of March 2024, the Company started consolidating 100% of Ventos da Bahia 1, 2 and 3 (in Bahia Cluster) and EDFR now holds 100% of Pirapora (formerly in SE/CO Cluster). </t>
  </si>
  <si>
    <t xml:space="preserve">⁵ Considers 100% of Pipoca. After the conclusion of the asset swap with EDFR by the end of March 2024, the Company started consolidating 100% of Ventos da Bahia 1, 2 and 3 (in Bahia Cluster) and EDFR now holds 100% of Pirapora (formerly in SE/CO Cluster). </t>
  </si>
  <si>
    <t xml:space="preserve">¹ Net of wake effects impact from all expansions and balanced by operational data. Considers current stake in the assets. After the conclusion of the asset swap with EDFR by the end of March 2024, the Company started consolidating 100% of Ventos da Bahia 1, 2 and 3 (in Bahia Cluster) and EDFR now holds 100% of Pirapora (formerly in SE/CO Cluster). </t>
  </si>
  <si>
    <t>CDI + 2.60%</t>
  </si>
  <si>
    <t>SE/CO Complex⁵</t>
  </si>
  <si>
    <t>Pipoca, Serra das Agulhas, 
Indaiás and Gargaú</t>
  </si>
  <si>
    <t>Wind and Hydro - SHP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</si>
</sst>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0">
    <numFmt numFmtId="41" formatCode="_-* #,##0_-;\-* #,##0_-;_-* &quot;-&quot;_-;_-@_-"/>
    <numFmt numFmtId="44" formatCode="_-&quot;R$&quot;\ * #,##0.00_-;\-&quot;R$&quot;\ * #,##0.00_-;_-&quot;R$&quot;\ * &quot;-&quot;??_-;_-@_-"/>
    <numFmt numFmtId="43" formatCode="_-* #,##0.00_-;\-* #,##0.00_-;_-* &quot;-&quot;??_-;_-@_-"/>
    <numFmt numFmtId="164" formatCode="&quot;$&quot;#,##0.00_);[Red]\(&quot;$&quot;#,##0.00\)"/>
    <numFmt numFmtId="165" formatCode="_(&quot;$&quot;* #,##0.00_);_(&quot;$&quot;* \(#,##0.00\);_(&quot;$&quot;* &quot;-&quot;??_);_(@_)"/>
    <numFmt numFmtId="166" formatCode="0.0"/>
    <numFmt numFmtId="167" formatCode="#,##0.0"/>
    <numFmt numFmtId="168" formatCode="#,##0.00000000000;#,##0.00000000000;&quot;-&quot;"/>
    <numFmt numFmtId="169" formatCode="#,##0.0;\(#,##0.0\);&quot;-&quot;;"/>
    <numFmt numFmtId="170" formatCode="#,##0;\(#,##0\);&quot;-&quot;;"/>
    <numFmt numFmtId="171" formatCode="#,##0.0;\(#,##0.0\);&quot;-&quot;"/>
    <numFmt numFmtId="172" formatCode="#,##0.000"/>
    <numFmt numFmtId="173" formatCode="#,##0.00000"/>
    <numFmt numFmtId="174" formatCode="0.000"/>
    <numFmt numFmtId="175" formatCode="#,##0.0000;\(#,##0.0000\);&quot;-&quot;"/>
    <numFmt numFmtId="176" formatCode="#,##0.000;\(#,##0.000\);&quot;-&quot;"/>
    <numFmt numFmtId="177" formatCode="#,##0.00;\(#,##0.00\);&quot;-&quot;"/>
    <numFmt numFmtId="178" formatCode="[$-409]mmm\-yy;@"/>
    <numFmt numFmtId="179" formatCode="0.0%"/>
    <numFmt numFmtId="180" formatCode="[$-416]mmmm\-yyyy;"/>
    <numFmt numFmtId="181" formatCode="0_ ;\-0\ "/>
    <numFmt numFmtId="182" formatCode="0.000000"/>
    <numFmt numFmtId="183" formatCode="[$-416]mmm\-yy;@"/>
    <numFmt numFmtId="184" formatCode="#,##0.0_ ;\(\-#,##0.0\)"/>
    <numFmt numFmtId="185" formatCode="_-* #,##0.00\ [$€-1]_-;\-* #,##0.00\ [$€-1]_-;_-* &quot;-&quot;??\ [$€-1]_-"/>
    <numFmt numFmtId="186" formatCode="#,##0.00;\-#,##0.00_-"/>
    <numFmt numFmtId="187" formatCode="#,##0_);\(#,##0\);&quot;-  &quot;;&quot; &quot;@&quot; &quot;"/>
    <numFmt numFmtId="188" formatCode="#,##0&quot; &quot;;&quot;(&quot;#,##0&quot;)&quot;;&quot;-  &quot;;&quot; &quot;@&quot; &quot;"/>
    <numFmt numFmtId="189" formatCode="#,##0.00_ ;\-#,##0.00\ "/>
    <numFmt numFmtId="190" formatCode="#,##0.0000"/>
  </numFmts>
  <fonts count="98">
    <font>
      <sz val="11"/>
      <color theme="1"/>
      <name val="Calibri"/>
      <family val="2"/>
      <scheme val="minor"/>
    </font>
    <font>
      <sz val="8"/>
      <color theme="3"/>
      <name val="Poppins"/>
    </font>
    <font>
      <b/>
      <sz val="8"/>
      <color theme="8"/>
      <name val="Poppins"/>
    </font>
    <font>
      <b/>
      <sz val="8"/>
      <color theme="3"/>
      <name val="Poppins"/>
    </font>
    <font>
      <sz val="8"/>
      <name val="Poppins"/>
    </font>
    <font>
      <b/>
      <sz val="8"/>
      <name val="Poppins"/>
    </font>
    <font>
      <i/>
      <sz val="8"/>
      <color theme="4"/>
      <name val="Poppins"/>
    </font>
    <font>
      <sz val="9"/>
      <color indexed="81"/>
      <name val="Tahoma"/>
      <family val="2"/>
    </font>
    <font>
      <b/>
      <sz val="9"/>
      <color indexed="81"/>
      <name val="Tahoma"/>
      <family val="2"/>
    </font>
    <font>
      <i/>
      <sz val="8"/>
      <name val="Poppins"/>
    </font>
    <font>
      <u/>
      <sz val="11"/>
      <color theme="10"/>
      <name val="Calibri"/>
      <family val="2"/>
      <scheme val="minor"/>
    </font>
    <font>
      <sz val="11"/>
      <color theme="1"/>
      <name val="Calibri"/>
      <family val="2"/>
      <scheme val="minor"/>
    </font>
    <font>
      <b/>
      <sz val="8"/>
      <color theme="9"/>
      <name val="Poppins"/>
    </font>
    <font>
      <sz val="8"/>
      <color theme="9"/>
      <name val="Poppins"/>
    </font>
    <font>
      <b/>
      <sz val="14"/>
      <color theme="9"/>
      <name val="Serena"/>
      <family val="3"/>
    </font>
    <font>
      <sz val="8"/>
      <color theme="1"/>
      <name val="Poppins"/>
    </font>
    <font>
      <b/>
      <sz val="8"/>
      <color theme="1"/>
      <name val="Poppins"/>
    </font>
    <font>
      <b/>
      <sz val="8"/>
      <color rgb="FFFFFFFF"/>
      <name val="Poppins"/>
    </font>
    <font>
      <sz val="8"/>
      <color rgb="FFFFFFFF"/>
      <name val="Poppins"/>
    </font>
    <font>
      <sz val="8"/>
      <color theme="8"/>
      <name val="Poppins"/>
    </font>
    <font>
      <i/>
      <sz val="8"/>
      <color theme="8"/>
      <name val="Poppins"/>
    </font>
    <font>
      <b/>
      <i/>
      <sz val="8"/>
      <color theme="3"/>
      <name val="Poppins"/>
    </font>
    <font>
      <b/>
      <sz val="8"/>
      <color theme="1"/>
      <name val="Serena"/>
      <family val="3"/>
    </font>
    <font>
      <sz val="8"/>
      <color rgb="FF181818"/>
      <name val="Poppins"/>
    </font>
    <font>
      <u/>
      <sz val="8"/>
      <color rgb="FF0070C0"/>
      <name val="Poppins"/>
    </font>
    <font>
      <b/>
      <u/>
      <sz val="10"/>
      <color theme="1"/>
      <name val="Poppins"/>
    </font>
    <font>
      <u/>
      <sz val="10"/>
      <color theme="3"/>
      <name val="Poppins"/>
    </font>
    <font>
      <b/>
      <sz val="12"/>
      <color theme="3"/>
      <name val="Poppins"/>
    </font>
    <font>
      <b/>
      <sz val="8"/>
      <color rgb="FF181818"/>
      <name val="Poppins"/>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vertAlign val="superscript"/>
      <sz val="8"/>
      <color theme="3"/>
      <name val="Poppins"/>
    </font>
    <font>
      <sz val="10"/>
      <name val="Arial"/>
      <family val="2"/>
    </font>
    <font>
      <sz val="11"/>
      <color theme="1"/>
      <name val="Arial"/>
      <family val="2"/>
    </font>
    <font>
      <sz val="9"/>
      <color theme="1"/>
      <name val="Arial"/>
      <family val="2"/>
    </font>
    <font>
      <sz val="10"/>
      <color theme="1"/>
      <name val="Arial"/>
      <family val="2"/>
    </font>
    <font>
      <sz val="12"/>
      <color theme="1"/>
      <name val="Calibri"/>
      <family val="2"/>
      <scheme val="minor"/>
    </font>
    <font>
      <sz val="8"/>
      <color theme="1"/>
      <name val="Arial"/>
      <family val="2"/>
    </font>
    <font>
      <b/>
      <sz val="8"/>
      <color theme="1"/>
      <name val="Arial"/>
      <family val="2"/>
    </font>
    <font>
      <b/>
      <sz val="8"/>
      <color theme="0"/>
      <name val="Arial"/>
      <family val="2"/>
    </font>
    <font>
      <sz val="8"/>
      <name val="Arial"/>
      <family val="2"/>
    </font>
    <font>
      <sz val="11"/>
      <name val="Calibri"/>
      <family val="2"/>
      <scheme val="minor"/>
    </font>
    <font>
      <sz val="8"/>
      <color theme="0"/>
      <name val="Arial"/>
      <family val="2"/>
    </font>
    <font>
      <b/>
      <sz val="13"/>
      <color theme="3"/>
      <name val="Arial"/>
      <family val="2"/>
    </font>
    <font>
      <sz val="8"/>
      <color theme="1"/>
      <name val="ArialMT"/>
      <family val="2"/>
    </font>
    <font>
      <b/>
      <sz val="8"/>
      <color theme="3"/>
      <name val="Arial"/>
      <family val="2"/>
    </font>
    <font>
      <sz val="8"/>
      <color theme="3"/>
      <name val="Arial"/>
      <family val="2"/>
    </font>
    <font>
      <b/>
      <sz val="15"/>
      <color theme="3"/>
      <name val="Arial"/>
      <family val="2"/>
    </font>
    <font>
      <b/>
      <sz val="8"/>
      <color rgb="FFFA7D00"/>
      <name val="Arial"/>
      <family val="2"/>
    </font>
    <font>
      <sz val="10"/>
      <color theme="1"/>
      <name val="Calibri"/>
      <family val="2"/>
      <scheme val="minor"/>
    </font>
    <font>
      <sz val="10"/>
      <color theme="0"/>
      <name val="Arial"/>
      <family val="2"/>
    </font>
    <font>
      <sz val="10"/>
      <color rgb="FF000000"/>
      <name val="Calibri"/>
      <family val="2"/>
    </font>
    <font>
      <sz val="8"/>
      <color rgb="FF0000FF"/>
      <name val="Arial"/>
      <family val="2"/>
    </font>
    <font>
      <sz val="11"/>
      <color indexed="8"/>
      <name val="Calibri"/>
      <family val="2"/>
    </font>
    <font>
      <sz val="8"/>
      <color rgb="FF008000"/>
      <name val="Arial"/>
      <family val="2"/>
    </font>
    <font>
      <sz val="8"/>
      <color theme="7" tint="-0.24994659260841701"/>
      <name val="Arial"/>
      <family val="2"/>
    </font>
    <font>
      <sz val="11"/>
      <color rgb="FF000000"/>
      <name val="Calibri"/>
      <family val="2"/>
    </font>
    <font>
      <u/>
      <sz val="11"/>
      <color theme="10"/>
      <name val="Arial"/>
      <family val="2"/>
    </font>
    <font>
      <sz val="10"/>
      <color theme="1"/>
      <name val="Calibri"/>
      <family val="2"/>
    </font>
    <font>
      <sz val="10"/>
      <color rgb="FF9C6500"/>
      <name val="Calibri"/>
      <family val="2"/>
    </font>
    <font>
      <sz val="9"/>
      <name val="Geneva"/>
    </font>
    <font>
      <sz val="10"/>
      <name val="Geneva"/>
    </font>
    <font>
      <u/>
      <sz val="10"/>
      <color theme="10"/>
      <name val="Arial"/>
      <family val="2"/>
    </font>
    <font>
      <b/>
      <sz val="10"/>
      <color theme="1"/>
      <name val="Calibri"/>
      <family val="2"/>
      <scheme val="minor"/>
    </font>
    <font>
      <sz val="10"/>
      <color rgb="FFFF0000"/>
      <name val="Calibri"/>
      <family val="2"/>
      <scheme val="minor"/>
    </font>
    <font>
      <sz val="11"/>
      <color rgb="FF000000"/>
      <name val="Calibri"/>
      <family val="2"/>
      <scheme val="minor"/>
    </font>
    <font>
      <sz val="10"/>
      <color theme="1"/>
      <name val="Fonte do Corpo"/>
      <family val="2"/>
    </font>
    <font>
      <b/>
      <sz val="10"/>
      <color theme="0"/>
      <name val="Calibri"/>
      <family val="2"/>
      <scheme val="minor"/>
    </font>
    <font>
      <sz val="10"/>
      <color theme="0"/>
      <name val="Calibri"/>
      <family val="2"/>
      <scheme val="minor"/>
    </font>
    <font>
      <sz val="11"/>
      <color theme="1"/>
      <name val="D-DIN"/>
      <family val="2"/>
    </font>
    <font>
      <sz val="11"/>
      <color indexed="8"/>
      <name val="Calibri"/>
      <family val="2"/>
      <scheme val="minor"/>
    </font>
    <font>
      <sz val="10"/>
      <color rgb="FF9C0006"/>
      <name val="Calibri"/>
      <family val="2"/>
      <scheme val="minor"/>
    </font>
    <font>
      <b/>
      <sz val="10"/>
      <color rgb="FFFA7D00"/>
      <name val="Calibri"/>
      <family val="2"/>
      <scheme val="minor"/>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5700"/>
      <name val="Calibri"/>
      <family val="2"/>
      <scheme val="minor"/>
    </font>
    <font>
      <b/>
      <sz val="10"/>
      <color rgb="FF3F3F3F"/>
      <name val="Calibri"/>
      <family val="2"/>
      <scheme val="minor"/>
    </font>
    <font>
      <u/>
      <sz val="8"/>
      <color rgb="FF0000FF"/>
      <name val="Poppins"/>
    </font>
    <font>
      <i/>
      <sz val="10"/>
      <color theme="3"/>
      <name val="Poppins"/>
    </font>
    <font>
      <b/>
      <vertAlign val="superscript"/>
      <sz val="8"/>
      <name val="Poppins"/>
    </font>
    <font>
      <b/>
      <vertAlign val="superscript"/>
      <sz val="8"/>
      <color theme="9"/>
      <name val="Poppins"/>
    </font>
  </fonts>
  <fills count="50">
    <fill>
      <patternFill patternType="none"/>
    </fill>
    <fill>
      <patternFill patternType="gray125"/>
    </fill>
    <fill>
      <patternFill patternType="solid">
        <fgColor theme="1"/>
        <bgColor indexed="64"/>
      </patternFill>
    </fill>
    <fill>
      <patternFill patternType="solid">
        <fgColor theme="4"/>
        <bgColor indexed="64"/>
      </patternFill>
    </fill>
    <fill>
      <patternFill patternType="solid">
        <fgColor theme="3"/>
        <bgColor indexed="64"/>
      </patternFill>
    </fill>
    <fill>
      <patternFill patternType="solid">
        <fgColor theme="5"/>
        <bgColor indexed="64"/>
      </patternFill>
    </fill>
    <fill>
      <patternFill patternType="solid">
        <fgColor rgb="FFFF5245"/>
        <bgColor indexed="64"/>
      </patternFill>
    </fill>
    <fill>
      <patternFill patternType="solid">
        <fgColor rgb="FFFF5246"/>
        <bgColor indexed="64"/>
      </patternFill>
    </fill>
    <fill>
      <patternFill patternType="solid">
        <fgColor theme="2"/>
        <bgColor indexed="64"/>
      </patternFill>
    </fill>
    <fill>
      <patternFill patternType="solid">
        <fgColor rgb="FFEDE9E5"/>
        <bgColor indexed="64"/>
      </patternFill>
    </fill>
    <fill>
      <patternFill patternType="solid">
        <fgColor rgb="FF4B4B4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bgColor theme="4"/>
      </patternFill>
    </fill>
    <fill>
      <patternFill patternType="solid">
        <fgColor theme="0" tint="-4.9989318521683403E-2"/>
        <bgColor indexed="65"/>
      </patternFill>
    </fill>
    <fill>
      <patternFill patternType="solid">
        <fgColor rgb="FF37424A"/>
        <bgColor indexed="64"/>
      </patternFill>
    </fill>
    <fill>
      <patternFill patternType="solid">
        <fgColor theme="0" tint="-0.14996795556505021"/>
        <bgColor indexed="64"/>
      </patternFill>
    </fill>
    <fill>
      <patternFill patternType="lightGray">
        <bgColor theme="2" tint="-0.24994659260841701"/>
      </patternFill>
    </fill>
  </fills>
  <borders count="21">
    <border>
      <left/>
      <right/>
      <top/>
      <bottom/>
      <diagonal/>
    </border>
    <border>
      <left/>
      <right/>
      <top/>
      <bottom style="thin">
        <color indexed="64"/>
      </bottom>
      <diagonal/>
    </border>
    <border>
      <left/>
      <right/>
      <top style="thin">
        <color indexed="64"/>
      </top>
      <bottom/>
      <diagonal/>
    </border>
    <border>
      <left/>
      <right/>
      <top/>
      <bottom style="thin">
        <color theme="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5"/>
      </left>
      <right style="thin">
        <color theme="5"/>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right/>
      <top/>
      <bottom style="hair">
        <color theme="4" tint="0.39994506668294322"/>
      </bottom>
      <diagonal/>
    </border>
    <border>
      <left style="thin">
        <color theme="4" tint="0.39994506668294322"/>
      </left>
      <right style="thin">
        <color theme="4" tint="0.39991454817346722"/>
      </right>
      <top style="thin">
        <color theme="4" tint="0.39994506668294322"/>
      </top>
      <bottom style="thin">
        <color theme="4" tint="0.39991454817346722"/>
      </bottom>
      <diagonal/>
    </border>
    <border>
      <left/>
      <right/>
      <top/>
      <bottom style="medium">
        <color indexed="64"/>
      </bottom>
      <diagonal/>
    </border>
  </borders>
  <cellStyleXfs count="18406">
    <xf numFmtId="0" fontId="0" fillId="0" borderId="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xf numFmtId="43" fontId="11" fillId="0" borderId="0" applyFont="0" applyFill="0" applyBorder="0" applyAlignment="0" applyProtection="0"/>
    <xf numFmtId="0" fontId="29" fillId="0" borderId="0" applyNumberFormat="0" applyFill="0" applyBorder="0" applyAlignment="0" applyProtection="0"/>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5" fillId="13" borderId="0" applyNumberFormat="0" applyBorder="0" applyAlignment="0" applyProtection="0"/>
    <xf numFmtId="0" fontId="36" fillId="14" borderId="7" applyNumberFormat="0" applyAlignment="0" applyProtection="0"/>
    <xf numFmtId="0" fontId="37" fillId="15" borderId="8" applyNumberFormat="0" applyAlignment="0" applyProtection="0"/>
    <xf numFmtId="0" fontId="38" fillId="15" borderId="7" applyNumberFormat="0" applyAlignment="0" applyProtection="0"/>
    <xf numFmtId="0" fontId="39" fillId="0" borderId="9" applyNumberFormat="0" applyFill="0" applyAlignment="0" applyProtection="0"/>
    <xf numFmtId="0" fontId="40" fillId="16" borderId="10" applyNumberFormat="0" applyAlignment="0" applyProtection="0"/>
    <xf numFmtId="0" fontId="41" fillId="0" borderId="0" applyNumberFormat="0" applyFill="0" applyBorder="0" applyAlignment="0" applyProtection="0"/>
    <xf numFmtId="0" fontId="11" fillId="17" borderId="11" applyNumberFormat="0" applyFont="0" applyAlignment="0" applyProtection="0"/>
    <xf numFmtId="0" fontId="42" fillId="0" borderId="0" applyNumberFormat="0" applyFill="0" applyBorder="0" applyAlignment="0" applyProtection="0"/>
    <xf numFmtId="0" fontId="43" fillId="0" borderId="12" applyNumberFormat="0" applyFill="0" applyAlignment="0" applyProtection="0"/>
    <xf numFmtId="0" fontId="44"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44"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44"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44"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44"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44"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47" fillId="0" borderId="0">
      <alignment wrapText="1"/>
    </xf>
    <xf numFmtId="0" fontId="47" fillId="0" borderId="0"/>
    <xf numFmtId="43" fontId="11" fillId="0" borderId="0" applyFont="0" applyFill="0" applyBorder="0" applyAlignment="0" applyProtection="0"/>
    <xf numFmtId="0" fontId="11" fillId="0" borderId="0"/>
    <xf numFmtId="0" fontId="11" fillId="0" borderId="0"/>
    <xf numFmtId="0" fontId="51" fillId="0" borderId="0"/>
    <xf numFmtId="43" fontId="11" fillId="0" borderId="0" applyFont="0" applyFill="0" applyBorder="0" applyAlignment="0" applyProtection="0"/>
    <xf numFmtId="0" fontId="52" fillId="0" borderId="0"/>
    <xf numFmtId="184" fontId="55" fillId="0" borderId="0" applyFill="0" applyBorder="0" applyProtection="0">
      <alignment horizontal="center" vertical="center"/>
      <protection locked="0"/>
    </xf>
    <xf numFmtId="43" fontId="11" fillId="0" borderId="0" applyFont="0" applyFill="0" applyBorder="0" applyAlignment="0" applyProtection="0"/>
    <xf numFmtId="0" fontId="56" fillId="0" borderId="0"/>
    <xf numFmtId="0" fontId="57" fillId="18" borderId="0" applyNumberFormat="0" applyBorder="0" applyAlignment="0" applyProtection="0"/>
    <xf numFmtId="0" fontId="58" fillId="0" borderId="5" applyNumberFormat="0" applyFill="0" applyAlignment="0" applyProtection="0"/>
    <xf numFmtId="9" fontId="11" fillId="0" borderId="0" applyFont="0" applyFill="0" applyBorder="0" applyAlignment="0" applyProtection="0"/>
    <xf numFmtId="43" fontId="11" fillId="0" borderId="0" applyFont="0" applyFill="0" applyBorder="0" applyAlignment="0" applyProtection="0"/>
    <xf numFmtId="0" fontId="59" fillId="46" borderId="0" applyNumberFormat="0" applyBorder="0" applyProtection="0">
      <alignment horizontal="center" vertical="center"/>
    </xf>
    <xf numFmtId="0" fontId="60" fillId="0" borderId="6" applyNumberFormat="0" applyFill="0" applyAlignment="0" applyProtection="0"/>
    <xf numFmtId="0" fontId="62" fillId="0" borderId="4" applyNumberFormat="0" applyFill="0" applyAlignment="0" applyProtection="0"/>
    <xf numFmtId="0" fontId="60" fillId="31" borderId="17" applyNumberFormat="0" applyAlignment="0" applyProtection="0"/>
    <xf numFmtId="10" fontId="52" fillId="0" borderId="0" applyFont="0" applyFill="0" applyBorder="0" applyProtection="0">
      <alignment horizontal="center" vertical="center"/>
    </xf>
    <xf numFmtId="0" fontId="63" fillId="15" borderId="7" applyNumberFormat="0" applyAlignment="0" applyProtection="0"/>
    <xf numFmtId="0" fontId="52" fillId="36" borderId="0" applyNumberFormat="0" applyBorder="0" applyAlignment="0" applyProtection="0"/>
    <xf numFmtId="0" fontId="52" fillId="35" borderId="0" applyNumberFormat="0" applyBorder="0" applyAlignment="0" applyProtection="0"/>
    <xf numFmtId="0" fontId="61" fillId="0" borderId="18" applyNumberFormat="0" applyFill="0" applyAlignment="0" applyProtection="0"/>
    <xf numFmtId="0" fontId="52" fillId="39" borderId="0" applyNumberFormat="0" applyBorder="0" applyAlignment="0" applyProtection="0"/>
    <xf numFmtId="0" fontId="54" fillId="45" borderId="19" applyProtection="0">
      <alignment horizontal="left" vertical="center"/>
    </xf>
    <xf numFmtId="0" fontId="62" fillId="0" borderId="4" applyNumberFormat="0" applyFill="0" applyAlignment="0" applyProtection="0"/>
    <xf numFmtId="0" fontId="47" fillId="0" borderId="0"/>
    <xf numFmtId="0" fontId="50" fillId="0" borderId="0"/>
    <xf numFmtId="0" fontId="65" fillId="18" borderId="0" applyNumberFormat="0" applyBorder="0" applyAlignment="0" applyProtection="0"/>
    <xf numFmtId="9"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0" fillId="0" borderId="6" applyNumberFormat="0" applyFill="0" applyAlignment="0" applyProtection="0"/>
    <xf numFmtId="0" fontId="60" fillId="31" borderId="17" applyNumberFormat="0" applyAlignment="0" applyProtection="0"/>
    <xf numFmtId="0" fontId="59" fillId="46" borderId="0" applyNumberFormat="0" applyBorder="0" applyProtection="0">
      <alignment horizontal="center" vertical="center"/>
    </xf>
    <xf numFmtId="0" fontId="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2" fillId="0" borderId="0" applyProtection="0">
      <alignment vertical="center"/>
    </xf>
    <xf numFmtId="185" fontId="11" fillId="0" borderId="0"/>
    <xf numFmtId="9" fontId="52" fillId="0" borderId="0" applyFont="0" applyFill="0" applyBorder="0" applyAlignment="0" applyProtection="0"/>
    <xf numFmtId="186" fontId="64" fillId="0" borderId="0"/>
    <xf numFmtId="186" fontId="11" fillId="0" borderId="0" applyFont="0" applyFill="0" applyBorder="0" applyProtection="0">
      <alignment horizontal="center" vertical="center"/>
    </xf>
    <xf numFmtId="10"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47" fillId="0" borderId="0"/>
    <xf numFmtId="43" fontId="11" fillId="0" borderId="0" applyFont="0" applyFill="0" applyBorder="0" applyAlignment="0" applyProtection="0"/>
    <xf numFmtId="183" fontId="52" fillId="0" borderId="0"/>
    <xf numFmtId="0" fontId="52" fillId="0" borderId="0"/>
    <xf numFmtId="0" fontId="60" fillId="31" borderId="17" applyNumberFormat="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47" fillId="0" borderId="0"/>
    <xf numFmtId="0" fontId="11" fillId="0" borderId="0"/>
    <xf numFmtId="0" fontId="55" fillId="0" borderId="0"/>
    <xf numFmtId="0" fontId="55" fillId="0" borderId="0"/>
    <xf numFmtId="178" fontId="11" fillId="0" borderId="0"/>
    <xf numFmtId="9" fontId="47" fillId="0" borderId="0" applyFont="0" applyFill="0" applyBorder="0" applyAlignment="0" applyProtection="0"/>
    <xf numFmtId="0" fontId="53" fillId="0" borderId="20"/>
    <xf numFmtId="0" fontId="52" fillId="0" borderId="0"/>
    <xf numFmtId="0" fontId="54" fillId="47" borderId="0" applyBorder="0"/>
    <xf numFmtId="14" fontId="69" fillId="48" borderId="13" applyNumberFormat="0"/>
    <xf numFmtId="9" fontId="11" fillId="0" borderId="0" applyFont="0" applyFill="0" applyBorder="0" applyAlignment="0" applyProtection="0"/>
    <xf numFmtId="41" fontId="67" fillId="44" borderId="13" applyNumberFormat="0"/>
    <xf numFmtId="9" fontId="68" fillId="0" borderId="0" applyFont="0" applyFill="0" applyBorder="0" applyAlignment="0" applyProtection="0"/>
    <xf numFmtId="41" fontId="70" fillId="43" borderId="13"/>
    <xf numFmtId="41" fontId="11" fillId="0" borderId="0" applyFont="0" applyFill="0" applyBorder="0" applyAlignment="0" applyProtection="0"/>
    <xf numFmtId="0" fontId="52" fillId="49" borderId="13" applyNumberFormat="0"/>
    <xf numFmtId="0" fontId="11" fillId="0" borderId="0"/>
    <xf numFmtId="0" fontId="51" fillId="0" borderId="0"/>
    <xf numFmtId="43" fontId="51" fillId="0" borderId="0" applyFont="0" applyFill="0" applyBorder="0" applyAlignment="0" applyProtection="0"/>
    <xf numFmtId="165" fontId="51" fillId="0" borderId="0" applyFont="0" applyFill="0" applyBorder="0" applyAlignment="0" applyProtection="0"/>
    <xf numFmtId="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64" fillId="0" borderId="0"/>
    <xf numFmtId="0" fontId="11" fillId="0" borderId="0"/>
    <xf numFmtId="0" fontId="47" fillId="0" borderId="0"/>
    <xf numFmtId="43" fontId="47"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48" fillId="0" borderId="0" applyFont="0" applyFill="0" applyBorder="0" applyAlignment="0" applyProtection="0"/>
    <xf numFmtId="0" fontId="48" fillId="0" borderId="0"/>
    <xf numFmtId="0" fontId="72" fillId="0" borderId="0" applyNumberFormat="0" applyFill="0" applyBorder="0" applyAlignment="0" applyProtection="0"/>
    <xf numFmtId="0" fontId="47" fillId="0" borderId="0"/>
    <xf numFmtId="43" fontId="48" fillId="0" borderId="0" applyFont="0" applyFill="0" applyBorder="0" applyAlignment="0" applyProtection="0"/>
    <xf numFmtId="41" fontId="55" fillId="0" borderId="0">
      <alignment horizontal="right" indent="1"/>
    </xf>
    <xf numFmtId="0" fontId="48" fillId="0" borderId="0"/>
    <xf numFmtId="0" fontId="11" fillId="0" borderId="0"/>
    <xf numFmtId="0" fontId="47" fillId="0" borderId="0"/>
    <xf numFmtId="9" fontId="11" fillId="0" borderId="0" applyFont="0" applyFill="0" applyBorder="0" applyAlignment="0" applyProtection="0"/>
    <xf numFmtId="43" fontId="48"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52" fillId="0" borderId="0" applyProtection="0">
      <alignment vertical="center"/>
    </xf>
    <xf numFmtId="183" fontId="52" fillId="0" borderId="0"/>
    <xf numFmtId="0" fontId="52" fillId="0" borderId="0"/>
    <xf numFmtId="0" fontId="48" fillId="0" borderId="0"/>
    <xf numFmtId="0" fontId="11" fillId="28" borderId="0" applyNumberFormat="0" applyBorder="0" applyAlignment="0" applyProtection="0"/>
    <xf numFmtId="0" fontId="42" fillId="0" borderId="0" applyNumberFormat="0" applyFill="0" applyBorder="0" applyAlignment="0" applyProtection="0"/>
    <xf numFmtId="9"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9" fontId="50" fillId="0" borderId="0" applyFont="0" applyFill="0" applyBorder="0" applyAlignment="0" applyProtection="0"/>
    <xf numFmtId="43" fontId="11" fillId="0" borderId="0" applyFont="0" applyFill="0" applyBorder="0" applyAlignment="0" applyProtection="0"/>
    <xf numFmtId="0" fontId="47" fillId="0" borderId="0"/>
    <xf numFmtId="0" fontId="11" fillId="0" borderId="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8" fontId="47" fillId="0" borderId="0"/>
    <xf numFmtId="0" fontId="47" fillId="0" borderId="0"/>
    <xf numFmtId="165" fontId="11"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43" fontId="11" fillId="0" borderId="0" applyFont="0" applyFill="0" applyBorder="0" applyAlignment="0" applyProtection="0"/>
    <xf numFmtId="0" fontId="74" fillId="13" borderId="0" applyNumberFormat="0" applyBorder="0" applyAlignment="0" applyProtection="0"/>
    <xf numFmtId="0" fontId="47" fillId="0" borderId="0"/>
    <xf numFmtId="0" fontId="11" fillId="0" borderId="0"/>
    <xf numFmtId="0" fontId="11" fillId="0" borderId="0"/>
    <xf numFmtId="0" fontId="47" fillId="0" borderId="0"/>
    <xf numFmtId="0" fontId="11" fillId="0" borderId="0"/>
    <xf numFmtId="0" fontId="11" fillId="0" borderId="0"/>
    <xf numFmtId="0" fontId="73" fillId="0" borderId="0"/>
    <xf numFmtId="0" fontId="11" fillId="0" borderId="0"/>
    <xf numFmtId="43" fontId="11" fillId="0" borderId="0" applyFont="0" applyFill="0" applyBorder="0" applyAlignment="0" applyProtection="0"/>
    <xf numFmtId="0" fontId="11" fillId="0" borderId="0"/>
    <xf numFmtId="0" fontId="47" fillId="0" borderId="0"/>
    <xf numFmtId="0" fontId="11" fillId="0" borderId="0"/>
    <xf numFmtId="0" fontId="47" fillId="0" borderId="0"/>
    <xf numFmtId="0" fontId="11" fillId="0" borderId="0"/>
    <xf numFmtId="9" fontId="11" fillId="0" borderId="0" applyFont="0" applyFill="0" applyBorder="0" applyAlignment="0" applyProtection="0"/>
    <xf numFmtId="9" fontId="47"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7" fillId="0" borderId="0" applyFont="0" applyFill="0" applyBorder="0" applyAlignment="0" applyProtection="0"/>
    <xf numFmtId="9" fontId="11" fillId="0" borderId="0" applyFont="0" applyFill="0" applyBorder="0" applyAlignment="0" applyProtection="0"/>
    <xf numFmtId="0" fontId="47" fillId="0" borderId="0"/>
    <xf numFmtId="9" fontId="11" fillId="0" borderId="0" applyFont="0" applyFill="0" applyBorder="0" applyAlignment="0" applyProtection="0"/>
    <xf numFmtId="165" fontId="11" fillId="0" borderId="0" applyFont="0" applyFill="0" applyBorder="0" applyAlignment="0" applyProtection="0"/>
    <xf numFmtId="0" fontId="73" fillId="0" borderId="0"/>
    <xf numFmtId="9" fontId="47" fillId="0" borderId="0" applyFont="0" applyFill="0" applyBorder="0" applyAlignment="0" applyProtection="0"/>
    <xf numFmtId="0" fontId="47" fillId="0" borderId="0"/>
    <xf numFmtId="0" fontId="11" fillId="0" borderId="0"/>
    <xf numFmtId="0" fontId="11" fillId="0" borderId="0"/>
    <xf numFmtId="165" fontId="11" fillId="0" borderId="0" applyFont="0" applyFill="0" applyBorder="0" applyAlignment="0" applyProtection="0"/>
    <xf numFmtId="0" fontId="73" fillId="0" borderId="0"/>
    <xf numFmtId="0" fontId="73" fillId="0" borderId="0"/>
    <xf numFmtId="9" fontId="73" fillId="0" borderId="0" applyFont="0" applyFill="0" applyBorder="0" applyAlignment="0" applyProtection="0"/>
    <xf numFmtId="0" fontId="73" fillId="0" borderId="0"/>
    <xf numFmtId="0" fontId="73" fillId="0" borderId="0"/>
    <xf numFmtId="0" fontId="50" fillId="0" borderId="0"/>
    <xf numFmtId="43" fontId="47" fillId="0" borderId="0" applyFont="0" applyFill="0" applyBorder="0" applyAlignment="0" applyProtection="0"/>
    <xf numFmtId="0" fontId="47" fillId="0" borderId="0"/>
    <xf numFmtId="0" fontId="47" fillId="0" borderId="0"/>
    <xf numFmtId="165" fontId="47" fillId="0" borderId="0" applyFont="0" applyFill="0" applyBorder="0" applyAlignment="0" applyProtection="0"/>
    <xf numFmtId="165" fontId="11" fillId="0" borderId="0" applyFont="0" applyFill="0" applyBorder="0" applyAlignment="0" applyProtection="0"/>
    <xf numFmtId="0" fontId="48" fillId="0" borderId="0"/>
    <xf numFmtId="0" fontId="11" fillId="0" borderId="0"/>
    <xf numFmtId="0" fontId="11" fillId="0" borderId="0"/>
    <xf numFmtId="9" fontId="11" fillId="0" borderId="0" applyFont="0" applyFill="0" applyBorder="0" applyAlignment="0" applyProtection="0"/>
    <xf numFmtId="0" fontId="11" fillId="0" borderId="0"/>
    <xf numFmtId="43" fontId="48" fillId="0" borderId="0" applyFont="0" applyFill="0" applyBorder="0" applyAlignment="0" applyProtection="0"/>
    <xf numFmtId="0" fontId="11" fillId="0" borderId="0"/>
    <xf numFmtId="43" fontId="11" fillId="0" borderId="0" applyFont="0" applyFill="0" applyBorder="0" applyAlignment="0" applyProtection="0"/>
    <xf numFmtId="0" fontId="47"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0" fontId="47" fillId="0" borderId="0"/>
    <xf numFmtId="187" fontId="11" fillId="0" borderId="0" applyFont="0" applyFill="0" applyBorder="0" applyProtection="0">
      <alignment vertical="top"/>
    </xf>
    <xf numFmtId="0" fontId="10" fillId="0" borderId="0" applyNumberFormat="0" applyFill="0" applyBorder="0" applyAlignment="0" applyProtection="0"/>
    <xf numFmtId="0" fontId="49" fillId="0" borderId="0"/>
    <xf numFmtId="9" fontId="11" fillId="0" borderId="0" applyFont="0" applyFill="0" applyBorder="0" applyAlignment="0" applyProtection="0"/>
    <xf numFmtId="188" fontId="66" fillId="0" borderId="0">
      <alignment vertical="top"/>
    </xf>
    <xf numFmtId="0" fontId="71" fillId="0" borderId="0" applyFont="0" applyBorder="0" applyProtection="0"/>
    <xf numFmtId="0" fontId="11" fillId="0" borderId="0"/>
    <xf numFmtId="0" fontId="11" fillId="0" borderId="0"/>
    <xf numFmtId="0" fontId="11" fillId="0" borderId="0"/>
    <xf numFmtId="0" fontId="11" fillId="0" borderId="0"/>
    <xf numFmtId="0" fontId="56" fillId="0" borderId="0"/>
    <xf numFmtId="0" fontId="48" fillId="0" borderId="0"/>
    <xf numFmtId="43" fontId="4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0" fontId="48" fillId="0" borderId="0"/>
    <xf numFmtId="43" fontId="48" fillId="0" borderId="0" applyFont="0" applyFill="0" applyBorder="0" applyAlignment="0" applyProtection="0"/>
    <xf numFmtId="43" fontId="11" fillId="0" borderId="0" applyFont="0" applyFill="0" applyBorder="0" applyAlignment="0" applyProtection="0"/>
    <xf numFmtId="0" fontId="48" fillId="0" borderId="0"/>
    <xf numFmtId="9" fontId="76" fillId="0" borderId="0" applyFont="0" applyFill="0" applyBorder="0" applyAlignment="0" applyProtection="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182" fontId="75" fillId="0" borderId="0">
      <alignment horizontal="left" wrapText="1"/>
    </xf>
    <xf numFmtId="0" fontId="48" fillId="0" borderId="0"/>
    <xf numFmtId="43" fontId="48" fillId="0" borderId="0" applyFont="0" applyFill="0" applyBorder="0" applyAlignment="0" applyProtection="0"/>
    <xf numFmtId="44" fontId="11" fillId="0" borderId="0" applyFont="0" applyFill="0" applyBorder="0" applyAlignment="0" applyProtection="0"/>
    <xf numFmtId="0" fontId="48" fillId="0" borderId="0"/>
    <xf numFmtId="164" fontId="76"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0" fontId="48" fillId="0" borderId="0"/>
    <xf numFmtId="43" fontId="48" fillId="0" borderId="0" applyFont="0" applyFill="0" applyBorder="0" applyAlignment="0" applyProtection="0"/>
    <xf numFmtId="0" fontId="47" fillId="0" borderId="0"/>
    <xf numFmtId="0" fontId="77" fillId="0" borderId="0" applyNumberFormat="0" applyFill="0" applyBorder="0" applyAlignment="0" applyProtection="0"/>
    <xf numFmtId="43" fontId="11" fillId="0" borderId="0" applyFont="0" applyFill="0" applyBorder="0" applyAlignment="0" applyProtection="0"/>
    <xf numFmtId="0" fontId="45" fillId="0" borderId="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2" fillId="0" borderId="0" applyProtection="0">
      <alignment vertical="center"/>
    </xf>
    <xf numFmtId="43" fontId="11" fillId="0" borderId="0" applyFont="0" applyFill="0" applyBorder="0" applyAlignment="0" applyProtection="0"/>
    <xf numFmtId="189" fontId="11" fillId="0" borderId="0" applyFont="0" applyFill="0" applyBorder="0" applyProtection="0">
      <alignment horizontal="center" vertical="center"/>
    </xf>
    <xf numFmtId="186" fontId="64" fillId="0" borderId="0"/>
    <xf numFmtId="0" fontId="5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51" fillId="0" borderId="0"/>
    <xf numFmtId="43" fontId="11" fillId="0" borderId="0" applyFont="0" applyFill="0" applyBorder="0" applyAlignment="0" applyProtection="0"/>
    <xf numFmtId="43" fontId="11" fillId="0" borderId="0" applyFont="0" applyFill="0" applyBorder="0" applyAlignment="0" applyProtection="0"/>
    <xf numFmtId="0" fontId="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0" fontId="11" fillId="0" borderId="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0" fontId="45" fillId="0" borderId="0"/>
    <xf numFmtId="43" fontId="68"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81" fillId="0" borderId="0"/>
    <xf numFmtId="43" fontId="81" fillId="0" borderId="0" applyFont="0" applyFill="0" applyBorder="0" applyAlignment="0" applyProtection="0"/>
    <xf numFmtId="9" fontId="81" fillId="0" borderId="0" applyFont="0" applyFill="0" applyBorder="0" applyAlignment="0" applyProtection="0"/>
    <xf numFmtId="0" fontId="84" fillId="0" borderId="0"/>
    <xf numFmtId="44" fontId="11" fillId="0" borderId="0" applyFont="0" applyFill="0" applyBorder="0" applyAlignment="0" applyProtection="0"/>
    <xf numFmtId="0" fontId="85" fillId="0" borderId="0"/>
    <xf numFmtId="0" fontId="64" fillId="19"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0" fontId="64" fillId="35" borderId="0" applyNumberFormat="0" applyBorder="0" applyAlignment="0" applyProtection="0"/>
    <xf numFmtId="0" fontId="64" fillId="39" borderId="0" applyNumberFormat="0" applyBorder="0" applyAlignment="0" applyProtection="0"/>
    <xf numFmtId="0" fontId="64" fillId="20" borderId="0" applyNumberFormat="0" applyBorder="0" applyAlignment="0" applyProtection="0"/>
    <xf numFmtId="0" fontId="64" fillId="24" borderId="0" applyNumberFormat="0" applyBorder="0" applyAlignment="0" applyProtection="0"/>
    <xf numFmtId="0" fontId="64" fillId="28" borderId="0" applyNumberFormat="0" applyBorder="0" applyAlignment="0" applyProtection="0"/>
    <xf numFmtId="0" fontId="64" fillId="32" borderId="0" applyNumberFormat="0" applyBorder="0" applyAlignment="0" applyProtection="0"/>
    <xf numFmtId="0" fontId="64" fillId="36" borderId="0" applyNumberFormat="0" applyBorder="0" applyAlignment="0" applyProtection="0"/>
    <xf numFmtId="0" fontId="64" fillId="40" borderId="0" applyNumberFormat="0" applyBorder="0" applyAlignment="0" applyProtection="0"/>
    <xf numFmtId="0" fontId="64" fillId="21"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83" fillId="18" borderId="0" applyNumberFormat="0" applyBorder="0" applyAlignment="0" applyProtection="0"/>
    <xf numFmtId="0" fontId="83" fillId="22" borderId="0" applyNumberFormat="0" applyBorder="0" applyAlignment="0" applyProtection="0"/>
    <xf numFmtId="0" fontId="83" fillId="26" borderId="0" applyNumberFormat="0" applyBorder="0" applyAlignment="0" applyProtection="0"/>
    <xf numFmtId="0" fontId="83" fillId="30" borderId="0" applyNumberFormat="0" applyBorder="0" applyAlignment="0" applyProtection="0"/>
    <xf numFmtId="0" fontId="83" fillId="34" borderId="0" applyNumberFormat="0" applyBorder="0" applyAlignment="0" applyProtection="0"/>
    <xf numFmtId="0" fontId="83" fillId="38" borderId="0" applyNumberFormat="0" applyBorder="0" applyAlignment="0" applyProtection="0"/>
    <xf numFmtId="0" fontId="86" fillId="12" borderId="0" applyNumberFormat="0" applyBorder="0" applyAlignment="0" applyProtection="0"/>
    <xf numFmtId="0" fontId="87" fillId="15" borderId="7" applyNumberFormat="0" applyAlignment="0" applyProtection="0"/>
    <xf numFmtId="0" fontId="82" fillId="16" borderId="10" applyNumberFormat="0" applyAlignment="0" applyProtection="0"/>
    <xf numFmtId="0" fontId="88" fillId="0" borderId="0" applyNumberFormat="0" applyFill="0" applyBorder="0" applyAlignment="0" applyProtection="0"/>
    <xf numFmtId="0" fontId="89" fillId="11" borderId="0" applyNumberFormat="0" applyBorder="0" applyAlignment="0" applyProtection="0"/>
    <xf numFmtId="0" fontId="90" fillId="14" borderId="7" applyNumberFormat="0" applyAlignment="0" applyProtection="0"/>
    <xf numFmtId="0" fontId="91" fillId="0" borderId="9" applyNumberFormat="0" applyFill="0" applyAlignment="0" applyProtection="0"/>
    <xf numFmtId="0" fontId="92" fillId="13" borderId="0" applyNumberFormat="0" applyBorder="0" applyAlignment="0" applyProtection="0"/>
    <xf numFmtId="0" fontId="64" fillId="0" borderId="0"/>
    <xf numFmtId="0" fontId="64" fillId="17" borderId="11" applyNumberFormat="0" applyFont="0" applyAlignment="0" applyProtection="0"/>
    <xf numFmtId="0" fontId="93" fillId="15" borderId="8" applyNumberFormat="0" applyAlignment="0" applyProtection="0"/>
    <xf numFmtId="0" fontId="78" fillId="0" borderId="12" applyNumberFormat="0" applyFill="0" applyAlignment="0" applyProtection="0"/>
    <xf numFmtId="0" fontId="79" fillId="0" borderId="0" applyNumberFormat="0" applyFill="0" applyBorder="0" applyAlignment="0" applyProtection="0"/>
    <xf numFmtId="189" fontId="11" fillId="0" borderId="0" applyFont="0" applyFill="0" applyBorder="0" applyProtection="0">
      <alignment horizontal="center" vertical="center"/>
    </xf>
    <xf numFmtId="0" fontId="47" fillId="0" borderId="0"/>
    <xf numFmtId="186" fontId="11" fillId="0" borderId="0" applyFont="0" applyFill="0" applyBorder="0" applyProtection="0">
      <alignment horizontal="center" vertical="center"/>
    </xf>
    <xf numFmtId="10" fontId="11" fillId="0" borderId="0" applyFont="0" applyFill="0" applyBorder="0" applyAlignment="0" applyProtection="0"/>
    <xf numFmtId="0" fontId="80" fillId="0" borderId="0"/>
    <xf numFmtId="43" fontId="80" fillId="0" borderId="0" applyFont="0" applyFill="0" applyBorder="0" applyAlignment="0" applyProtection="0"/>
    <xf numFmtId="0" fontId="59" fillId="46" borderId="0" applyNumberFormat="0" applyBorder="0" applyProtection="0">
      <alignment horizontal="center" vertical="center"/>
    </xf>
    <xf numFmtId="0" fontId="57" fillId="18" borderId="0" applyNumberFormat="0" applyBorder="0" applyAlignment="0" applyProtection="0"/>
    <xf numFmtId="9" fontId="11" fillId="0" borderId="0" applyFont="0" applyFill="0" applyBorder="0" applyAlignment="0" applyProtection="0"/>
    <xf numFmtId="0" fontId="60" fillId="31" borderId="17" applyNumberFormat="0" applyAlignment="0" applyProtection="0"/>
    <xf numFmtId="0" fontId="63" fillId="15" borderId="7" applyNumberFormat="0" applyAlignment="0" applyProtection="0"/>
    <xf numFmtId="0" fontId="52" fillId="36"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0" fillId="0" borderId="0"/>
    <xf numFmtId="9" fontId="50" fillId="0" borderId="0" applyFont="0" applyFill="0" applyBorder="0" applyAlignment="0" applyProtection="0"/>
    <xf numFmtId="0" fontId="11" fillId="0" borderId="0"/>
    <xf numFmtId="0" fontId="51" fillId="0" borderId="0"/>
    <xf numFmtId="0" fontId="47"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1" fillId="0" borderId="0" applyFont="0" applyFill="0" applyBorder="0" applyAlignment="0" applyProtection="0"/>
    <xf numFmtId="44"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4" borderId="13" applyNumberFormat="0"/>
    <xf numFmtId="41" fontId="70" fillId="43"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1" fontId="67" fillId="44"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1" fontId="70" fillId="43"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7" fillId="0" borderId="0">
      <alignment wrapText="1"/>
    </xf>
    <xf numFmtId="43" fontId="11" fillId="0" borderId="0" applyFont="0" applyFill="0" applyBorder="0" applyAlignment="0" applyProtection="0"/>
    <xf numFmtId="43" fontId="11" fillId="0" borderId="0" applyFont="0" applyFill="0" applyBorder="0" applyAlignment="0" applyProtection="0"/>
  </cellStyleXfs>
  <cellXfs count="22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xf>
    <xf numFmtId="0" fontId="2" fillId="4" borderId="0" xfId="0" applyFont="1" applyFill="1" applyAlignment="1">
      <alignment vertical="center"/>
    </xf>
    <xf numFmtId="0" fontId="2" fillId="4" borderId="0" xfId="0" applyFont="1" applyFill="1" applyAlignment="1">
      <alignment horizontal="center" vertical="center"/>
    </xf>
    <xf numFmtId="0" fontId="3" fillId="0" borderId="0" xfId="0" applyFont="1" applyAlignment="1">
      <alignment horizontal="center" vertical="center"/>
    </xf>
    <xf numFmtId="0" fontId="3" fillId="5" borderId="0" xfId="0" applyFont="1" applyFill="1" applyAlignment="1">
      <alignment horizontal="left" vertical="center"/>
    </xf>
    <xf numFmtId="0" fontId="3" fillId="5" borderId="0" xfId="0" applyFont="1" applyFill="1" applyAlignment="1">
      <alignment horizontal="center" vertical="center"/>
    </xf>
    <xf numFmtId="0" fontId="3" fillId="5" borderId="0" xfId="0" applyFont="1" applyFill="1" applyAlignment="1">
      <alignment vertical="center"/>
    </xf>
    <xf numFmtId="0" fontId="1" fillId="0" borderId="1" xfId="0" applyFont="1" applyBorder="1" applyAlignment="1">
      <alignment horizontal="center" vertical="center"/>
    </xf>
    <xf numFmtId="166" fontId="1" fillId="0" borderId="0" xfId="0" applyNumberFormat="1" applyFont="1" applyAlignment="1">
      <alignment horizontal="center" vertical="center"/>
    </xf>
    <xf numFmtId="0" fontId="1" fillId="0" borderId="0" xfId="0" applyFont="1" applyAlignment="1">
      <alignment horizontal="left" vertical="center" indent="2"/>
    </xf>
    <xf numFmtId="0" fontId="1" fillId="0" borderId="1" xfId="0" applyFont="1" applyBorder="1" applyAlignment="1">
      <alignment horizontal="left" vertical="center" indent="2"/>
    </xf>
    <xf numFmtId="168" fontId="1" fillId="0" borderId="0" xfId="0" applyNumberFormat="1" applyFont="1" applyAlignment="1">
      <alignment horizontal="center" vertical="center"/>
    </xf>
    <xf numFmtId="0" fontId="9" fillId="0" borderId="0" xfId="0" applyFont="1" applyAlignment="1">
      <alignment horizontal="center" vertical="center"/>
    </xf>
    <xf numFmtId="14" fontId="9" fillId="0" borderId="0" xfId="0" applyNumberFormat="1" applyFont="1" applyAlignment="1">
      <alignment horizontal="center" vertical="center"/>
    </xf>
    <xf numFmtId="169" fontId="1" fillId="0" borderId="0" xfId="0" applyNumberFormat="1" applyFont="1" applyAlignment="1">
      <alignment horizontal="center" vertical="center"/>
    </xf>
    <xf numFmtId="169" fontId="2" fillId="4" borderId="0" xfId="0" applyNumberFormat="1" applyFont="1" applyFill="1" applyAlignment="1">
      <alignment horizontal="center" vertical="center"/>
    </xf>
    <xf numFmtId="169" fontId="3" fillId="5" borderId="0" xfId="0" applyNumberFormat="1" applyFont="1" applyFill="1" applyAlignment="1">
      <alignment horizontal="center" vertical="center"/>
    </xf>
    <xf numFmtId="169" fontId="3" fillId="0" borderId="0" xfId="0" applyNumberFormat="1" applyFont="1" applyAlignment="1">
      <alignment horizontal="center" vertical="center"/>
    </xf>
    <xf numFmtId="169" fontId="1" fillId="0" borderId="1" xfId="0" applyNumberFormat="1" applyFont="1" applyBorder="1" applyAlignment="1">
      <alignment horizontal="center" vertical="center"/>
    </xf>
    <xf numFmtId="169" fontId="4" fillId="0" borderId="0" xfId="0" applyNumberFormat="1" applyFont="1" applyAlignment="1">
      <alignment horizontal="center" vertical="center"/>
    </xf>
    <xf numFmtId="0" fontId="4" fillId="0" borderId="0" xfId="0" applyFont="1" applyAlignment="1">
      <alignment horizontal="left" vertical="center" indent="1"/>
    </xf>
    <xf numFmtId="0" fontId="4" fillId="0" borderId="1" xfId="0" applyFont="1" applyBorder="1" applyAlignment="1">
      <alignment horizontal="left" vertical="center" indent="1"/>
    </xf>
    <xf numFmtId="0" fontId="4" fillId="0" borderId="1" xfId="0" applyFont="1" applyBorder="1" applyAlignment="1">
      <alignment horizontal="center" vertical="center"/>
    </xf>
    <xf numFmtId="170" fontId="4" fillId="0" borderId="0" xfId="0" applyNumberFormat="1" applyFont="1" applyAlignment="1">
      <alignment horizontal="center" vertical="center"/>
    </xf>
    <xf numFmtId="0" fontId="3" fillId="5" borderId="1" xfId="0" applyFont="1" applyFill="1" applyBorder="1" applyAlignment="1">
      <alignment horizontal="left" vertical="center"/>
    </xf>
    <xf numFmtId="0" fontId="3" fillId="5" borderId="1" xfId="0" applyFont="1" applyFill="1" applyBorder="1" applyAlignment="1">
      <alignment horizontal="center" vertical="center"/>
    </xf>
    <xf numFmtId="169" fontId="3" fillId="5" borderId="1" xfId="0" applyNumberFormat="1"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center" vertical="center"/>
    </xf>
    <xf numFmtId="169" fontId="2" fillId="3" borderId="0" xfId="0" applyNumberFormat="1" applyFont="1" applyFill="1" applyAlignment="1">
      <alignment horizontal="center" vertical="center"/>
    </xf>
    <xf numFmtId="0" fontId="3" fillId="5" borderId="2" xfId="0" applyFont="1" applyFill="1" applyBorder="1" applyAlignment="1">
      <alignment horizontal="left" vertical="center"/>
    </xf>
    <xf numFmtId="0" fontId="3" fillId="5" borderId="2" xfId="0" applyFont="1" applyFill="1" applyBorder="1" applyAlignment="1">
      <alignment horizontal="center" vertical="center"/>
    </xf>
    <xf numFmtId="171" fontId="4" fillId="0" borderId="0" xfId="0" applyNumberFormat="1" applyFont="1" applyAlignment="1">
      <alignment horizontal="center" vertical="center"/>
    </xf>
    <xf numFmtId="172" fontId="4" fillId="0" borderId="0" xfId="0" applyNumberFormat="1" applyFont="1" applyAlignment="1">
      <alignment horizontal="center" vertical="center"/>
    </xf>
    <xf numFmtId="175" fontId="4" fillId="0" borderId="0" xfId="0" applyNumberFormat="1" applyFont="1" applyAlignment="1">
      <alignment horizontal="center" vertical="center"/>
    </xf>
    <xf numFmtId="167" fontId="4" fillId="0" borderId="0" xfId="0" applyNumberFormat="1" applyFont="1" applyAlignment="1">
      <alignment horizontal="center" vertical="center"/>
    </xf>
    <xf numFmtId="173" fontId="4" fillId="0" borderId="0" xfId="0" applyNumberFormat="1" applyFont="1" applyAlignment="1">
      <alignment horizontal="center" vertical="center"/>
    </xf>
    <xf numFmtId="176" fontId="4" fillId="0" borderId="0" xfId="0" applyNumberFormat="1" applyFont="1" applyAlignment="1">
      <alignment horizontal="center" vertical="center"/>
    </xf>
    <xf numFmtId="0" fontId="5" fillId="5" borderId="0" xfId="0" applyFont="1" applyFill="1" applyAlignment="1">
      <alignment horizontal="left" vertical="center"/>
    </xf>
    <xf numFmtId="0" fontId="5" fillId="5" borderId="0" xfId="0" applyFont="1" applyFill="1" applyAlignment="1">
      <alignment horizontal="center" vertical="center"/>
    </xf>
    <xf numFmtId="0" fontId="2" fillId="3" borderId="0" xfId="0" applyFont="1" applyFill="1" applyAlignment="1">
      <alignment horizontal="left" vertical="center"/>
    </xf>
    <xf numFmtId="0" fontId="5" fillId="5" borderId="0" xfId="0" applyFont="1" applyFill="1" applyAlignment="1">
      <alignment vertical="center"/>
    </xf>
    <xf numFmtId="174" fontId="4" fillId="0" borderId="0" xfId="0" applyNumberFormat="1" applyFont="1" applyAlignment="1">
      <alignment horizontal="center" vertical="center"/>
    </xf>
    <xf numFmtId="166" fontId="4" fillId="0" borderId="0" xfId="0" applyNumberFormat="1" applyFont="1" applyAlignment="1">
      <alignment horizontal="center" vertical="center"/>
    </xf>
    <xf numFmtId="0" fontId="4" fillId="0" borderId="3" xfId="0" applyFont="1" applyBorder="1" applyAlignment="1">
      <alignment horizontal="left" vertical="center" indent="1"/>
    </xf>
    <xf numFmtId="0" fontId="4" fillId="0" borderId="3" xfId="0" applyFont="1" applyBorder="1" applyAlignment="1">
      <alignment horizontal="center" vertical="center"/>
    </xf>
    <xf numFmtId="167" fontId="2" fillId="3" borderId="0" xfId="0" applyNumberFormat="1" applyFont="1" applyFill="1" applyAlignment="1">
      <alignment horizontal="center" vertical="center"/>
    </xf>
    <xf numFmtId="0" fontId="0" fillId="2" borderId="0" xfId="0" applyFill="1"/>
    <xf numFmtId="0" fontId="13" fillId="2" borderId="0" xfId="0" applyFont="1" applyFill="1" applyAlignment="1">
      <alignment horizontal="left" vertical="center" wrapText="1"/>
    </xf>
    <xf numFmtId="0" fontId="14" fillId="2" borderId="0" xfId="0" applyFont="1" applyFill="1"/>
    <xf numFmtId="0" fontId="15" fillId="0" borderId="0" xfId="0" applyFont="1" applyAlignment="1">
      <alignment vertical="center"/>
    </xf>
    <xf numFmtId="0" fontId="1" fillId="5" borderId="0" xfId="0" applyFont="1" applyFill="1" applyAlignment="1">
      <alignment vertical="center"/>
    </xf>
    <xf numFmtId="0" fontId="17" fillId="2" borderId="0" xfId="0" applyFont="1" applyFill="1" applyAlignment="1">
      <alignment horizontal="center" vertical="center"/>
    </xf>
    <xf numFmtId="0" fontId="17" fillId="3" borderId="0" xfId="0" applyFont="1" applyFill="1" applyAlignment="1">
      <alignment vertical="center"/>
    </xf>
    <xf numFmtId="0" fontId="18" fillId="3" borderId="0" xfId="0" applyFont="1" applyFill="1" applyAlignment="1">
      <alignment vertical="center"/>
    </xf>
    <xf numFmtId="169" fontId="17" fillId="3" borderId="0" xfId="0" applyNumberFormat="1" applyFont="1" applyFill="1" applyAlignment="1">
      <alignment horizontal="center" vertical="center"/>
    </xf>
    <xf numFmtId="0" fontId="1" fillId="5" borderId="1" xfId="0" applyFont="1" applyFill="1" applyBorder="1" applyAlignment="1">
      <alignment vertical="center"/>
    </xf>
    <xf numFmtId="0" fontId="3" fillId="5" borderId="1" xfId="0" applyFont="1" applyFill="1" applyBorder="1" applyAlignment="1">
      <alignment vertical="center"/>
    </xf>
    <xf numFmtId="9" fontId="3" fillId="5" borderId="0" xfId="2" applyFont="1" applyFill="1" applyAlignment="1">
      <alignment horizontal="center" vertical="center"/>
    </xf>
    <xf numFmtId="0" fontId="1" fillId="0" borderId="0" xfId="0" applyFont="1" applyAlignment="1">
      <alignment horizontal="left" vertical="center" indent="1"/>
    </xf>
    <xf numFmtId="9" fontId="3" fillId="5" borderId="1" xfId="2" applyFont="1" applyFill="1" applyBorder="1" applyAlignment="1">
      <alignment horizontal="center" vertical="center"/>
    </xf>
    <xf numFmtId="0" fontId="1" fillId="0" borderId="1" xfId="0" applyFont="1" applyBorder="1" applyAlignment="1">
      <alignment horizontal="left" vertical="center" indent="1"/>
    </xf>
    <xf numFmtId="0" fontId="1" fillId="0" borderId="1" xfId="0" applyFont="1" applyBorder="1" applyAlignment="1">
      <alignment vertical="center"/>
    </xf>
    <xf numFmtId="0" fontId="2"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5" fillId="0" borderId="0" xfId="0" applyFont="1" applyAlignment="1">
      <alignment horizontal="center" vertical="center"/>
    </xf>
    <xf numFmtId="0" fontId="12" fillId="2" borderId="0" xfId="0" applyFont="1" applyFill="1" applyAlignment="1">
      <alignment horizontal="center" vertical="center" wrapText="1"/>
    </xf>
    <xf numFmtId="169" fontId="12" fillId="3" borderId="0" xfId="0" applyNumberFormat="1" applyFont="1" applyFill="1" applyAlignment="1">
      <alignment horizontal="center" vertical="center"/>
    </xf>
    <xf numFmtId="9" fontId="12" fillId="3" borderId="0" xfId="0" applyNumberFormat="1" applyFont="1" applyFill="1" applyAlignment="1">
      <alignment horizontal="center" vertical="center"/>
    </xf>
    <xf numFmtId="9" fontId="3" fillId="5" borderId="0" xfId="0" applyNumberFormat="1" applyFont="1" applyFill="1" applyAlignment="1">
      <alignment horizontal="center" vertical="center"/>
    </xf>
    <xf numFmtId="0" fontId="12" fillId="6" borderId="0" xfId="0" applyFont="1" applyFill="1" applyAlignment="1">
      <alignment horizontal="center" vertical="center" wrapText="1"/>
    </xf>
    <xf numFmtId="9" fontId="1" fillId="0" borderId="0" xfId="0" applyNumberFormat="1" applyFont="1" applyAlignment="1">
      <alignment horizontal="center" vertical="center" wrapText="1"/>
    </xf>
    <xf numFmtId="0" fontId="1" fillId="0" borderId="0" xfId="0" applyFont="1" applyAlignment="1">
      <alignment horizontal="center" vertical="center" wrapText="1"/>
    </xf>
    <xf numFmtId="169" fontId="1" fillId="0" borderId="0" xfId="0" applyNumberFormat="1" applyFont="1" applyAlignment="1">
      <alignment horizontal="center" vertical="center" wrapText="1"/>
    </xf>
    <xf numFmtId="178" fontId="1" fillId="0" borderId="0" xfId="0" applyNumberFormat="1" applyFont="1" applyAlignment="1">
      <alignment horizontal="center" vertical="center"/>
    </xf>
    <xf numFmtId="178" fontId="12" fillId="3" borderId="0" xfId="0" applyNumberFormat="1" applyFont="1" applyFill="1" applyAlignment="1">
      <alignment horizontal="center" vertical="center"/>
    </xf>
    <xf numFmtId="3" fontId="12" fillId="3" borderId="0" xfId="0" applyNumberFormat="1" applyFont="1" applyFill="1" applyAlignment="1">
      <alignment horizontal="center" vertical="center"/>
    </xf>
    <xf numFmtId="3" fontId="3" fillId="5" borderId="0" xfId="0" applyNumberFormat="1" applyFont="1" applyFill="1" applyAlignment="1">
      <alignment horizontal="center" vertical="center"/>
    </xf>
    <xf numFmtId="3" fontId="1" fillId="0" borderId="0" xfId="0" applyNumberFormat="1" applyFont="1" applyAlignment="1">
      <alignment horizontal="center" vertical="center" wrapText="1"/>
    </xf>
    <xf numFmtId="0" fontId="1" fillId="0" borderId="0" xfId="0" applyFont="1" applyAlignment="1">
      <alignment horizontal="center" vertical="center" wrapText="1" shrinkToFit="1"/>
    </xf>
    <xf numFmtId="0" fontId="12" fillId="7" borderId="0" xfId="0" applyFont="1" applyFill="1" applyAlignment="1">
      <alignment horizontal="center" vertical="center" wrapText="1"/>
    </xf>
    <xf numFmtId="0" fontId="1" fillId="0" borderId="0" xfId="2" applyNumberFormat="1" applyFont="1" applyAlignment="1">
      <alignment vertical="center"/>
    </xf>
    <xf numFmtId="0" fontId="12" fillId="3" borderId="0" xfId="0" applyFont="1" applyFill="1" applyAlignment="1">
      <alignment horizontal="center" vertical="center" wrapText="1"/>
    </xf>
    <xf numFmtId="0" fontId="2" fillId="4" borderId="0" xfId="0" applyFont="1" applyFill="1" applyAlignment="1">
      <alignment horizontal="left" vertical="center"/>
    </xf>
    <xf numFmtId="0" fontId="2" fillId="4" borderId="0" xfId="0" applyFont="1" applyFill="1" applyAlignment="1">
      <alignment horizontal="center" vertical="center" wrapText="1"/>
    </xf>
    <xf numFmtId="0" fontId="2" fillId="8" borderId="0" xfId="0" applyFont="1" applyFill="1" applyAlignment="1">
      <alignment vertical="center"/>
    </xf>
    <xf numFmtId="3" fontId="2" fillId="4" borderId="0" xfId="0" applyNumberFormat="1" applyFont="1" applyFill="1" applyAlignment="1">
      <alignment horizontal="center" vertical="center" wrapText="1"/>
    </xf>
    <xf numFmtId="169" fontId="2" fillId="4" borderId="0" xfId="0" applyNumberFormat="1" applyFont="1" applyFill="1" applyAlignment="1">
      <alignment horizontal="center" vertical="center" wrapText="1"/>
    </xf>
    <xf numFmtId="171" fontId="2" fillId="4" borderId="0" xfId="0" applyNumberFormat="1" applyFont="1" applyFill="1" applyAlignment="1">
      <alignment horizontal="center" vertical="center" wrapText="1"/>
    </xf>
    <xf numFmtId="0" fontId="2" fillId="2" borderId="0" xfId="0" applyFont="1" applyFill="1" applyAlignment="1">
      <alignment horizontal="center" vertical="center" wrapText="1"/>
    </xf>
    <xf numFmtId="9" fontId="1" fillId="0" borderId="0" xfId="2" applyFont="1" applyAlignment="1">
      <alignment horizontal="center" vertical="center"/>
    </xf>
    <xf numFmtId="0" fontId="12" fillId="8" borderId="0" xfId="0" applyFont="1" applyFill="1" applyAlignment="1">
      <alignment vertical="center"/>
    </xf>
    <xf numFmtId="0" fontId="12" fillId="8" borderId="0" xfId="0" applyFont="1" applyFill="1" applyAlignment="1">
      <alignment horizontal="center" vertical="center"/>
    </xf>
    <xf numFmtId="0" fontId="20" fillId="8" borderId="0" xfId="0" applyFont="1" applyFill="1" applyAlignment="1">
      <alignment horizontal="center" vertical="center"/>
    </xf>
    <xf numFmtId="0" fontId="19" fillId="8" borderId="0" xfId="0" applyFont="1" applyFill="1" applyAlignment="1">
      <alignment horizontal="center" vertical="center"/>
    </xf>
    <xf numFmtId="0" fontId="3" fillId="0" borderId="0" xfId="0" applyFont="1" applyAlignment="1">
      <alignment horizontal="center" vertical="center" wrapText="1"/>
    </xf>
    <xf numFmtId="0" fontId="1" fillId="5" borderId="0" xfId="0" applyFont="1" applyFill="1" applyAlignment="1">
      <alignment horizontal="center" vertical="center"/>
    </xf>
    <xf numFmtId="0" fontId="1" fillId="5" borderId="0" xfId="0" applyFont="1" applyFill="1" applyAlignment="1">
      <alignment horizontal="center" vertical="center" wrapText="1"/>
    </xf>
    <xf numFmtId="0" fontId="16" fillId="5" borderId="0" xfId="0" applyFont="1" applyFill="1" applyAlignment="1">
      <alignment horizontal="center" vertical="center"/>
    </xf>
    <xf numFmtId="9" fontId="1" fillId="5" borderId="0" xfId="2" applyFont="1" applyFill="1" applyBorder="1" applyAlignment="1">
      <alignment horizontal="center" vertical="center" wrapText="1"/>
    </xf>
    <xf numFmtId="0" fontId="2" fillId="8" borderId="0" xfId="0" applyFont="1" applyFill="1" applyAlignment="1">
      <alignment horizontal="center" vertical="center"/>
    </xf>
    <xf numFmtId="0" fontId="12" fillId="8" borderId="0" xfId="0" applyFont="1" applyFill="1" applyAlignment="1">
      <alignment horizontal="left" vertical="center"/>
    </xf>
    <xf numFmtId="0" fontId="15" fillId="8" borderId="0" xfId="0" applyFont="1" applyFill="1" applyAlignment="1">
      <alignment horizontal="left" vertical="center"/>
    </xf>
    <xf numFmtId="0" fontId="15" fillId="0" borderId="0" xfId="0" applyFont="1" applyAlignment="1">
      <alignment horizontal="left" vertical="center"/>
    </xf>
    <xf numFmtId="0" fontId="15" fillId="0" borderId="0" xfId="0" applyFont="1"/>
    <xf numFmtId="0" fontId="12" fillId="3" borderId="0" xfId="0" applyFont="1" applyFill="1"/>
    <xf numFmtId="0" fontId="3" fillId="5" borderId="0" xfId="0" applyFont="1" applyFill="1"/>
    <xf numFmtId="0" fontId="3" fillId="0" borderId="0" xfId="0" applyFont="1" applyAlignment="1">
      <alignment horizontal="left" indent="1"/>
    </xf>
    <xf numFmtId="0" fontId="1" fillId="0" borderId="0" xfId="0" applyFont="1" applyAlignment="1">
      <alignment horizontal="left" indent="2"/>
    </xf>
    <xf numFmtId="0" fontId="1" fillId="0" borderId="0" xfId="0" quotePrefix="1" applyFont="1" applyAlignment="1">
      <alignment horizontal="left" indent="2"/>
    </xf>
    <xf numFmtId="0" fontId="1" fillId="0" borderId="1" xfId="0" applyFont="1" applyBorder="1" applyAlignment="1">
      <alignment horizontal="left" indent="2"/>
    </xf>
    <xf numFmtId="169" fontId="5" fillId="5" borderId="0" xfId="0" applyNumberFormat="1" applyFont="1" applyFill="1" applyAlignment="1">
      <alignment horizontal="center" vertical="center"/>
    </xf>
    <xf numFmtId="169" fontId="4" fillId="0" borderId="3" xfId="0" applyNumberFormat="1" applyFont="1" applyBorder="1" applyAlignment="1">
      <alignment horizontal="center" vertical="center"/>
    </xf>
    <xf numFmtId="169" fontId="3" fillId="5" borderId="2" xfId="0" applyNumberFormat="1" applyFont="1" applyFill="1" applyBorder="1" applyAlignment="1">
      <alignment horizontal="center" vertical="center"/>
    </xf>
    <xf numFmtId="169" fontId="4" fillId="0" borderId="0" xfId="0" quotePrefix="1" applyNumberFormat="1" applyFont="1" applyAlignment="1">
      <alignment horizontal="center" vertical="center"/>
    </xf>
    <xf numFmtId="169" fontId="4" fillId="0" borderId="1" xfId="0" applyNumberFormat="1" applyFont="1" applyBorder="1" applyAlignment="1">
      <alignment horizontal="center" vertical="center"/>
    </xf>
    <xf numFmtId="179" fontId="2" fillId="3" borderId="0" xfId="2" applyNumberFormat="1" applyFont="1" applyFill="1" applyAlignment="1">
      <alignment horizontal="center" vertical="center"/>
    </xf>
    <xf numFmtId="9" fontId="4" fillId="0" borderId="0" xfId="2"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67" fontId="5"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67" fontId="2" fillId="0" borderId="0" xfId="0" applyNumberFormat="1" applyFont="1" applyAlignment="1">
      <alignment horizontal="center" vertical="center"/>
    </xf>
    <xf numFmtId="0" fontId="2" fillId="8" borderId="0" xfId="0" applyFont="1" applyFill="1" applyAlignment="1">
      <alignment horizontal="left" vertical="center"/>
    </xf>
    <xf numFmtId="14" fontId="2" fillId="8" borderId="0" xfId="0" applyNumberFormat="1" applyFont="1" applyFill="1" applyAlignment="1">
      <alignment horizontal="center" vertical="center"/>
    </xf>
    <xf numFmtId="14" fontId="2" fillId="2" borderId="0" xfId="0" applyNumberFormat="1" applyFont="1" applyFill="1" applyAlignment="1">
      <alignment horizontal="center" vertical="center" wrapText="1"/>
    </xf>
    <xf numFmtId="0" fontId="23" fillId="0" borderId="0" xfId="0" applyFont="1" applyAlignment="1">
      <alignment vertical="center"/>
    </xf>
    <xf numFmtId="167" fontId="1" fillId="0" borderId="0" xfId="0" applyNumberFormat="1" applyFont="1" applyAlignment="1">
      <alignment vertical="center"/>
    </xf>
    <xf numFmtId="166" fontId="1" fillId="0" borderId="0" xfId="0" applyNumberFormat="1" applyFont="1" applyAlignment="1">
      <alignment vertical="center"/>
    </xf>
    <xf numFmtId="176" fontId="5" fillId="5" borderId="0" xfId="0" applyNumberFormat="1" applyFont="1" applyFill="1" applyAlignment="1">
      <alignment horizontal="center" vertical="center"/>
    </xf>
    <xf numFmtId="0" fontId="23" fillId="0" borderId="0" xfId="0" quotePrefix="1" applyFont="1" applyAlignment="1">
      <alignment horizontal="center" vertical="center" wrapText="1"/>
    </xf>
    <xf numFmtId="0" fontId="23" fillId="0" borderId="0" xfId="0" applyFont="1" applyAlignment="1">
      <alignment horizontal="center" vertical="center" wrapText="1"/>
    </xf>
    <xf numFmtId="178" fontId="23" fillId="0" borderId="0" xfId="0" applyNumberFormat="1" applyFont="1" applyAlignment="1">
      <alignment horizontal="center" vertical="center" wrapText="1"/>
    </xf>
    <xf numFmtId="0" fontId="24" fillId="0" borderId="0" xfId="3" applyFont="1" applyAlignment="1">
      <alignment horizontal="center" vertical="center" wrapText="1"/>
    </xf>
    <xf numFmtId="0" fontId="23" fillId="0" borderId="0" xfId="0" quotePrefix="1" applyFont="1" applyAlignment="1">
      <alignment horizontal="center" vertical="center"/>
    </xf>
    <xf numFmtId="180" fontId="23" fillId="0" borderId="0" xfId="0" applyNumberFormat="1" applyFont="1" applyAlignment="1">
      <alignment horizontal="center" vertical="center" wrapText="1"/>
    </xf>
    <xf numFmtId="179" fontId="1" fillId="0" borderId="0" xfId="2" applyNumberFormat="1" applyFont="1" applyAlignment="1">
      <alignment horizontal="center" vertical="center"/>
    </xf>
    <xf numFmtId="14" fontId="2" fillId="0" borderId="0" xfId="0" applyNumberFormat="1" applyFont="1" applyAlignment="1">
      <alignment horizontal="center" vertical="center"/>
    </xf>
    <xf numFmtId="0" fontId="0" fillId="0" borderId="0" xfId="0" applyAlignment="1">
      <alignment vertical="center"/>
    </xf>
    <xf numFmtId="0" fontId="22" fillId="0" borderId="0" xfId="0" applyFont="1" applyAlignment="1">
      <alignment vertical="center"/>
    </xf>
    <xf numFmtId="0" fontId="25" fillId="0" borderId="0" xfId="3" applyFont="1" applyAlignment="1">
      <alignment vertical="center"/>
    </xf>
    <xf numFmtId="0" fontId="26" fillId="0" borderId="0" xfId="3" applyFont="1" applyAlignment="1">
      <alignment horizontal="left" vertical="center" indent="1"/>
    </xf>
    <xf numFmtId="0" fontId="27" fillId="0" borderId="0" xfId="0" applyFont="1" applyAlignment="1">
      <alignment vertical="center"/>
    </xf>
    <xf numFmtId="0" fontId="1" fillId="0" borderId="0" xfId="0" quotePrefix="1" applyFont="1" applyAlignment="1">
      <alignment horizontal="center" vertical="center"/>
    </xf>
    <xf numFmtId="0" fontId="21" fillId="0" borderId="0" xfId="0" applyFont="1" applyAlignment="1">
      <alignment horizontal="center" vertical="center"/>
    </xf>
    <xf numFmtId="0" fontId="3" fillId="0" borderId="0" xfId="0" applyFont="1" applyAlignment="1">
      <alignment horizontal="left" vertical="center" indent="1"/>
    </xf>
    <xf numFmtId="0" fontId="17" fillId="3" borderId="0" xfId="0" applyFont="1" applyFill="1" applyAlignment="1">
      <alignment horizontal="left" vertical="center" wrapText="1"/>
    </xf>
    <xf numFmtId="181" fontId="1" fillId="0" borderId="0" xfId="4" applyNumberFormat="1" applyFont="1" applyFill="1" applyAlignment="1">
      <alignment horizontal="left" vertical="center" wrapText="1"/>
    </xf>
    <xf numFmtId="0" fontId="17" fillId="2" borderId="0" xfId="0" applyFont="1" applyFill="1" applyAlignment="1">
      <alignment horizontal="left" vertical="center" wrapText="1"/>
    </xf>
    <xf numFmtId="0" fontId="17" fillId="2" borderId="0" xfId="0" applyFont="1" applyFill="1" applyAlignment="1">
      <alignment horizontal="center" vertical="center" wrapText="1"/>
    </xf>
    <xf numFmtId="174" fontId="4" fillId="8" borderId="0" xfId="0" applyNumberFormat="1" applyFont="1" applyFill="1" applyAlignment="1">
      <alignment horizontal="center" vertical="center"/>
    </xf>
    <xf numFmtId="166" fontId="1" fillId="0" borderId="1" xfId="0" applyNumberFormat="1" applyFont="1" applyBorder="1" applyAlignment="1">
      <alignment horizontal="center" vertical="center"/>
    </xf>
    <xf numFmtId="169" fontId="23" fillId="0" borderId="0" xfId="0" applyNumberFormat="1" applyFont="1" applyAlignment="1">
      <alignment horizontal="center" vertical="center" wrapText="1"/>
    </xf>
    <xf numFmtId="169" fontId="23" fillId="5" borderId="0" xfId="0" applyNumberFormat="1" applyFont="1" applyFill="1" applyAlignment="1">
      <alignment horizontal="center" vertical="center" wrapText="1"/>
    </xf>
    <xf numFmtId="169" fontId="1" fillId="0" borderId="0" xfId="4" applyNumberFormat="1" applyFont="1" applyFill="1" applyAlignment="1">
      <alignment horizontal="center" vertical="center" wrapText="1"/>
    </xf>
    <xf numFmtId="169" fontId="17" fillId="3" borderId="0" xfId="0" applyNumberFormat="1" applyFont="1" applyFill="1" applyAlignment="1">
      <alignment horizontal="center" vertical="center" wrapText="1"/>
    </xf>
    <xf numFmtId="171" fontId="1" fillId="0" borderId="0" xfId="0" applyNumberFormat="1" applyFont="1" applyAlignment="1">
      <alignment horizontal="center" vertical="center"/>
    </xf>
    <xf numFmtId="0" fontId="2" fillId="7" borderId="0" xfId="0" applyFont="1" applyFill="1" applyAlignment="1">
      <alignment vertical="center"/>
    </xf>
    <xf numFmtId="3" fontId="1" fillId="0" borderId="0" xfId="0" applyNumberFormat="1" applyFont="1" applyAlignment="1">
      <alignment vertical="center"/>
    </xf>
    <xf numFmtId="0" fontId="2" fillId="7" borderId="0" xfId="0" applyFont="1" applyFill="1" applyAlignment="1">
      <alignment horizontal="center" vertical="center"/>
    </xf>
    <xf numFmtId="3" fontId="1" fillId="0" borderId="0" xfId="0" applyNumberFormat="1" applyFont="1" applyAlignment="1">
      <alignment horizontal="center" vertical="center"/>
    </xf>
    <xf numFmtId="9" fontId="6" fillId="0" borderId="0" xfId="2" applyFont="1" applyAlignment="1">
      <alignment horizontal="center" vertical="center"/>
    </xf>
    <xf numFmtId="9" fontId="1" fillId="0" borderId="0" xfId="0" applyNumberFormat="1" applyFont="1" applyAlignment="1">
      <alignment horizontal="center" vertical="center"/>
    </xf>
    <xf numFmtId="166" fontId="1" fillId="0" borderId="0" xfId="0" quotePrefix="1" applyNumberFormat="1" applyFont="1" applyAlignment="1">
      <alignment horizontal="center" vertical="center"/>
    </xf>
    <xf numFmtId="167" fontId="15" fillId="0" borderId="0" xfId="0" applyNumberFormat="1" applyFont="1" applyAlignment="1">
      <alignment horizontal="center" vertical="center"/>
    </xf>
    <xf numFmtId="169" fontId="15" fillId="0" borderId="0" xfId="0" applyNumberFormat="1" applyFont="1" applyAlignment="1">
      <alignment horizontal="center" vertical="center"/>
    </xf>
    <xf numFmtId="0" fontId="16" fillId="5" borderId="0" xfId="0" quotePrefix="1" applyFont="1" applyFill="1" applyAlignment="1">
      <alignment horizontal="center" vertical="center" wrapText="1"/>
    </xf>
    <xf numFmtId="0" fontId="16" fillId="5" borderId="0" xfId="0" applyFont="1" applyFill="1" applyAlignment="1">
      <alignment horizontal="center" vertical="center" wrapText="1"/>
    </xf>
    <xf numFmtId="9" fontId="16" fillId="5" borderId="0" xfId="2"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4" xfId="0" applyFont="1" applyFill="1" applyBorder="1" applyAlignment="1">
      <alignment horizontal="center" vertical="center"/>
    </xf>
    <xf numFmtId="0" fontId="2" fillId="8" borderId="14" xfId="0" applyFont="1" applyFill="1" applyBorder="1" applyAlignment="1">
      <alignment horizontal="centerContinuous" vertical="center" wrapText="1"/>
    </xf>
    <xf numFmtId="0" fontId="2" fillId="10" borderId="15" xfId="0" applyFont="1" applyFill="1" applyBorder="1" applyAlignment="1">
      <alignment horizontal="center" vertical="center"/>
    </xf>
    <xf numFmtId="0" fontId="2" fillId="10" borderId="16" xfId="0" applyFont="1" applyFill="1" applyBorder="1" applyAlignment="1">
      <alignment horizontal="center" vertical="center"/>
    </xf>
    <xf numFmtId="0" fontId="1" fillId="42" borderId="0" xfId="0" applyFont="1" applyFill="1" applyAlignment="1">
      <alignment horizontal="center" vertical="center"/>
    </xf>
    <xf numFmtId="0" fontId="1" fillId="42" borderId="0" xfId="0" applyFont="1" applyFill="1" applyAlignment="1">
      <alignment horizontal="center" vertical="center" wrapText="1"/>
    </xf>
    <xf numFmtId="9" fontId="1" fillId="42" borderId="0" xfId="2" applyFont="1" applyFill="1" applyBorder="1" applyAlignment="1">
      <alignment horizontal="center" vertical="center" wrapText="1"/>
    </xf>
    <xf numFmtId="0" fontId="1" fillId="42" borderId="0" xfId="0" quotePrefix="1" applyFont="1" applyFill="1" applyAlignment="1">
      <alignment horizontal="center" vertical="center" wrapText="1"/>
    </xf>
    <xf numFmtId="0" fontId="1" fillId="5" borderId="0" xfId="0" quotePrefix="1" applyFont="1" applyFill="1" applyAlignment="1">
      <alignment horizontal="center" vertical="center" wrapText="1"/>
    </xf>
    <xf numFmtId="0" fontId="1" fillId="42" borderId="0" xfId="0" quotePrefix="1" applyFont="1" applyFill="1" applyAlignment="1">
      <alignment horizontal="center" vertical="center"/>
    </xf>
    <xf numFmtId="9" fontId="1" fillId="5" borderId="0" xfId="2" quotePrefix="1" applyFont="1" applyFill="1" applyBorder="1" applyAlignment="1">
      <alignment horizontal="center" vertical="center" wrapText="1"/>
    </xf>
    <xf numFmtId="0" fontId="4" fillId="5" borderId="0" xfId="0" applyFont="1" applyFill="1" applyAlignment="1">
      <alignment horizontal="center" vertical="center" wrapText="1"/>
    </xf>
    <xf numFmtId="0" fontId="4" fillId="42" borderId="0" xfId="0" applyFont="1" applyFill="1" applyAlignment="1">
      <alignment horizontal="center" vertical="center" wrapText="1"/>
    </xf>
    <xf numFmtId="0" fontId="4" fillId="5" borderId="0" xfId="0" quotePrefix="1" applyFont="1" applyFill="1" applyAlignment="1">
      <alignment horizontal="center" vertical="center" wrapText="1"/>
    </xf>
    <xf numFmtId="0" fontId="4" fillId="42" borderId="0" xfId="0" quotePrefix="1" applyFont="1" applyFill="1" applyAlignment="1">
      <alignment horizontal="center" vertical="center" wrapText="1"/>
    </xf>
    <xf numFmtId="0" fontId="4" fillId="0" borderId="0" xfId="0" quotePrefix="1" applyFont="1" applyAlignment="1">
      <alignment horizontal="center" vertical="center"/>
    </xf>
    <xf numFmtId="190" fontId="4" fillId="0" borderId="0" xfId="0" applyNumberFormat="1" applyFont="1" applyAlignment="1">
      <alignment horizontal="center" vertical="center"/>
    </xf>
    <xf numFmtId="167" fontId="1" fillId="0" borderId="0" xfId="0" applyNumberFormat="1" applyFont="1" applyAlignment="1">
      <alignment horizontal="center" vertical="center"/>
    </xf>
    <xf numFmtId="169" fontId="23" fillId="0" borderId="0" xfId="0" quotePrefix="1" applyNumberFormat="1" applyFont="1" applyAlignment="1">
      <alignment horizontal="center" vertical="center" wrapText="1"/>
    </xf>
    <xf numFmtId="0" fontId="94" fillId="0" borderId="0" xfId="3" applyFont="1" applyFill="1" applyAlignment="1">
      <alignment horizontal="center" vertical="center"/>
    </xf>
    <xf numFmtId="44" fontId="1" fillId="0" borderId="0" xfId="0" applyNumberFormat="1" applyFont="1" applyAlignment="1">
      <alignment horizontal="center" vertical="center"/>
    </xf>
    <xf numFmtId="44" fontId="1" fillId="0" borderId="1" xfId="0" applyNumberFormat="1" applyFont="1" applyBorder="1" applyAlignment="1">
      <alignment horizontal="center" vertical="center"/>
    </xf>
    <xf numFmtId="0" fontId="94" fillId="0" borderId="0" xfId="3" applyFont="1" applyFill="1" applyBorder="1" applyAlignment="1">
      <alignment horizontal="center" vertical="center"/>
    </xf>
    <xf numFmtId="0" fontId="94" fillId="0" borderId="1" xfId="3" applyFont="1" applyFill="1" applyBorder="1" applyAlignment="1">
      <alignment horizontal="center" vertical="center"/>
    </xf>
    <xf numFmtId="171" fontId="3" fillId="5" borderId="0" xfId="0" applyNumberFormat="1" applyFont="1" applyFill="1" applyAlignment="1">
      <alignment horizontal="center" vertical="center"/>
    </xf>
    <xf numFmtId="14" fontId="95" fillId="0" borderId="0" xfId="0" applyNumberFormat="1" applyFont="1" applyAlignment="1">
      <alignment horizontal="left" vertical="center"/>
    </xf>
    <xf numFmtId="14" fontId="12" fillId="8" borderId="0" xfId="0" applyNumberFormat="1" applyFont="1" applyFill="1" applyAlignment="1">
      <alignment horizontal="center" vertical="center"/>
    </xf>
    <xf numFmtId="9" fontId="1" fillId="42" borderId="0" xfId="2" applyFont="1" applyFill="1" applyAlignment="1">
      <alignment horizontal="center" vertical="center"/>
    </xf>
    <xf numFmtId="9" fontId="1" fillId="5" borderId="0" xfId="2" applyFont="1" applyFill="1" applyAlignment="1">
      <alignment horizontal="center" vertical="center"/>
    </xf>
    <xf numFmtId="179" fontId="1" fillId="42" borderId="0" xfId="2" applyNumberFormat="1" applyFont="1" applyFill="1" applyAlignment="1">
      <alignment horizontal="center" vertical="center"/>
    </xf>
    <xf numFmtId="0" fontId="1" fillId="5" borderId="0" xfId="0" applyFont="1" applyFill="1" applyAlignment="1">
      <alignment horizontal="centerContinuous" vertical="center" wrapText="1"/>
    </xf>
    <xf numFmtId="0" fontId="1" fillId="5" borderId="0" xfId="0" applyFont="1" applyFill="1" applyAlignment="1">
      <alignment horizontal="centerContinuous" vertical="center"/>
    </xf>
    <xf numFmtId="169" fontId="1" fillId="0" borderId="0" xfId="2" applyNumberFormat="1" applyFont="1" applyAlignment="1">
      <alignment horizontal="center" vertical="center"/>
    </xf>
    <xf numFmtId="177" fontId="1" fillId="0" borderId="1" xfId="2" applyNumberFormat="1" applyFont="1" applyBorder="1" applyAlignment="1">
      <alignment horizontal="center" vertical="center"/>
    </xf>
    <xf numFmtId="0" fontId="4" fillId="0" borderId="0" xfId="0" quotePrefix="1" applyFont="1" applyAlignment="1">
      <alignment vertical="center"/>
    </xf>
    <xf numFmtId="0" fontId="2" fillId="0" borderId="0" xfId="0" applyFont="1" applyAlignment="1">
      <alignment vertical="center"/>
    </xf>
    <xf numFmtId="179" fontId="2" fillId="0" borderId="0" xfId="2" applyNumberFormat="1" applyFont="1" applyFill="1" applyAlignment="1">
      <alignment horizontal="center" vertical="center"/>
    </xf>
    <xf numFmtId="171" fontId="2" fillId="4" borderId="0" xfId="0" applyNumberFormat="1" applyFont="1" applyFill="1" applyAlignment="1">
      <alignment horizontal="center" vertical="center"/>
    </xf>
    <xf numFmtId="166" fontId="1" fillId="0" borderId="0" xfId="0" applyNumberFormat="1" applyFont="1" applyAlignment="1">
      <alignment horizontal="center" vertical="center" wrapText="1"/>
    </xf>
    <xf numFmtId="190" fontId="15" fillId="0" borderId="0" xfId="0" applyNumberFormat="1" applyFont="1" applyAlignment="1">
      <alignment horizontal="center" vertical="center"/>
    </xf>
    <xf numFmtId="167" fontId="28" fillId="9" borderId="0" xfId="0" applyNumberFormat="1" applyFont="1" applyFill="1" applyAlignment="1">
      <alignment horizontal="center" vertical="center"/>
    </xf>
  </cellXfs>
  <cellStyles count="18406">
    <cellStyle name="% 3" xfId="305" xr:uid="{CA271E8B-7156-4AC6-AA7F-ABCBBC10D683}"/>
    <cellStyle name="1casa" xfId="56" xr:uid="{79B1EA1C-3B6D-4FD5-845C-2CF03222CFFC}"/>
    <cellStyle name="20% - Accent1" xfId="23" builtinId="30" customBuiltin="1"/>
    <cellStyle name="20% - Accent1 2" xfId="3261" xr:uid="{81B2554A-F23A-437C-928D-57ABD5C94303}"/>
    <cellStyle name="20% - Accent2" xfId="27" builtinId="34" customBuiltin="1"/>
    <cellStyle name="20% - Accent2 2" xfId="3262" xr:uid="{A2F3AAAC-6C81-48E7-890C-4E39FCA31A5E}"/>
    <cellStyle name="20% - Accent3" xfId="31" builtinId="38" customBuiltin="1"/>
    <cellStyle name="20% - Accent3 2" xfId="3263" xr:uid="{B39C6360-EFEE-4EFE-892B-53F51A5C6D3D}"/>
    <cellStyle name="20% - Accent4" xfId="35" builtinId="42" customBuiltin="1"/>
    <cellStyle name="20% - Accent4 2" xfId="3264" xr:uid="{37ABA73E-2FC5-400A-AB8A-3021575D93D3}"/>
    <cellStyle name="20% - Accent5" xfId="39" builtinId="46" customBuiltin="1"/>
    <cellStyle name="20% - Accent5 2" xfId="70" xr:uid="{FFC23878-980D-4BE7-A5D6-EDA52D41F6FD}"/>
    <cellStyle name="20% - Accent5 2 2" xfId="3310" xr:uid="{B9FB88A6-7A29-44CE-B7E1-55C743B5220B}"/>
    <cellStyle name="20% - Accent5 2 3" xfId="3265" xr:uid="{B21DC656-B52C-42CE-A370-D738B92A9A9A}"/>
    <cellStyle name="20% - Accent6" xfId="43" builtinId="50" customBuiltin="1"/>
    <cellStyle name="20% - Accent6 2" xfId="72" xr:uid="{A7F6630E-D732-4094-A0A8-06868D70E30A}"/>
    <cellStyle name="20% - Accent6 2 2" xfId="3311" xr:uid="{99551D5A-D602-4BC9-86F1-7DCE12A0D2D6}"/>
    <cellStyle name="20% - Accent6 2 3" xfId="3266" xr:uid="{5E8C0DB5-1E2B-4D28-8E2C-9077756DBE2D}"/>
    <cellStyle name="40% - Accent1" xfId="24" builtinId="31" customBuiltin="1"/>
    <cellStyle name="40% - Accent1 2" xfId="3267" xr:uid="{7D14BF54-3920-4440-A4EC-9D59256DD080}"/>
    <cellStyle name="40% - Accent2" xfId="28" builtinId="35" customBuiltin="1"/>
    <cellStyle name="40% - Accent2 2" xfId="3268" xr:uid="{4D58F438-405F-4DFC-9A0F-FDB09A47C599}"/>
    <cellStyle name="40% - Accent3" xfId="32" builtinId="39" customBuiltin="1"/>
    <cellStyle name="40% - Accent3 2" xfId="217" xr:uid="{6E419ACB-E8D8-40F9-99FD-6CCAB4DC2DC7}"/>
    <cellStyle name="40% - Accent3 2 2" xfId="3269" xr:uid="{74154614-CC03-40FB-B2BD-9AC7F33A35BD}"/>
    <cellStyle name="40% - Accent4" xfId="36" builtinId="43" customBuiltin="1"/>
    <cellStyle name="40% - Accent4 2" xfId="3270" xr:uid="{E10A096F-B1C8-4969-8E88-905FD3674EB1}"/>
    <cellStyle name="40% - Accent5" xfId="40" builtinId="47" customBuiltin="1"/>
    <cellStyle name="40% - Accent5 2" xfId="69" xr:uid="{D084DDF9-FF03-4935-9D69-82168F9C6520}"/>
    <cellStyle name="40% - Accent5 2 2" xfId="3309" xr:uid="{7CC1CF27-AEC9-4555-B90D-E10C289709DD}"/>
    <cellStyle name="40% - Accent5 2 3" xfId="3271" xr:uid="{6B88CCB6-FB46-466F-B4F3-97B1A2536925}"/>
    <cellStyle name="40% - Accent6" xfId="44" builtinId="51" customBuiltin="1"/>
    <cellStyle name="40% - Accent6 2" xfId="3272" xr:uid="{D99D0D17-FE81-49BA-8CBE-C99F0E17A954}"/>
    <cellStyle name="60% - Accent1" xfId="25" builtinId="32" customBuiltin="1"/>
    <cellStyle name="60% - Accent1 2" xfId="3273" xr:uid="{6B16F520-4489-45E6-88D9-373E9C38CF66}"/>
    <cellStyle name="60% - Accent2" xfId="29" builtinId="36" customBuiltin="1"/>
    <cellStyle name="60% - Accent2 2" xfId="3274" xr:uid="{16DB0151-EB44-42C8-BE95-94C04FB70CCF}"/>
    <cellStyle name="60% - Accent3" xfId="33" builtinId="40" customBuiltin="1"/>
    <cellStyle name="60% - Accent3 2" xfId="3275" xr:uid="{5FCBF2C8-A24B-4D8E-BFEF-7FAF1E463056}"/>
    <cellStyle name="60% - Accent4" xfId="37" builtinId="44" customBuiltin="1"/>
    <cellStyle name="60% - Accent4 2" xfId="3276" xr:uid="{DDF28B32-C9CC-4AEC-BD37-3DDB217451CF}"/>
    <cellStyle name="60% - Accent5" xfId="41" builtinId="48" customBuiltin="1"/>
    <cellStyle name="60% - Accent5 2" xfId="3277" xr:uid="{798204FB-C86C-4437-83CC-C67DDF0F8D09}"/>
    <cellStyle name="60% - Accent6" xfId="45" builtinId="52" customBuiltin="1"/>
    <cellStyle name="60% - Accent6 2" xfId="3278" xr:uid="{0710C08E-8B62-4C9B-A28D-56D931B12183}"/>
    <cellStyle name="Accent1" xfId="22" builtinId="29" customBuiltin="1"/>
    <cellStyle name="Accent1 2" xfId="59" xr:uid="{CD99B800-32A9-4409-87A7-3716BA4F1114}"/>
    <cellStyle name="Accent1 2 2" xfId="3305" xr:uid="{C8A68AAB-C2AC-4D40-9574-DDE69511E004}"/>
    <cellStyle name="Accent1 2 3" xfId="3279" xr:uid="{57A8646A-1AD6-4320-9604-CBD127074E82}"/>
    <cellStyle name="Accent2" xfId="26" builtinId="33" customBuiltin="1"/>
    <cellStyle name="Accent2 2" xfId="3280" xr:uid="{A0C20BFE-7756-4A6D-8308-6C026F645DDE}"/>
    <cellStyle name="Accent3" xfId="30" builtinId="37" customBuiltin="1"/>
    <cellStyle name="Accent3 2" xfId="3281" xr:uid="{955A98E8-2B35-437D-92ED-BDA80E260370}"/>
    <cellStyle name="Accent4" xfId="34" builtinId="41" customBuiltin="1"/>
    <cellStyle name="Accent4 2" xfId="3282" xr:uid="{D13396C6-C311-4AA9-9380-133D395742F4}"/>
    <cellStyle name="Accent5" xfId="38" builtinId="45" customBuiltin="1"/>
    <cellStyle name="Accent5 2" xfId="3283" xr:uid="{9F61E20F-DC2E-4FE9-AD6C-2200649FFF5D}"/>
    <cellStyle name="Accent6" xfId="42" builtinId="49" customBuiltin="1"/>
    <cellStyle name="Accent6 2" xfId="3284" xr:uid="{A092F089-51AD-408E-AC21-D71B9EF4DF48}"/>
    <cellStyle name="Bad" xfId="11" builtinId="27" customBuiltin="1"/>
    <cellStyle name="Bad 2" xfId="3285" xr:uid="{724E6552-61B6-418C-B806-4E20019E6FD7}"/>
    <cellStyle name="Bloco 1" xfId="73" xr:uid="{CD7F6022-08A9-43E4-90AC-783F512C761D}"/>
    <cellStyle name="BoxSubHeader" xfId="176" xr:uid="{4251AF73-0815-4B88-9886-F49C39F6AB6B}"/>
    <cellStyle name="Calculation" xfId="15" builtinId="22" customBuiltin="1"/>
    <cellStyle name="Calculation 2" xfId="68" xr:uid="{FDC6B30A-11DF-49B0-9FE6-6BF8408B1B2B}"/>
    <cellStyle name="Calculation 2 2" xfId="3308" xr:uid="{8974417C-6AFF-4239-97E3-4B60020262C5}"/>
    <cellStyle name="Calculation 2 3" xfId="3286" xr:uid="{6153F229-65F2-4869-A15E-58A255AE8622}"/>
    <cellStyle name="Célula Vinculada 2" xfId="88" xr:uid="{769A7A0D-D95C-4AB4-B965-E9125D3CF78A}"/>
    <cellStyle name="Check Cell" xfId="17" builtinId="23" customBuiltin="1"/>
    <cellStyle name="Check Cell 2" xfId="3287" xr:uid="{402E3E92-95CB-4846-840C-E8848A9AA9B7}"/>
    <cellStyle name="Comma" xfId="4" builtinId="3"/>
    <cellStyle name="Comma [0] 2" xfId="182" xr:uid="{58617F47-17D9-4B66-8088-AAA522B60874}"/>
    <cellStyle name="Comma [0] 2 10" xfId="9428" xr:uid="{6F9DE2F3-0CA6-4AD6-B8BC-A0F9F1BCA615}"/>
    <cellStyle name="Comma [0] 2 2" xfId="326" xr:uid="{893C924C-9632-42DC-85CB-B5FCEB3C14B2}"/>
    <cellStyle name="Comma [0] 2 2 2" xfId="524" xr:uid="{2389D872-2721-40FB-AEE3-099B8F81583E}"/>
    <cellStyle name="Comma [0] 2 2 2 2" xfId="576" xr:uid="{C988ACA9-ED92-4D9B-8DDC-48D8BA707186}"/>
    <cellStyle name="Comma [0] 2 2 2 2 2" xfId="1580" xr:uid="{1D5044A6-5BBF-4FA0-91BE-C5910ABDD698}"/>
    <cellStyle name="Comma [0] 2 2 2 2 2 2" xfId="4659" xr:uid="{0C82CE72-CDEF-4A64-A4A2-DE98A3BF841C}"/>
    <cellStyle name="Comma [0] 2 2 2 2 2 2 2" xfId="13712" xr:uid="{4AAC9CE0-875B-4BC7-8A49-06F7AB90CA0C}"/>
    <cellStyle name="Comma [0] 2 2 2 2 2 3" xfId="7673" xr:uid="{95334B9F-E3EC-4FA2-B6BE-85B2D200EA0C}"/>
    <cellStyle name="Comma [0] 2 2 2 2 2 3 2" xfId="16726" xr:uid="{20C53B0A-02F2-4FD0-A4FC-041D5692ED33}"/>
    <cellStyle name="Comma [0] 2 2 2 2 2 4" xfId="10694" xr:uid="{217C9452-B672-48A0-8E62-2F6D7D5AB60F}"/>
    <cellStyle name="Comma [0] 2 2 2 2 3" xfId="2584" xr:uid="{FA29F8F6-F61F-4E86-A3BD-8E06878CEC1F}"/>
    <cellStyle name="Comma [0] 2 2 2 2 3 2" xfId="5663" xr:uid="{C9A49143-D1C2-4AD2-B4C2-C3073B2ED8F8}"/>
    <cellStyle name="Comma [0] 2 2 2 2 3 2 2" xfId="14716" xr:uid="{98A78668-9690-43B6-991E-55056C228E06}"/>
    <cellStyle name="Comma [0] 2 2 2 2 3 3" xfId="8677" xr:uid="{1011C1E2-3718-4A71-8216-ECC343EF3344}"/>
    <cellStyle name="Comma [0] 2 2 2 2 3 3 2" xfId="17730" xr:uid="{53887C2F-2B27-4CD8-A84C-12B4A0893BE9}"/>
    <cellStyle name="Comma [0] 2 2 2 2 3 4" xfId="11698" xr:uid="{85460395-47FC-4911-9B0C-B1789C29D492}"/>
    <cellStyle name="Comma [0] 2 2 2 2 4" xfId="3655" xr:uid="{225105CF-6438-48C1-ABF1-0E60B2170955}"/>
    <cellStyle name="Comma [0] 2 2 2 2 4 2" xfId="12708" xr:uid="{F654C385-E5F7-4DEA-BB28-4CE8786619B1}"/>
    <cellStyle name="Comma [0] 2 2 2 2 5" xfId="6669" xr:uid="{1B3BA451-0F68-4968-B948-7FA915F3BD75}"/>
    <cellStyle name="Comma [0] 2 2 2 2 5 2" xfId="15722" xr:uid="{85A9AE22-E2E6-4E4D-8A30-9B1EA4B7BC76}"/>
    <cellStyle name="Comma [0] 2 2 2 2 6" xfId="9690" xr:uid="{B6BF677A-5C39-4992-BAFC-8F2DBE6E0700}"/>
    <cellStyle name="Comma [0] 2 2 2 3" xfId="577" xr:uid="{9E8EF8D3-2500-48C3-A11B-349AB97BA119}"/>
    <cellStyle name="Comma [0] 2 2 2 3 2" xfId="1581" xr:uid="{FE2535C3-92CC-45B2-A72D-2478BF40434F}"/>
    <cellStyle name="Comma [0] 2 2 2 3 2 2" xfId="4660" xr:uid="{774D79E0-EBFF-4E61-B3A7-7A90035DF4AC}"/>
    <cellStyle name="Comma [0] 2 2 2 3 2 2 2" xfId="13713" xr:uid="{E0BE3729-303E-4433-8B77-BEA6A5F1BF64}"/>
    <cellStyle name="Comma [0] 2 2 2 3 2 3" xfId="7674" xr:uid="{CCA3CE75-9206-45E0-B70A-E92256E04E2A}"/>
    <cellStyle name="Comma [0] 2 2 2 3 2 3 2" xfId="16727" xr:uid="{851CD3B6-78B4-4A64-96EB-B04ECE86F2D1}"/>
    <cellStyle name="Comma [0] 2 2 2 3 2 4" xfId="10695" xr:uid="{CB073FF7-4F61-4FC9-88D1-504024BAAF66}"/>
    <cellStyle name="Comma [0] 2 2 2 3 3" xfId="2585" xr:uid="{E8A31963-B44E-49C7-883B-33BA360F4957}"/>
    <cellStyle name="Comma [0] 2 2 2 3 3 2" xfId="5664" xr:uid="{2D4C0DC4-DD6A-4043-B326-957B09C86DFD}"/>
    <cellStyle name="Comma [0] 2 2 2 3 3 2 2" xfId="14717" xr:uid="{A765E333-1C25-43CE-981D-B8A12259F737}"/>
    <cellStyle name="Comma [0] 2 2 2 3 3 3" xfId="8678" xr:uid="{69D7708F-EAE5-40D6-98F2-1A170A04B8D8}"/>
    <cellStyle name="Comma [0] 2 2 2 3 3 3 2" xfId="17731" xr:uid="{B5B85A6A-3D0C-4489-97BB-D7F103FA4A98}"/>
    <cellStyle name="Comma [0] 2 2 2 3 3 4" xfId="11699" xr:uid="{19FAC469-6DEA-4C5D-AFF8-06511C356F34}"/>
    <cellStyle name="Comma [0] 2 2 2 3 4" xfId="3656" xr:uid="{429D4550-F654-400B-A0AD-3C0E939AE9A3}"/>
    <cellStyle name="Comma [0] 2 2 2 3 4 2" xfId="12709" xr:uid="{D5D7C3DC-6092-4C5B-BEBC-B01D3F69F4A3}"/>
    <cellStyle name="Comma [0] 2 2 2 3 5" xfId="6670" xr:uid="{E60A20C1-0BEE-4071-B053-EC1E4C171AF7}"/>
    <cellStyle name="Comma [0] 2 2 2 3 5 2" xfId="15723" xr:uid="{8178E0EF-A60C-429B-8FCD-5B1394167B6B}"/>
    <cellStyle name="Comma [0] 2 2 2 3 6" xfId="9691" xr:uid="{517A5814-318F-445C-98E2-1D5F4B492862}"/>
    <cellStyle name="Comma [0] 2 2 2 4" xfId="1531" xr:uid="{64DE42C9-76F9-4988-A355-ED45B647F44D}"/>
    <cellStyle name="Comma [0] 2 2 2 4 2" xfId="4610" xr:uid="{DC632492-CE2B-4099-94EE-8176A16C7458}"/>
    <cellStyle name="Comma [0] 2 2 2 4 2 2" xfId="13663" xr:uid="{30D6C034-6767-4EB9-9D41-C2B8883729C5}"/>
    <cellStyle name="Comma [0] 2 2 2 4 3" xfId="7624" xr:uid="{0D841D30-EE83-4062-8293-01C0C01E3AD1}"/>
    <cellStyle name="Comma [0] 2 2 2 4 3 2" xfId="16677" xr:uid="{2B74A749-A26E-4532-80D2-55F4B6D040A6}"/>
    <cellStyle name="Comma [0] 2 2 2 4 4" xfId="10645" xr:uid="{2B2A9C27-D388-4419-80E0-17BF16CBD34E}"/>
    <cellStyle name="Comma [0] 2 2 2 5" xfId="2535" xr:uid="{F2037452-9A9A-4954-8579-2FADF252ECC9}"/>
    <cellStyle name="Comma [0] 2 2 2 5 2" xfId="5614" xr:uid="{5A2A778A-4060-404F-879C-0D42793B7ECF}"/>
    <cellStyle name="Comma [0] 2 2 2 5 2 2" xfId="14667" xr:uid="{EF86C097-8E6D-4D37-B94F-D3E3C42DC2B9}"/>
    <cellStyle name="Comma [0] 2 2 2 5 3" xfId="8628" xr:uid="{064FBC57-4A74-4FAF-87E6-2B5586BA44B2}"/>
    <cellStyle name="Comma [0] 2 2 2 5 3 2" xfId="17681" xr:uid="{BCF96BFF-4AD4-4C43-B85F-D39E8527C38F}"/>
    <cellStyle name="Comma [0] 2 2 2 5 4" xfId="11649" xr:uid="{D7A9D359-DEAE-43B7-AEA2-8AA1F3E9FAF4}"/>
    <cellStyle name="Comma [0] 2 2 2 6" xfId="3605" xr:uid="{0DA731C9-3E1A-4779-A0EF-8EA7E4C80EE8}"/>
    <cellStyle name="Comma [0] 2 2 2 6 2" xfId="12658" xr:uid="{97495A09-CDC3-403A-A0DB-9F8537EECC24}"/>
    <cellStyle name="Comma [0] 2 2 2 7" xfId="6619" xr:uid="{0BBC6351-A682-49CA-9C19-6D2CFBFFC027}"/>
    <cellStyle name="Comma [0] 2 2 2 7 2" xfId="15672" xr:uid="{65B6C78C-92C6-400C-9155-90C0FE93F00D}"/>
    <cellStyle name="Comma [0] 2 2 2 8" xfId="9639" xr:uid="{315E19A0-809E-4637-866C-FD1EB7ED8DBD}"/>
    <cellStyle name="Comma [0] 2 2 3" xfId="578" xr:uid="{441976EF-ABBE-4A86-9295-4A4E2C9B3D04}"/>
    <cellStyle name="Comma [0] 2 2 3 2" xfId="1582" xr:uid="{BC6D1B61-DF3F-4F2C-A1C7-0E038269F61F}"/>
    <cellStyle name="Comma [0] 2 2 3 2 2" xfId="4661" xr:uid="{895FAC25-B5E9-4287-AF81-5D6AB2C7A843}"/>
    <cellStyle name="Comma [0] 2 2 3 2 2 2" xfId="13714" xr:uid="{F0769D87-4AFB-4411-9227-8FA1C4F5144C}"/>
    <cellStyle name="Comma [0] 2 2 3 2 3" xfId="7675" xr:uid="{973F2253-0E56-49F5-9B14-62CB229C64A0}"/>
    <cellStyle name="Comma [0] 2 2 3 2 3 2" xfId="16728" xr:uid="{87F9CF49-4598-48F8-B829-A7A546356370}"/>
    <cellStyle name="Comma [0] 2 2 3 2 4" xfId="10696" xr:uid="{A2F0A550-A016-47DD-931D-2DF7CC88C539}"/>
    <cellStyle name="Comma [0] 2 2 3 3" xfId="2586" xr:uid="{5C5652E5-F280-4592-8C8A-B8613C954944}"/>
    <cellStyle name="Comma [0] 2 2 3 3 2" xfId="5665" xr:uid="{27E05EC0-0431-4E06-A04A-585758EF771A}"/>
    <cellStyle name="Comma [0] 2 2 3 3 2 2" xfId="14718" xr:uid="{249447E9-78C3-4771-B661-6385EA54D1CA}"/>
    <cellStyle name="Comma [0] 2 2 3 3 3" xfId="8679" xr:uid="{8872BB40-097D-482E-BD04-3A8D050B00DE}"/>
    <cellStyle name="Comma [0] 2 2 3 3 3 2" xfId="17732" xr:uid="{49172A5D-6B9B-4240-B12E-903EEC71211F}"/>
    <cellStyle name="Comma [0] 2 2 3 3 4" xfId="11700" xr:uid="{9277C84C-9F8B-4D69-B215-66BBF0161AA6}"/>
    <cellStyle name="Comma [0] 2 2 3 4" xfId="3657" xr:uid="{C1D7E943-68AB-498A-B528-BA297F4179A3}"/>
    <cellStyle name="Comma [0] 2 2 3 4 2" xfId="12710" xr:uid="{4E0F0FBC-E4E0-43F2-9940-882731DE7796}"/>
    <cellStyle name="Comma [0] 2 2 3 5" xfId="6671" xr:uid="{63AC3684-6EBA-4D37-8AD7-ACC226EB9B06}"/>
    <cellStyle name="Comma [0] 2 2 3 5 2" xfId="15724" xr:uid="{CF5907B2-AF02-4C07-B817-278F2EED5BB3}"/>
    <cellStyle name="Comma [0] 2 2 3 6" xfId="9692" xr:uid="{DAA59818-2E83-497F-A422-9BC407A9F3C6}"/>
    <cellStyle name="Comma [0] 2 2 4" xfId="579" xr:uid="{79E6F2E1-98D9-4326-AD52-87DBDDE07DEA}"/>
    <cellStyle name="Comma [0] 2 2 4 2" xfId="1583" xr:uid="{C141D5F9-7A65-4D6E-852F-0724F08DCA21}"/>
    <cellStyle name="Comma [0] 2 2 4 2 2" xfId="4662" xr:uid="{FFE21EAE-33DC-4FC9-A607-5428C95B9B64}"/>
    <cellStyle name="Comma [0] 2 2 4 2 2 2" xfId="13715" xr:uid="{2BBF3396-535D-4FF6-8245-28D21224F536}"/>
    <cellStyle name="Comma [0] 2 2 4 2 3" xfId="7676" xr:uid="{6D12F0E9-67EA-433A-854D-8B3A06267D4E}"/>
    <cellStyle name="Comma [0] 2 2 4 2 3 2" xfId="16729" xr:uid="{3B8FDCE3-80CC-493A-AEA8-3F5C6AB7826F}"/>
    <cellStyle name="Comma [0] 2 2 4 2 4" xfId="10697" xr:uid="{198931F9-958E-466A-A341-856B4B32778D}"/>
    <cellStyle name="Comma [0] 2 2 4 3" xfId="2587" xr:uid="{E9F0D45B-F7BD-4DDD-A93A-58B75952A0E6}"/>
    <cellStyle name="Comma [0] 2 2 4 3 2" xfId="5666" xr:uid="{49657534-2C64-4EB3-A4C1-9CA4C2B712A9}"/>
    <cellStyle name="Comma [0] 2 2 4 3 2 2" xfId="14719" xr:uid="{A4006E31-DE04-4CB8-88CA-891C3FE92A0B}"/>
    <cellStyle name="Comma [0] 2 2 4 3 3" xfId="8680" xr:uid="{8D48FB61-31FD-455B-B136-5434558044B4}"/>
    <cellStyle name="Comma [0] 2 2 4 3 3 2" xfId="17733" xr:uid="{063E5C29-338B-4704-BC17-EB14D653314E}"/>
    <cellStyle name="Comma [0] 2 2 4 3 4" xfId="11701" xr:uid="{F314DC84-684E-4F91-B200-B4004B95A393}"/>
    <cellStyle name="Comma [0] 2 2 4 4" xfId="3658" xr:uid="{5CAC63C2-01E7-47BC-B3F0-3CF86C63DBCF}"/>
    <cellStyle name="Comma [0] 2 2 4 4 2" xfId="12711" xr:uid="{8A851B52-E903-4BF6-B445-BFB2B273627D}"/>
    <cellStyle name="Comma [0] 2 2 4 5" xfId="6672" xr:uid="{CA45FA1B-0488-4480-87DE-3649302D778D}"/>
    <cellStyle name="Comma [0] 2 2 4 5 2" xfId="15725" xr:uid="{C3B6A415-6061-4E9F-8A15-92C03989244B}"/>
    <cellStyle name="Comma [0] 2 2 4 6" xfId="9693" xr:uid="{0F2BD5CC-2076-4406-80E3-3FC4152ADFEA}"/>
    <cellStyle name="Comma [0] 2 2 5" xfId="1360" xr:uid="{16DDA8D1-5376-46F7-9FD0-CC961C758AF1}"/>
    <cellStyle name="Comma [0] 2 2 5 2" xfId="4439" xr:uid="{BE2CF536-F0AB-4E1F-8F30-C12AC617975C}"/>
    <cellStyle name="Comma [0] 2 2 5 2 2" xfId="13492" xr:uid="{757FFADF-FEA6-4C3C-92D3-7CAF67207AEC}"/>
    <cellStyle name="Comma [0] 2 2 5 3" xfId="7453" xr:uid="{76C4A3FE-A93D-4321-97E0-DFC9AF4852B8}"/>
    <cellStyle name="Comma [0] 2 2 5 3 2" xfId="16506" xr:uid="{8205BE6D-2DF9-4046-BF6A-910B5314FF71}"/>
    <cellStyle name="Comma [0] 2 2 5 4" xfId="10474" xr:uid="{0F58F49F-4CD4-4E73-AC16-30639FA1EED9}"/>
    <cellStyle name="Comma [0] 2 2 6" xfId="2364" xr:uid="{B6DFA70D-DB90-4266-87A8-7529BAFD6EAB}"/>
    <cellStyle name="Comma [0] 2 2 6 2" xfId="5443" xr:uid="{AA0231FD-30F7-49CC-81C3-3BAC256E5C2C}"/>
    <cellStyle name="Comma [0] 2 2 6 2 2" xfId="14496" xr:uid="{C5D2CF49-B465-40DC-A57B-87DA58E872AD}"/>
    <cellStyle name="Comma [0] 2 2 6 3" xfId="8457" xr:uid="{C79E66A4-BB01-4B19-93BB-FB39D5BA9177}"/>
    <cellStyle name="Comma [0] 2 2 6 3 2" xfId="17510" xr:uid="{FB0FC84D-8DF4-4BE4-8D34-2E34FDF22364}"/>
    <cellStyle name="Comma [0] 2 2 6 4" xfId="11478" xr:uid="{AD952D54-EA5F-4E53-A992-54AE24A6269D}"/>
    <cellStyle name="Comma [0] 2 2 7" xfId="3433" xr:uid="{283832F9-5C1E-4F74-9CEE-52486D3CABB8}"/>
    <cellStyle name="Comma [0] 2 2 7 2" xfId="12486" xr:uid="{FB1491A0-5A15-4406-BBCD-0D577856EEA1}"/>
    <cellStyle name="Comma [0] 2 2 8" xfId="6447" xr:uid="{49FCC860-7E72-47B1-80AC-A3C02C7019B1}"/>
    <cellStyle name="Comma [0] 2 2 8 2" xfId="15500" xr:uid="{71D7A1A6-B021-4E55-8A5F-5321E419AD68}"/>
    <cellStyle name="Comma [0] 2 2 9" xfId="9467" xr:uid="{D65E8FBF-584C-4082-B105-AECA768313FB}"/>
    <cellStyle name="Comma [0] 2 3" xfId="483" xr:uid="{017BC8A2-76ED-4A3A-B6FB-2FA2A18D927F}"/>
    <cellStyle name="Comma [0] 2 3 2" xfId="580" xr:uid="{9EADCB00-7855-4898-8F81-CB89F0C12138}"/>
    <cellStyle name="Comma [0] 2 3 2 2" xfId="1584" xr:uid="{9593132D-DB61-455E-816F-4D2C3DEB1592}"/>
    <cellStyle name="Comma [0] 2 3 2 2 2" xfId="4663" xr:uid="{EF6D65BF-F1A2-45FD-AE32-F70DE44CC82E}"/>
    <cellStyle name="Comma [0] 2 3 2 2 2 2" xfId="13716" xr:uid="{8CB83D1E-E96E-4DE1-A448-EE16615E0E81}"/>
    <cellStyle name="Comma [0] 2 3 2 2 3" xfId="7677" xr:uid="{A15989A8-B24B-455F-BB3F-B759F8C33119}"/>
    <cellStyle name="Comma [0] 2 3 2 2 3 2" xfId="16730" xr:uid="{9E367FAF-240E-4561-9121-6F6EDDCBBA5E}"/>
    <cellStyle name="Comma [0] 2 3 2 2 4" xfId="10698" xr:uid="{60E968EA-2B92-4151-AB02-036DF19558C3}"/>
    <cellStyle name="Comma [0] 2 3 2 3" xfId="2588" xr:uid="{95759AFA-D23A-4633-8974-3AE089F008EE}"/>
    <cellStyle name="Comma [0] 2 3 2 3 2" xfId="5667" xr:uid="{5EDEB1BC-551D-4F6C-9756-20FBDD2C08C1}"/>
    <cellStyle name="Comma [0] 2 3 2 3 2 2" xfId="14720" xr:uid="{211CA28D-159C-49EB-8128-C6A8C89F503D}"/>
    <cellStyle name="Comma [0] 2 3 2 3 3" xfId="8681" xr:uid="{7D7BD6A5-8548-4B4B-9970-CEDCB3CFEF35}"/>
    <cellStyle name="Comma [0] 2 3 2 3 3 2" xfId="17734" xr:uid="{EEF0A83C-C853-4910-8C4E-D508A11F8ADC}"/>
    <cellStyle name="Comma [0] 2 3 2 3 4" xfId="11702" xr:uid="{AAEB8BC4-308B-4E5C-B9A3-71DF94CA7EFC}"/>
    <cellStyle name="Comma [0] 2 3 2 4" xfId="3659" xr:uid="{0172030B-5B2E-42CC-8695-D6A4449D8E47}"/>
    <cellStyle name="Comma [0] 2 3 2 4 2" xfId="12712" xr:uid="{42422516-1496-4919-A4A2-DF1572489E5B}"/>
    <cellStyle name="Comma [0] 2 3 2 5" xfId="6673" xr:uid="{C98D2A09-857F-4950-B0CA-B45E1F22531F}"/>
    <cellStyle name="Comma [0] 2 3 2 5 2" xfId="15726" xr:uid="{04529100-AFD7-489B-8C6A-8090E09B4DB6}"/>
    <cellStyle name="Comma [0] 2 3 2 6" xfId="9694" xr:uid="{3520A7DA-9525-4630-870D-F7A84776409F}"/>
    <cellStyle name="Comma [0] 2 3 3" xfId="581" xr:uid="{1FA4ABAE-4E58-42AD-9BA4-15F02F675DAA}"/>
    <cellStyle name="Comma [0] 2 3 3 2" xfId="1585" xr:uid="{C23B003E-41DE-434F-9D72-433975845148}"/>
    <cellStyle name="Comma [0] 2 3 3 2 2" xfId="4664" xr:uid="{CF63F8CE-46F7-40E5-9851-875821EB84FD}"/>
    <cellStyle name="Comma [0] 2 3 3 2 2 2" xfId="13717" xr:uid="{E12584B5-BDA7-448E-A7DE-464807440971}"/>
    <cellStyle name="Comma [0] 2 3 3 2 3" xfId="7678" xr:uid="{0EBFEF3A-0B84-415E-8538-3FC1C621ECDF}"/>
    <cellStyle name="Comma [0] 2 3 3 2 3 2" xfId="16731" xr:uid="{ABBAB97C-D826-4AF8-B111-83C4B1F74808}"/>
    <cellStyle name="Comma [0] 2 3 3 2 4" xfId="10699" xr:uid="{459165E0-FC15-4BE1-9317-78398226A01C}"/>
    <cellStyle name="Comma [0] 2 3 3 3" xfId="2589" xr:uid="{94B84574-6B93-4520-9A86-A22B5CBDD4EC}"/>
    <cellStyle name="Comma [0] 2 3 3 3 2" xfId="5668" xr:uid="{ED4B722D-3A92-41C0-AC5F-6866BEE7B8B7}"/>
    <cellStyle name="Comma [0] 2 3 3 3 2 2" xfId="14721" xr:uid="{671F5832-FE4F-4205-967C-7AB3B8E1B278}"/>
    <cellStyle name="Comma [0] 2 3 3 3 3" xfId="8682" xr:uid="{D5D99BE4-8881-4F83-9E1A-576066A13B70}"/>
    <cellStyle name="Comma [0] 2 3 3 3 3 2" xfId="17735" xr:uid="{8238E846-B826-4913-AD0C-69FAD9196D31}"/>
    <cellStyle name="Comma [0] 2 3 3 3 4" xfId="11703" xr:uid="{1FCE4407-02D6-4A44-919A-D9CE658A182D}"/>
    <cellStyle name="Comma [0] 2 3 3 4" xfId="3660" xr:uid="{98229E17-D5F7-48EA-B713-089118CF7499}"/>
    <cellStyle name="Comma [0] 2 3 3 4 2" xfId="12713" xr:uid="{055AD6D1-2DBA-4758-B6AC-EE3E8036EBD6}"/>
    <cellStyle name="Comma [0] 2 3 3 5" xfId="6674" xr:uid="{FDAE0A20-F1F6-43B0-A04B-6F36E00E5DC5}"/>
    <cellStyle name="Comma [0] 2 3 3 5 2" xfId="15727" xr:uid="{63525542-8B45-44D2-9469-F6C99298129A}"/>
    <cellStyle name="Comma [0] 2 3 3 6" xfId="9695" xr:uid="{E18D13EA-1A3A-4E50-A3B8-6B5A1AB16C93}"/>
    <cellStyle name="Comma [0] 2 3 4" xfId="1492" xr:uid="{F6ADE05B-D328-4B1F-84A2-1F98B3481BC2}"/>
    <cellStyle name="Comma [0] 2 3 4 2" xfId="4571" xr:uid="{EA5B9F98-2BD8-4CDF-BBE6-C0336B409F7D}"/>
    <cellStyle name="Comma [0] 2 3 4 2 2" xfId="13624" xr:uid="{165486CF-847E-48DA-8993-56D3F6E2BAC6}"/>
    <cellStyle name="Comma [0] 2 3 4 3" xfId="7585" xr:uid="{26EACD97-BF34-4A21-A867-E29E8C208424}"/>
    <cellStyle name="Comma [0] 2 3 4 3 2" xfId="16638" xr:uid="{C7290408-E9F5-473B-B0D8-95F4CCD3FD50}"/>
    <cellStyle name="Comma [0] 2 3 4 4" xfId="10606" xr:uid="{AC4F7BA4-BA49-44B5-9BF8-EB7E3ED473EA}"/>
    <cellStyle name="Comma [0] 2 3 5" xfId="2496" xr:uid="{5938331A-4F52-498D-BEF9-93BD4281AE66}"/>
    <cellStyle name="Comma [0] 2 3 5 2" xfId="5575" xr:uid="{EC3FFA00-4E05-4B6E-902C-5CAF320C2C72}"/>
    <cellStyle name="Comma [0] 2 3 5 2 2" xfId="14628" xr:uid="{FF60803D-57A7-4A00-9C2D-F1DFE6148812}"/>
    <cellStyle name="Comma [0] 2 3 5 3" xfId="8589" xr:uid="{7D1C915A-C1EA-44B4-9BB9-F83CDC123213}"/>
    <cellStyle name="Comma [0] 2 3 5 3 2" xfId="17642" xr:uid="{80D983A1-5A37-4D05-9615-FA518A5BD58C}"/>
    <cellStyle name="Comma [0] 2 3 5 4" xfId="11610" xr:uid="{824BC099-F31C-4EE8-9E2E-5B242A8866EC}"/>
    <cellStyle name="Comma [0] 2 3 6" xfId="3566" xr:uid="{C49F7CD5-A103-4C93-9ABC-58B73172DAB2}"/>
    <cellStyle name="Comma [0] 2 3 6 2" xfId="12619" xr:uid="{D24E5ADF-AA59-408D-BE53-1656609F3C92}"/>
    <cellStyle name="Comma [0] 2 3 7" xfId="6580" xr:uid="{7499CE91-0C2F-4F9D-8ACB-6B3BBA185CDB}"/>
    <cellStyle name="Comma [0] 2 3 7 2" xfId="15633" xr:uid="{568B9351-FEA9-4455-872F-528B62B0D7AB}"/>
    <cellStyle name="Comma [0] 2 3 8" xfId="9600" xr:uid="{F6A627FC-2C2B-4A2B-9532-DDE2A60E1DDB}"/>
    <cellStyle name="Comma [0] 2 4" xfId="582" xr:uid="{E9E521D0-E2E1-4FB7-BA84-BA6AB871F508}"/>
    <cellStyle name="Comma [0] 2 4 2" xfId="1586" xr:uid="{10677593-0FF6-4E59-AE1C-8D06080F0DE5}"/>
    <cellStyle name="Comma [0] 2 4 2 2" xfId="4665" xr:uid="{4EC024F4-7FBE-441E-9857-8A732C6B08D8}"/>
    <cellStyle name="Comma [0] 2 4 2 2 2" xfId="13718" xr:uid="{C2D58E2C-5C38-4A00-9C04-DFF19B54EA47}"/>
    <cellStyle name="Comma [0] 2 4 2 3" xfId="7679" xr:uid="{444F5519-D801-4916-8144-35BF36E3C69B}"/>
    <cellStyle name="Comma [0] 2 4 2 3 2" xfId="16732" xr:uid="{705420A3-2243-45BC-858B-CF0EB81DD68B}"/>
    <cellStyle name="Comma [0] 2 4 2 4" xfId="10700" xr:uid="{0E46CB39-54CB-4CA7-A768-4EE04C6B6F41}"/>
    <cellStyle name="Comma [0] 2 4 3" xfId="2590" xr:uid="{7768D582-05AB-4AA9-9597-612DA0F8CF1F}"/>
    <cellStyle name="Comma [0] 2 4 3 2" xfId="5669" xr:uid="{63C20033-88D1-47FC-BEBF-F71769ED0225}"/>
    <cellStyle name="Comma [0] 2 4 3 2 2" xfId="14722" xr:uid="{400AB1E1-13B7-4937-A1F6-4C140B7E5650}"/>
    <cellStyle name="Comma [0] 2 4 3 3" xfId="8683" xr:uid="{762BD77A-BCA8-4EAF-B854-D3F194BD8C9C}"/>
    <cellStyle name="Comma [0] 2 4 3 3 2" xfId="17736" xr:uid="{6118978B-DD40-4A58-A2C1-98D7897F6785}"/>
    <cellStyle name="Comma [0] 2 4 3 4" xfId="11704" xr:uid="{769B5D35-DDC6-442D-84CC-F2E1D5251F35}"/>
    <cellStyle name="Comma [0] 2 4 4" xfId="3661" xr:uid="{F5E5307B-C6C4-4D9C-AB43-33D8684F5819}"/>
    <cellStyle name="Comma [0] 2 4 4 2" xfId="12714" xr:uid="{AEDC7230-0D89-4463-B619-A81B3640D413}"/>
    <cellStyle name="Comma [0] 2 4 5" xfId="6675" xr:uid="{0954AD99-172E-4E6F-827B-72EC54BD4A16}"/>
    <cellStyle name="Comma [0] 2 4 5 2" xfId="15728" xr:uid="{78B55C8E-978F-48D3-BF9C-EFE7825489FA}"/>
    <cellStyle name="Comma [0] 2 4 6" xfId="9696" xr:uid="{E5C41D51-AA64-4268-AA53-70228B520A1F}"/>
    <cellStyle name="Comma [0] 2 5" xfId="583" xr:uid="{F2C32D47-85A1-4444-B989-0AA73772E44D}"/>
    <cellStyle name="Comma [0] 2 5 2" xfId="1587" xr:uid="{3766AFE3-7EA5-450F-B771-A5F7472CFE33}"/>
    <cellStyle name="Comma [0] 2 5 2 2" xfId="4666" xr:uid="{88DDE250-B55F-4C6B-AC4A-07464EAC447D}"/>
    <cellStyle name="Comma [0] 2 5 2 2 2" xfId="13719" xr:uid="{28C6628A-8CA7-4074-ABAB-FEAD7CA5C724}"/>
    <cellStyle name="Comma [0] 2 5 2 3" xfId="7680" xr:uid="{D1A4A986-C3FD-4873-BC88-352AF48E40F2}"/>
    <cellStyle name="Comma [0] 2 5 2 3 2" xfId="16733" xr:uid="{80FFBC9B-142A-4CE4-9A74-32ADE0A19243}"/>
    <cellStyle name="Comma [0] 2 5 2 4" xfId="10701" xr:uid="{E9EFB10A-6658-4A1B-8FFA-1CB567C75F06}"/>
    <cellStyle name="Comma [0] 2 5 3" xfId="2591" xr:uid="{030BCBB1-2DD9-4125-AAAA-756BEA551BD8}"/>
    <cellStyle name="Comma [0] 2 5 3 2" xfId="5670" xr:uid="{70522DD1-1018-4E33-A341-26079D1D0CF1}"/>
    <cellStyle name="Comma [0] 2 5 3 2 2" xfId="14723" xr:uid="{33E38E8B-CFED-4436-8820-8309046BC598}"/>
    <cellStyle name="Comma [0] 2 5 3 3" xfId="8684" xr:uid="{16810403-F9B2-42FC-86F3-05CCBA7F7BFF}"/>
    <cellStyle name="Comma [0] 2 5 3 3 2" xfId="17737" xr:uid="{1923B381-E06D-415C-A2EF-EFC4457DFC82}"/>
    <cellStyle name="Comma [0] 2 5 3 4" xfId="11705" xr:uid="{AF159418-2EBB-4A79-9865-ACD57361FC70}"/>
    <cellStyle name="Comma [0] 2 5 4" xfId="3662" xr:uid="{A7E3F27E-D848-432C-88F5-AE764386E447}"/>
    <cellStyle name="Comma [0] 2 5 4 2" xfId="12715" xr:uid="{B7861269-DCB5-4526-9261-D326CBCEB35D}"/>
    <cellStyle name="Comma [0] 2 5 5" xfId="6676" xr:uid="{B5805D47-A474-4362-A104-904A91C7A7EA}"/>
    <cellStyle name="Comma [0] 2 5 5 2" xfId="15729" xr:uid="{C171D440-EBEC-4DA8-B049-1563871CFF9A}"/>
    <cellStyle name="Comma [0] 2 5 6" xfId="9697" xr:uid="{1693940D-FBE4-45F7-9DFB-47B7AB287C2E}"/>
    <cellStyle name="Comma [0] 2 6" xfId="1321" xr:uid="{785D38F5-C7AA-4A23-BAA9-8497FCD97B3C}"/>
    <cellStyle name="Comma [0] 2 6 2" xfId="4400" xr:uid="{DBE7DD32-2908-4807-B916-7BF20A049FCA}"/>
    <cellStyle name="Comma [0] 2 6 2 2" xfId="13453" xr:uid="{89893364-D19B-4B63-8773-82803D649FCE}"/>
    <cellStyle name="Comma [0] 2 6 3" xfId="7414" xr:uid="{EAE8ED08-4E60-4F06-A8A4-2F53AD8DA950}"/>
    <cellStyle name="Comma [0] 2 6 3 2" xfId="16467" xr:uid="{D1A22FCD-51C0-4BB5-8C4A-1A71595157A9}"/>
    <cellStyle name="Comma [0] 2 6 4" xfId="10435" xr:uid="{84208666-6ECB-453F-AA29-6CA597055ECE}"/>
    <cellStyle name="Comma [0] 2 7" xfId="2325" xr:uid="{B0A21C91-14FA-4627-825B-22B1A3F00434}"/>
    <cellStyle name="Comma [0] 2 7 2" xfId="5404" xr:uid="{CED8BA2F-667A-45DB-BBB2-ED43E0A5EE07}"/>
    <cellStyle name="Comma [0] 2 7 2 2" xfId="14457" xr:uid="{06C82EFB-8A5F-4125-83A0-879918ABD332}"/>
    <cellStyle name="Comma [0] 2 7 3" xfId="8418" xr:uid="{46DB014F-7EE8-442D-A4FB-0DD85A71E4CF}"/>
    <cellStyle name="Comma [0] 2 7 3 2" xfId="17471" xr:uid="{9D979DDF-4309-49EC-8189-7EFC6D33BB8E}"/>
    <cellStyle name="Comma [0] 2 7 4" xfId="11439" xr:uid="{5EEC9ECD-84F0-437B-9018-B0BF63F4CD7C}"/>
    <cellStyle name="Comma [0] 2 8" xfId="3394" xr:uid="{423D4EEF-7D0E-49C5-B8CA-A29CDE14A02F}"/>
    <cellStyle name="Comma [0] 2 8 2" xfId="12447" xr:uid="{01695355-AC48-4A78-8A67-E382FE188B15}"/>
    <cellStyle name="Comma [0] 2 9" xfId="6408" xr:uid="{01D4C19D-94C3-414B-9C32-0AEC0C64625C}"/>
    <cellStyle name="Comma [0] 2 9 2" xfId="15461" xr:uid="{17AC262F-B8B3-4003-9AF5-6D65103AFC88}"/>
    <cellStyle name="Comma 10" xfId="230" xr:uid="{759706DB-E6C7-4CBD-B860-6B1E644ED09B}"/>
    <cellStyle name="Comma 10 10" xfId="6424" xr:uid="{64CE65C5-48C9-4BA7-B667-4CBEA325249C}"/>
    <cellStyle name="Comma 10 10 2" xfId="15477" xr:uid="{FCABB7DC-9AD0-4D67-8B07-A435AB88CBFB}"/>
    <cellStyle name="Comma 10 11" xfId="9444" xr:uid="{970B4BC8-48DC-416C-A243-0DD9E133B634}"/>
    <cellStyle name="Comma 10 2" xfId="243" xr:uid="{ADFFC564-6ADD-42ED-B9C1-4ED77ED274EE}"/>
    <cellStyle name="Comma 10 2 2" xfId="241" xr:uid="{832CD9AC-39FA-4E0A-A004-589B1CBB4004}"/>
    <cellStyle name="Comma 10 2 2 10" xfId="9449" xr:uid="{D5B314C7-95CF-404A-90BD-B6416528E098}"/>
    <cellStyle name="Comma 10 2 2 2" xfId="347" xr:uid="{0ED37C3E-1B22-43BE-83BC-FAE29FC252DC}"/>
    <cellStyle name="Comma 10 2 2 2 2" xfId="545" xr:uid="{E25DE6D3-254D-493C-A293-F62FF439A025}"/>
    <cellStyle name="Comma 10 2 2 2 2 2" xfId="584" xr:uid="{018CFE45-DBB5-4B6A-8611-EC095C564C91}"/>
    <cellStyle name="Comma 10 2 2 2 2 2 2" xfId="1588" xr:uid="{5BC5397E-5499-4C1F-8A20-C3F8FE50E23B}"/>
    <cellStyle name="Comma 10 2 2 2 2 2 2 2" xfId="4667" xr:uid="{9EBD7FF7-B49A-4053-9484-E7B935DA8925}"/>
    <cellStyle name="Comma 10 2 2 2 2 2 2 2 2" xfId="13720" xr:uid="{D6A40A56-3667-462A-B3B1-341F5907CF45}"/>
    <cellStyle name="Comma 10 2 2 2 2 2 2 3" xfId="7681" xr:uid="{998E0E77-9519-45DC-8C41-40F87B0944D3}"/>
    <cellStyle name="Comma 10 2 2 2 2 2 2 3 2" xfId="16734" xr:uid="{13A45436-126A-4B1F-B32A-79BD89676990}"/>
    <cellStyle name="Comma 10 2 2 2 2 2 2 4" xfId="10702" xr:uid="{40A3444F-5126-4050-8237-6350C2A057DB}"/>
    <cellStyle name="Comma 10 2 2 2 2 2 3" xfId="2592" xr:uid="{7AE6616F-5B21-4505-9A4E-22B90339F7C3}"/>
    <cellStyle name="Comma 10 2 2 2 2 2 3 2" xfId="5671" xr:uid="{2B73A6D6-B84A-4D93-9BF5-6CD922A8482D}"/>
    <cellStyle name="Comma 10 2 2 2 2 2 3 2 2" xfId="14724" xr:uid="{F1A94915-0413-4A8E-9EB4-519DDB0FE42E}"/>
    <cellStyle name="Comma 10 2 2 2 2 2 3 3" xfId="8685" xr:uid="{5305A424-9F84-4E49-ADE3-985C2D10369A}"/>
    <cellStyle name="Comma 10 2 2 2 2 2 3 3 2" xfId="17738" xr:uid="{8D45014D-462B-40D1-BB96-AF45F16B8EB9}"/>
    <cellStyle name="Comma 10 2 2 2 2 2 3 4" xfId="11706" xr:uid="{277FC31D-AD32-475B-B59C-6AB725E445C1}"/>
    <cellStyle name="Comma 10 2 2 2 2 2 4" xfId="3663" xr:uid="{7FDA6B25-799B-4760-AE36-96FB60122D1A}"/>
    <cellStyle name="Comma 10 2 2 2 2 2 4 2" xfId="12716" xr:uid="{CA43193F-AD5C-45C0-9786-85DF8F14D066}"/>
    <cellStyle name="Comma 10 2 2 2 2 2 5" xfId="6677" xr:uid="{0B7E5946-1A0F-42A5-B3FD-B252F5C1E985}"/>
    <cellStyle name="Comma 10 2 2 2 2 2 5 2" xfId="15730" xr:uid="{ADF37907-BD01-45FE-ACB8-5E81195CB531}"/>
    <cellStyle name="Comma 10 2 2 2 2 2 6" xfId="9698" xr:uid="{E0161E73-7395-4866-B536-8D4B48BFD496}"/>
    <cellStyle name="Comma 10 2 2 2 2 3" xfId="585" xr:uid="{121A39D3-9763-4465-B131-551456BA14DA}"/>
    <cellStyle name="Comma 10 2 2 2 2 3 2" xfId="1589" xr:uid="{16BD1AE2-BAF5-4551-B8BC-0DFD50449A9B}"/>
    <cellStyle name="Comma 10 2 2 2 2 3 2 2" xfId="4668" xr:uid="{7B14A1E1-1A9D-4DEF-90D2-5FBFE2D2B489}"/>
    <cellStyle name="Comma 10 2 2 2 2 3 2 2 2" xfId="13721" xr:uid="{2ECEDBBF-9B01-41B5-813E-8C7C3CCADE26}"/>
    <cellStyle name="Comma 10 2 2 2 2 3 2 3" xfId="7682" xr:uid="{4317F1B3-E005-4CA5-9464-B1C27A6E4371}"/>
    <cellStyle name="Comma 10 2 2 2 2 3 2 3 2" xfId="16735" xr:uid="{31E867A4-68FF-4AF1-8C04-A01D2592D0D5}"/>
    <cellStyle name="Comma 10 2 2 2 2 3 2 4" xfId="10703" xr:uid="{91A77FE1-FB35-45FF-AB4E-9FF87F10C6E6}"/>
    <cellStyle name="Comma 10 2 2 2 2 3 3" xfId="2593" xr:uid="{090862E6-DACE-4B48-8E8B-C1484AB46B8F}"/>
    <cellStyle name="Comma 10 2 2 2 2 3 3 2" xfId="5672" xr:uid="{047DA1DC-90BA-4D9C-93C7-FD001E5C9454}"/>
    <cellStyle name="Comma 10 2 2 2 2 3 3 2 2" xfId="14725" xr:uid="{C25B980D-8FFD-42A8-A2F1-E5FA3EC0D782}"/>
    <cellStyle name="Comma 10 2 2 2 2 3 3 3" xfId="8686" xr:uid="{E484CBE3-4E26-4229-9EAA-15C3F07A5675}"/>
    <cellStyle name="Comma 10 2 2 2 2 3 3 3 2" xfId="17739" xr:uid="{B4CE584B-6DAE-4175-B7B9-E7C69DFBA01D}"/>
    <cellStyle name="Comma 10 2 2 2 2 3 3 4" xfId="11707" xr:uid="{43605AAD-5D6A-4FFF-9803-FA9E3FB27590}"/>
    <cellStyle name="Comma 10 2 2 2 2 3 4" xfId="3664" xr:uid="{28C1C3F8-5C60-4ADB-BE32-5A6277AF3B86}"/>
    <cellStyle name="Comma 10 2 2 2 2 3 4 2" xfId="12717" xr:uid="{DD1AF139-20AD-4FBD-81FD-83D276FF9752}"/>
    <cellStyle name="Comma 10 2 2 2 2 3 5" xfId="6678" xr:uid="{F9E6DB1B-FFA0-4463-84F7-D0FF567DB4CE}"/>
    <cellStyle name="Comma 10 2 2 2 2 3 5 2" xfId="15731" xr:uid="{EC4FF008-D6B3-42D2-A9DE-ECD8B525F414}"/>
    <cellStyle name="Comma 10 2 2 2 2 3 6" xfId="9699" xr:uid="{2E36DBCE-2123-43DD-9D09-EA0494946F06}"/>
    <cellStyle name="Comma 10 2 2 2 2 4" xfId="1552" xr:uid="{A68C4F65-59C4-4AFC-B558-3DD71EEAD9F2}"/>
    <cellStyle name="Comma 10 2 2 2 2 4 2" xfId="4631" xr:uid="{288D5409-A0AE-4039-A145-A73A0CB708C9}"/>
    <cellStyle name="Comma 10 2 2 2 2 4 2 2" xfId="13684" xr:uid="{6DBBA7FE-315A-4DF7-A59B-EC6F395C29AE}"/>
    <cellStyle name="Comma 10 2 2 2 2 4 3" xfId="7645" xr:uid="{ADF8E7CB-0975-475B-A0DB-6853371F8A97}"/>
    <cellStyle name="Comma 10 2 2 2 2 4 3 2" xfId="16698" xr:uid="{515A4A88-0BB2-4F6E-9BC9-206FF4F31A8E}"/>
    <cellStyle name="Comma 10 2 2 2 2 4 4" xfId="10666" xr:uid="{0A74CAA7-ACA8-427D-9DDC-BB372E1AC80F}"/>
    <cellStyle name="Comma 10 2 2 2 2 5" xfId="2556" xr:uid="{7CE9B99A-B7F3-4BE8-8E36-E6A09A56455E}"/>
    <cellStyle name="Comma 10 2 2 2 2 5 2" xfId="5635" xr:uid="{1D86D8E3-79EA-421C-9798-3F317FA9F039}"/>
    <cellStyle name="Comma 10 2 2 2 2 5 2 2" xfId="14688" xr:uid="{BD9D1664-B26E-44CF-9DC7-459E5563C213}"/>
    <cellStyle name="Comma 10 2 2 2 2 5 3" xfId="8649" xr:uid="{BC202C70-2A59-46F0-9322-5665A4028F9A}"/>
    <cellStyle name="Comma 10 2 2 2 2 5 3 2" xfId="17702" xr:uid="{2B196E8B-B2BF-4D8B-91C8-B1AB274AD03D}"/>
    <cellStyle name="Comma 10 2 2 2 2 5 4" xfId="11670" xr:uid="{C40CD705-135C-4B39-A01C-A3EDF7D8F22C}"/>
    <cellStyle name="Comma 10 2 2 2 2 6" xfId="3626" xr:uid="{98D594FD-0F32-48CE-9EE3-52C09FB2C8E4}"/>
    <cellStyle name="Comma 10 2 2 2 2 6 2" xfId="12679" xr:uid="{7072204C-D1AE-4893-8473-40E1DE830AD1}"/>
    <cellStyle name="Comma 10 2 2 2 2 7" xfId="6640" xr:uid="{4A7F6588-A13B-4A6F-9DF4-D6A64489FD79}"/>
    <cellStyle name="Comma 10 2 2 2 2 7 2" xfId="15693" xr:uid="{1F6288E7-AF10-44CD-A55B-3EC188F1EA30}"/>
    <cellStyle name="Comma 10 2 2 2 2 8" xfId="9660" xr:uid="{C586CA31-23BF-4531-B8FC-303B1A953B98}"/>
    <cellStyle name="Comma 10 2 2 2 3" xfId="586" xr:uid="{1E0588CC-D5A1-43EE-8A91-CDB01331A6E4}"/>
    <cellStyle name="Comma 10 2 2 2 3 2" xfId="1590" xr:uid="{BC090137-AA24-49B7-8A02-43C596E647C3}"/>
    <cellStyle name="Comma 10 2 2 2 3 2 2" xfId="4669" xr:uid="{56743933-1651-4905-9E54-ADC0AB899F10}"/>
    <cellStyle name="Comma 10 2 2 2 3 2 2 2" xfId="13722" xr:uid="{73DE7511-C86E-4A6B-AFC7-0C289919AF4A}"/>
    <cellStyle name="Comma 10 2 2 2 3 2 3" xfId="7683" xr:uid="{3168A20E-9FA7-42BE-89D9-6229DA249225}"/>
    <cellStyle name="Comma 10 2 2 2 3 2 3 2" xfId="16736" xr:uid="{F0D919DC-70CC-41F3-9F46-94EBA45B2CFF}"/>
    <cellStyle name="Comma 10 2 2 2 3 2 4" xfId="10704" xr:uid="{A36A292F-2DFC-41A3-A19F-E86AFBF46420}"/>
    <cellStyle name="Comma 10 2 2 2 3 3" xfId="2594" xr:uid="{B9B13F51-926F-4FAD-BF4C-ED8E80BDCCC0}"/>
    <cellStyle name="Comma 10 2 2 2 3 3 2" xfId="5673" xr:uid="{B0FF1D00-DF4B-4FF3-A084-EB90C0667070}"/>
    <cellStyle name="Comma 10 2 2 2 3 3 2 2" xfId="14726" xr:uid="{1045FA58-05D1-4337-8017-A648552AF77F}"/>
    <cellStyle name="Comma 10 2 2 2 3 3 3" xfId="8687" xr:uid="{0BC76120-B24B-417D-B65B-5E55B5C706AB}"/>
    <cellStyle name="Comma 10 2 2 2 3 3 3 2" xfId="17740" xr:uid="{E69E8A85-A5DF-4D0D-BFAA-FB3EA256F9EB}"/>
    <cellStyle name="Comma 10 2 2 2 3 3 4" xfId="11708" xr:uid="{70737AB7-96F2-4B1A-A974-71526CCE6132}"/>
    <cellStyle name="Comma 10 2 2 2 3 4" xfId="3665" xr:uid="{AD0E28A5-D8F5-4696-97AB-3BE3C08D3ED6}"/>
    <cellStyle name="Comma 10 2 2 2 3 4 2" xfId="12718" xr:uid="{6C188CBB-A180-453F-AC78-CB984E0B2FD4}"/>
    <cellStyle name="Comma 10 2 2 2 3 5" xfId="6679" xr:uid="{804F2064-4CD6-4D3D-B8DB-4BF6C01D420F}"/>
    <cellStyle name="Comma 10 2 2 2 3 5 2" xfId="15732" xr:uid="{CE7A99DB-FB52-40CC-AEB1-838A96B6CEED}"/>
    <cellStyle name="Comma 10 2 2 2 3 6" xfId="9700" xr:uid="{05B2FE5C-0D18-4151-A1E6-5FD671CF6D1D}"/>
    <cellStyle name="Comma 10 2 2 2 4" xfId="587" xr:uid="{0299B106-AA19-4723-9E4D-A0F443BDB128}"/>
    <cellStyle name="Comma 10 2 2 2 4 2" xfId="1591" xr:uid="{947618CC-A252-4315-81F9-5877B8BA098B}"/>
    <cellStyle name="Comma 10 2 2 2 4 2 2" xfId="4670" xr:uid="{98AD00D7-358E-4ECF-8301-4CEF803ED82C}"/>
    <cellStyle name="Comma 10 2 2 2 4 2 2 2" xfId="13723" xr:uid="{7F08802B-5281-4C5D-9647-8E7A00AE59EB}"/>
    <cellStyle name="Comma 10 2 2 2 4 2 3" xfId="7684" xr:uid="{FA69601E-0FA7-4E19-9339-0B4EC3F80833}"/>
    <cellStyle name="Comma 10 2 2 2 4 2 3 2" xfId="16737" xr:uid="{DA10E94B-0B36-4762-BD7B-D747565A3094}"/>
    <cellStyle name="Comma 10 2 2 2 4 2 4" xfId="10705" xr:uid="{88623412-1D82-4394-AFEB-9CA64EE8E035}"/>
    <cellStyle name="Comma 10 2 2 2 4 3" xfId="2595" xr:uid="{24716369-E7E5-452C-8C22-EFA571D96CF2}"/>
    <cellStyle name="Comma 10 2 2 2 4 3 2" xfId="5674" xr:uid="{2C9859D2-8645-4EBC-B40F-8A108EB9E356}"/>
    <cellStyle name="Comma 10 2 2 2 4 3 2 2" xfId="14727" xr:uid="{9037E643-5CAC-48DF-ADFD-60545D77A3FD}"/>
    <cellStyle name="Comma 10 2 2 2 4 3 3" xfId="8688" xr:uid="{ECF75BFD-3F71-433C-8BD4-7E4B373A1D18}"/>
    <cellStyle name="Comma 10 2 2 2 4 3 3 2" xfId="17741" xr:uid="{50606552-7FE1-4B3B-ACF6-B0F3F2A36676}"/>
    <cellStyle name="Comma 10 2 2 2 4 3 4" xfId="11709" xr:uid="{E9CD4FAB-E98E-4416-B8AE-C702FC91A13B}"/>
    <cellStyle name="Comma 10 2 2 2 4 4" xfId="3666" xr:uid="{59AD177F-CF0B-4C31-BDFE-492935430093}"/>
    <cellStyle name="Comma 10 2 2 2 4 4 2" xfId="12719" xr:uid="{94D495EC-8FC0-42B7-8748-81A8DE4ADF41}"/>
    <cellStyle name="Comma 10 2 2 2 4 5" xfId="6680" xr:uid="{45E97A6A-6AA0-4963-8D2F-C6F868B41AF4}"/>
    <cellStyle name="Comma 10 2 2 2 4 5 2" xfId="15733" xr:uid="{0FEA4A28-71B3-4616-A1BF-A565FDB6C3FB}"/>
    <cellStyle name="Comma 10 2 2 2 4 6" xfId="9701" xr:uid="{CBAE8795-A91F-45B4-BB58-D8F0F343AF19}"/>
    <cellStyle name="Comma 10 2 2 2 5" xfId="1381" xr:uid="{07FC25CC-ED2A-471B-8EAB-7D3F7EDF68CA}"/>
    <cellStyle name="Comma 10 2 2 2 5 2" xfId="4460" xr:uid="{B546D9FA-7514-41F5-BAD5-8EFDC563B1F4}"/>
    <cellStyle name="Comma 10 2 2 2 5 2 2" xfId="13513" xr:uid="{00BC2A14-A8E2-4DB4-B6D6-11CAB5CCFA12}"/>
    <cellStyle name="Comma 10 2 2 2 5 3" xfId="7474" xr:uid="{64DAB218-1E33-4346-BCF6-8D497C1CC58C}"/>
    <cellStyle name="Comma 10 2 2 2 5 3 2" xfId="16527" xr:uid="{DB0632D7-AB2D-42E1-8BF2-611A81F66BA7}"/>
    <cellStyle name="Comma 10 2 2 2 5 4" xfId="10495" xr:uid="{9AC645F3-B8C9-478B-9541-A1FF70A0ACF9}"/>
    <cellStyle name="Comma 10 2 2 2 6" xfId="2385" xr:uid="{524F6399-2798-4235-B4AE-643B69DF880C}"/>
    <cellStyle name="Comma 10 2 2 2 6 2" xfId="5464" xr:uid="{9D0095A3-CDF6-4350-8B26-37944747A26E}"/>
    <cellStyle name="Comma 10 2 2 2 6 2 2" xfId="14517" xr:uid="{05E66698-475A-454F-B38A-B06D7AE9A357}"/>
    <cellStyle name="Comma 10 2 2 2 6 3" xfId="8478" xr:uid="{B9CE846C-5B38-4498-94B2-18213C24EE2C}"/>
    <cellStyle name="Comma 10 2 2 2 6 3 2" xfId="17531" xr:uid="{7C6570B5-7DD6-4326-94F5-20FCCBACA7EB}"/>
    <cellStyle name="Comma 10 2 2 2 6 4" xfId="11499" xr:uid="{0CA95930-A3A7-46F4-8B59-D28F4B7B596B}"/>
    <cellStyle name="Comma 10 2 2 2 7" xfId="3454" xr:uid="{A6FEAE25-0009-4447-96FB-6FF789B338E7}"/>
    <cellStyle name="Comma 10 2 2 2 7 2" xfId="12507" xr:uid="{C6EFE4DE-523C-43B8-A731-55A089E4FF3B}"/>
    <cellStyle name="Comma 10 2 2 2 8" xfId="6468" xr:uid="{F0619D1B-0F3F-4D57-936E-D1172B0330DF}"/>
    <cellStyle name="Comma 10 2 2 2 8 2" xfId="15521" xr:uid="{1B477B54-8B82-42C1-AF1F-0A30EF8430AB}"/>
    <cellStyle name="Comma 10 2 2 2 9" xfId="9488" xr:uid="{3B81E26D-5116-413D-95B4-E3B4AD19BC27}"/>
    <cellStyle name="Comma 10 2 2 3" xfId="505" xr:uid="{1C4CCD5D-F292-4C75-91C8-D4927D784B53}"/>
    <cellStyle name="Comma 10 2 2 3 2" xfId="588" xr:uid="{477BBA25-EAED-4AB1-B18A-2F9C77A53694}"/>
    <cellStyle name="Comma 10 2 2 3 2 2" xfId="1592" xr:uid="{747A6750-A779-4C47-A2BB-161F680D0EBD}"/>
    <cellStyle name="Comma 10 2 2 3 2 2 2" xfId="4671" xr:uid="{FD6EE0FE-837E-49D8-823D-E94C89066195}"/>
    <cellStyle name="Comma 10 2 2 3 2 2 2 2" xfId="13724" xr:uid="{BFF61493-3CA5-4554-B0EC-F9ABA4FA8936}"/>
    <cellStyle name="Comma 10 2 2 3 2 2 3" xfId="7685" xr:uid="{CD510B43-2234-4252-ACB9-FD189A58A5D1}"/>
    <cellStyle name="Comma 10 2 2 3 2 2 3 2" xfId="16738" xr:uid="{3CC9DFBB-8EAE-4D6D-A81F-8C1A7097C8F2}"/>
    <cellStyle name="Comma 10 2 2 3 2 2 4" xfId="10706" xr:uid="{0EAC205C-10AF-41A7-A0FF-1C08DE9872F2}"/>
    <cellStyle name="Comma 10 2 2 3 2 3" xfId="2596" xr:uid="{A5A47ABB-DB13-44F8-A07B-1DFA30CB1FD1}"/>
    <cellStyle name="Comma 10 2 2 3 2 3 2" xfId="5675" xr:uid="{28CDF732-3381-4A57-BA40-8EFE458F63A3}"/>
    <cellStyle name="Comma 10 2 2 3 2 3 2 2" xfId="14728" xr:uid="{FC6E08B2-CC96-4C6B-8E44-970AA52953DA}"/>
    <cellStyle name="Comma 10 2 2 3 2 3 3" xfId="8689" xr:uid="{876EFDD1-F893-4548-A794-EAB1F7CDE863}"/>
    <cellStyle name="Comma 10 2 2 3 2 3 3 2" xfId="17742" xr:uid="{F748560A-0ED0-429E-BCBE-08473A725277}"/>
    <cellStyle name="Comma 10 2 2 3 2 3 4" xfId="11710" xr:uid="{DA51E292-BC39-4E40-8744-C0723C23F9A2}"/>
    <cellStyle name="Comma 10 2 2 3 2 4" xfId="3667" xr:uid="{E295700D-A954-4D7F-86F9-52276DC3C7B4}"/>
    <cellStyle name="Comma 10 2 2 3 2 4 2" xfId="12720" xr:uid="{4308E039-C3C8-47E0-812D-F1AA6706990B}"/>
    <cellStyle name="Comma 10 2 2 3 2 5" xfId="6681" xr:uid="{00B9AD45-7B4C-4F05-A87B-D91273FC9E58}"/>
    <cellStyle name="Comma 10 2 2 3 2 5 2" xfId="15734" xr:uid="{3E852632-9466-4EF4-8DCD-21C4BF11C8C3}"/>
    <cellStyle name="Comma 10 2 2 3 2 6" xfId="9702" xr:uid="{2AD5B964-7C68-41F5-9E70-0EEF5C2C1219}"/>
    <cellStyle name="Comma 10 2 2 3 3" xfId="589" xr:uid="{4E032E70-22C1-4F30-A0F6-B1051F4583A9}"/>
    <cellStyle name="Comma 10 2 2 3 3 2" xfId="1593" xr:uid="{D31BCB7F-B8CC-457D-9CE5-293E946BB68E}"/>
    <cellStyle name="Comma 10 2 2 3 3 2 2" xfId="4672" xr:uid="{E310AC95-E676-4417-B3D8-0D422661674E}"/>
    <cellStyle name="Comma 10 2 2 3 3 2 2 2" xfId="13725" xr:uid="{163ABC04-22D3-4000-8575-883D8DA1ABBC}"/>
    <cellStyle name="Comma 10 2 2 3 3 2 3" xfId="7686" xr:uid="{95CA4C75-B2CD-491B-A828-994CB33B6F60}"/>
    <cellStyle name="Comma 10 2 2 3 3 2 3 2" xfId="16739" xr:uid="{0DF39042-2E8C-44E5-86C6-425D2220B82E}"/>
    <cellStyle name="Comma 10 2 2 3 3 2 4" xfId="10707" xr:uid="{0C3C6595-45F3-4280-AAB2-2DBF80642E9D}"/>
    <cellStyle name="Comma 10 2 2 3 3 3" xfId="2597" xr:uid="{4453025D-28ED-4E94-BF0A-36754770840D}"/>
    <cellStyle name="Comma 10 2 2 3 3 3 2" xfId="5676" xr:uid="{27B8E21F-65AF-4A54-A3BA-3CAA8EA0ACAD}"/>
    <cellStyle name="Comma 10 2 2 3 3 3 2 2" xfId="14729" xr:uid="{22990900-FB5B-4C0D-B6DE-E1611546A508}"/>
    <cellStyle name="Comma 10 2 2 3 3 3 3" xfId="8690" xr:uid="{55B8F424-C553-481A-9332-64DA95F0A629}"/>
    <cellStyle name="Comma 10 2 2 3 3 3 3 2" xfId="17743" xr:uid="{7D0DA1EC-A6C4-4CC9-AAD8-7DE75E05F91F}"/>
    <cellStyle name="Comma 10 2 2 3 3 3 4" xfId="11711" xr:uid="{B9FC561C-7BD8-411A-BFE6-A7157EDD6DF7}"/>
    <cellStyle name="Comma 10 2 2 3 3 4" xfId="3668" xr:uid="{5442154F-618A-4C5E-ADE2-6629219A81DA}"/>
    <cellStyle name="Comma 10 2 2 3 3 4 2" xfId="12721" xr:uid="{E85A9532-CAB6-40D2-874A-E38D5D77FD38}"/>
    <cellStyle name="Comma 10 2 2 3 3 5" xfId="6682" xr:uid="{042E9FC4-BB66-4605-9A6A-7477317BD868}"/>
    <cellStyle name="Comma 10 2 2 3 3 5 2" xfId="15735" xr:uid="{1A2F9CD5-4D26-4289-99B2-518003D2ADBC}"/>
    <cellStyle name="Comma 10 2 2 3 3 6" xfId="9703" xr:uid="{3D4F1EB1-0A80-4D1D-B35E-2A50856BD5A8}"/>
    <cellStyle name="Comma 10 2 2 3 4" xfId="1513" xr:uid="{321F8339-F4DF-47D8-BFC5-0C8256E2B881}"/>
    <cellStyle name="Comma 10 2 2 3 4 2" xfId="4592" xr:uid="{CB30F21C-7CF7-4AA5-BEFF-08B151C02A77}"/>
    <cellStyle name="Comma 10 2 2 3 4 2 2" xfId="13645" xr:uid="{34B4BA5A-86E5-4056-A1CA-F526B991D777}"/>
    <cellStyle name="Comma 10 2 2 3 4 3" xfId="7606" xr:uid="{53B67A51-D25C-409F-B2E6-B717CB96CD4D}"/>
    <cellStyle name="Comma 10 2 2 3 4 3 2" xfId="16659" xr:uid="{E21FB34E-B711-49D5-8B99-CE93DCA8740B}"/>
    <cellStyle name="Comma 10 2 2 3 4 4" xfId="10627" xr:uid="{35492817-EB12-431C-8842-475D1485B4BE}"/>
    <cellStyle name="Comma 10 2 2 3 5" xfId="2517" xr:uid="{BAABF34A-FEDE-421F-B284-5FFEA16C90A5}"/>
    <cellStyle name="Comma 10 2 2 3 5 2" xfId="5596" xr:uid="{B144C54F-134D-4803-9DF5-56F3866295B5}"/>
    <cellStyle name="Comma 10 2 2 3 5 2 2" xfId="14649" xr:uid="{912CEEFC-D79D-4D1F-A83D-88DA808CAA58}"/>
    <cellStyle name="Comma 10 2 2 3 5 3" xfId="8610" xr:uid="{DD443283-264C-4798-8536-BC1D5566878F}"/>
    <cellStyle name="Comma 10 2 2 3 5 3 2" xfId="17663" xr:uid="{A57A0963-F026-4A37-AC76-17EFAA34987C}"/>
    <cellStyle name="Comma 10 2 2 3 5 4" xfId="11631" xr:uid="{1D39D208-404F-47A9-91F8-F4963BB106F7}"/>
    <cellStyle name="Comma 10 2 2 3 6" xfId="3587" xr:uid="{FD8C8235-8A72-43E9-97CD-D9D21458001C}"/>
    <cellStyle name="Comma 10 2 2 3 6 2" xfId="12640" xr:uid="{93F233C5-4234-461B-A2B3-7CDD7477F464}"/>
    <cellStyle name="Comma 10 2 2 3 7" xfId="6601" xr:uid="{D1D09F38-1ED5-4EA6-9708-E41C5448BD54}"/>
    <cellStyle name="Comma 10 2 2 3 7 2" xfId="15654" xr:uid="{A292526D-F5A7-4117-9CFB-C29E8A709417}"/>
    <cellStyle name="Comma 10 2 2 3 8" xfId="9621" xr:uid="{EB7114A8-4846-4D8B-A21C-AC313ACD286F}"/>
    <cellStyle name="Comma 10 2 2 4" xfId="590" xr:uid="{679AC243-6508-42B0-B60D-CDADD2D14171}"/>
    <cellStyle name="Comma 10 2 2 4 2" xfId="1594" xr:uid="{AFC26A94-2FED-4357-80CC-39E664A8C7EE}"/>
    <cellStyle name="Comma 10 2 2 4 2 2" xfId="4673" xr:uid="{2F7145C2-7105-4044-A5F3-56DC373BCD65}"/>
    <cellStyle name="Comma 10 2 2 4 2 2 2" xfId="13726" xr:uid="{86BC17D1-D0C2-4B6F-96F1-32FF33D5BAEA}"/>
    <cellStyle name="Comma 10 2 2 4 2 3" xfId="7687" xr:uid="{B5AA2147-CB84-4BA7-B19E-7CA4F0041CF2}"/>
    <cellStyle name="Comma 10 2 2 4 2 3 2" xfId="16740" xr:uid="{35452865-27DB-4BF0-B41F-E17BD481E7A4}"/>
    <cellStyle name="Comma 10 2 2 4 2 4" xfId="10708" xr:uid="{FFC6F4C1-662B-4FCF-98FC-8B90DF88F05C}"/>
    <cellStyle name="Comma 10 2 2 4 3" xfId="2598" xr:uid="{8F11A556-6B6F-4EB6-8620-3272BCC7975E}"/>
    <cellStyle name="Comma 10 2 2 4 3 2" xfId="5677" xr:uid="{12F734AD-0A52-4D3B-AFDF-83607931B713}"/>
    <cellStyle name="Comma 10 2 2 4 3 2 2" xfId="14730" xr:uid="{CD136A7A-1BED-4627-9D02-27B98BE29D83}"/>
    <cellStyle name="Comma 10 2 2 4 3 3" xfId="8691" xr:uid="{9508B953-0021-45DD-835B-245D9843A646}"/>
    <cellStyle name="Comma 10 2 2 4 3 3 2" xfId="17744" xr:uid="{3429F0CC-37C9-4D2D-A24E-6317252FF620}"/>
    <cellStyle name="Comma 10 2 2 4 3 4" xfId="11712" xr:uid="{7354059B-95F6-43D2-965A-BC4BE8B0DD72}"/>
    <cellStyle name="Comma 10 2 2 4 4" xfId="3669" xr:uid="{0F379CB1-54FB-41AB-9BC8-EBFA85D110D1}"/>
    <cellStyle name="Comma 10 2 2 4 4 2" xfId="12722" xr:uid="{4D0FCD27-1B91-495C-BD5A-414705750CFF}"/>
    <cellStyle name="Comma 10 2 2 4 5" xfId="6683" xr:uid="{C53B86C7-5157-4C72-A869-95FC70650C3B}"/>
    <cellStyle name="Comma 10 2 2 4 5 2" xfId="15736" xr:uid="{397B760E-9E39-400B-B3C5-9339077C648F}"/>
    <cellStyle name="Comma 10 2 2 4 6" xfId="9704" xr:uid="{77A25D8E-D9A3-48DD-816D-062B3BE0F4FD}"/>
    <cellStyle name="Comma 10 2 2 5" xfId="591" xr:uid="{B9735E47-014C-4AA5-B299-88CF23B41F5F}"/>
    <cellStyle name="Comma 10 2 2 5 2" xfId="1595" xr:uid="{6AD7ABB4-3886-4753-9B31-19ABDA1690CD}"/>
    <cellStyle name="Comma 10 2 2 5 2 2" xfId="4674" xr:uid="{D6590AF1-167D-46A6-803B-7D2CDACB2DA7}"/>
    <cellStyle name="Comma 10 2 2 5 2 2 2" xfId="13727" xr:uid="{14C06EC4-2CF9-4470-896B-10B7914F7A2B}"/>
    <cellStyle name="Comma 10 2 2 5 2 3" xfId="7688" xr:uid="{A786A6E4-D153-43B0-8736-C462F605653E}"/>
    <cellStyle name="Comma 10 2 2 5 2 3 2" xfId="16741" xr:uid="{010200DD-929D-4A90-A4AE-F25B93AD8B0A}"/>
    <cellStyle name="Comma 10 2 2 5 2 4" xfId="10709" xr:uid="{50CD9C2E-57E3-47FD-A7C0-ECB3F3F43BF9}"/>
    <cellStyle name="Comma 10 2 2 5 3" xfId="2599" xr:uid="{0036D495-FB91-4073-B831-E59470359E5E}"/>
    <cellStyle name="Comma 10 2 2 5 3 2" xfId="5678" xr:uid="{39B402B3-9BDC-44B3-B015-53AB49F3DC79}"/>
    <cellStyle name="Comma 10 2 2 5 3 2 2" xfId="14731" xr:uid="{08249D44-94A3-4ADA-8508-2F653B51FB19}"/>
    <cellStyle name="Comma 10 2 2 5 3 3" xfId="8692" xr:uid="{66FC38C5-33E6-42F9-9857-3C3B9F408917}"/>
    <cellStyle name="Comma 10 2 2 5 3 3 2" xfId="17745" xr:uid="{F9A57382-9184-49B2-ABEF-3408377B61B5}"/>
    <cellStyle name="Comma 10 2 2 5 3 4" xfId="11713" xr:uid="{BDDC2F9E-1E68-4E64-8E4D-1B8368E57921}"/>
    <cellStyle name="Comma 10 2 2 5 4" xfId="3670" xr:uid="{848EF0C2-FDE0-4739-9871-EF7358F33A41}"/>
    <cellStyle name="Comma 10 2 2 5 4 2" xfId="12723" xr:uid="{CA518CEB-CD8F-4402-97F1-257905A85A88}"/>
    <cellStyle name="Comma 10 2 2 5 5" xfId="6684" xr:uid="{C614896B-DC38-457D-9104-D4073C5A7375}"/>
    <cellStyle name="Comma 10 2 2 5 5 2" xfId="15737" xr:uid="{5FAF9397-2CF5-439B-B832-0B2B85162CB9}"/>
    <cellStyle name="Comma 10 2 2 5 6" xfId="9705" xr:uid="{5FC843DA-0C67-4999-B2DB-8E5E2A0813E6}"/>
    <cellStyle name="Comma 10 2 2 6" xfId="1342" xr:uid="{35FA269E-7BDF-4670-9270-D722B02176F0}"/>
    <cellStyle name="Comma 10 2 2 6 2" xfId="4421" xr:uid="{1A043E53-3A00-4D39-97A4-C6EC0F584D78}"/>
    <cellStyle name="Comma 10 2 2 6 2 2" xfId="13474" xr:uid="{FF2A763D-31E7-4137-B0B3-4AC7F0D3D25B}"/>
    <cellStyle name="Comma 10 2 2 6 3" xfId="7435" xr:uid="{C5A07E43-D63F-433C-A36E-1286ACDE2BE3}"/>
    <cellStyle name="Comma 10 2 2 6 3 2" xfId="16488" xr:uid="{1551ACB0-09C5-4E42-82D6-9173FFEE66BF}"/>
    <cellStyle name="Comma 10 2 2 6 4" xfId="10456" xr:uid="{48A28299-16AD-4ED8-8133-CC40A2B356D2}"/>
    <cellStyle name="Comma 10 2 2 7" xfId="2346" xr:uid="{29FA7012-CE94-4FEB-B962-8E06924ADF36}"/>
    <cellStyle name="Comma 10 2 2 7 2" xfId="5425" xr:uid="{B6D49D82-108B-4F65-B7D9-F5137211B2AD}"/>
    <cellStyle name="Comma 10 2 2 7 2 2" xfId="14478" xr:uid="{8DD4CEB2-74EC-4A48-8A12-FD6707E2284F}"/>
    <cellStyle name="Comma 10 2 2 7 3" xfId="8439" xr:uid="{8F80AC89-0366-4F94-B13B-EA86C5C36BD0}"/>
    <cellStyle name="Comma 10 2 2 7 3 2" xfId="17492" xr:uid="{E534AD53-D374-41F1-AF34-416E8E21514D}"/>
    <cellStyle name="Comma 10 2 2 7 4" xfId="11460" xr:uid="{8FE3526C-A0FD-4EAF-B08E-F6880967D3DF}"/>
    <cellStyle name="Comma 10 2 2 8" xfId="3415" xr:uid="{E0A8B46A-F76D-4331-8B77-EBAA861FFA5F}"/>
    <cellStyle name="Comma 10 2 2 8 2" xfId="12468" xr:uid="{EAB6FEA6-3DD2-4B31-B89C-B3718406A289}"/>
    <cellStyle name="Comma 10 2 2 9" xfId="6429" xr:uid="{8AD85A3A-2BE0-42C6-AE15-533EDD386E43}"/>
    <cellStyle name="Comma 10 2 2 9 2" xfId="15482" xr:uid="{32AC4F7E-7E03-4B5C-B3FF-0642D4E4A8FB}"/>
    <cellStyle name="Comma 10 3" xfId="342" xr:uid="{A27D6DAB-2ABA-42C6-8EC8-BD47AB001D41}"/>
    <cellStyle name="Comma 10 3 2" xfId="540" xr:uid="{96A0AB03-1388-4852-A33D-1DCA283E8738}"/>
    <cellStyle name="Comma 10 3 2 2" xfId="592" xr:uid="{79E1696A-EECB-4D6C-9D1D-2CC22364974B}"/>
    <cellStyle name="Comma 10 3 2 2 2" xfId="1596" xr:uid="{F0BC906C-8027-4CF4-B57D-68E694B2AE13}"/>
    <cellStyle name="Comma 10 3 2 2 2 2" xfId="4675" xr:uid="{4E5F0639-86AC-4A97-832F-CA8FBFF8B8CC}"/>
    <cellStyle name="Comma 10 3 2 2 2 2 2" xfId="13728" xr:uid="{31E22D9A-7AB0-45EB-8AAC-EA4CFF044C0B}"/>
    <cellStyle name="Comma 10 3 2 2 2 3" xfId="7689" xr:uid="{B375B693-96B2-4476-86F6-7A56947308AE}"/>
    <cellStyle name="Comma 10 3 2 2 2 3 2" xfId="16742" xr:uid="{C12D0F09-0972-424F-873D-50E195CF4AC8}"/>
    <cellStyle name="Comma 10 3 2 2 2 4" xfId="10710" xr:uid="{AF4D2182-2692-4BFD-B8E9-99AA65CA37C3}"/>
    <cellStyle name="Comma 10 3 2 2 3" xfId="2600" xr:uid="{CE34A15B-982D-4159-91CA-939192691D31}"/>
    <cellStyle name="Comma 10 3 2 2 3 2" xfId="5679" xr:uid="{C0A830C0-CB24-4E52-BE90-230F134FDE88}"/>
    <cellStyle name="Comma 10 3 2 2 3 2 2" xfId="14732" xr:uid="{E453DF22-B75C-4D6A-B253-83054C246AE2}"/>
    <cellStyle name="Comma 10 3 2 2 3 3" xfId="8693" xr:uid="{2503BDD9-BE64-4090-9780-22BFB9808C2E}"/>
    <cellStyle name="Comma 10 3 2 2 3 3 2" xfId="17746" xr:uid="{53A46847-540B-4D31-9B8D-5C0064E6BF5C}"/>
    <cellStyle name="Comma 10 3 2 2 3 4" xfId="11714" xr:uid="{F271A601-B0F2-4AF0-9606-0CB27BD99636}"/>
    <cellStyle name="Comma 10 3 2 2 4" xfId="3671" xr:uid="{E3B1FF14-4CAD-4C74-8344-44FD828E4EB8}"/>
    <cellStyle name="Comma 10 3 2 2 4 2" xfId="12724" xr:uid="{D84712EE-FAA9-4D63-8D62-9B69D377B2FA}"/>
    <cellStyle name="Comma 10 3 2 2 5" xfId="6685" xr:uid="{C0E8E8BE-1CAB-4BB4-B5DE-2AA107DF1D94}"/>
    <cellStyle name="Comma 10 3 2 2 5 2" xfId="15738" xr:uid="{C71B2487-7366-4990-A693-4CEFCEACF0C3}"/>
    <cellStyle name="Comma 10 3 2 2 6" xfId="9706" xr:uid="{DAE14A5C-639D-4D33-925C-59E2ACC6E2D2}"/>
    <cellStyle name="Comma 10 3 2 3" xfId="593" xr:uid="{3B1DDD32-084C-4AC8-8A66-B276D6221DD1}"/>
    <cellStyle name="Comma 10 3 2 3 2" xfId="1597" xr:uid="{25E85034-17BD-4C69-A146-2D8733685B02}"/>
    <cellStyle name="Comma 10 3 2 3 2 2" xfId="4676" xr:uid="{3CC5517C-F227-499A-8B12-80DC2F66AAA3}"/>
    <cellStyle name="Comma 10 3 2 3 2 2 2" xfId="13729" xr:uid="{F31882F5-4FEC-4D78-8CBE-A620C77DFA78}"/>
    <cellStyle name="Comma 10 3 2 3 2 3" xfId="7690" xr:uid="{4E9AF10F-3A30-4B5B-A2A5-8149CBA5F559}"/>
    <cellStyle name="Comma 10 3 2 3 2 3 2" xfId="16743" xr:uid="{BA8CFD63-A46F-42B5-BE12-568FE951D335}"/>
    <cellStyle name="Comma 10 3 2 3 2 4" xfId="10711" xr:uid="{6412F8FC-AD04-4E91-9394-D30353B53985}"/>
    <cellStyle name="Comma 10 3 2 3 3" xfId="2601" xr:uid="{B0FCFEEB-9A9A-4D4D-832F-273F2CE159CD}"/>
    <cellStyle name="Comma 10 3 2 3 3 2" xfId="5680" xr:uid="{5DDBF119-86FC-418B-9578-9835E014C5B9}"/>
    <cellStyle name="Comma 10 3 2 3 3 2 2" xfId="14733" xr:uid="{C89D85CA-BE3A-4460-9CC7-AF166726667F}"/>
    <cellStyle name="Comma 10 3 2 3 3 3" xfId="8694" xr:uid="{9833EB29-0006-46BE-ACAF-963A4B847C39}"/>
    <cellStyle name="Comma 10 3 2 3 3 3 2" xfId="17747" xr:uid="{CDAB8EF7-BC38-4C85-99EB-C4DC8FA102B6}"/>
    <cellStyle name="Comma 10 3 2 3 3 4" xfId="11715" xr:uid="{6FCC8D70-3E4F-4280-8F38-ADE20C2BD585}"/>
    <cellStyle name="Comma 10 3 2 3 4" xfId="3672" xr:uid="{B23C560C-6847-4473-83C7-1731AD428954}"/>
    <cellStyle name="Comma 10 3 2 3 4 2" xfId="12725" xr:uid="{130D1224-8630-408D-AD24-72C2EC8255B6}"/>
    <cellStyle name="Comma 10 3 2 3 5" xfId="6686" xr:uid="{0B586FC7-57B4-4588-9065-5E49549BE087}"/>
    <cellStyle name="Comma 10 3 2 3 5 2" xfId="15739" xr:uid="{CFD4B5C9-D050-481E-91F7-28D81C61EE29}"/>
    <cellStyle name="Comma 10 3 2 3 6" xfId="9707" xr:uid="{8B6C2206-3BFE-486C-AAE3-AC3013B3404A}"/>
    <cellStyle name="Comma 10 3 2 4" xfId="1547" xr:uid="{6D1B5572-D444-4981-A834-46B2692437B6}"/>
    <cellStyle name="Comma 10 3 2 4 2" xfId="4626" xr:uid="{9E637466-EA3A-4704-81B1-0DDC4F6975C7}"/>
    <cellStyle name="Comma 10 3 2 4 2 2" xfId="13679" xr:uid="{4690F281-9B6B-4D85-A094-43D3B7371B3C}"/>
    <cellStyle name="Comma 10 3 2 4 3" xfId="7640" xr:uid="{899FB591-327D-496B-BA73-32EFA5594746}"/>
    <cellStyle name="Comma 10 3 2 4 3 2" xfId="16693" xr:uid="{17667B2C-6CE6-49F0-97A9-7B9C24690E6D}"/>
    <cellStyle name="Comma 10 3 2 4 4" xfId="10661" xr:uid="{7C9F7647-2F9E-4893-8CD7-59513847FC10}"/>
    <cellStyle name="Comma 10 3 2 5" xfId="2551" xr:uid="{1A98091D-E504-4164-81DC-1DD5B9CC92F6}"/>
    <cellStyle name="Comma 10 3 2 5 2" xfId="5630" xr:uid="{550F9260-C569-4153-8EF3-D64D4DA60645}"/>
    <cellStyle name="Comma 10 3 2 5 2 2" xfId="14683" xr:uid="{B62DEF57-8C64-442A-80F3-431B68AC08CD}"/>
    <cellStyle name="Comma 10 3 2 5 3" xfId="8644" xr:uid="{41A66484-C2FB-4A88-81E8-C9BA73BB7BBA}"/>
    <cellStyle name="Comma 10 3 2 5 3 2" xfId="17697" xr:uid="{D03A0203-2A6A-464C-AD38-82872B6A3204}"/>
    <cellStyle name="Comma 10 3 2 5 4" xfId="11665" xr:uid="{3FE54A89-5BBD-44D8-865A-530B0EF11F37}"/>
    <cellStyle name="Comma 10 3 2 6" xfId="3621" xr:uid="{E4A06319-14F6-430A-BDFA-69D919F885E4}"/>
    <cellStyle name="Comma 10 3 2 6 2" xfId="12674" xr:uid="{0AD43639-2567-44AF-9CBE-D6E201D76190}"/>
    <cellStyle name="Comma 10 3 2 7" xfId="6635" xr:uid="{05BBDB5D-2C7D-40BA-B222-1130EAA2E1C5}"/>
    <cellStyle name="Comma 10 3 2 7 2" xfId="15688" xr:uid="{929966FF-4D37-4786-8EA4-C9A686514D19}"/>
    <cellStyle name="Comma 10 3 2 8" xfId="9655" xr:uid="{06DB84CF-88BE-4292-A077-E4F511FEF531}"/>
    <cellStyle name="Comma 10 3 3" xfId="594" xr:uid="{4194F853-C234-4668-905E-CF9C52E29B53}"/>
    <cellStyle name="Comma 10 3 3 2" xfId="1598" xr:uid="{680E7750-00AD-4287-8E6E-711D103D7BCB}"/>
    <cellStyle name="Comma 10 3 3 2 2" xfId="4677" xr:uid="{9D077DB6-F3AA-4295-8A22-C87F60034A34}"/>
    <cellStyle name="Comma 10 3 3 2 2 2" xfId="13730" xr:uid="{CE1D5763-0ADF-4BE2-978E-8C5C40A4CEE7}"/>
    <cellStyle name="Comma 10 3 3 2 3" xfId="7691" xr:uid="{B260C212-73EC-4ED2-9B20-EF1D5122D210}"/>
    <cellStyle name="Comma 10 3 3 2 3 2" xfId="16744" xr:uid="{3FC46463-29C0-4517-8345-DF6ED0F0A32B}"/>
    <cellStyle name="Comma 10 3 3 2 4" xfId="10712" xr:uid="{48E4B6A0-97D3-4F7A-B170-774104AA5329}"/>
    <cellStyle name="Comma 10 3 3 3" xfId="2602" xr:uid="{84E031AF-2E1E-4FEA-B224-F325A4C7C72B}"/>
    <cellStyle name="Comma 10 3 3 3 2" xfId="5681" xr:uid="{75DC5825-403E-4745-8EDF-FC5F633A6261}"/>
    <cellStyle name="Comma 10 3 3 3 2 2" xfId="14734" xr:uid="{01E6C7BF-7F7E-456A-8D9B-90C8A8698C26}"/>
    <cellStyle name="Comma 10 3 3 3 3" xfId="8695" xr:uid="{841736AD-5441-4EDF-865A-A82EBCD48C33}"/>
    <cellStyle name="Comma 10 3 3 3 3 2" xfId="17748" xr:uid="{9D04B8CF-A93F-433B-B258-EA50398352F3}"/>
    <cellStyle name="Comma 10 3 3 3 4" xfId="11716" xr:uid="{B8BD1093-4238-4682-B94D-09EF11C6642A}"/>
    <cellStyle name="Comma 10 3 3 4" xfId="3673" xr:uid="{0352D89C-32FF-48E4-B065-678A907C85CF}"/>
    <cellStyle name="Comma 10 3 3 4 2" xfId="12726" xr:uid="{42E94030-0C1B-4B63-AC88-2F8CC5B74DF6}"/>
    <cellStyle name="Comma 10 3 3 5" xfId="6687" xr:uid="{9754CBCF-3B64-4667-9E3B-0D968699C479}"/>
    <cellStyle name="Comma 10 3 3 5 2" xfId="15740" xr:uid="{0F990EEB-85F1-4953-B5FD-6C65C822ED95}"/>
    <cellStyle name="Comma 10 3 3 6" xfId="9708" xr:uid="{B3EA9D11-ED49-4AC4-8B3C-8C9443B839AC}"/>
    <cellStyle name="Comma 10 3 4" xfId="595" xr:uid="{433CDE64-9265-4B34-A0E5-E2403149D7B1}"/>
    <cellStyle name="Comma 10 3 4 2" xfId="1599" xr:uid="{EFD899A1-69A1-4805-A4FD-74CECF8DF141}"/>
    <cellStyle name="Comma 10 3 4 2 2" xfId="4678" xr:uid="{4A084AEA-3816-4190-918A-4D62DDEC84C5}"/>
    <cellStyle name="Comma 10 3 4 2 2 2" xfId="13731" xr:uid="{65C05118-8EEE-4FD9-AF12-942DFF745CCA}"/>
    <cellStyle name="Comma 10 3 4 2 3" xfId="7692" xr:uid="{22843A6C-0A83-46EC-A3AC-7538CFECB726}"/>
    <cellStyle name="Comma 10 3 4 2 3 2" xfId="16745" xr:uid="{9EA4B19B-71DE-4C82-8A9B-CBE826C8E9F7}"/>
    <cellStyle name="Comma 10 3 4 2 4" xfId="10713" xr:uid="{1E590621-04B2-4A51-8527-6EB719F0D371}"/>
    <cellStyle name="Comma 10 3 4 3" xfId="2603" xr:uid="{3203D2D3-3CAF-43D2-BF95-7A1932B13616}"/>
    <cellStyle name="Comma 10 3 4 3 2" xfId="5682" xr:uid="{DF486E7A-B954-4C8A-966F-195DAD3F3863}"/>
    <cellStyle name="Comma 10 3 4 3 2 2" xfId="14735" xr:uid="{447F6112-CB25-4B70-97B7-33139315A89B}"/>
    <cellStyle name="Comma 10 3 4 3 3" xfId="8696" xr:uid="{532F8C15-1548-4E7A-8B23-C49C9EEABB5A}"/>
    <cellStyle name="Comma 10 3 4 3 3 2" xfId="17749" xr:uid="{7100E694-B640-4467-BA7D-398AA58BADA6}"/>
    <cellStyle name="Comma 10 3 4 3 4" xfId="11717" xr:uid="{6F9B0EFC-D13D-4334-9CE3-D972B523CFAE}"/>
    <cellStyle name="Comma 10 3 4 4" xfId="3674" xr:uid="{F4188AD6-F304-4DEE-8254-EA70855DBD6B}"/>
    <cellStyle name="Comma 10 3 4 4 2" xfId="12727" xr:uid="{BC5FB267-F0B1-4047-BB65-60EDBFD8514C}"/>
    <cellStyle name="Comma 10 3 4 5" xfId="6688" xr:uid="{B2A71BCC-76D6-4523-9595-0D82974955D9}"/>
    <cellStyle name="Comma 10 3 4 5 2" xfId="15741" xr:uid="{4F5B6406-278F-43B2-92F7-5A8D8C684598}"/>
    <cellStyle name="Comma 10 3 4 6" xfId="9709" xr:uid="{D2C60F8F-2F5C-4CCB-ADAB-28C46469A5C4}"/>
    <cellStyle name="Comma 10 3 5" xfId="1376" xr:uid="{633742A4-B2DD-478D-89E7-6C6104367492}"/>
    <cellStyle name="Comma 10 3 5 2" xfId="4455" xr:uid="{C6202A01-6C1C-4E05-917B-BDD57041D699}"/>
    <cellStyle name="Comma 10 3 5 2 2" xfId="13508" xr:uid="{56BB921E-B5C9-487A-86A2-4484CCC21C72}"/>
    <cellStyle name="Comma 10 3 5 3" xfId="7469" xr:uid="{268DAF13-36C2-46B1-A5F0-9B29E384CD90}"/>
    <cellStyle name="Comma 10 3 5 3 2" xfId="16522" xr:uid="{274F1303-CC6E-4F30-B6FC-26FB8CB95EA4}"/>
    <cellStyle name="Comma 10 3 5 4" xfId="10490" xr:uid="{3BF1BFAB-1DA1-40B2-B9D4-09C7243CD923}"/>
    <cellStyle name="Comma 10 3 6" xfId="2380" xr:uid="{CFDF0C48-38EE-4D2D-9F9B-E1134D19DE59}"/>
    <cellStyle name="Comma 10 3 6 2" xfId="5459" xr:uid="{24F26786-FE4F-4D75-939A-59F0DC68E522}"/>
    <cellStyle name="Comma 10 3 6 2 2" xfId="14512" xr:uid="{CD40B97B-E3D5-4A51-9AF0-85C7D5733743}"/>
    <cellStyle name="Comma 10 3 6 3" xfId="8473" xr:uid="{F640C353-9DBA-4F32-9532-866000A80719}"/>
    <cellStyle name="Comma 10 3 6 3 2" xfId="17526" xr:uid="{BA37739B-EC30-4A43-ADFB-5F5838AE8D5E}"/>
    <cellStyle name="Comma 10 3 6 4" xfId="11494" xr:uid="{8F6D4937-5787-4EAA-ADA7-1FF93EC040D4}"/>
    <cellStyle name="Comma 10 3 7" xfId="3449" xr:uid="{890D0BF8-EF55-4216-AB3B-276E6FDD91BF}"/>
    <cellStyle name="Comma 10 3 7 2" xfId="12502" xr:uid="{3B2849AF-CD35-450F-A5BA-88E47C171F6D}"/>
    <cellStyle name="Comma 10 3 8" xfId="6463" xr:uid="{5DF1EDB5-3FF3-4D28-BB10-6C48A4281F9B}"/>
    <cellStyle name="Comma 10 3 8 2" xfId="15516" xr:uid="{24C3E2A2-B4D2-4FF7-B4F6-BD57593E659E}"/>
    <cellStyle name="Comma 10 3 9" xfId="9483" xr:uid="{DFCD2E23-AD86-4501-8BC6-A12A2C3CB4A6}"/>
    <cellStyle name="Comma 10 4" xfId="500" xr:uid="{32939837-43A0-405D-82AF-ED045BA820E0}"/>
    <cellStyle name="Comma 10 4 2" xfId="596" xr:uid="{DCC6E671-98BE-4BAE-A1D2-CEA5837DB85A}"/>
    <cellStyle name="Comma 10 4 2 2" xfId="1600" xr:uid="{A5275A8E-DB27-4EFD-9121-36236DA34A1A}"/>
    <cellStyle name="Comma 10 4 2 2 2" xfId="4679" xr:uid="{74BD0C8C-7472-4D86-B464-B477385E4EAC}"/>
    <cellStyle name="Comma 10 4 2 2 2 2" xfId="13732" xr:uid="{6D16654D-D9D5-439F-A1B3-C908B0803991}"/>
    <cellStyle name="Comma 10 4 2 2 3" xfId="7693" xr:uid="{4AFF0B05-8108-47F2-B9E2-D74498087347}"/>
    <cellStyle name="Comma 10 4 2 2 3 2" xfId="16746" xr:uid="{B7B61B8E-2CCB-4F75-8C67-0FC0049A4601}"/>
    <cellStyle name="Comma 10 4 2 2 4" xfId="10714" xr:uid="{001EFF89-37CF-4411-8C8B-BF507B359844}"/>
    <cellStyle name="Comma 10 4 2 3" xfId="2604" xr:uid="{75C0031B-29CF-48CC-8495-1059C286AC53}"/>
    <cellStyle name="Comma 10 4 2 3 2" xfId="5683" xr:uid="{397D36C6-A7FC-4379-AA70-11FE66FDDB38}"/>
    <cellStyle name="Comma 10 4 2 3 2 2" xfId="14736" xr:uid="{B13651A6-DFE0-476D-91DD-7CA942410E43}"/>
    <cellStyle name="Comma 10 4 2 3 3" xfId="8697" xr:uid="{5A2030B0-5469-45C9-A8B6-9726ACA8FE13}"/>
    <cellStyle name="Comma 10 4 2 3 3 2" xfId="17750" xr:uid="{5703BC65-C4DC-47AF-A083-5E76BDD4EFC8}"/>
    <cellStyle name="Comma 10 4 2 3 4" xfId="11718" xr:uid="{71F6A9E2-3570-4069-87ED-CEEA8CCB4BD4}"/>
    <cellStyle name="Comma 10 4 2 4" xfId="3675" xr:uid="{0A336D5A-9D93-4D97-98E3-2221CD4270B4}"/>
    <cellStyle name="Comma 10 4 2 4 2" xfId="12728" xr:uid="{9F899458-3147-41ED-8C09-8FB6F5497AD4}"/>
    <cellStyle name="Comma 10 4 2 5" xfId="6689" xr:uid="{9E1AE29A-A3C7-4435-98EF-2082FE5D6B81}"/>
    <cellStyle name="Comma 10 4 2 5 2" xfId="15742" xr:uid="{6E8A263D-BCAA-4A02-B581-C5B4EF060C5C}"/>
    <cellStyle name="Comma 10 4 2 6" xfId="9710" xr:uid="{AA527B13-FD36-4465-B15B-D0DE998CF216}"/>
    <cellStyle name="Comma 10 4 3" xfId="597" xr:uid="{471BE76C-C855-45C9-9ADE-D312DC2D1175}"/>
    <cellStyle name="Comma 10 4 3 2" xfId="1601" xr:uid="{8273F0D7-A091-4985-A60F-51BC9EC87042}"/>
    <cellStyle name="Comma 10 4 3 2 2" xfId="4680" xr:uid="{F86FFC65-23BA-4F1A-A527-673444A35741}"/>
    <cellStyle name="Comma 10 4 3 2 2 2" xfId="13733" xr:uid="{CD97732B-38BB-4383-931D-9596EB0761FE}"/>
    <cellStyle name="Comma 10 4 3 2 3" xfId="7694" xr:uid="{0EA56FE4-B594-4D1B-9A86-913BF193CC8A}"/>
    <cellStyle name="Comma 10 4 3 2 3 2" xfId="16747" xr:uid="{924CBCFB-CB71-4DD2-8FDB-109CD7445D22}"/>
    <cellStyle name="Comma 10 4 3 2 4" xfId="10715" xr:uid="{E26E8568-C359-4742-AB35-0C9C6135A6E2}"/>
    <cellStyle name="Comma 10 4 3 3" xfId="2605" xr:uid="{2A5EA5DB-3BE9-4272-B237-2EB477D08729}"/>
    <cellStyle name="Comma 10 4 3 3 2" xfId="5684" xr:uid="{3564692D-073F-45A1-88C8-7C6040888D80}"/>
    <cellStyle name="Comma 10 4 3 3 2 2" xfId="14737" xr:uid="{CC982782-1A38-4400-BFFD-8BF6762F653B}"/>
    <cellStyle name="Comma 10 4 3 3 3" xfId="8698" xr:uid="{558AB550-1517-4391-B681-BBE0E4DC8EE8}"/>
    <cellStyle name="Comma 10 4 3 3 3 2" xfId="17751" xr:uid="{C9720341-84E0-44F3-98F0-AE3E284AE55F}"/>
    <cellStyle name="Comma 10 4 3 3 4" xfId="11719" xr:uid="{B35A39E1-0210-48E3-9389-40FE88AB07D9}"/>
    <cellStyle name="Comma 10 4 3 4" xfId="3676" xr:uid="{0F0A9BEA-7F2F-41A8-BB75-B10FBD47C460}"/>
    <cellStyle name="Comma 10 4 3 4 2" xfId="12729" xr:uid="{68978180-877C-4E62-AA16-FAC7B3DA51DD}"/>
    <cellStyle name="Comma 10 4 3 5" xfId="6690" xr:uid="{4D5BB214-EC01-46EE-9C06-5E03F03FEDAA}"/>
    <cellStyle name="Comma 10 4 3 5 2" xfId="15743" xr:uid="{CABF0E5D-26BD-4D78-A110-CC9A49BBA837}"/>
    <cellStyle name="Comma 10 4 3 6" xfId="9711" xr:uid="{75FB58B3-8725-4EDC-8789-3C430BEABB9A}"/>
    <cellStyle name="Comma 10 4 4" xfId="1508" xr:uid="{7E3120C7-FA82-480A-BE14-51B55E0B94E3}"/>
    <cellStyle name="Comma 10 4 4 2" xfId="4587" xr:uid="{1BAF884C-A679-4699-9FA3-6C4A8D46539A}"/>
    <cellStyle name="Comma 10 4 4 2 2" xfId="13640" xr:uid="{3DA57441-B186-4986-B875-4381DB7F9B09}"/>
    <cellStyle name="Comma 10 4 4 3" xfId="7601" xr:uid="{65E7681E-78A5-47CF-81A0-5758116A45DC}"/>
    <cellStyle name="Comma 10 4 4 3 2" xfId="16654" xr:uid="{12597538-FAD1-4D91-865A-1F8D7F3BED35}"/>
    <cellStyle name="Comma 10 4 4 4" xfId="10622" xr:uid="{A5072B6D-EEC3-4490-8F6B-153AEAEE19CA}"/>
    <cellStyle name="Comma 10 4 5" xfId="2512" xr:uid="{5E65E715-735D-4115-9E15-D039CD25C4A1}"/>
    <cellStyle name="Comma 10 4 5 2" xfId="5591" xr:uid="{8119472E-818E-4C76-85C2-BD4FFC830184}"/>
    <cellStyle name="Comma 10 4 5 2 2" xfId="14644" xr:uid="{F0B20BD9-1A3D-47C7-984A-BAEE2BEEB5EC}"/>
    <cellStyle name="Comma 10 4 5 3" xfId="8605" xr:uid="{7739D7A7-6776-4443-AE23-846FFDAA7F75}"/>
    <cellStyle name="Comma 10 4 5 3 2" xfId="17658" xr:uid="{5B338626-FBFE-4D31-973F-1E593FE3BCCF}"/>
    <cellStyle name="Comma 10 4 5 4" xfId="11626" xr:uid="{0EBEAC01-25D3-43EB-82C4-DDE80A869188}"/>
    <cellStyle name="Comma 10 4 6" xfId="3582" xr:uid="{F5455226-85F5-47B4-AB03-D11078071419}"/>
    <cellStyle name="Comma 10 4 6 2" xfId="12635" xr:uid="{82B146AB-DF72-4D3D-8485-A109E8F6C263}"/>
    <cellStyle name="Comma 10 4 7" xfId="6596" xr:uid="{7F17E9DF-554D-4A9C-9780-49A60CAD9873}"/>
    <cellStyle name="Comma 10 4 7 2" xfId="15649" xr:uid="{B8D970BA-3428-402B-A47C-6127B3B921AA}"/>
    <cellStyle name="Comma 10 4 8" xfId="9616" xr:uid="{9D8585BC-D9D3-44B0-8A23-9BDC8BFDEBDC}"/>
    <cellStyle name="Comma 10 5" xfId="598" xr:uid="{0BBAD1A3-1EF6-435D-8990-BCD0E2A0676D}"/>
    <cellStyle name="Comma 10 5 2" xfId="1602" xr:uid="{B9C3671F-E3A3-4F33-BBB5-8126BDD9B1F7}"/>
    <cellStyle name="Comma 10 5 2 2" xfId="4681" xr:uid="{6943D045-9C67-4AA7-BBF0-460502E16C6C}"/>
    <cellStyle name="Comma 10 5 2 2 2" xfId="13734" xr:uid="{3F542C57-AEE6-44AC-B123-89C2D34B9FAF}"/>
    <cellStyle name="Comma 10 5 2 3" xfId="7695" xr:uid="{D2E25BDC-9EC3-4DD3-8C18-BB73A8097F05}"/>
    <cellStyle name="Comma 10 5 2 3 2" xfId="16748" xr:uid="{2C88C333-CC47-4E38-B967-B646A13691AE}"/>
    <cellStyle name="Comma 10 5 2 4" xfId="10716" xr:uid="{D5211765-9726-4C57-8BFB-F166632AB660}"/>
    <cellStyle name="Comma 10 5 3" xfId="2606" xr:uid="{8B740AC4-BE90-4A28-BDAA-3C2664FAA590}"/>
    <cellStyle name="Comma 10 5 3 2" xfId="5685" xr:uid="{4288A286-4576-42AD-9E8F-22AAC3F06BA3}"/>
    <cellStyle name="Comma 10 5 3 2 2" xfId="14738" xr:uid="{A6EA87BE-CCC6-416F-BB92-B276C935F28D}"/>
    <cellStyle name="Comma 10 5 3 3" xfId="8699" xr:uid="{522FD1F7-ABB1-4A96-A4C9-8485AF61614A}"/>
    <cellStyle name="Comma 10 5 3 3 2" xfId="17752" xr:uid="{B66C414C-BE77-4AF8-8913-18149D1AE023}"/>
    <cellStyle name="Comma 10 5 3 4" xfId="11720" xr:uid="{25F83FF2-3142-4029-BB74-BC665063C124}"/>
    <cellStyle name="Comma 10 5 4" xfId="3677" xr:uid="{FA78143E-B2DE-420A-AE52-D9A74F4C6EBD}"/>
    <cellStyle name="Comma 10 5 4 2" xfId="12730" xr:uid="{10F4D333-9020-4DFD-A8D1-0D4F86428B6A}"/>
    <cellStyle name="Comma 10 5 5" xfId="6691" xr:uid="{3531FE5F-49FF-4510-9AD8-249A51515FB6}"/>
    <cellStyle name="Comma 10 5 5 2" xfId="15744" xr:uid="{0BAB0538-4696-4ED3-9E34-B7338CBC6188}"/>
    <cellStyle name="Comma 10 5 6" xfId="9712" xr:uid="{ADD0DDFD-954B-44DF-B32F-3DE7D036FF0C}"/>
    <cellStyle name="Comma 10 6" xfId="599" xr:uid="{DC98CF67-FEA2-4EF1-B75F-46C37C058B46}"/>
    <cellStyle name="Comma 10 6 2" xfId="1603" xr:uid="{A619ED84-4A4D-4B04-85C0-2836209F101C}"/>
    <cellStyle name="Comma 10 6 2 2" xfId="4682" xr:uid="{4748D518-4235-44F5-B44A-0881F534ABCD}"/>
    <cellStyle name="Comma 10 6 2 2 2" xfId="13735" xr:uid="{CBF0E726-909A-4D28-81A0-26EDEC500F1E}"/>
    <cellStyle name="Comma 10 6 2 3" xfId="7696" xr:uid="{64333D10-8AAF-48CA-898F-78D734EEF4DC}"/>
    <cellStyle name="Comma 10 6 2 3 2" xfId="16749" xr:uid="{9BC9827E-9344-44AA-A7CB-4C81419A612A}"/>
    <cellStyle name="Comma 10 6 2 4" xfId="10717" xr:uid="{5FAD9B1A-85FF-42A9-AEDE-82DCF6316FE5}"/>
    <cellStyle name="Comma 10 6 3" xfId="2607" xr:uid="{EDFACDD9-3560-4569-A23F-93AC8D3CC514}"/>
    <cellStyle name="Comma 10 6 3 2" xfId="5686" xr:uid="{D4981152-2B64-47DB-BF9C-4B5C1AF8E43B}"/>
    <cellStyle name="Comma 10 6 3 2 2" xfId="14739" xr:uid="{C028A6CD-FEDF-4264-BA18-CBB6AA40AC79}"/>
    <cellStyle name="Comma 10 6 3 3" xfId="8700" xr:uid="{CC3CF01B-BB2C-43DD-AA48-026ABA95C880}"/>
    <cellStyle name="Comma 10 6 3 3 2" xfId="17753" xr:uid="{3B05DC37-A648-4D14-BA5B-79FC19E9FFC1}"/>
    <cellStyle name="Comma 10 6 3 4" xfId="11721" xr:uid="{14E2D04A-20D4-4077-9F5D-D86505C2DE8A}"/>
    <cellStyle name="Comma 10 6 4" xfId="3678" xr:uid="{F4E89021-3B9B-485C-B2D5-F110484EE335}"/>
    <cellStyle name="Comma 10 6 4 2" xfId="12731" xr:uid="{135B0214-DDD4-437B-BA3F-88CBCFF09294}"/>
    <cellStyle name="Comma 10 6 5" xfId="6692" xr:uid="{60530C53-227D-4F5F-887E-01212BB265D2}"/>
    <cellStyle name="Comma 10 6 5 2" xfId="15745" xr:uid="{3D03F2F7-0369-4586-A2F4-2A546C722E24}"/>
    <cellStyle name="Comma 10 6 6" xfId="9713" xr:uid="{B593A934-249E-4825-816B-0FC61385E6FE}"/>
    <cellStyle name="Comma 10 7" xfId="1337" xr:uid="{BD2879BC-65F8-4680-907A-EF5D0AE37E75}"/>
    <cellStyle name="Comma 10 7 2" xfId="4416" xr:uid="{4A541E9E-7B05-4CC5-84A9-9A44798B2A71}"/>
    <cellStyle name="Comma 10 7 2 2" xfId="13469" xr:uid="{716ACE27-B9EC-4830-BE80-8B4570BDD2CD}"/>
    <cellStyle name="Comma 10 7 3" xfId="7430" xr:uid="{AC32CED4-65F6-4205-BBBD-53A50757FF24}"/>
    <cellStyle name="Comma 10 7 3 2" xfId="16483" xr:uid="{49290E59-0024-4C0A-B418-4C59411186FF}"/>
    <cellStyle name="Comma 10 7 4" xfId="10451" xr:uid="{ECFCAB87-CD19-41FF-BBD4-0D1367DC7BA1}"/>
    <cellStyle name="Comma 10 8" xfId="2341" xr:uid="{72D5C052-1C08-4237-9826-EC8A32625CFC}"/>
    <cellStyle name="Comma 10 8 2" xfId="5420" xr:uid="{C0C9E79D-6F68-461A-B12E-2BE961BEB70C}"/>
    <cellStyle name="Comma 10 8 2 2" xfId="14473" xr:uid="{306A7EC0-1290-4C0E-BA65-1DAC8D14DC19}"/>
    <cellStyle name="Comma 10 8 3" xfId="8434" xr:uid="{B909E15A-8629-45C2-904E-366AFFDA5A92}"/>
    <cellStyle name="Comma 10 8 3 2" xfId="17487" xr:uid="{52861A2A-54C3-40B1-B68B-C8033D733990}"/>
    <cellStyle name="Comma 10 8 4" xfId="11455" xr:uid="{185AFDF4-6CA6-464E-9AFC-456E6BE9E33C}"/>
    <cellStyle name="Comma 10 9" xfId="3410" xr:uid="{FC72FB26-9F8C-4275-B865-497E4790F752}"/>
    <cellStyle name="Comma 10 9 2" xfId="12463" xr:uid="{F74708DF-5E05-4300-B3AB-BB49FA6A1BB2}"/>
    <cellStyle name="Comma 11" xfId="231" xr:uid="{4CB836A3-6A45-4CE5-BDCC-B030EE3CEFBD}"/>
    <cellStyle name="Comma 11 10" xfId="9445" xr:uid="{C05D08DE-0A8E-4FD3-9A11-9B889DCB1054}"/>
    <cellStyle name="Comma 11 2" xfId="343" xr:uid="{AA2A6B1C-ADCF-4AC9-B9FE-40F98B62F083}"/>
    <cellStyle name="Comma 11 2 2" xfId="541" xr:uid="{13A28780-444B-4951-BBA8-04856E87FD43}"/>
    <cellStyle name="Comma 11 2 2 2" xfId="600" xr:uid="{10EC5088-B569-41DB-BBC7-82A82E1F9208}"/>
    <cellStyle name="Comma 11 2 2 2 2" xfId="1604" xr:uid="{0D84C024-D9C5-4A7A-AA6B-E3ED1708A4E4}"/>
    <cellStyle name="Comma 11 2 2 2 2 2" xfId="4683" xr:uid="{34E931C7-E211-4D14-B0E1-E92FCA7DEA96}"/>
    <cellStyle name="Comma 11 2 2 2 2 2 2" xfId="13736" xr:uid="{EB0E2E96-A4E4-4CC6-8867-86135AB1297A}"/>
    <cellStyle name="Comma 11 2 2 2 2 3" xfId="7697" xr:uid="{921C3E44-2E2F-4BCB-ADCE-9ED7A02F4591}"/>
    <cellStyle name="Comma 11 2 2 2 2 3 2" xfId="16750" xr:uid="{C57D8043-475D-4566-9D6C-5DA2679858E7}"/>
    <cellStyle name="Comma 11 2 2 2 2 4" xfId="10718" xr:uid="{D1C34677-FC04-41BD-8DF3-0D3F9B1861AE}"/>
    <cellStyle name="Comma 11 2 2 2 3" xfId="2608" xr:uid="{E690A16F-B95D-4068-AA99-832652A01B49}"/>
    <cellStyle name="Comma 11 2 2 2 3 2" xfId="5687" xr:uid="{34E3570D-2CF1-40D5-AFF7-BB5AFE2014B6}"/>
    <cellStyle name="Comma 11 2 2 2 3 2 2" xfId="14740" xr:uid="{ACC91142-4484-447F-BCAC-4A2A5044C56F}"/>
    <cellStyle name="Comma 11 2 2 2 3 3" xfId="8701" xr:uid="{E0DAD8FE-268D-4A1E-9F8A-ABC6680F1E54}"/>
    <cellStyle name="Comma 11 2 2 2 3 3 2" xfId="17754" xr:uid="{A39A56F9-9730-404B-B427-2AD9AC795B97}"/>
    <cellStyle name="Comma 11 2 2 2 3 4" xfId="11722" xr:uid="{59D6A49E-2859-42F8-9874-97F19D989CE1}"/>
    <cellStyle name="Comma 11 2 2 2 4" xfId="3679" xr:uid="{3BBBFB8F-5770-4907-84B0-986FBD4FECF5}"/>
    <cellStyle name="Comma 11 2 2 2 4 2" xfId="12732" xr:uid="{9F00C385-83B6-4571-AE19-C87F5C2726D5}"/>
    <cellStyle name="Comma 11 2 2 2 5" xfId="6693" xr:uid="{0008DEF9-6E5B-491E-82EB-3FC64269CB94}"/>
    <cellStyle name="Comma 11 2 2 2 5 2" xfId="15746" xr:uid="{D4131FD2-504C-425F-A6C4-A74446195371}"/>
    <cellStyle name="Comma 11 2 2 2 6" xfId="9714" xr:uid="{EBFEFB02-D72E-4B00-AAE1-05DD64A785DB}"/>
    <cellStyle name="Comma 11 2 2 3" xfId="601" xr:uid="{DB03B75A-83EF-4B0F-BCF5-A21D2038CAAF}"/>
    <cellStyle name="Comma 11 2 2 3 2" xfId="1605" xr:uid="{9A60A871-5EFA-4361-B65E-906F99C06275}"/>
    <cellStyle name="Comma 11 2 2 3 2 2" xfId="4684" xr:uid="{AC7D7072-775C-49C1-9950-069E449EFF92}"/>
    <cellStyle name="Comma 11 2 2 3 2 2 2" xfId="13737" xr:uid="{7025D1E0-D46F-4E42-8572-DA0A74F800D4}"/>
    <cellStyle name="Comma 11 2 2 3 2 3" xfId="7698" xr:uid="{7D87015E-797D-4965-B130-C1BCCB7005B7}"/>
    <cellStyle name="Comma 11 2 2 3 2 3 2" xfId="16751" xr:uid="{ABB6E342-14CA-4857-AB79-E3261BC168B3}"/>
    <cellStyle name="Comma 11 2 2 3 2 4" xfId="10719" xr:uid="{7F5D04D9-C97E-4643-A686-2E8C50EC2A6F}"/>
    <cellStyle name="Comma 11 2 2 3 3" xfId="2609" xr:uid="{27558632-35D7-45D9-865D-3132D22555C0}"/>
    <cellStyle name="Comma 11 2 2 3 3 2" xfId="5688" xr:uid="{776F45A7-2BB3-4C41-9355-DCA60D10713F}"/>
    <cellStyle name="Comma 11 2 2 3 3 2 2" xfId="14741" xr:uid="{4B4E2AF2-52A5-4EAE-AA03-824403C0E1E1}"/>
    <cellStyle name="Comma 11 2 2 3 3 3" xfId="8702" xr:uid="{0914B98D-37F6-479C-AE7E-58CA310EAA5C}"/>
    <cellStyle name="Comma 11 2 2 3 3 3 2" xfId="17755" xr:uid="{E8A65166-6BC3-47F9-852E-D0699797956D}"/>
    <cellStyle name="Comma 11 2 2 3 3 4" xfId="11723" xr:uid="{084A97F0-B2C6-451B-A8DF-D5A572AF5521}"/>
    <cellStyle name="Comma 11 2 2 3 4" xfId="3680" xr:uid="{24A515A3-4D9A-48CC-B471-D83BFF8BF341}"/>
    <cellStyle name="Comma 11 2 2 3 4 2" xfId="12733" xr:uid="{8EDD71D7-0297-4EFB-AA27-7A20E20F1C7E}"/>
    <cellStyle name="Comma 11 2 2 3 5" xfId="6694" xr:uid="{F234FB0C-033E-44E0-9F4B-93BC93CC64E8}"/>
    <cellStyle name="Comma 11 2 2 3 5 2" xfId="15747" xr:uid="{01B28EEA-BBCE-435E-95FD-AC443EB660CC}"/>
    <cellStyle name="Comma 11 2 2 3 6" xfId="9715" xr:uid="{EF8233CD-C139-4271-8667-E34C19FFB0C3}"/>
    <cellStyle name="Comma 11 2 2 4" xfId="1548" xr:uid="{82577CF9-B39C-4BCF-AC93-FFD560E57912}"/>
    <cellStyle name="Comma 11 2 2 4 2" xfId="4627" xr:uid="{0ED7BA1A-E4B4-424F-9E4B-58386DB81A40}"/>
    <cellStyle name="Comma 11 2 2 4 2 2" xfId="13680" xr:uid="{896A2073-0ED3-4398-82B1-46FAFAC2E942}"/>
    <cellStyle name="Comma 11 2 2 4 3" xfId="7641" xr:uid="{FCC1EA33-DC50-4213-BB49-9077C48319CF}"/>
    <cellStyle name="Comma 11 2 2 4 3 2" xfId="16694" xr:uid="{7ECAE941-78D4-486B-80DB-4BA51C22FF3B}"/>
    <cellStyle name="Comma 11 2 2 4 4" xfId="10662" xr:uid="{059305DA-141C-4B92-AC3B-1604017AEF2C}"/>
    <cellStyle name="Comma 11 2 2 5" xfId="2552" xr:uid="{2FFD737B-54E4-4237-8CD5-B499877D8897}"/>
    <cellStyle name="Comma 11 2 2 5 2" xfId="5631" xr:uid="{0B5FB6E9-7C18-489B-8F47-345BD2A54D4D}"/>
    <cellStyle name="Comma 11 2 2 5 2 2" xfId="14684" xr:uid="{91E5E4D1-983E-40E5-8104-30FBCA277CD7}"/>
    <cellStyle name="Comma 11 2 2 5 3" xfId="8645" xr:uid="{EA7FFE1E-30B7-400C-83A5-69DD34034060}"/>
    <cellStyle name="Comma 11 2 2 5 3 2" xfId="17698" xr:uid="{15D24A2C-9AF0-4261-9613-A47BE026561C}"/>
    <cellStyle name="Comma 11 2 2 5 4" xfId="11666" xr:uid="{EA684ACD-3806-4D05-B8E5-35E2A279EBED}"/>
    <cellStyle name="Comma 11 2 2 6" xfId="3622" xr:uid="{39963D59-5482-4835-9498-F19930E7B3A8}"/>
    <cellStyle name="Comma 11 2 2 6 2" xfId="12675" xr:uid="{BA4CD8B3-C628-4616-A71A-3EE1D930D143}"/>
    <cellStyle name="Comma 11 2 2 7" xfId="6636" xr:uid="{A54EC7A8-177F-4D9A-BE3F-2590C8B0C557}"/>
    <cellStyle name="Comma 11 2 2 7 2" xfId="15689" xr:uid="{646E674F-9822-4004-93C0-157737DD2A73}"/>
    <cellStyle name="Comma 11 2 2 8" xfId="9656" xr:uid="{E144FF3E-A985-4D9F-B413-0A5B363A3F18}"/>
    <cellStyle name="Comma 11 2 3" xfId="602" xr:uid="{E534957C-04AF-433F-8345-4706A1074D05}"/>
    <cellStyle name="Comma 11 2 3 2" xfId="1606" xr:uid="{53F6212F-2617-4AE5-9640-78C0DF4BBD41}"/>
    <cellStyle name="Comma 11 2 3 2 2" xfId="4685" xr:uid="{27A1F2E1-55ED-453B-8F4A-1383234138B8}"/>
    <cellStyle name="Comma 11 2 3 2 2 2" xfId="13738" xr:uid="{0887A13A-9156-4D59-A94A-38F0D545516F}"/>
    <cellStyle name="Comma 11 2 3 2 3" xfId="7699" xr:uid="{5BF1C0B1-C373-4D52-AA2E-444BE3430597}"/>
    <cellStyle name="Comma 11 2 3 2 3 2" xfId="16752" xr:uid="{7A3C5FE5-0711-41BE-A229-16CC0A5438A7}"/>
    <cellStyle name="Comma 11 2 3 2 4" xfId="10720" xr:uid="{DD0486CE-5355-4445-A97E-E616F4BF9434}"/>
    <cellStyle name="Comma 11 2 3 3" xfId="2610" xr:uid="{7F53B031-6B1B-4C13-BF3F-5EB07BF71846}"/>
    <cellStyle name="Comma 11 2 3 3 2" xfId="5689" xr:uid="{9FF4A660-A676-4624-B915-8CA564E1746E}"/>
    <cellStyle name="Comma 11 2 3 3 2 2" xfId="14742" xr:uid="{BCFF2F46-9629-4092-88AF-1A14504E97A6}"/>
    <cellStyle name="Comma 11 2 3 3 3" xfId="8703" xr:uid="{A83A6591-D03F-4D6D-88F7-0AAEED44F9FA}"/>
    <cellStyle name="Comma 11 2 3 3 3 2" xfId="17756" xr:uid="{6CAD82ED-963B-4206-BDFA-29ED54AB2269}"/>
    <cellStyle name="Comma 11 2 3 3 4" xfId="11724" xr:uid="{110AB05B-7C10-4AF8-B6BE-2064E3BCDBCE}"/>
    <cellStyle name="Comma 11 2 3 4" xfId="3681" xr:uid="{6F0656E0-22B2-4363-89D7-6E729AA5EA03}"/>
    <cellStyle name="Comma 11 2 3 4 2" xfId="12734" xr:uid="{3CF4E27C-6061-4F9E-BF5C-D2D65CFB17A5}"/>
    <cellStyle name="Comma 11 2 3 5" xfId="6695" xr:uid="{F7A5429B-C808-4980-AB3C-1C4ACB0A9C95}"/>
    <cellStyle name="Comma 11 2 3 5 2" xfId="15748" xr:uid="{CEA6446E-073D-4957-BFCC-42C783A37463}"/>
    <cellStyle name="Comma 11 2 3 6" xfId="9716" xr:uid="{A248C637-C8B5-4B0A-A395-D422CFE8C755}"/>
    <cellStyle name="Comma 11 2 4" xfId="603" xr:uid="{D2F9F544-9686-44E5-9D8F-3579B0F89C75}"/>
    <cellStyle name="Comma 11 2 4 2" xfId="1607" xr:uid="{991EA599-BEBA-446B-A497-BA06C420695C}"/>
    <cellStyle name="Comma 11 2 4 2 2" xfId="4686" xr:uid="{D63B66DE-9A83-4C52-A7CF-D39C301977FC}"/>
    <cellStyle name="Comma 11 2 4 2 2 2" xfId="13739" xr:uid="{52505F7F-E517-4A9A-9DF0-56BB2E52BB91}"/>
    <cellStyle name="Comma 11 2 4 2 3" xfId="7700" xr:uid="{1FB35339-415A-4ACF-B46A-E2502F4F9CA5}"/>
    <cellStyle name="Comma 11 2 4 2 3 2" xfId="16753" xr:uid="{9D8CFD20-4D9A-4973-8978-2BFF0C3B2C97}"/>
    <cellStyle name="Comma 11 2 4 2 4" xfId="10721" xr:uid="{71B77944-9BA8-4C2B-8F3F-2A5CA4613345}"/>
    <cellStyle name="Comma 11 2 4 3" xfId="2611" xr:uid="{E63CCFB8-0821-4C7B-ABE4-99660A4D9E98}"/>
    <cellStyle name="Comma 11 2 4 3 2" xfId="5690" xr:uid="{267B1BA6-9EAA-4F3C-A492-9962D89BA7AC}"/>
    <cellStyle name="Comma 11 2 4 3 2 2" xfId="14743" xr:uid="{60F9E5FC-A6F3-4A12-9383-7072028E9B61}"/>
    <cellStyle name="Comma 11 2 4 3 3" xfId="8704" xr:uid="{AEAF2FF4-1BB0-43D6-9E19-D975B1A8AF92}"/>
    <cellStyle name="Comma 11 2 4 3 3 2" xfId="17757" xr:uid="{7BBA8DEB-5498-40A3-B0F3-6CC0B31CA320}"/>
    <cellStyle name="Comma 11 2 4 3 4" xfId="11725" xr:uid="{E8E1D677-1630-4B72-8846-CAF8A9E047A3}"/>
    <cellStyle name="Comma 11 2 4 4" xfId="3682" xr:uid="{C300C039-B9A4-4439-A95D-1707ABEB7744}"/>
    <cellStyle name="Comma 11 2 4 4 2" xfId="12735" xr:uid="{0B325C65-F3A2-465E-8078-4444950D67A4}"/>
    <cellStyle name="Comma 11 2 4 5" xfId="6696" xr:uid="{BE717864-7FD7-4287-B31A-ECCA5A42FFE2}"/>
    <cellStyle name="Comma 11 2 4 5 2" xfId="15749" xr:uid="{122E1FEF-FC5A-4DBA-9E20-30D3EE91E67E}"/>
    <cellStyle name="Comma 11 2 4 6" xfId="9717" xr:uid="{1AC2CA45-B98F-451E-B7E9-52F2AAA1738C}"/>
    <cellStyle name="Comma 11 2 5" xfId="1377" xr:uid="{B62E7FC1-28A0-4CED-AED3-3FEB7F37AAD6}"/>
    <cellStyle name="Comma 11 2 5 2" xfId="4456" xr:uid="{6CEDE920-BEBB-4420-B6FB-C49BF378C1BE}"/>
    <cellStyle name="Comma 11 2 5 2 2" xfId="13509" xr:uid="{AD1C2EA3-F55D-4F05-BDE2-E4B56DFAD3D1}"/>
    <cellStyle name="Comma 11 2 5 3" xfId="7470" xr:uid="{AEBED1AE-9F2D-4638-9782-7E7FC9BB7EB0}"/>
    <cellStyle name="Comma 11 2 5 3 2" xfId="16523" xr:uid="{5FE4551B-8B22-48DA-8521-ECEFB06D7FCD}"/>
    <cellStyle name="Comma 11 2 5 4" xfId="10491" xr:uid="{90352472-DF6D-4461-987D-C4ED6AA335F7}"/>
    <cellStyle name="Comma 11 2 6" xfId="2381" xr:uid="{D3B5D273-7283-44F7-8386-BD5AD325BCA9}"/>
    <cellStyle name="Comma 11 2 6 2" xfId="5460" xr:uid="{854EF68D-205E-4A85-926B-07E5F885E56B}"/>
    <cellStyle name="Comma 11 2 6 2 2" xfId="14513" xr:uid="{4CB9003E-A63F-4F72-88A8-AE63BFBEDBBD}"/>
    <cellStyle name="Comma 11 2 6 3" xfId="8474" xr:uid="{941B45AD-C0A9-42CE-94C7-1D7E1ACDC343}"/>
    <cellStyle name="Comma 11 2 6 3 2" xfId="17527" xr:uid="{35E52268-1702-416B-BF67-4418AF90FE07}"/>
    <cellStyle name="Comma 11 2 6 4" xfId="11495" xr:uid="{ADB1D7CA-4FA6-4331-979C-E5F65823D0C3}"/>
    <cellStyle name="Comma 11 2 7" xfId="3450" xr:uid="{6D56384C-D035-4947-A936-5915E0C9192C}"/>
    <cellStyle name="Comma 11 2 7 2" xfId="12503" xr:uid="{2572040C-311F-41EB-9860-8632C9C24205}"/>
    <cellStyle name="Comma 11 2 8" xfId="6464" xr:uid="{D40179BA-9666-4C64-B7AA-02F81B5FFFE3}"/>
    <cellStyle name="Comma 11 2 8 2" xfId="15517" xr:uid="{02F41EB0-A86C-411E-B2FD-EB98A2C399B5}"/>
    <cellStyle name="Comma 11 2 9" xfId="9484" xr:uid="{5E44DB16-E7F9-4594-9B53-C87FA2A7F6AC}"/>
    <cellStyle name="Comma 11 3" xfId="501" xr:uid="{3DA28367-9A53-439A-A644-EDDF9F4415FE}"/>
    <cellStyle name="Comma 11 3 2" xfId="604" xr:uid="{624F7106-E537-430A-AC8D-1686FD8C2337}"/>
    <cellStyle name="Comma 11 3 2 2" xfId="1608" xr:uid="{2CC51B47-F198-4AC0-8FE4-0ADD2CDAA978}"/>
    <cellStyle name="Comma 11 3 2 2 2" xfId="4687" xr:uid="{D75F9D04-6124-4848-BCDF-17805111CB2B}"/>
    <cellStyle name="Comma 11 3 2 2 2 2" xfId="13740" xr:uid="{B4AC0E52-1A3C-4EC0-8103-EC78C8294BDB}"/>
    <cellStyle name="Comma 11 3 2 2 3" xfId="7701" xr:uid="{5AF8BDCC-CFC4-4A90-B953-151B28E38263}"/>
    <cellStyle name="Comma 11 3 2 2 3 2" xfId="16754" xr:uid="{C1B6BF29-2633-4D8F-8C33-FF3CFDC986E9}"/>
    <cellStyle name="Comma 11 3 2 2 4" xfId="10722" xr:uid="{A581B7A9-B6D6-47D5-8870-33D9AD7E298B}"/>
    <cellStyle name="Comma 11 3 2 3" xfId="2612" xr:uid="{3ACA191C-4DDE-4C48-8420-D0EA524BBC23}"/>
    <cellStyle name="Comma 11 3 2 3 2" xfId="5691" xr:uid="{C236E302-6DDC-4690-BC81-A9B73FA76AA1}"/>
    <cellStyle name="Comma 11 3 2 3 2 2" xfId="14744" xr:uid="{330C5DFF-B434-45DB-97CE-03005B03B519}"/>
    <cellStyle name="Comma 11 3 2 3 3" xfId="8705" xr:uid="{090ECDB9-F2F3-4460-B12A-9DF1CA4A9F6C}"/>
    <cellStyle name="Comma 11 3 2 3 3 2" xfId="17758" xr:uid="{EEA655FA-6AE1-4CBC-B7EF-9E0E0365AB19}"/>
    <cellStyle name="Comma 11 3 2 3 4" xfId="11726" xr:uid="{83E1DE5B-688C-4D7D-B77B-54C565219930}"/>
    <cellStyle name="Comma 11 3 2 4" xfId="3683" xr:uid="{F1F8BAF3-9263-4925-9858-C5B0462AEA48}"/>
    <cellStyle name="Comma 11 3 2 4 2" xfId="12736" xr:uid="{79404982-27DA-495E-BAEE-BFD5561216AE}"/>
    <cellStyle name="Comma 11 3 2 5" xfId="6697" xr:uid="{A8FD8260-481A-47A6-A508-B255DAC2B5EF}"/>
    <cellStyle name="Comma 11 3 2 5 2" xfId="15750" xr:uid="{EC6C242B-863F-4D4A-87F7-874F78FD93C2}"/>
    <cellStyle name="Comma 11 3 2 6" xfId="9718" xr:uid="{D563D19B-282E-4D85-A8B2-C7B17ABE4975}"/>
    <cellStyle name="Comma 11 3 3" xfId="605" xr:uid="{F0556F39-E320-4B72-AC8D-19126A0CD615}"/>
    <cellStyle name="Comma 11 3 3 2" xfId="1609" xr:uid="{4985864D-83B4-4734-8344-9341969C23C3}"/>
    <cellStyle name="Comma 11 3 3 2 2" xfId="4688" xr:uid="{28A589A3-8A11-400D-AD9A-E4EFED4735EE}"/>
    <cellStyle name="Comma 11 3 3 2 2 2" xfId="13741" xr:uid="{6D2A4733-E4C3-4606-8123-55073C604EE9}"/>
    <cellStyle name="Comma 11 3 3 2 3" xfId="7702" xr:uid="{56094BB0-0F3E-4C04-854F-C867328A1E87}"/>
    <cellStyle name="Comma 11 3 3 2 3 2" xfId="16755" xr:uid="{AE86E52E-3C1A-4193-8821-04DA4F9AA73B}"/>
    <cellStyle name="Comma 11 3 3 2 4" xfId="10723" xr:uid="{132786AB-4A39-4783-9C3A-16F35998D579}"/>
    <cellStyle name="Comma 11 3 3 3" xfId="2613" xr:uid="{639D1336-EA82-4AA1-A50E-9BF68B6420DD}"/>
    <cellStyle name="Comma 11 3 3 3 2" xfId="5692" xr:uid="{9D487D77-FA77-4143-8219-58F81CBE0679}"/>
    <cellStyle name="Comma 11 3 3 3 2 2" xfId="14745" xr:uid="{C033310D-D9FC-4108-936F-755DD177B062}"/>
    <cellStyle name="Comma 11 3 3 3 3" xfId="8706" xr:uid="{2814AEEA-0FBF-4A79-921A-D0FDDF8E6FCE}"/>
    <cellStyle name="Comma 11 3 3 3 3 2" xfId="17759" xr:uid="{4CFAC44B-9BC7-4762-B3C2-4DC1629503BF}"/>
    <cellStyle name="Comma 11 3 3 3 4" xfId="11727" xr:uid="{3F24CDCB-24BF-40D1-BF65-4407B1A809FC}"/>
    <cellStyle name="Comma 11 3 3 4" xfId="3684" xr:uid="{6DC026BD-D5FF-48C6-A0FA-669DB5A6FA31}"/>
    <cellStyle name="Comma 11 3 3 4 2" xfId="12737" xr:uid="{EF26E146-1BE7-4D96-8E3B-A0C9D4926E38}"/>
    <cellStyle name="Comma 11 3 3 5" xfId="6698" xr:uid="{FBB134D1-FDCD-4947-A3EB-5FDC14BA950D}"/>
    <cellStyle name="Comma 11 3 3 5 2" xfId="15751" xr:uid="{034D77D8-BDD6-4A2F-8BBE-5D8326ECAC97}"/>
    <cellStyle name="Comma 11 3 3 6" xfId="9719" xr:uid="{1603C1D9-2361-40F6-8AE2-AFD7E36DDB11}"/>
    <cellStyle name="Comma 11 3 4" xfId="1509" xr:uid="{4158611F-47EE-4453-9130-EFFFC9ACDCBF}"/>
    <cellStyle name="Comma 11 3 4 2" xfId="4588" xr:uid="{D5F26658-A6BF-4D59-9490-572706057197}"/>
    <cellStyle name="Comma 11 3 4 2 2" xfId="13641" xr:uid="{DD43635E-DE31-439C-913A-D033091C1E06}"/>
    <cellStyle name="Comma 11 3 4 3" xfId="7602" xr:uid="{A33280AC-4DDE-4C57-B925-F14A1853D6D6}"/>
    <cellStyle name="Comma 11 3 4 3 2" xfId="16655" xr:uid="{2E0F4EA1-6D34-4E0C-AB5D-39ABAD0CE9AB}"/>
    <cellStyle name="Comma 11 3 4 4" xfId="10623" xr:uid="{50A8D91B-4635-4424-8BC5-118262B28727}"/>
    <cellStyle name="Comma 11 3 5" xfId="2513" xr:uid="{EF83457C-39DA-4D8D-92FF-D5D790B18855}"/>
    <cellStyle name="Comma 11 3 5 2" xfId="5592" xr:uid="{C55915DA-AECE-4A05-AFC8-7FD7D10D4250}"/>
    <cellStyle name="Comma 11 3 5 2 2" xfId="14645" xr:uid="{D43AC69B-854D-49FB-A102-DA4A52F7495A}"/>
    <cellStyle name="Comma 11 3 5 3" xfId="8606" xr:uid="{BAFEEB85-68EA-4971-BCFC-07131ED77A74}"/>
    <cellStyle name="Comma 11 3 5 3 2" xfId="17659" xr:uid="{73C6A6B4-8A56-4593-A0F3-8942BE50914F}"/>
    <cellStyle name="Comma 11 3 5 4" xfId="11627" xr:uid="{3AFD6362-AEF1-4DBF-891C-3C928A73E5A5}"/>
    <cellStyle name="Comma 11 3 6" xfId="3583" xr:uid="{16F3731B-4348-4339-87FD-44B980D0B8AE}"/>
    <cellStyle name="Comma 11 3 6 2" xfId="12636" xr:uid="{0545C9E1-2ECC-4E3A-BE1E-FABF9899FCFA}"/>
    <cellStyle name="Comma 11 3 7" xfId="6597" xr:uid="{EFF49EB6-ABCC-4EA9-A297-973A09DD8FF0}"/>
    <cellStyle name="Comma 11 3 7 2" xfId="15650" xr:uid="{719AD21A-AE3F-4A9F-8F55-45C843BE514A}"/>
    <cellStyle name="Comma 11 3 8" xfId="9617" xr:uid="{C292FFB6-D2A0-4624-970E-B95776BC1324}"/>
    <cellStyle name="Comma 11 4" xfId="606" xr:uid="{74F46C9C-7E4D-4474-B490-484671E4C8D7}"/>
    <cellStyle name="Comma 11 4 2" xfId="1610" xr:uid="{C2217FDB-8D58-401D-9B48-4BDF513CE105}"/>
    <cellStyle name="Comma 11 4 2 2" xfId="4689" xr:uid="{754E4653-9CDC-4B52-B5B2-366BC10AB306}"/>
    <cellStyle name="Comma 11 4 2 2 2" xfId="13742" xr:uid="{C223E433-CA23-4B68-80BB-32CBE68B707B}"/>
    <cellStyle name="Comma 11 4 2 3" xfId="7703" xr:uid="{32E81A45-D6BF-4E20-9765-D3B5994FAC88}"/>
    <cellStyle name="Comma 11 4 2 3 2" xfId="16756" xr:uid="{57FD9D83-9AC8-4E95-8548-0B64906AD545}"/>
    <cellStyle name="Comma 11 4 2 4" xfId="10724" xr:uid="{24B41CFA-6CCB-4143-882B-B9866E804773}"/>
    <cellStyle name="Comma 11 4 3" xfId="2614" xr:uid="{7DDF045A-A261-4C99-8FCC-28B1BB9882B1}"/>
    <cellStyle name="Comma 11 4 3 2" xfId="5693" xr:uid="{40414ECC-39C7-4EAA-A3BF-F9036E01DB07}"/>
    <cellStyle name="Comma 11 4 3 2 2" xfId="14746" xr:uid="{885A955C-2377-43BB-A51E-914652C802A3}"/>
    <cellStyle name="Comma 11 4 3 3" xfId="8707" xr:uid="{A8629124-769C-4ACE-B3DE-020119D47B85}"/>
    <cellStyle name="Comma 11 4 3 3 2" xfId="17760" xr:uid="{FAB1B67C-E590-4D1D-919B-DE055B29F921}"/>
    <cellStyle name="Comma 11 4 3 4" xfId="11728" xr:uid="{0D417ECF-F638-44C4-AA57-8BBEE8154F80}"/>
    <cellStyle name="Comma 11 4 4" xfId="3685" xr:uid="{13BF1CAF-39EC-4345-9887-643680FA2393}"/>
    <cellStyle name="Comma 11 4 4 2" xfId="12738" xr:uid="{F7351BAA-EDA5-4CFD-A6C4-5C4FF74E590D}"/>
    <cellStyle name="Comma 11 4 5" xfId="6699" xr:uid="{EC09FA8C-2EA2-44EE-8488-91E2DC0EE803}"/>
    <cellStyle name="Comma 11 4 5 2" xfId="15752" xr:uid="{6FBB4FE5-3910-431E-ADD3-E4CC5383CA31}"/>
    <cellStyle name="Comma 11 4 6" xfId="9720" xr:uid="{10FB635C-CF62-4D78-BC46-4754E0AD1884}"/>
    <cellStyle name="Comma 11 5" xfId="607" xr:uid="{A9B25526-D1E3-43D4-A763-2E52EAEEAE02}"/>
    <cellStyle name="Comma 11 5 2" xfId="1611" xr:uid="{23CC0C65-9B73-43DF-BB58-5C40B5D0197C}"/>
    <cellStyle name="Comma 11 5 2 2" xfId="4690" xr:uid="{F4B10102-7954-4293-83AA-5D9C182D14D5}"/>
    <cellStyle name="Comma 11 5 2 2 2" xfId="13743" xr:uid="{49BEC0E6-E99D-44CB-8D8F-04D3A720C3F9}"/>
    <cellStyle name="Comma 11 5 2 3" xfId="7704" xr:uid="{D8188F6E-F484-41CE-9CA5-22E8F370BDE1}"/>
    <cellStyle name="Comma 11 5 2 3 2" xfId="16757" xr:uid="{4C895775-E0B3-4A87-AB17-B274C4BA8EC0}"/>
    <cellStyle name="Comma 11 5 2 4" xfId="10725" xr:uid="{A24D0A28-FA6B-4E10-888E-6C19E0183AEB}"/>
    <cellStyle name="Comma 11 5 3" xfId="2615" xr:uid="{55818776-0E89-4E16-A6B8-BA714BC30623}"/>
    <cellStyle name="Comma 11 5 3 2" xfId="5694" xr:uid="{B5C569F4-061A-4C8C-9684-CBF3FDF14CFA}"/>
    <cellStyle name="Comma 11 5 3 2 2" xfId="14747" xr:uid="{406DB35E-1812-4FCF-A213-5612E6F946E5}"/>
    <cellStyle name="Comma 11 5 3 3" xfId="8708" xr:uid="{42DE6809-6E84-4854-96D9-56F08F0F366D}"/>
    <cellStyle name="Comma 11 5 3 3 2" xfId="17761" xr:uid="{64031C81-4835-4BE3-9F43-D05EAD92D391}"/>
    <cellStyle name="Comma 11 5 3 4" xfId="11729" xr:uid="{C1DC9588-798D-4303-A6D6-6644BC19C59F}"/>
    <cellStyle name="Comma 11 5 4" xfId="3686" xr:uid="{0C4EF4F3-ED0E-49B2-A198-7E02E6D9702B}"/>
    <cellStyle name="Comma 11 5 4 2" xfId="12739" xr:uid="{B6AAC17E-1BA8-44A6-8E77-F6AE64A99E39}"/>
    <cellStyle name="Comma 11 5 5" xfId="6700" xr:uid="{91D7E9FA-071F-461B-98C3-FFCE761F4711}"/>
    <cellStyle name="Comma 11 5 5 2" xfId="15753" xr:uid="{A6A23E05-9395-479B-AEEF-655162463C35}"/>
    <cellStyle name="Comma 11 5 6" xfId="9721" xr:uid="{31678301-0EC5-4C66-B839-FB5E8C2954E1}"/>
    <cellStyle name="Comma 11 6" xfId="1338" xr:uid="{5E5BBFB2-67A9-4E11-B761-4472CC3B0708}"/>
    <cellStyle name="Comma 11 6 2" xfId="4417" xr:uid="{35B6079B-23D6-4255-9C8F-509CF8530AB9}"/>
    <cellStyle name="Comma 11 6 2 2" xfId="13470" xr:uid="{4DE852DC-6503-4E0E-BAD2-9EECE38D8BDD}"/>
    <cellStyle name="Comma 11 6 3" xfId="7431" xr:uid="{8E1CF1EF-F5D0-4735-A29D-08FB50DD3139}"/>
    <cellStyle name="Comma 11 6 3 2" xfId="16484" xr:uid="{7116172D-1BDA-4A2B-AD0A-429A17C27D15}"/>
    <cellStyle name="Comma 11 6 4" xfId="10452" xr:uid="{91B3F34E-FE70-45C6-8BC4-5946E3819ED2}"/>
    <cellStyle name="Comma 11 7" xfId="2342" xr:uid="{6FF0D209-3DED-4043-82F5-3A68CD438ACA}"/>
    <cellStyle name="Comma 11 7 2" xfId="5421" xr:uid="{3D404D6B-47D9-46DD-8545-237A0701A3B3}"/>
    <cellStyle name="Comma 11 7 2 2" xfId="14474" xr:uid="{18C18FE7-A6E1-4281-ABC0-58B02D483F53}"/>
    <cellStyle name="Comma 11 7 3" xfId="8435" xr:uid="{CA5DCD3A-E8F6-4BEB-BC9C-FB92A12C97DE}"/>
    <cellStyle name="Comma 11 7 3 2" xfId="17488" xr:uid="{1EB4579A-2322-463F-AC70-D82470927CB4}"/>
    <cellStyle name="Comma 11 7 4" xfId="11456" xr:uid="{61EDDD4D-6729-4309-9C10-84B376046752}"/>
    <cellStyle name="Comma 11 8" xfId="3411" xr:uid="{E0CC69C8-4A0F-43A6-AC72-F0F3B961AD85}"/>
    <cellStyle name="Comma 11 8 2" xfId="12464" xr:uid="{C0DFEFA8-A7CF-4FD4-9942-1004CB220757}"/>
    <cellStyle name="Comma 11 9" xfId="6425" xr:uid="{6211C4EB-914A-47DA-A95D-245BAA2FE08C}"/>
    <cellStyle name="Comma 11 9 2" xfId="15478" xr:uid="{A2A77F8F-7133-4875-874E-3C545738A5A9}"/>
    <cellStyle name="Comma 12" xfId="156" xr:uid="{EFB909AE-F0F6-4510-B399-C7DDE75011DD}"/>
    <cellStyle name="Comma 12 10" xfId="6401" xr:uid="{7B4AA951-8C0B-4D5C-9B64-4931334622C3}"/>
    <cellStyle name="Comma 12 10 2" xfId="15454" xr:uid="{A676F9EB-8775-4E38-8385-987269A2B048}"/>
    <cellStyle name="Comma 12 11" xfId="9421" xr:uid="{5E724DC8-CA25-4016-BA0B-D8F127D3B26D}"/>
    <cellStyle name="Comma 12 2" xfId="227" xr:uid="{03EAD1E9-AD60-415F-BFAC-8EA4FDADABFF}"/>
    <cellStyle name="Comma 12 2 2" xfId="499" xr:uid="{BCB19BBD-9288-4FAA-9AD0-7A70B4B85FD8}"/>
    <cellStyle name="Comma 12 2 2 2" xfId="608" xr:uid="{3C9E3B93-573B-41A2-AA34-22C33B1F2E6B}"/>
    <cellStyle name="Comma 12 2 2 2 2" xfId="1612" xr:uid="{4BF39624-F442-412F-B260-2F415C5F3DEF}"/>
    <cellStyle name="Comma 12 2 2 2 2 2" xfId="4691" xr:uid="{C451C094-84CD-4137-B1C7-FD32D26E77B8}"/>
    <cellStyle name="Comma 12 2 2 2 2 2 2" xfId="13744" xr:uid="{7DD5994D-2989-4EBB-BE9C-0AF4D7897A33}"/>
    <cellStyle name="Comma 12 2 2 2 2 3" xfId="7705" xr:uid="{F91FFBEE-9974-44E8-A0FA-4E08FA6869B7}"/>
    <cellStyle name="Comma 12 2 2 2 2 3 2" xfId="16758" xr:uid="{8E50D36D-6BC6-435E-923F-07B9F38A24BC}"/>
    <cellStyle name="Comma 12 2 2 2 2 4" xfId="10726" xr:uid="{31D749AD-BE7D-4CCF-8445-59CA2B2978B3}"/>
    <cellStyle name="Comma 12 2 2 2 3" xfId="2616" xr:uid="{BB9B0CFA-8015-4781-9F75-0627B1D0FC1E}"/>
    <cellStyle name="Comma 12 2 2 2 3 2" xfId="5695" xr:uid="{EB42938F-41EC-4368-B2D8-ED9969F02F63}"/>
    <cellStyle name="Comma 12 2 2 2 3 2 2" xfId="14748" xr:uid="{ADF3FDA6-B0A2-4FDA-A96D-4C9A13B43FDC}"/>
    <cellStyle name="Comma 12 2 2 2 3 3" xfId="8709" xr:uid="{9B716F08-7BBE-4233-9973-4D8A61C0D385}"/>
    <cellStyle name="Comma 12 2 2 2 3 3 2" xfId="17762" xr:uid="{72CC8483-983E-433F-9DBA-114A9DA9D1D7}"/>
    <cellStyle name="Comma 12 2 2 2 3 4" xfId="11730" xr:uid="{0C32803D-4A2B-4FB3-88F3-7C3F7A20BBB0}"/>
    <cellStyle name="Comma 12 2 2 2 4" xfId="3687" xr:uid="{A2BC0E70-8DA0-4960-B159-2D7E5BF468DC}"/>
    <cellStyle name="Comma 12 2 2 2 4 2" xfId="12740" xr:uid="{FF81C191-E077-4321-AC6F-9285E5E713E7}"/>
    <cellStyle name="Comma 12 2 2 2 5" xfId="6701" xr:uid="{6C064273-E262-4CF5-93C0-D5DD93B2FD45}"/>
    <cellStyle name="Comma 12 2 2 2 5 2" xfId="15754" xr:uid="{873DF4B4-94BC-4B39-A11F-C310FE7F9C0C}"/>
    <cellStyle name="Comma 12 2 2 2 6" xfId="9722" xr:uid="{83417155-05BB-4569-91D5-E16E6C89C13B}"/>
    <cellStyle name="Comma 12 2 2 3" xfId="609" xr:uid="{83D9DD83-3262-4599-ACFC-8AD64CDF0CAF}"/>
    <cellStyle name="Comma 12 2 2 3 2" xfId="1613" xr:uid="{2328ABF9-58DA-4BA8-B524-75AD7ECED057}"/>
    <cellStyle name="Comma 12 2 2 3 2 2" xfId="4692" xr:uid="{8F8DFB5D-DE3E-43B7-9420-B941D807C3B1}"/>
    <cellStyle name="Comma 12 2 2 3 2 2 2" xfId="13745" xr:uid="{5DA158D5-E6AC-4098-A571-CAC6F96DAA06}"/>
    <cellStyle name="Comma 12 2 2 3 2 3" xfId="7706" xr:uid="{96482566-3C78-48FB-BAED-9E94EC1E58EE}"/>
    <cellStyle name="Comma 12 2 2 3 2 3 2" xfId="16759" xr:uid="{EBB59359-80B3-4117-8C73-77C03F421177}"/>
    <cellStyle name="Comma 12 2 2 3 2 4" xfId="10727" xr:uid="{32C29D1B-444A-4B7B-8A85-FDE739F84421}"/>
    <cellStyle name="Comma 12 2 2 3 3" xfId="2617" xr:uid="{BA53F9E1-31EF-40BC-AB5D-C3B376E642D3}"/>
    <cellStyle name="Comma 12 2 2 3 3 2" xfId="5696" xr:uid="{0ABA12AC-FF59-46D4-B2F6-C3A6C4B74BAF}"/>
    <cellStyle name="Comma 12 2 2 3 3 2 2" xfId="14749" xr:uid="{731C60BF-F3F9-49CD-8ABD-2D41E3FF5639}"/>
    <cellStyle name="Comma 12 2 2 3 3 3" xfId="8710" xr:uid="{05D3EC82-126A-4E0E-80E7-0F15B986FEF6}"/>
    <cellStyle name="Comma 12 2 2 3 3 3 2" xfId="17763" xr:uid="{7D3475D4-3AEC-4BC9-BF37-31A69F2BA97E}"/>
    <cellStyle name="Comma 12 2 2 3 3 4" xfId="11731" xr:uid="{7B7CA253-62A0-4E9E-887D-1E57D0E744A5}"/>
    <cellStyle name="Comma 12 2 2 3 4" xfId="3688" xr:uid="{63570E18-05A3-42CC-9774-1C2AFCCF3348}"/>
    <cellStyle name="Comma 12 2 2 3 4 2" xfId="12741" xr:uid="{05CA59CD-8366-45FD-A578-45F0DB2552AE}"/>
    <cellStyle name="Comma 12 2 2 3 5" xfId="6702" xr:uid="{A6884516-F52D-47B0-84B6-97746F7B7BD0}"/>
    <cellStyle name="Comma 12 2 2 3 5 2" xfId="15755" xr:uid="{F45AA635-1ED8-420F-BAA7-74AAA7333ADD}"/>
    <cellStyle name="Comma 12 2 2 3 6" xfId="9723" xr:uid="{92AA10DB-1EF8-4FE5-9569-49AB7BA5E6DB}"/>
    <cellStyle name="Comma 12 2 2 4" xfId="1507" xr:uid="{D0D20E98-EAA0-4F4E-9B10-24CEE7048991}"/>
    <cellStyle name="Comma 12 2 2 4 2" xfId="4586" xr:uid="{89D75B1B-A480-4D48-936E-7F6A97A58B0F}"/>
    <cellStyle name="Comma 12 2 2 4 2 2" xfId="13639" xr:uid="{86E75810-2E39-40AD-ADFF-E99DC264384C}"/>
    <cellStyle name="Comma 12 2 2 4 3" xfId="7600" xr:uid="{88451032-881A-480B-94F2-25D5A8D400E4}"/>
    <cellStyle name="Comma 12 2 2 4 3 2" xfId="16653" xr:uid="{76C5F97D-0955-4FD9-ACED-477487F696F1}"/>
    <cellStyle name="Comma 12 2 2 4 4" xfId="10621" xr:uid="{C95AEDFC-233C-48C7-ABD5-4AF7DBDAB095}"/>
    <cellStyle name="Comma 12 2 2 5" xfId="2511" xr:uid="{110FD448-E0AF-4E73-88AF-E442282B11A4}"/>
    <cellStyle name="Comma 12 2 2 5 2" xfId="5590" xr:uid="{AC20131C-45D1-463B-AD79-5F3E9011EADB}"/>
    <cellStyle name="Comma 12 2 2 5 2 2" xfId="14643" xr:uid="{AAB2168E-2401-4CA6-B5C7-334390038832}"/>
    <cellStyle name="Comma 12 2 2 5 3" xfId="8604" xr:uid="{6F0C73CB-3A3E-4F79-AE9E-FF990E955793}"/>
    <cellStyle name="Comma 12 2 2 5 3 2" xfId="17657" xr:uid="{15ED20ED-2C91-4137-B398-B0C91CD6ED91}"/>
    <cellStyle name="Comma 12 2 2 5 4" xfId="11625" xr:uid="{D1FA9347-04B2-44B2-8AE9-73D840C397F8}"/>
    <cellStyle name="Comma 12 2 2 6" xfId="3581" xr:uid="{D39D21E3-4C32-4334-9993-67505C29FBA7}"/>
    <cellStyle name="Comma 12 2 2 6 2" xfId="12634" xr:uid="{E8C63285-6153-4F25-9CA0-18D835B8B6AE}"/>
    <cellStyle name="Comma 12 2 2 7" xfId="6595" xr:uid="{DA52B2FF-DD34-42D0-A373-C3BC9781945A}"/>
    <cellStyle name="Comma 12 2 2 7 2" xfId="15648" xr:uid="{46540688-C16F-43CC-9F1C-4B2B82D4C7E7}"/>
    <cellStyle name="Comma 12 2 2 8" xfId="9615" xr:uid="{2950076C-21D0-4C88-9A03-7C356E965171}"/>
    <cellStyle name="Comma 12 2 3" xfId="610" xr:uid="{C9C37F51-FE54-4F7A-8152-AF75618CBA2A}"/>
    <cellStyle name="Comma 12 2 3 2" xfId="1614" xr:uid="{93BBECF7-B28F-4429-8065-7A60042BA9C0}"/>
    <cellStyle name="Comma 12 2 3 2 2" xfId="4693" xr:uid="{343819F3-14CD-481B-B565-393EDF25A981}"/>
    <cellStyle name="Comma 12 2 3 2 2 2" xfId="13746" xr:uid="{47E0F3A0-43AD-4A5B-9B2A-1CC4B7FC2D46}"/>
    <cellStyle name="Comma 12 2 3 2 3" xfId="7707" xr:uid="{7C8B17A7-7724-48C1-AB89-8FD04C526CE5}"/>
    <cellStyle name="Comma 12 2 3 2 3 2" xfId="16760" xr:uid="{5B97E107-98F0-4CA0-85FA-AB7211857B5D}"/>
    <cellStyle name="Comma 12 2 3 2 4" xfId="10728" xr:uid="{164E6A4E-08E7-4C88-8DAA-AD52FBA86315}"/>
    <cellStyle name="Comma 12 2 3 3" xfId="2618" xr:uid="{051B1542-3CE0-412D-9208-FCC79BB37FF6}"/>
    <cellStyle name="Comma 12 2 3 3 2" xfId="5697" xr:uid="{0F1EBB3A-2FF4-44F9-8D2E-F8DCF0FB57EA}"/>
    <cellStyle name="Comma 12 2 3 3 2 2" xfId="14750" xr:uid="{82E89EC0-7D59-4810-A6FA-D178D6ED5E5B}"/>
    <cellStyle name="Comma 12 2 3 3 3" xfId="8711" xr:uid="{7185D7C8-5871-429C-828D-BEE84D1B2383}"/>
    <cellStyle name="Comma 12 2 3 3 3 2" xfId="17764" xr:uid="{628BDADA-EB0A-4959-A8F9-1E920B89B1A3}"/>
    <cellStyle name="Comma 12 2 3 3 4" xfId="11732" xr:uid="{EB05B1D3-7D9D-4DCA-992B-C8D608CA63C1}"/>
    <cellStyle name="Comma 12 2 3 4" xfId="3689" xr:uid="{7C2A8BC2-5122-4DAC-85C2-389D8CB9D6C2}"/>
    <cellStyle name="Comma 12 2 3 4 2" xfId="12742" xr:uid="{997164FF-D632-46F5-9380-F5EC4EC3B617}"/>
    <cellStyle name="Comma 12 2 3 5" xfId="6703" xr:uid="{18F5F5F1-3F1F-4336-A336-4CF5020DF1A0}"/>
    <cellStyle name="Comma 12 2 3 5 2" xfId="15756" xr:uid="{C7529BBA-CDE4-4D76-974A-8DFF9BB76C63}"/>
    <cellStyle name="Comma 12 2 3 6" xfId="9724" xr:uid="{AA0DFC24-70A0-49BC-9495-74CCE07B7CB0}"/>
    <cellStyle name="Comma 12 2 4" xfId="611" xr:uid="{6A673B5A-4C86-488F-B872-43432E18F0CE}"/>
    <cellStyle name="Comma 12 2 4 2" xfId="1615" xr:uid="{9A389403-0A8D-4A84-A66E-D60504D7AEBD}"/>
    <cellStyle name="Comma 12 2 4 2 2" xfId="4694" xr:uid="{89601516-140C-4B8E-A743-8526678EDF66}"/>
    <cellStyle name="Comma 12 2 4 2 2 2" xfId="13747" xr:uid="{4D03A520-2AC7-499D-B939-685AB556D462}"/>
    <cellStyle name="Comma 12 2 4 2 3" xfId="7708" xr:uid="{4B1F822C-7D47-4EB5-B5AE-D1B34221A152}"/>
    <cellStyle name="Comma 12 2 4 2 3 2" xfId="16761" xr:uid="{F1F6F4AD-5623-4DDC-8839-06042963CAE6}"/>
    <cellStyle name="Comma 12 2 4 2 4" xfId="10729" xr:uid="{721C03E1-8B73-45D4-8710-A49C42E4DC85}"/>
    <cellStyle name="Comma 12 2 4 3" xfId="2619" xr:uid="{05CDFA24-C82D-460F-B608-EE7B9D278261}"/>
    <cellStyle name="Comma 12 2 4 3 2" xfId="5698" xr:uid="{A0E247B8-D14D-4C0C-9A78-F938D2C94073}"/>
    <cellStyle name="Comma 12 2 4 3 2 2" xfId="14751" xr:uid="{724CB219-EE8F-4ADF-8287-24AE52B292D4}"/>
    <cellStyle name="Comma 12 2 4 3 3" xfId="8712" xr:uid="{12CD2A4A-0ABF-4F1D-B9C7-B241854DD9CB}"/>
    <cellStyle name="Comma 12 2 4 3 3 2" xfId="17765" xr:uid="{8289FB3A-C099-478A-BC8F-9869E44C3A03}"/>
    <cellStyle name="Comma 12 2 4 3 4" xfId="11733" xr:uid="{02902E80-6068-4901-A5E3-87B8025E5317}"/>
    <cellStyle name="Comma 12 2 4 4" xfId="3690" xr:uid="{3FD29C7F-1A83-4C75-9499-6A10A43A336C}"/>
    <cellStyle name="Comma 12 2 4 4 2" xfId="12743" xr:uid="{2FAB9B7F-BBEB-482C-88E4-49A1C6F02303}"/>
    <cellStyle name="Comma 12 2 4 5" xfId="6704" xr:uid="{306389CE-B27D-45A6-83F2-76BBACD17497}"/>
    <cellStyle name="Comma 12 2 4 5 2" xfId="15757" xr:uid="{B2AF8FA3-F864-4A04-B94D-342782730F72}"/>
    <cellStyle name="Comma 12 2 4 6" xfId="9725" xr:uid="{1A1F7296-F448-471E-905F-28C657B943A6}"/>
    <cellStyle name="Comma 12 2 5" xfId="1336" xr:uid="{D466101B-5689-4174-87F3-F299DEBF2781}"/>
    <cellStyle name="Comma 12 2 5 2" xfId="4415" xr:uid="{F519C1AE-54C6-49F7-B156-112D4811B9BC}"/>
    <cellStyle name="Comma 12 2 5 2 2" xfId="13468" xr:uid="{6038ADEA-F803-49CB-BBAF-3297D0463F20}"/>
    <cellStyle name="Comma 12 2 5 3" xfId="7429" xr:uid="{4338F83E-AF33-4C26-A01B-1BADA1110F05}"/>
    <cellStyle name="Comma 12 2 5 3 2" xfId="16482" xr:uid="{5147BF72-7FF2-4CC0-88FD-AC170CA1D143}"/>
    <cellStyle name="Comma 12 2 5 4" xfId="10450" xr:uid="{44933E12-3241-487F-AA13-B3E86ED34586}"/>
    <cellStyle name="Comma 12 2 6" xfId="2340" xr:uid="{E18BD91F-799F-488D-B4D6-7A870823C64B}"/>
    <cellStyle name="Comma 12 2 6 2" xfId="5419" xr:uid="{E90C9802-A4F1-4416-AEED-AC26B980AD51}"/>
    <cellStyle name="Comma 12 2 6 2 2" xfId="14472" xr:uid="{19024DB7-7A81-420C-B2AD-96944305C132}"/>
    <cellStyle name="Comma 12 2 6 3" xfId="8433" xr:uid="{056F9429-0EEC-43B9-87C4-623DD78FCDA8}"/>
    <cellStyle name="Comma 12 2 6 3 2" xfId="17486" xr:uid="{F3AAB796-13A5-4D4D-AE5E-A4335EBC7CAB}"/>
    <cellStyle name="Comma 12 2 6 4" xfId="11454" xr:uid="{E5375564-6505-4144-8213-886FC3ECF6AE}"/>
    <cellStyle name="Comma 12 2 7" xfId="3409" xr:uid="{F1200882-4A63-48A4-A903-E7087873DA72}"/>
    <cellStyle name="Comma 12 2 7 2" xfId="12462" xr:uid="{804E0910-A931-4224-9746-14730C8CFCD9}"/>
    <cellStyle name="Comma 12 2 8" xfId="6423" xr:uid="{6E39EDBE-F812-48CA-8CA6-B37534500207}"/>
    <cellStyle name="Comma 12 2 8 2" xfId="15476" xr:uid="{22E0C3C7-E32A-45FC-94B7-6E56F84F7130}"/>
    <cellStyle name="Comma 12 2 9" xfId="9443" xr:uid="{3804C195-BE84-44D8-8D6D-46428D949853}"/>
    <cellStyle name="Comma 12 3" xfId="341" xr:uid="{60EB3EBB-813C-46D4-9A7C-7803FDB72B0B}"/>
    <cellStyle name="Comma 12 3 2" xfId="539" xr:uid="{FDC6E7E1-6550-4FBA-AC81-E35E0816E564}"/>
    <cellStyle name="Comma 12 3 2 2" xfId="612" xr:uid="{3A74C4E8-6C99-42AB-8D0B-289EEB4CE2CD}"/>
    <cellStyle name="Comma 12 3 2 2 2" xfId="1616" xr:uid="{CA6A3948-B274-4109-99B1-B23A0B1FFF7F}"/>
    <cellStyle name="Comma 12 3 2 2 2 2" xfId="4695" xr:uid="{806DD420-FEBD-4065-9649-C26CC55722A9}"/>
    <cellStyle name="Comma 12 3 2 2 2 2 2" xfId="13748" xr:uid="{DAE3B01B-59A0-4751-B121-FF3C040D3F47}"/>
    <cellStyle name="Comma 12 3 2 2 2 3" xfId="7709" xr:uid="{FCA832C0-C3F9-44F4-89AF-F30CEC6C06BD}"/>
    <cellStyle name="Comma 12 3 2 2 2 3 2" xfId="16762" xr:uid="{08ED566F-E9EE-40F4-8B2C-2030DD7F175B}"/>
    <cellStyle name="Comma 12 3 2 2 2 4" xfId="10730" xr:uid="{BF593863-C1EA-4830-A679-42F6C572F78D}"/>
    <cellStyle name="Comma 12 3 2 2 3" xfId="2620" xr:uid="{B66A4DE9-4BCC-4DC7-AA6E-D04154EAB448}"/>
    <cellStyle name="Comma 12 3 2 2 3 2" xfId="5699" xr:uid="{BEA817DD-4DD5-4B23-9736-A92E872FE007}"/>
    <cellStyle name="Comma 12 3 2 2 3 2 2" xfId="14752" xr:uid="{55F3B34E-8641-4E2A-BA84-F4AB3AA0714A}"/>
    <cellStyle name="Comma 12 3 2 2 3 3" xfId="8713" xr:uid="{37BDED10-4804-4455-9178-E42E62CCB2CA}"/>
    <cellStyle name="Comma 12 3 2 2 3 3 2" xfId="17766" xr:uid="{3B94DBA3-0AEF-44DC-961E-1E94D128E9B9}"/>
    <cellStyle name="Comma 12 3 2 2 3 4" xfId="11734" xr:uid="{25A8D0DC-A01F-4BF7-958E-83E5F43765F2}"/>
    <cellStyle name="Comma 12 3 2 2 4" xfId="3691" xr:uid="{DAEF1E47-D6D3-4972-AB3C-57FB218522BE}"/>
    <cellStyle name="Comma 12 3 2 2 4 2" xfId="12744" xr:uid="{500FDDA8-8525-4D57-9AD0-96BA43C28BA8}"/>
    <cellStyle name="Comma 12 3 2 2 5" xfId="6705" xr:uid="{FA3B2EDC-FFB0-433C-9289-9877BC2C3377}"/>
    <cellStyle name="Comma 12 3 2 2 5 2" xfId="15758" xr:uid="{20B31C3B-25D2-421E-A68F-749EB6A979B8}"/>
    <cellStyle name="Comma 12 3 2 2 6" xfId="9726" xr:uid="{7A82C0A9-4E17-45F8-8AE6-B41B5EF58B01}"/>
    <cellStyle name="Comma 12 3 2 3" xfId="613" xr:uid="{8E76F0AE-2F96-442C-B30E-7E158F66A7C2}"/>
    <cellStyle name="Comma 12 3 2 3 2" xfId="1617" xr:uid="{1C0CCFA3-882B-4264-9CC0-705C6B178F51}"/>
    <cellStyle name="Comma 12 3 2 3 2 2" xfId="4696" xr:uid="{0BBA9C9D-C6F1-49F2-9F5C-C242BC551000}"/>
    <cellStyle name="Comma 12 3 2 3 2 2 2" xfId="13749" xr:uid="{F3825B27-4C97-48AB-ABBA-3343D93D1E1D}"/>
    <cellStyle name="Comma 12 3 2 3 2 3" xfId="7710" xr:uid="{56890385-839C-479B-8169-FB7CC8C10C0D}"/>
    <cellStyle name="Comma 12 3 2 3 2 3 2" xfId="16763" xr:uid="{655D98EF-B69A-4FEB-9A73-762FCEAE9594}"/>
    <cellStyle name="Comma 12 3 2 3 2 4" xfId="10731" xr:uid="{A68888F3-83A9-4177-96CC-EA778FB6C17D}"/>
    <cellStyle name="Comma 12 3 2 3 3" xfId="2621" xr:uid="{AB6EE5B8-381E-4784-B8DA-685149068442}"/>
    <cellStyle name="Comma 12 3 2 3 3 2" xfId="5700" xr:uid="{19FF3006-E36D-4920-8B73-EDD52F580368}"/>
    <cellStyle name="Comma 12 3 2 3 3 2 2" xfId="14753" xr:uid="{2EDD325D-97FB-4262-B0AE-5C75D53735C8}"/>
    <cellStyle name="Comma 12 3 2 3 3 3" xfId="8714" xr:uid="{4122CD18-04D7-4436-97AF-F7D38EE68DFC}"/>
    <cellStyle name="Comma 12 3 2 3 3 3 2" xfId="17767" xr:uid="{0FC94F89-5A85-4DDE-B5F9-4CE9D536D3E1}"/>
    <cellStyle name="Comma 12 3 2 3 3 4" xfId="11735" xr:uid="{2A2B44B6-ACAF-4F71-BCD5-38F9B1CE87FB}"/>
    <cellStyle name="Comma 12 3 2 3 4" xfId="3692" xr:uid="{7229BC3E-8796-42DC-BEF9-4CF3A2D89AF9}"/>
    <cellStyle name="Comma 12 3 2 3 4 2" xfId="12745" xr:uid="{C6AF34DB-41D9-44D4-8BDA-A935746A0632}"/>
    <cellStyle name="Comma 12 3 2 3 5" xfId="6706" xr:uid="{67416C2F-A6E6-47DD-AE2B-18076A8AED16}"/>
    <cellStyle name="Comma 12 3 2 3 5 2" xfId="15759" xr:uid="{81F887D5-1CCE-4506-A506-D1BC18DAE558}"/>
    <cellStyle name="Comma 12 3 2 3 6" xfId="9727" xr:uid="{7340F079-9406-4E3A-BCD2-FF2871AA2062}"/>
    <cellStyle name="Comma 12 3 2 4" xfId="1546" xr:uid="{3F58B113-BC07-4D3E-93E3-99C5F8260A58}"/>
    <cellStyle name="Comma 12 3 2 4 2" xfId="4625" xr:uid="{CB3E1406-2718-4BF7-81D9-CBE31796C44D}"/>
    <cellStyle name="Comma 12 3 2 4 2 2" xfId="13678" xr:uid="{39282C01-5693-4121-A418-96C6B8606F4B}"/>
    <cellStyle name="Comma 12 3 2 4 3" xfId="7639" xr:uid="{BCFBC809-37A9-49C5-9F0A-0CEEBA4CEEDC}"/>
    <cellStyle name="Comma 12 3 2 4 3 2" xfId="16692" xr:uid="{A215EA47-CED3-440E-8690-C9CBC9CDABF0}"/>
    <cellStyle name="Comma 12 3 2 4 4" xfId="10660" xr:uid="{77D21069-BFB8-475C-BBAB-6DBB529419A0}"/>
    <cellStyle name="Comma 12 3 2 5" xfId="2550" xr:uid="{0DD4CA10-EA7E-4DB3-A72D-07C0AE7B568C}"/>
    <cellStyle name="Comma 12 3 2 5 2" xfId="5629" xr:uid="{3F566F3E-4BEF-4E33-9E12-7C62FFCAB4EF}"/>
    <cellStyle name="Comma 12 3 2 5 2 2" xfId="14682" xr:uid="{42EE4F19-3D09-4354-B3F5-18A0A97876EC}"/>
    <cellStyle name="Comma 12 3 2 5 3" xfId="8643" xr:uid="{A79D0001-3F6D-465B-8440-070B9B1A3008}"/>
    <cellStyle name="Comma 12 3 2 5 3 2" xfId="17696" xr:uid="{F81CBC6E-29A2-43CD-8A11-D523D715B857}"/>
    <cellStyle name="Comma 12 3 2 5 4" xfId="11664" xr:uid="{9670F9C6-EEE3-4F51-9CF0-1E8947BB8FBD}"/>
    <cellStyle name="Comma 12 3 2 6" xfId="3620" xr:uid="{590D00C2-A647-4B7E-8465-135A37FFA200}"/>
    <cellStyle name="Comma 12 3 2 6 2" xfId="12673" xr:uid="{6C8784F7-1975-468A-8D33-3C80592BAB3D}"/>
    <cellStyle name="Comma 12 3 2 7" xfId="6634" xr:uid="{735C48D1-0F6B-42C2-8179-033C3DBDC4FD}"/>
    <cellStyle name="Comma 12 3 2 7 2" xfId="15687" xr:uid="{474FFA73-55C3-40C5-B619-E81F5F01896E}"/>
    <cellStyle name="Comma 12 3 2 8" xfId="9654" xr:uid="{00769E41-F812-44E3-AD61-B59D0F80F3A7}"/>
    <cellStyle name="Comma 12 3 3" xfId="614" xr:uid="{CB69432A-73DA-41A9-A4ED-8F7CB3660785}"/>
    <cellStyle name="Comma 12 3 3 2" xfId="1618" xr:uid="{9A8348C7-F29B-4E87-B71C-986A397D416D}"/>
    <cellStyle name="Comma 12 3 3 2 2" xfId="4697" xr:uid="{93D1BD60-9841-484C-BC78-1EC2371E5BFE}"/>
    <cellStyle name="Comma 12 3 3 2 2 2" xfId="13750" xr:uid="{4B84D34A-70D7-45D0-8A7C-14EA67AEAAB6}"/>
    <cellStyle name="Comma 12 3 3 2 3" xfId="7711" xr:uid="{A08A8C3E-4DE0-4813-99E6-9171A110B14A}"/>
    <cellStyle name="Comma 12 3 3 2 3 2" xfId="16764" xr:uid="{7AE64042-5ED1-41DE-AA70-F04D14A5D88F}"/>
    <cellStyle name="Comma 12 3 3 2 4" xfId="10732" xr:uid="{8054CF06-6AF9-43D9-B1AA-EF3B49E6E9A5}"/>
    <cellStyle name="Comma 12 3 3 3" xfId="2622" xr:uid="{026D4390-0FC9-4E82-9F09-13BEF9DE465B}"/>
    <cellStyle name="Comma 12 3 3 3 2" xfId="5701" xr:uid="{CC4E0E79-B805-43E0-99D8-3AD9655B02E4}"/>
    <cellStyle name="Comma 12 3 3 3 2 2" xfId="14754" xr:uid="{7EFEC4FA-B00C-4295-B864-12B6DAAA7FB7}"/>
    <cellStyle name="Comma 12 3 3 3 3" xfId="8715" xr:uid="{60E2FBC6-052F-4A9D-AC93-7C054F577D81}"/>
    <cellStyle name="Comma 12 3 3 3 3 2" xfId="17768" xr:uid="{01D297A8-B848-4868-BB1A-F6C1288AF8E7}"/>
    <cellStyle name="Comma 12 3 3 3 4" xfId="11736" xr:uid="{032C4FFD-BC37-4432-AB75-A62C332345C1}"/>
    <cellStyle name="Comma 12 3 3 4" xfId="3693" xr:uid="{E753E70C-0141-491F-BDD6-D15D0BA3B443}"/>
    <cellStyle name="Comma 12 3 3 4 2" xfId="12746" xr:uid="{7131A4A6-FCFF-4143-AD1C-4FDD1D4CE8D1}"/>
    <cellStyle name="Comma 12 3 3 5" xfId="6707" xr:uid="{43A74B0B-5CC3-4DA7-BF42-9A1E60DE9EE5}"/>
    <cellStyle name="Comma 12 3 3 5 2" xfId="15760" xr:uid="{535094B5-47A2-4F97-A058-38F14FA9B0EB}"/>
    <cellStyle name="Comma 12 3 3 6" xfId="9728" xr:uid="{B95B78D0-53FA-410A-A7E2-A1B83A7CA480}"/>
    <cellStyle name="Comma 12 3 4" xfId="615" xr:uid="{76B27350-0F74-4996-87F9-324A1C414F49}"/>
    <cellStyle name="Comma 12 3 4 2" xfId="1619" xr:uid="{A603EA74-88C9-404E-9E28-F835BCD381D8}"/>
    <cellStyle name="Comma 12 3 4 2 2" xfId="4698" xr:uid="{B9656AE5-88CC-4137-AFB0-19DEFA7ACC7B}"/>
    <cellStyle name="Comma 12 3 4 2 2 2" xfId="13751" xr:uid="{3509B621-8B84-40B0-9196-786A4BB2A47F}"/>
    <cellStyle name="Comma 12 3 4 2 3" xfId="7712" xr:uid="{1A912DD7-9124-43DA-971F-C823B8F5273D}"/>
    <cellStyle name="Comma 12 3 4 2 3 2" xfId="16765" xr:uid="{8EFFE549-E527-48BA-8369-E0CE1BD8A999}"/>
    <cellStyle name="Comma 12 3 4 2 4" xfId="10733" xr:uid="{6FE08774-F2DA-481B-8FDC-27D181DF8AB3}"/>
    <cellStyle name="Comma 12 3 4 3" xfId="2623" xr:uid="{B8DFB7B2-19D2-4DB7-90B2-6FA997DA80DD}"/>
    <cellStyle name="Comma 12 3 4 3 2" xfId="5702" xr:uid="{20079A53-BE92-478C-81F4-06F7EB52E7B6}"/>
    <cellStyle name="Comma 12 3 4 3 2 2" xfId="14755" xr:uid="{0ECD0E10-84A7-42B9-85A8-51E629E479DB}"/>
    <cellStyle name="Comma 12 3 4 3 3" xfId="8716" xr:uid="{B7C8CD18-90B9-4748-B1CF-4779941148F8}"/>
    <cellStyle name="Comma 12 3 4 3 3 2" xfId="17769" xr:uid="{2232802A-605B-4907-8316-74B2F72AA741}"/>
    <cellStyle name="Comma 12 3 4 3 4" xfId="11737" xr:uid="{3C7BDD94-41B5-40C8-8857-7F12E225B507}"/>
    <cellStyle name="Comma 12 3 4 4" xfId="3694" xr:uid="{AA357857-72DC-4023-860D-EE982371CA2A}"/>
    <cellStyle name="Comma 12 3 4 4 2" xfId="12747" xr:uid="{5EE1E9B4-0295-4003-867B-34FCCE9C46DE}"/>
    <cellStyle name="Comma 12 3 4 5" xfId="6708" xr:uid="{C975F722-152E-4698-A16B-AFF021BA8B28}"/>
    <cellStyle name="Comma 12 3 4 5 2" xfId="15761" xr:uid="{D0B8176A-A7A2-4EF7-A5CD-2B70CE158223}"/>
    <cellStyle name="Comma 12 3 4 6" xfId="9729" xr:uid="{BA387EE5-E249-4932-BD83-83038EC833F3}"/>
    <cellStyle name="Comma 12 3 5" xfId="1375" xr:uid="{30FAF098-2541-4D75-B635-B7F62008610A}"/>
    <cellStyle name="Comma 12 3 5 2" xfId="4454" xr:uid="{305767AE-1F83-4679-AA8F-34BBAB63413E}"/>
    <cellStyle name="Comma 12 3 5 2 2" xfId="13507" xr:uid="{6184B140-9949-40AC-AC10-0BAC849DA7CB}"/>
    <cellStyle name="Comma 12 3 5 3" xfId="7468" xr:uid="{D758CF7B-F485-497E-8ED4-30096423380B}"/>
    <cellStyle name="Comma 12 3 5 3 2" xfId="16521" xr:uid="{ED4CB6A6-3FF1-433F-B17B-D73188946C5D}"/>
    <cellStyle name="Comma 12 3 5 4" xfId="10489" xr:uid="{A3ABCC3E-BD96-4CA2-9247-AE647DA386CD}"/>
    <cellStyle name="Comma 12 3 6" xfId="2379" xr:uid="{A4C1C926-C22C-4CF1-91B4-32D54308FC10}"/>
    <cellStyle name="Comma 12 3 6 2" xfId="5458" xr:uid="{1AB49802-73AF-4FB4-8E06-02DE29E1E593}"/>
    <cellStyle name="Comma 12 3 6 2 2" xfId="14511" xr:uid="{210ABDEE-280F-489F-BD2E-16A6C2908C70}"/>
    <cellStyle name="Comma 12 3 6 3" xfId="8472" xr:uid="{A16BC7F9-D9A5-40AF-8419-8D3D5CE17182}"/>
    <cellStyle name="Comma 12 3 6 3 2" xfId="17525" xr:uid="{2D8ACF32-9593-43D4-A513-6009340C820D}"/>
    <cellStyle name="Comma 12 3 6 4" xfId="11493" xr:uid="{B672CA98-9D32-45C1-AFF9-2B35B30C4688}"/>
    <cellStyle name="Comma 12 3 7" xfId="3448" xr:uid="{F53F0170-EDE2-41DD-A1C2-15C6C800696F}"/>
    <cellStyle name="Comma 12 3 7 2" xfId="12501" xr:uid="{E1B18AEC-DA4A-438C-AACB-8CD26E7B3F7C}"/>
    <cellStyle name="Comma 12 3 8" xfId="6462" xr:uid="{79FAB67C-F6CB-471A-B6FB-5CCD555B7964}"/>
    <cellStyle name="Comma 12 3 8 2" xfId="15515" xr:uid="{3CE8594F-83E5-4605-9C1F-08479FFCD668}"/>
    <cellStyle name="Comma 12 3 9" xfId="9482" xr:uid="{62ED5EF6-6724-4112-8D5F-1FAE55CE71BB}"/>
    <cellStyle name="Comma 12 4" xfId="476" xr:uid="{7C33D3E9-3B79-46DF-A784-DBB29C15709C}"/>
    <cellStyle name="Comma 12 4 2" xfId="616" xr:uid="{CA898F82-D0C3-4F6F-970A-F1998D0C066A}"/>
    <cellStyle name="Comma 12 4 2 2" xfId="1620" xr:uid="{1676BCA6-75C1-46B4-AB77-43CB62F0E0EF}"/>
    <cellStyle name="Comma 12 4 2 2 2" xfId="4699" xr:uid="{BC151C9F-6052-4759-8B70-19C9E12C3856}"/>
    <cellStyle name="Comma 12 4 2 2 2 2" xfId="13752" xr:uid="{11019A48-9ADA-4834-8129-ABC486C7DE1E}"/>
    <cellStyle name="Comma 12 4 2 2 3" xfId="7713" xr:uid="{5E8CF306-2A99-4935-B20E-330AF149E0D4}"/>
    <cellStyle name="Comma 12 4 2 2 3 2" xfId="16766" xr:uid="{DB0A4B30-7D98-4F35-97FD-35782A267426}"/>
    <cellStyle name="Comma 12 4 2 2 4" xfId="10734" xr:uid="{A58439BB-2E94-40B5-B566-3B989C737AE5}"/>
    <cellStyle name="Comma 12 4 2 3" xfId="2624" xr:uid="{C218F032-1F8B-43B9-BF55-58EC73292B35}"/>
    <cellStyle name="Comma 12 4 2 3 2" xfId="5703" xr:uid="{9FF604D3-6C60-4203-B6F7-9CD06CF8A979}"/>
    <cellStyle name="Comma 12 4 2 3 2 2" xfId="14756" xr:uid="{08015120-838C-426A-B9E1-2DA14740A095}"/>
    <cellStyle name="Comma 12 4 2 3 3" xfId="8717" xr:uid="{0298C265-6B59-4535-9461-D50CB588F2E1}"/>
    <cellStyle name="Comma 12 4 2 3 3 2" xfId="17770" xr:uid="{58AE9B47-28F9-4FFF-82E7-B68867C51FB5}"/>
    <cellStyle name="Comma 12 4 2 3 4" xfId="11738" xr:uid="{95C76799-72E3-4174-897D-AA63162558DE}"/>
    <cellStyle name="Comma 12 4 2 4" xfId="3695" xr:uid="{E9AD492B-79CD-4CE4-8BA7-153191710E7F}"/>
    <cellStyle name="Comma 12 4 2 4 2" xfId="12748" xr:uid="{17379BFE-D117-4321-8D56-FE066CCB757C}"/>
    <cellStyle name="Comma 12 4 2 5" xfId="6709" xr:uid="{8D3EBF6B-73A1-48C9-AC01-690AF352BAC5}"/>
    <cellStyle name="Comma 12 4 2 5 2" xfId="15762" xr:uid="{B2E5B9BC-522C-4A56-8ABA-B6212DBC6FDF}"/>
    <cellStyle name="Comma 12 4 2 6" xfId="9730" xr:uid="{C3EE9848-AD65-4016-B3E9-7B3EB4BD52BE}"/>
    <cellStyle name="Comma 12 4 3" xfId="617" xr:uid="{4B1B22E2-FF20-41DB-BDFC-DB515E448E46}"/>
    <cellStyle name="Comma 12 4 3 2" xfId="1621" xr:uid="{6E3F5210-0D6C-41D1-9857-D8EEB7991AFA}"/>
    <cellStyle name="Comma 12 4 3 2 2" xfId="4700" xr:uid="{84F5A59F-B3BA-4676-949B-1E76A4C24198}"/>
    <cellStyle name="Comma 12 4 3 2 2 2" xfId="13753" xr:uid="{96352C32-7D01-42FE-82A6-6811E0D5F729}"/>
    <cellStyle name="Comma 12 4 3 2 3" xfId="7714" xr:uid="{9B405D5A-2FE3-497F-8488-DD9603EAED27}"/>
    <cellStyle name="Comma 12 4 3 2 3 2" xfId="16767" xr:uid="{497DCFD8-E3E2-4713-B471-E88F163682C2}"/>
    <cellStyle name="Comma 12 4 3 2 4" xfId="10735" xr:uid="{CEFC7F2B-8A32-426B-B26A-0A57A785015C}"/>
    <cellStyle name="Comma 12 4 3 3" xfId="2625" xr:uid="{6E1D7780-C817-47AD-B3EA-26B5B43800DA}"/>
    <cellStyle name="Comma 12 4 3 3 2" xfId="5704" xr:uid="{0695966E-BADB-439D-B71F-CECCDA710168}"/>
    <cellStyle name="Comma 12 4 3 3 2 2" xfId="14757" xr:uid="{EE3B1EC3-39AD-479D-B29E-11B478E83D91}"/>
    <cellStyle name="Comma 12 4 3 3 3" xfId="8718" xr:uid="{36D7CAF9-CAB0-4A73-B242-865AD284D57C}"/>
    <cellStyle name="Comma 12 4 3 3 3 2" xfId="17771" xr:uid="{853FED01-0C15-41D1-8E50-FC2EF7AE4367}"/>
    <cellStyle name="Comma 12 4 3 3 4" xfId="11739" xr:uid="{9D28FDB9-1026-4919-AD75-2587C4B0078A}"/>
    <cellStyle name="Comma 12 4 3 4" xfId="3696" xr:uid="{6DCDFEF5-84E9-4124-ADF4-E41215D4BD7A}"/>
    <cellStyle name="Comma 12 4 3 4 2" xfId="12749" xr:uid="{5A5199E3-ED30-4627-BCA3-EDAFB33D2C1D}"/>
    <cellStyle name="Comma 12 4 3 5" xfId="6710" xr:uid="{9D48D66A-D151-46EF-BA2D-271754D9270D}"/>
    <cellStyle name="Comma 12 4 3 5 2" xfId="15763" xr:uid="{D698B041-E7FC-4650-BB15-435E9B9A8867}"/>
    <cellStyle name="Comma 12 4 3 6" xfId="9731" xr:uid="{9D569F8E-C31A-4D34-A479-B409EF6A3322}"/>
    <cellStyle name="Comma 12 4 4" xfId="1485" xr:uid="{DBCEB0AE-1FFE-4352-AEBC-49733294F199}"/>
    <cellStyle name="Comma 12 4 4 2" xfId="4564" xr:uid="{1FD71C74-C7EF-40D1-95A7-BDAEE4EF6BA3}"/>
    <cellStyle name="Comma 12 4 4 2 2" xfId="13617" xr:uid="{A2AA09C4-E96F-466D-B90A-122946CFA2AC}"/>
    <cellStyle name="Comma 12 4 4 3" xfId="7578" xr:uid="{DC7FDDD2-9EDE-4AE9-A5CE-E6CE196AAC98}"/>
    <cellStyle name="Comma 12 4 4 3 2" xfId="16631" xr:uid="{69153D6E-8FF9-441E-B328-D0A1458BEBDA}"/>
    <cellStyle name="Comma 12 4 4 4" xfId="10599" xr:uid="{E61CE474-F087-4FDB-95CB-839D3838A8D0}"/>
    <cellStyle name="Comma 12 4 5" xfId="2489" xr:uid="{0096440C-A64E-4460-A59D-B7B3E4A7D6DF}"/>
    <cellStyle name="Comma 12 4 5 2" xfId="5568" xr:uid="{8EEA9E2F-F16A-4574-A5BA-AB66166FCA8F}"/>
    <cellStyle name="Comma 12 4 5 2 2" xfId="14621" xr:uid="{601031B7-077D-4485-A2A1-BEB3FDCC2551}"/>
    <cellStyle name="Comma 12 4 5 3" xfId="8582" xr:uid="{EF47A738-C485-4AD4-844F-30A5C7537EE0}"/>
    <cellStyle name="Comma 12 4 5 3 2" xfId="17635" xr:uid="{97A17EE9-5670-406C-AB67-DE853670C28D}"/>
    <cellStyle name="Comma 12 4 5 4" xfId="11603" xr:uid="{8AC4AFCB-33B7-40F8-BDA1-A60491EF0606}"/>
    <cellStyle name="Comma 12 4 6" xfId="3559" xr:uid="{F9E9157A-157C-428A-8ADF-1CD6C5CA4C5F}"/>
    <cellStyle name="Comma 12 4 6 2" xfId="12612" xr:uid="{A48F5387-18C4-4F5E-8905-D41C4E7A8944}"/>
    <cellStyle name="Comma 12 4 7" xfId="6573" xr:uid="{0B2EEDD3-BAAA-4F63-A648-7278AAF3CB77}"/>
    <cellStyle name="Comma 12 4 7 2" xfId="15626" xr:uid="{1EAA8711-3355-4AB8-92DF-5D7A50B5635C}"/>
    <cellStyle name="Comma 12 4 8" xfId="9593" xr:uid="{690065DB-611E-46D7-9F92-0608B10AEDB8}"/>
    <cellStyle name="Comma 12 5" xfId="618" xr:uid="{7B073FB9-EF9B-4E13-AC84-19C2ACA22284}"/>
    <cellStyle name="Comma 12 5 2" xfId="1622" xr:uid="{56314E29-F782-478D-909B-A2B25749D07E}"/>
    <cellStyle name="Comma 12 5 2 2" xfId="4701" xr:uid="{00179601-EB05-4DC8-87FE-5A9DCAB31C04}"/>
    <cellStyle name="Comma 12 5 2 2 2" xfId="13754" xr:uid="{F6B4985F-3C09-4027-97B9-AF726D0006AF}"/>
    <cellStyle name="Comma 12 5 2 3" xfId="7715" xr:uid="{04C614D2-1FF1-4376-98F0-C23144D123F3}"/>
    <cellStyle name="Comma 12 5 2 3 2" xfId="16768" xr:uid="{D27274C6-D081-4723-BB8E-14DC46ABF001}"/>
    <cellStyle name="Comma 12 5 2 4" xfId="10736" xr:uid="{494C8DEF-2725-476E-BFC5-8D97589BA8DB}"/>
    <cellStyle name="Comma 12 5 3" xfId="2626" xr:uid="{4575B8BD-7E2E-4F85-B0E5-A48DD0369DCC}"/>
    <cellStyle name="Comma 12 5 3 2" xfId="5705" xr:uid="{A818F2AE-A95A-47D2-BE80-13D3AC3BC8D4}"/>
    <cellStyle name="Comma 12 5 3 2 2" xfId="14758" xr:uid="{FAE33D99-33E6-4720-859E-E9F88DBF7855}"/>
    <cellStyle name="Comma 12 5 3 3" xfId="8719" xr:uid="{2221D569-70C9-4778-B8BD-C26F4EDEEACA}"/>
    <cellStyle name="Comma 12 5 3 3 2" xfId="17772" xr:uid="{0527F0D3-2C59-4C62-82AD-5DD2F9363519}"/>
    <cellStyle name="Comma 12 5 3 4" xfId="11740" xr:uid="{EED76EBB-A460-4301-AE04-649A41851782}"/>
    <cellStyle name="Comma 12 5 4" xfId="3697" xr:uid="{1F1BF715-ED12-4016-8642-FD42A82B56E7}"/>
    <cellStyle name="Comma 12 5 4 2" xfId="12750" xr:uid="{6E89ACC4-FDFD-4B1F-BA42-83D46FB3DAB3}"/>
    <cellStyle name="Comma 12 5 5" xfId="6711" xr:uid="{711258A5-BA73-4555-95E5-9E4267FB454C}"/>
    <cellStyle name="Comma 12 5 5 2" xfId="15764" xr:uid="{94E7DAC7-8ACB-4FA7-93B7-83EE4A9B20A6}"/>
    <cellStyle name="Comma 12 5 6" xfId="9732" xr:uid="{667EB1D4-5FC7-4F43-841D-7E98E00072EE}"/>
    <cellStyle name="Comma 12 6" xfId="619" xr:uid="{8C11AB54-F999-4AD5-AD09-4465BDF65786}"/>
    <cellStyle name="Comma 12 6 2" xfId="1623" xr:uid="{0E0618A8-64D9-433D-A840-87291E8D9578}"/>
    <cellStyle name="Comma 12 6 2 2" xfId="4702" xr:uid="{C1469C14-21B0-4BC0-8012-44C721052840}"/>
    <cellStyle name="Comma 12 6 2 2 2" xfId="13755" xr:uid="{91E0EEC6-B4C6-4EAC-9A04-D602C902BDE4}"/>
    <cellStyle name="Comma 12 6 2 3" xfId="7716" xr:uid="{FCF675CD-FC0A-4210-941C-1D48F1FABD4E}"/>
    <cellStyle name="Comma 12 6 2 3 2" xfId="16769" xr:uid="{3E4CA04B-67AD-48E3-A390-D60B8A61D38F}"/>
    <cellStyle name="Comma 12 6 2 4" xfId="10737" xr:uid="{2ADFE4B7-4C5D-4197-BBCC-1726EDC70F0A}"/>
    <cellStyle name="Comma 12 6 3" xfId="2627" xr:uid="{98B0FB51-B762-44BB-8AE4-AADEDE5C08A3}"/>
    <cellStyle name="Comma 12 6 3 2" xfId="5706" xr:uid="{960525CA-76BA-4B41-8ECB-18B39898AFD7}"/>
    <cellStyle name="Comma 12 6 3 2 2" xfId="14759" xr:uid="{AE6694B5-5278-4B3C-B834-AA3D811A311C}"/>
    <cellStyle name="Comma 12 6 3 3" xfId="8720" xr:uid="{30EB75CA-A561-4F34-91B2-4CCB1039256B}"/>
    <cellStyle name="Comma 12 6 3 3 2" xfId="17773" xr:uid="{846E97BD-76F9-4B61-89EB-221A49C66584}"/>
    <cellStyle name="Comma 12 6 3 4" xfId="11741" xr:uid="{E12F504F-265B-477A-A9EE-077473A79F97}"/>
    <cellStyle name="Comma 12 6 4" xfId="3698" xr:uid="{CA1E145D-7795-4303-B198-0E1EF75E73C7}"/>
    <cellStyle name="Comma 12 6 4 2" xfId="12751" xr:uid="{688704EA-4A60-4BA6-9A6F-21C66C320F47}"/>
    <cellStyle name="Comma 12 6 5" xfId="6712" xr:uid="{7BDD1F4E-C952-4FAD-9726-FED7480F9E21}"/>
    <cellStyle name="Comma 12 6 5 2" xfId="15765" xr:uid="{61FAEBCB-70E6-4B5B-B9E4-64451E663DBB}"/>
    <cellStyle name="Comma 12 6 6" xfId="9733" xr:uid="{17C7665F-888B-4252-90DC-CA7803B0E16C}"/>
    <cellStyle name="Comma 12 7" xfId="1314" xr:uid="{196B23CC-4432-4C6A-A11B-194892A9F4FD}"/>
    <cellStyle name="Comma 12 7 2" xfId="4393" xr:uid="{8295AB94-4313-498D-957F-B22D43BBD8AF}"/>
    <cellStyle name="Comma 12 7 2 2" xfId="13446" xr:uid="{0649E2B7-BA5D-4A4F-825B-4A1BC353C5A8}"/>
    <cellStyle name="Comma 12 7 3" xfId="7407" xr:uid="{C4F506DB-40D7-41EC-8A4F-9751789D39BD}"/>
    <cellStyle name="Comma 12 7 3 2" xfId="16460" xr:uid="{27017B9C-1C0D-4EAB-A062-F596E6F4F06D}"/>
    <cellStyle name="Comma 12 7 4" xfId="10428" xr:uid="{B3EECF67-2ABD-4006-AD5E-A10F02CD9820}"/>
    <cellStyle name="Comma 12 8" xfId="2318" xr:uid="{0A52A3E9-33EB-4230-A105-81823DB0D805}"/>
    <cellStyle name="Comma 12 8 2" xfId="5397" xr:uid="{62858DDB-0B19-4FDC-8D02-505B4957CCF7}"/>
    <cellStyle name="Comma 12 8 2 2" xfId="14450" xr:uid="{557A001D-AB02-45D7-9143-E6514A375333}"/>
    <cellStyle name="Comma 12 8 3" xfId="8411" xr:uid="{9F158FF3-F601-4570-8B80-93F330C9DAFF}"/>
    <cellStyle name="Comma 12 8 3 2" xfId="17464" xr:uid="{FB295B70-3976-4761-A0C1-FF6D5810701B}"/>
    <cellStyle name="Comma 12 8 4" xfId="11432" xr:uid="{24A27186-61F7-4DAA-A472-5AB228B00AD9}"/>
    <cellStyle name="Comma 12 9" xfId="3387" xr:uid="{37141EDA-8A10-4AA7-9202-EC4F229ABBF5}"/>
    <cellStyle name="Comma 12 9 2" xfId="12440" xr:uid="{BDD5B965-128C-49FA-838D-F2EFCE2DC9AE}"/>
    <cellStyle name="Comma 13" xfId="288" xr:uid="{FE4BDF8B-B7D6-4B81-B911-D951E81B8518}"/>
    <cellStyle name="Comma 13 10" xfId="9456" xr:uid="{6349987E-0ACD-428A-A61B-5CF03CCA9529}"/>
    <cellStyle name="Comma 13 2" xfId="354" xr:uid="{DE5861FE-61F7-4EC7-A697-BB01493BEEC8}"/>
    <cellStyle name="Comma 13 2 2" xfId="552" xr:uid="{4FA577E1-A7BA-41D6-8364-05DE1D1AD371}"/>
    <cellStyle name="Comma 13 2 2 2" xfId="620" xr:uid="{F4D893A4-0479-439A-A854-DF1AE8158053}"/>
    <cellStyle name="Comma 13 2 2 2 2" xfId="1624" xr:uid="{F3D2D4A5-A500-4629-8771-7A462074A45E}"/>
    <cellStyle name="Comma 13 2 2 2 2 2" xfId="4703" xr:uid="{ED043EDC-7D79-4878-BA59-783424CB9EC8}"/>
    <cellStyle name="Comma 13 2 2 2 2 2 2" xfId="13756" xr:uid="{3A9CB016-8B39-4784-A570-6E8AE2F50D88}"/>
    <cellStyle name="Comma 13 2 2 2 2 3" xfId="7717" xr:uid="{EBEAC3C7-190C-4068-91E7-3111A11610ED}"/>
    <cellStyle name="Comma 13 2 2 2 2 3 2" xfId="16770" xr:uid="{21BFD3FE-6040-4C24-AA78-D9D079F5ED3A}"/>
    <cellStyle name="Comma 13 2 2 2 2 4" xfId="10738" xr:uid="{3F3BEA4E-0CEF-4B24-BE44-E18665D7641E}"/>
    <cellStyle name="Comma 13 2 2 2 3" xfId="2628" xr:uid="{35DB92DB-8A3D-4E2A-9FFB-2E5921CF7BFB}"/>
    <cellStyle name="Comma 13 2 2 2 3 2" xfId="5707" xr:uid="{D7E81F31-A512-4060-9E8F-DE2DD537EA0E}"/>
    <cellStyle name="Comma 13 2 2 2 3 2 2" xfId="14760" xr:uid="{A0091979-F3C1-4EAF-BE0D-02693801AD78}"/>
    <cellStyle name="Comma 13 2 2 2 3 3" xfId="8721" xr:uid="{28AFCA71-DF65-4509-812E-54D071F69C80}"/>
    <cellStyle name="Comma 13 2 2 2 3 3 2" xfId="17774" xr:uid="{F70D3A1C-6756-4045-948A-AAA34F93850A}"/>
    <cellStyle name="Comma 13 2 2 2 3 4" xfId="11742" xr:uid="{1D110379-D51D-4FFE-B958-7E8E225A2163}"/>
    <cellStyle name="Comma 13 2 2 2 4" xfId="3699" xr:uid="{73A0559E-224B-4545-99DE-4EB1C83413B4}"/>
    <cellStyle name="Comma 13 2 2 2 4 2" xfId="12752" xr:uid="{25478A59-F880-4ED9-9B86-60CE6C2BE276}"/>
    <cellStyle name="Comma 13 2 2 2 5" xfId="6713" xr:uid="{85E9A4DF-9072-40A3-BF3C-167859A6528E}"/>
    <cellStyle name="Comma 13 2 2 2 5 2" xfId="15766" xr:uid="{D9887806-AD6C-4DA3-94F0-5E9AEE99BF53}"/>
    <cellStyle name="Comma 13 2 2 2 6" xfId="9734" xr:uid="{7C14DC2C-4463-4E66-8491-B7D0C1E5C544}"/>
    <cellStyle name="Comma 13 2 2 3" xfId="621" xr:uid="{99BDA2FE-6576-4FDC-8FA0-4B112AC56110}"/>
    <cellStyle name="Comma 13 2 2 3 2" xfId="1625" xr:uid="{54568C05-9B93-4AD7-93E7-59A9659CF541}"/>
    <cellStyle name="Comma 13 2 2 3 2 2" xfId="4704" xr:uid="{9C65041D-2633-4365-930D-9220F7EE9B21}"/>
    <cellStyle name="Comma 13 2 2 3 2 2 2" xfId="13757" xr:uid="{28431506-DDBA-4B03-9956-B8E7BA368EFB}"/>
    <cellStyle name="Comma 13 2 2 3 2 3" xfId="7718" xr:uid="{A0C884E1-6F51-4B9F-86B3-A07F1D397C0A}"/>
    <cellStyle name="Comma 13 2 2 3 2 3 2" xfId="16771" xr:uid="{C5B39B30-A34B-4CA6-B512-EFB79F76C57E}"/>
    <cellStyle name="Comma 13 2 2 3 2 4" xfId="10739" xr:uid="{FF4817EC-C82A-436B-A31B-802C1787F44D}"/>
    <cellStyle name="Comma 13 2 2 3 3" xfId="2629" xr:uid="{A62DC389-9607-46A3-ADBC-92D96BEB082D}"/>
    <cellStyle name="Comma 13 2 2 3 3 2" xfId="5708" xr:uid="{B8122A93-A4A6-48ED-BBE2-B365EFBD0B23}"/>
    <cellStyle name="Comma 13 2 2 3 3 2 2" xfId="14761" xr:uid="{876382E1-8A11-418E-A8F5-FD99F61E939B}"/>
    <cellStyle name="Comma 13 2 2 3 3 3" xfId="8722" xr:uid="{AFB7D292-DFFA-4826-A38F-EB39D458F7F3}"/>
    <cellStyle name="Comma 13 2 2 3 3 3 2" xfId="17775" xr:uid="{F30229E8-602B-4EEE-A7C8-D3EAB80C0E47}"/>
    <cellStyle name="Comma 13 2 2 3 3 4" xfId="11743" xr:uid="{303CB373-E055-4DDC-BA97-B938A626CDE7}"/>
    <cellStyle name="Comma 13 2 2 3 4" xfId="3700" xr:uid="{9DAF4776-0FD5-4879-95E5-0542C3CFDBC9}"/>
    <cellStyle name="Comma 13 2 2 3 4 2" xfId="12753" xr:uid="{1ADAF352-27F0-4611-8D74-3A63F71DB871}"/>
    <cellStyle name="Comma 13 2 2 3 5" xfId="6714" xr:uid="{0F027581-E7CE-40D5-8EE0-9783137FDA65}"/>
    <cellStyle name="Comma 13 2 2 3 5 2" xfId="15767" xr:uid="{DCC47E9E-3C54-4DBC-8FFB-0B05384AE5C1}"/>
    <cellStyle name="Comma 13 2 2 3 6" xfId="9735" xr:uid="{4740DB2D-5D25-44B9-933B-4572F14148A5}"/>
    <cellStyle name="Comma 13 2 2 4" xfId="1559" xr:uid="{C3199B87-63D5-4EAD-A87E-0BDA5F1AF4B5}"/>
    <cellStyle name="Comma 13 2 2 4 2" xfId="4638" xr:uid="{502CB51D-FFD9-486C-9942-0A5E5811C904}"/>
    <cellStyle name="Comma 13 2 2 4 2 2" xfId="13691" xr:uid="{72B1AC42-84A0-4530-A929-1D2C3905D2FF}"/>
    <cellStyle name="Comma 13 2 2 4 3" xfId="7652" xr:uid="{21190D2B-CA9A-4A1F-87AB-5D4A839DB6E2}"/>
    <cellStyle name="Comma 13 2 2 4 3 2" xfId="16705" xr:uid="{44E93D44-83EC-4E2B-A818-24A4CD0E212A}"/>
    <cellStyle name="Comma 13 2 2 4 4" xfId="10673" xr:uid="{D19B66B2-A36C-4533-A6C8-BEF38A177626}"/>
    <cellStyle name="Comma 13 2 2 5" xfId="2563" xr:uid="{F19A5EDF-9E0F-4CC1-8C3A-BCACE7C61ABA}"/>
    <cellStyle name="Comma 13 2 2 5 2" xfId="5642" xr:uid="{69D8E9BD-F038-4CB8-B475-1DDA70525688}"/>
    <cellStyle name="Comma 13 2 2 5 2 2" xfId="14695" xr:uid="{F5631C60-E207-4E30-BFA4-54FA84790E98}"/>
    <cellStyle name="Comma 13 2 2 5 3" xfId="8656" xr:uid="{B0074B04-4E2D-47B0-A4E5-89BCE518467E}"/>
    <cellStyle name="Comma 13 2 2 5 3 2" xfId="17709" xr:uid="{A2FDB260-EC8B-4049-A3FF-854C3A3EECD0}"/>
    <cellStyle name="Comma 13 2 2 5 4" xfId="11677" xr:uid="{8AC311A6-8021-4E8D-A7A6-CBBA76602630}"/>
    <cellStyle name="Comma 13 2 2 6" xfId="3633" xr:uid="{30088DFB-3331-497C-8670-3FB9D9A6C239}"/>
    <cellStyle name="Comma 13 2 2 6 2" xfId="12686" xr:uid="{4F8A92F3-9753-4ECF-876E-0F44930B1D17}"/>
    <cellStyle name="Comma 13 2 2 7" xfId="6647" xr:uid="{B3BB529C-645D-420F-885A-59AECB933972}"/>
    <cellStyle name="Comma 13 2 2 7 2" xfId="15700" xr:uid="{7065AFEB-ED38-413B-AE62-DEFAC9B6E35A}"/>
    <cellStyle name="Comma 13 2 2 8" xfId="9667" xr:uid="{D68DA014-8E82-498E-8335-5500EF2CA3CB}"/>
    <cellStyle name="Comma 13 2 3" xfId="622" xr:uid="{8706763F-F1A6-4C3D-8CE0-5D8AA5650F42}"/>
    <cellStyle name="Comma 13 2 3 2" xfId="1626" xr:uid="{1DCD8A08-F556-4CBC-A65A-BBD226480399}"/>
    <cellStyle name="Comma 13 2 3 2 2" xfId="4705" xr:uid="{C0A605B6-2A02-4906-A9A6-0AD811028CCB}"/>
    <cellStyle name="Comma 13 2 3 2 2 2" xfId="13758" xr:uid="{80198F12-9FD4-4070-AE43-C7DDBDFBF8AE}"/>
    <cellStyle name="Comma 13 2 3 2 3" xfId="7719" xr:uid="{A18826C0-D9C5-46DD-8BD5-D7544C60AC09}"/>
    <cellStyle name="Comma 13 2 3 2 3 2" xfId="16772" xr:uid="{7CE3F10B-CB2E-4C0C-A8F8-044E74B3D970}"/>
    <cellStyle name="Comma 13 2 3 2 4" xfId="10740" xr:uid="{D1BA1BB9-F6E4-4EF4-B22F-C46600FDDB63}"/>
    <cellStyle name="Comma 13 2 3 3" xfId="2630" xr:uid="{C8AA13B9-9C04-44D1-A104-BCB796DB40B9}"/>
    <cellStyle name="Comma 13 2 3 3 2" xfId="5709" xr:uid="{A0D18F67-4489-4EBF-B301-3C84C0E309E0}"/>
    <cellStyle name="Comma 13 2 3 3 2 2" xfId="14762" xr:uid="{927B1568-F22E-4B43-893A-D8EF471261AE}"/>
    <cellStyle name="Comma 13 2 3 3 3" xfId="8723" xr:uid="{85DB0385-E7A0-4BA6-A7BA-1026E6820C5C}"/>
    <cellStyle name="Comma 13 2 3 3 3 2" xfId="17776" xr:uid="{1AC9DD43-F11B-4226-BBB6-CF9243CAAD46}"/>
    <cellStyle name="Comma 13 2 3 3 4" xfId="11744" xr:uid="{97BD5F3E-2A7B-4BD5-99BA-5A11AE45CBB5}"/>
    <cellStyle name="Comma 13 2 3 4" xfId="3701" xr:uid="{29974080-5DAC-49DC-A84A-1ED147C56EB5}"/>
    <cellStyle name="Comma 13 2 3 4 2" xfId="12754" xr:uid="{9EE598B4-4564-47CA-A0F8-755AD2374875}"/>
    <cellStyle name="Comma 13 2 3 5" xfId="6715" xr:uid="{9CE19AAE-6D2D-4842-9397-A8424FE551CC}"/>
    <cellStyle name="Comma 13 2 3 5 2" xfId="15768" xr:uid="{A3B94046-E826-4E3D-B637-B239B0E04276}"/>
    <cellStyle name="Comma 13 2 3 6" xfId="9736" xr:uid="{AEA871AF-E32B-4B02-884B-C7B14D916CF1}"/>
    <cellStyle name="Comma 13 2 4" xfId="623" xr:uid="{479A7215-5C53-4EC0-9DC8-A9014F8BD162}"/>
    <cellStyle name="Comma 13 2 4 2" xfId="1627" xr:uid="{3E9D4B85-D72D-4291-9CF5-4299C855635F}"/>
    <cellStyle name="Comma 13 2 4 2 2" xfId="4706" xr:uid="{C6148538-8F80-4918-864E-BB5C94E1C5A6}"/>
    <cellStyle name="Comma 13 2 4 2 2 2" xfId="13759" xr:uid="{CBE214EF-131C-4EA9-84AB-854C0C54AAF2}"/>
    <cellStyle name="Comma 13 2 4 2 3" xfId="7720" xr:uid="{097B5AC5-669B-422B-8280-0D9D30C5DB4B}"/>
    <cellStyle name="Comma 13 2 4 2 3 2" xfId="16773" xr:uid="{10E80FEF-A580-4A73-84EA-5D5F0F82FEF3}"/>
    <cellStyle name="Comma 13 2 4 2 4" xfId="10741" xr:uid="{7A4AC7FA-9297-4614-A668-D500B9F538EF}"/>
    <cellStyle name="Comma 13 2 4 3" xfId="2631" xr:uid="{C966CB4B-780C-489E-BB76-1894076C332B}"/>
    <cellStyle name="Comma 13 2 4 3 2" xfId="5710" xr:uid="{6ED7E7C1-E09E-4C28-AB71-BED7F4413F24}"/>
    <cellStyle name="Comma 13 2 4 3 2 2" xfId="14763" xr:uid="{D5EFC4BD-5790-4206-BD0C-B09F0566AD7C}"/>
    <cellStyle name="Comma 13 2 4 3 3" xfId="8724" xr:uid="{BF6767EB-6828-4110-A80B-338396A0B301}"/>
    <cellStyle name="Comma 13 2 4 3 3 2" xfId="17777" xr:uid="{525C0269-7103-4BD0-BBDE-87A74391CE6B}"/>
    <cellStyle name="Comma 13 2 4 3 4" xfId="11745" xr:uid="{4FB92FDB-8424-4116-A8D3-BD49879DAC97}"/>
    <cellStyle name="Comma 13 2 4 4" xfId="3702" xr:uid="{AC0B0EC2-FD27-41E5-B086-C51648EB9768}"/>
    <cellStyle name="Comma 13 2 4 4 2" xfId="12755" xr:uid="{2BAFDCB7-50D3-4F8F-A5CA-AE2017EE48CD}"/>
    <cellStyle name="Comma 13 2 4 5" xfId="6716" xr:uid="{328D698C-D1F6-4285-8578-1CBBE803110B}"/>
    <cellStyle name="Comma 13 2 4 5 2" xfId="15769" xr:uid="{D9858324-4A5E-413F-9013-297F8D7C16AB}"/>
    <cellStyle name="Comma 13 2 4 6" xfId="9737" xr:uid="{8B2A9638-94F0-4F69-B18B-06B1C4A23768}"/>
    <cellStyle name="Comma 13 2 5" xfId="1388" xr:uid="{A0AEC4ED-B3EC-4E1F-83DA-44B8E4FB6EF0}"/>
    <cellStyle name="Comma 13 2 5 2" xfId="4467" xr:uid="{2D323783-99F7-43ED-9DFD-DCDD6D0A92DD}"/>
    <cellStyle name="Comma 13 2 5 2 2" xfId="13520" xr:uid="{0F68534D-A8BE-4BEB-A733-826821EB5938}"/>
    <cellStyle name="Comma 13 2 5 3" xfId="7481" xr:uid="{69877994-2DB0-4D5D-88F4-C51326451681}"/>
    <cellStyle name="Comma 13 2 5 3 2" xfId="16534" xr:uid="{21480742-E75D-4146-8F30-25C0109B5276}"/>
    <cellStyle name="Comma 13 2 5 4" xfId="10502" xr:uid="{23A40B8F-4424-4CB0-B16B-2311679BA018}"/>
    <cellStyle name="Comma 13 2 6" xfId="2392" xr:uid="{2B38809D-30AF-413C-B4BD-AC45AB4FAEDE}"/>
    <cellStyle name="Comma 13 2 6 2" xfId="5471" xr:uid="{1D770361-8325-4C5E-86C1-1A6BC50DAF09}"/>
    <cellStyle name="Comma 13 2 6 2 2" xfId="14524" xr:uid="{207EFE2F-D127-43CC-B922-92B04AB74A76}"/>
    <cellStyle name="Comma 13 2 6 3" xfId="8485" xr:uid="{D2EAFEFE-4194-4281-B5BD-DC0C72FF3284}"/>
    <cellStyle name="Comma 13 2 6 3 2" xfId="17538" xr:uid="{C2B5D35F-7129-464D-8EB8-7DDE076148C2}"/>
    <cellStyle name="Comma 13 2 6 4" xfId="11506" xr:uid="{03051C2B-A48A-4874-A591-9A66C530DE71}"/>
    <cellStyle name="Comma 13 2 7" xfId="3461" xr:uid="{36F60578-FE0C-4B38-BE90-8A82FAF16C42}"/>
    <cellStyle name="Comma 13 2 7 2" xfId="12514" xr:uid="{731FA7BD-4322-400E-83F3-C6F8AAE57590}"/>
    <cellStyle name="Comma 13 2 8" xfId="6475" xr:uid="{F412B71F-FCBB-43FF-8C0F-31D37D567DD5}"/>
    <cellStyle name="Comma 13 2 8 2" xfId="15528" xr:uid="{FB5CE01A-5260-4F15-A31E-DB2F54608BB3}"/>
    <cellStyle name="Comma 13 2 9" xfId="9495" xr:uid="{0FFAAD11-7263-42A3-86A0-BC84245BA3F3}"/>
    <cellStyle name="Comma 13 3" xfId="512" xr:uid="{5974EE2C-86B1-416D-85F6-CE50426952DA}"/>
    <cellStyle name="Comma 13 3 2" xfId="624" xr:uid="{B23CEAFE-1C69-4F50-9627-02E4F83594CF}"/>
    <cellStyle name="Comma 13 3 2 2" xfId="1628" xr:uid="{009AACFE-CFCB-4A28-BDFA-E951CB6A0BDA}"/>
    <cellStyle name="Comma 13 3 2 2 2" xfId="4707" xr:uid="{A8621DCD-FD67-4944-9B4E-C91ACE768553}"/>
    <cellStyle name="Comma 13 3 2 2 2 2" xfId="13760" xr:uid="{06E03A77-5699-4665-AE5C-42E7CA97BC60}"/>
    <cellStyle name="Comma 13 3 2 2 3" xfId="7721" xr:uid="{A7FFBFB3-9375-4522-B64D-B1F7C352C662}"/>
    <cellStyle name="Comma 13 3 2 2 3 2" xfId="16774" xr:uid="{50814307-01B5-4A6D-A6B1-3B524278A76A}"/>
    <cellStyle name="Comma 13 3 2 2 4" xfId="10742" xr:uid="{67FADCB0-26DC-4ED9-A419-90B2FDEFD6A0}"/>
    <cellStyle name="Comma 13 3 2 3" xfId="2632" xr:uid="{85FF8281-034D-412C-B701-EB270A4266EA}"/>
    <cellStyle name="Comma 13 3 2 3 2" xfId="5711" xr:uid="{75FF1871-E635-4B8D-8575-FC0889C0024A}"/>
    <cellStyle name="Comma 13 3 2 3 2 2" xfId="14764" xr:uid="{4BD6C71C-F966-492A-864C-195DA843CF8C}"/>
    <cellStyle name="Comma 13 3 2 3 3" xfId="8725" xr:uid="{F727BC87-F17F-49B5-B632-684A53C16D6E}"/>
    <cellStyle name="Comma 13 3 2 3 3 2" xfId="17778" xr:uid="{646BD075-2EF9-4AD7-B88D-0E54FC902842}"/>
    <cellStyle name="Comma 13 3 2 3 4" xfId="11746" xr:uid="{86716E64-3A59-45C2-B285-B53FAA2D6B4A}"/>
    <cellStyle name="Comma 13 3 2 4" xfId="3703" xr:uid="{6CD6CBF4-B250-480D-A25A-8501242AA057}"/>
    <cellStyle name="Comma 13 3 2 4 2" xfId="12756" xr:uid="{47AD6112-1F67-4471-A933-FA67CB7E97B4}"/>
    <cellStyle name="Comma 13 3 2 5" xfId="6717" xr:uid="{F8892EC0-83AB-437B-8D72-01C67F859BA7}"/>
    <cellStyle name="Comma 13 3 2 5 2" xfId="15770" xr:uid="{6B2713CC-BC99-4DFE-BA07-4578E7F0AEB7}"/>
    <cellStyle name="Comma 13 3 2 6" xfId="9738" xr:uid="{B2DF2339-2899-4B19-BFB2-85980C349AFA}"/>
    <cellStyle name="Comma 13 3 3" xfId="625" xr:uid="{2E1D12DF-D3E7-4BAD-B863-ECD299B50BD3}"/>
    <cellStyle name="Comma 13 3 3 2" xfId="1629" xr:uid="{56DD3C67-2E1A-4CED-9517-8EAF0C16B8A7}"/>
    <cellStyle name="Comma 13 3 3 2 2" xfId="4708" xr:uid="{E11F0BAD-344D-4FBD-8BF5-D8F5C38DC4D0}"/>
    <cellStyle name="Comma 13 3 3 2 2 2" xfId="13761" xr:uid="{73A41200-3A88-4BAD-B766-38B35964064E}"/>
    <cellStyle name="Comma 13 3 3 2 3" xfId="7722" xr:uid="{EEF3116A-C807-4728-988F-A3CE7FBE3859}"/>
    <cellStyle name="Comma 13 3 3 2 3 2" xfId="16775" xr:uid="{24984477-157E-4E94-ACFB-739CAF01BAC0}"/>
    <cellStyle name="Comma 13 3 3 2 4" xfId="10743" xr:uid="{C28012EF-AA79-4E76-92C6-4524A80B7A65}"/>
    <cellStyle name="Comma 13 3 3 3" xfId="2633" xr:uid="{52E15EB8-34CF-41E3-BFF8-CBC51B7B121B}"/>
    <cellStyle name="Comma 13 3 3 3 2" xfId="5712" xr:uid="{25D2917B-C585-44A7-A4C7-248844ABBAD6}"/>
    <cellStyle name="Comma 13 3 3 3 2 2" xfId="14765" xr:uid="{F0AF4331-DEA0-4377-AD72-2CC8A8DB666C}"/>
    <cellStyle name="Comma 13 3 3 3 3" xfId="8726" xr:uid="{F68CCE39-3D84-43F4-BEB6-0DC25C94DA21}"/>
    <cellStyle name="Comma 13 3 3 3 3 2" xfId="17779" xr:uid="{2DC4EC36-2CFE-4F70-B9B4-694775718626}"/>
    <cellStyle name="Comma 13 3 3 3 4" xfId="11747" xr:uid="{0FCD8ABB-445C-4079-86AC-EFA2B4BC620B}"/>
    <cellStyle name="Comma 13 3 3 4" xfId="3704" xr:uid="{5CE0E1E1-DA09-4421-9895-75ED044BC230}"/>
    <cellStyle name="Comma 13 3 3 4 2" xfId="12757" xr:uid="{BF8B0876-6D64-4778-99EE-853CBA13B757}"/>
    <cellStyle name="Comma 13 3 3 5" xfId="6718" xr:uid="{E7A3F882-00BF-4EB4-A6BF-DA2BD1F7B6F0}"/>
    <cellStyle name="Comma 13 3 3 5 2" xfId="15771" xr:uid="{05304287-CA31-4045-A708-10F849BE4EC8}"/>
    <cellStyle name="Comma 13 3 3 6" xfId="9739" xr:uid="{739E669F-5115-47DD-8AA9-ABC8FF8D30C9}"/>
    <cellStyle name="Comma 13 3 4" xfId="1520" xr:uid="{AD36D5A9-7FB4-4129-80D7-1FF97326DFA0}"/>
    <cellStyle name="Comma 13 3 4 2" xfId="4599" xr:uid="{01869A1D-1EF7-4069-828E-AD66A892F1B7}"/>
    <cellStyle name="Comma 13 3 4 2 2" xfId="13652" xr:uid="{7BD1208E-0E2D-49B9-84A4-F4947A691F9D}"/>
    <cellStyle name="Comma 13 3 4 3" xfId="7613" xr:uid="{EB687479-67B4-4F4C-8388-AA10C677F7EC}"/>
    <cellStyle name="Comma 13 3 4 3 2" xfId="16666" xr:uid="{09FAF515-F756-4281-B74A-F3C13CD63E8F}"/>
    <cellStyle name="Comma 13 3 4 4" xfId="10634" xr:uid="{1877C82C-F967-4397-AE79-5E0E46650FB3}"/>
    <cellStyle name="Comma 13 3 5" xfId="2524" xr:uid="{9071E57A-7DCB-4D89-B14F-5BD5DC71152B}"/>
    <cellStyle name="Comma 13 3 5 2" xfId="5603" xr:uid="{70B58AC2-6131-4B38-AA4F-DCB0B3D388D4}"/>
    <cellStyle name="Comma 13 3 5 2 2" xfId="14656" xr:uid="{997D8D52-1AE9-4665-A6B1-D117E4FC3C85}"/>
    <cellStyle name="Comma 13 3 5 3" xfId="8617" xr:uid="{1941A7F2-7BAB-4BDF-9507-3D78EE67D7EC}"/>
    <cellStyle name="Comma 13 3 5 3 2" xfId="17670" xr:uid="{622217BC-B94B-43EB-97FC-A779AB2CB937}"/>
    <cellStyle name="Comma 13 3 5 4" xfId="11638" xr:uid="{0EDE1188-BA8B-4BE3-8FEA-1CA059ADF2E1}"/>
    <cellStyle name="Comma 13 3 6" xfId="3594" xr:uid="{63EF4D24-1D48-4E8F-9ADA-D41E72D78422}"/>
    <cellStyle name="Comma 13 3 6 2" xfId="12647" xr:uid="{A1A8F668-2D6D-440A-A29D-7853BD0C3775}"/>
    <cellStyle name="Comma 13 3 7" xfId="6608" xr:uid="{0403C009-611C-4315-92B5-22A610A94DBA}"/>
    <cellStyle name="Comma 13 3 7 2" xfId="15661" xr:uid="{7EC34E63-09CB-49A7-A8E9-A12800C94FD0}"/>
    <cellStyle name="Comma 13 3 8" xfId="9628" xr:uid="{C46CCB1B-63F1-46B9-997B-AE278CBD6BDA}"/>
    <cellStyle name="Comma 13 4" xfId="626" xr:uid="{1B127809-D48A-4771-BB81-A4FB1F59FC66}"/>
    <cellStyle name="Comma 13 4 2" xfId="1630" xr:uid="{D9804005-6AFD-4F8E-97A7-34810CFC2B64}"/>
    <cellStyle name="Comma 13 4 2 2" xfId="4709" xr:uid="{DC2CD850-7F65-479F-A8B7-FDCDC9629821}"/>
    <cellStyle name="Comma 13 4 2 2 2" xfId="13762" xr:uid="{5E8FB9E8-4B81-4FBB-A96E-339F1297E99C}"/>
    <cellStyle name="Comma 13 4 2 3" xfId="7723" xr:uid="{841C1EAA-5BF8-4403-AB27-85641FC18315}"/>
    <cellStyle name="Comma 13 4 2 3 2" xfId="16776" xr:uid="{04D12FCA-A3B6-4AD5-A50D-06EE8BEEB26E}"/>
    <cellStyle name="Comma 13 4 2 4" xfId="10744" xr:uid="{8319B927-D553-4F8E-80A3-AE2BD0D10547}"/>
    <cellStyle name="Comma 13 4 3" xfId="2634" xr:uid="{F65B3251-BF61-4F59-ACF7-8DE408517D20}"/>
    <cellStyle name="Comma 13 4 3 2" xfId="5713" xr:uid="{894D7943-76EA-4BD4-BBC4-34BAACE54146}"/>
    <cellStyle name="Comma 13 4 3 2 2" xfId="14766" xr:uid="{D6FF2CEC-DB2D-4B91-9D96-F0F20F722320}"/>
    <cellStyle name="Comma 13 4 3 3" xfId="8727" xr:uid="{FC9AFE44-F01B-458A-993F-0F9028303222}"/>
    <cellStyle name="Comma 13 4 3 3 2" xfId="17780" xr:uid="{23EF7067-6335-43C5-B506-858AE9ADF42D}"/>
    <cellStyle name="Comma 13 4 3 4" xfId="11748" xr:uid="{8397B1E8-43AA-4F01-90A2-EA24B74B225B}"/>
    <cellStyle name="Comma 13 4 4" xfId="3705" xr:uid="{C240A519-23D1-49B3-B947-D1FB3B34B539}"/>
    <cellStyle name="Comma 13 4 4 2" xfId="12758" xr:uid="{C3FB7967-3F0F-4D55-A187-4BD4A740FA58}"/>
    <cellStyle name="Comma 13 4 5" xfId="6719" xr:uid="{5518EC98-96F5-46C3-ADCA-E4B7B4112DDD}"/>
    <cellStyle name="Comma 13 4 5 2" xfId="15772" xr:uid="{B6ED2C6C-D169-4523-9EA2-EE6E1BAC2E83}"/>
    <cellStyle name="Comma 13 4 6" xfId="9740" xr:uid="{54FF6FE2-963F-41E6-8A7D-7BA98FB468F0}"/>
    <cellStyle name="Comma 13 5" xfId="627" xr:uid="{BD5B5DC7-0300-47C7-8DD9-4E02940A5B3B}"/>
    <cellStyle name="Comma 13 5 2" xfId="1631" xr:uid="{56D14145-F4AE-4D67-9B5F-5858AC89C6A4}"/>
    <cellStyle name="Comma 13 5 2 2" xfId="4710" xr:uid="{22FC5A43-532A-432F-8BEA-D6F318B1E57D}"/>
    <cellStyle name="Comma 13 5 2 2 2" xfId="13763" xr:uid="{F204FF01-0E46-4507-B29B-F315E42D021F}"/>
    <cellStyle name="Comma 13 5 2 3" xfId="7724" xr:uid="{4629FC45-4D84-4C09-9A34-5EDA9FF43342}"/>
    <cellStyle name="Comma 13 5 2 3 2" xfId="16777" xr:uid="{41EB4CF8-7268-43DC-A8E2-E60F7F32B2B9}"/>
    <cellStyle name="Comma 13 5 2 4" xfId="10745" xr:uid="{959C61F0-BEF6-4F8C-B294-A55707273B7A}"/>
    <cellStyle name="Comma 13 5 3" xfId="2635" xr:uid="{DD325855-9C2D-47B8-9E72-BAEA62FB6825}"/>
    <cellStyle name="Comma 13 5 3 2" xfId="5714" xr:uid="{267FF357-C654-4615-B675-796F862B0C00}"/>
    <cellStyle name="Comma 13 5 3 2 2" xfId="14767" xr:uid="{EAE681DE-192F-456E-A23F-333B18B0FE06}"/>
    <cellStyle name="Comma 13 5 3 3" xfId="8728" xr:uid="{8D5AB3AC-B7D6-4903-94D3-62E8D584849F}"/>
    <cellStyle name="Comma 13 5 3 3 2" xfId="17781" xr:uid="{54467113-EC06-4ABA-A959-7C14AA60813C}"/>
    <cellStyle name="Comma 13 5 3 4" xfId="11749" xr:uid="{1594D274-185D-4678-9DEA-E71411807985}"/>
    <cellStyle name="Comma 13 5 4" xfId="3706" xr:uid="{F90B05F4-6538-48AA-ACBC-4A7631D89258}"/>
    <cellStyle name="Comma 13 5 4 2" xfId="12759" xr:uid="{0DCFA4B4-E1F9-4001-9178-2D22BE17E2C8}"/>
    <cellStyle name="Comma 13 5 5" xfId="6720" xr:uid="{16E14950-4AC3-4940-A81A-287A60D6004E}"/>
    <cellStyle name="Comma 13 5 5 2" xfId="15773" xr:uid="{D42C1573-1781-498F-81D9-1050420DA859}"/>
    <cellStyle name="Comma 13 5 6" xfId="9741" xr:uid="{36E58167-84E6-4366-9607-8C4F0BCF7A74}"/>
    <cellStyle name="Comma 13 6" xfId="1349" xr:uid="{695CED69-9A2E-4AC2-A680-6EB1EB34DBEA}"/>
    <cellStyle name="Comma 13 6 2" xfId="4428" xr:uid="{E1F3F55D-4B33-4DC7-A32D-10BBE1E55A86}"/>
    <cellStyle name="Comma 13 6 2 2" xfId="13481" xr:uid="{7F53B39B-C362-412F-98F9-3DDE4922E10A}"/>
    <cellStyle name="Comma 13 6 3" xfId="7442" xr:uid="{1D7D448F-F7FF-41B7-9668-C9A67CE45A21}"/>
    <cellStyle name="Comma 13 6 3 2" xfId="16495" xr:uid="{CFCAE4F2-8D5A-4D93-B10F-A0648527522E}"/>
    <cellStyle name="Comma 13 6 4" xfId="10463" xr:uid="{33D86F46-DE90-4D2A-A4F6-75176DAE766C}"/>
    <cellStyle name="Comma 13 7" xfId="2353" xr:uid="{C0081382-2C42-4E0E-80F4-9D112A509BB4}"/>
    <cellStyle name="Comma 13 7 2" xfId="5432" xr:uid="{113AED02-34EF-4B62-A2CA-26AC50173059}"/>
    <cellStyle name="Comma 13 7 2 2" xfId="14485" xr:uid="{28C823E3-DAE5-41DF-91E3-3AB567EEF749}"/>
    <cellStyle name="Comma 13 7 3" xfId="8446" xr:uid="{EDFDDF4E-5F77-4EDE-AB56-27758CF63246}"/>
    <cellStyle name="Comma 13 7 3 2" xfId="17499" xr:uid="{6138E302-9BD9-4449-B8C6-89433213F815}"/>
    <cellStyle name="Comma 13 7 4" xfId="11467" xr:uid="{6F6AF2BD-2B2D-4BF7-869D-878E8764EEB4}"/>
    <cellStyle name="Comma 13 8" xfId="3422" xr:uid="{0AF231A0-DE22-4D03-B04E-16372053DD97}"/>
    <cellStyle name="Comma 13 8 2" xfId="12475" xr:uid="{ED366249-F704-4A11-937B-D6AB22CFAC53}"/>
    <cellStyle name="Comma 13 9" xfId="6436" xr:uid="{93178C36-8297-4F4E-A83D-0BDA16A6D1FB}"/>
    <cellStyle name="Comma 13 9 2" xfId="15489" xr:uid="{E80FC0D1-48A3-45E0-BE04-DE64450D949B}"/>
    <cellStyle name="Comma 14" xfId="197" xr:uid="{2EB3E4AC-BABA-4F9A-81F9-01B3BE0443CF}"/>
    <cellStyle name="Comma 14 10" xfId="9434" xr:uid="{C6DDCE20-D936-439D-9CC3-3A38F520F2F6}"/>
    <cellStyle name="Comma 14 2" xfId="332" xr:uid="{F73F591B-F978-48E1-8FE8-2987BBF68E1A}"/>
    <cellStyle name="Comma 14 2 2" xfId="530" xr:uid="{FA11B426-6F77-4759-BB07-DE8205020B3D}"/>
    <cellStyle name="Comma 14 2 2 2" xfId="628" xr:uid="{0AFFEC81-1326-4824-85F1-826D41F8E509}"/>
    <cellStyle name="Comma 14 2 2 2 2" xfId="1632" xr:uid="{BFB770C4-C29E-480E-90A2-7A6B518674F4}"/>
    <cellStyle name="Comma 14 2 2 2 2 2" xfId="4711" xr:uid="{55DF3905-42A8-4123-B7EC-E9C3E331BAA1}"/>
    <cellStyle name="Comma 14 2 2 2 2 2 2" xfId="13764" xr:uid="{1EBE9B76-37D9-4C7E-9F3C-A69FC881E937}"/>
    <cellStyle name="Comma 14 2 2 2 2 3" xfId="7725" xr:uid="{299D0525-9955-4756-9144-13E6BBCA2259}"/>
    <cellStyle name="Comma 14 2 2 2 2 3 2" xfId="16778" xr:uid="{198D0BF6-1328-4177-9842-47D2FFF97532}"/>
    <cellStyle name="Comma 14 2 2 2 2 4" xfId="10746" xr:uid="{1E9126B5-1F74-4FA9-9A35-465E29FC1371}"/>
    <cellStyle name="Comma 14 2 2 2 3" xfId="2636" xr:uid="{514A0C2A-1202-47F8-A9FB-3A6012A37FD8}"/>
    <cellStyle name="Comma 14 2 2 2 3 2" xfId="5715" xr:uid="{1A2A816C-7072-45E0-8AE9-96278CEC87D1}"/>
    <cellStyle name="Comma 14 2 2 2 3 2 2" xfId="14768" xr:uid="{C60F36CD-39EC-434B-9DFF-23B1F5F7FB49}"/>
    <cellStyle name="Comma 14 2 2 2 3 3" xfId="8729" xr:uid="{AD2A4250-E0C2-4210-86F9-04DD6FE55501}"/>
    <cellStyle name="Comma 14 2 2 2 3 3 2" xfId="17782" xr:uid="{8DBE9AA4-FD9D-4E58-BFCB-97D590A32239}"/>
    <cellStyle name="Comma 14 2 2 2 3 4" xfId="11750" xr:uid="{7275AFEE-9EAA-4DF6-8537-B731673F84C9}"/>
    <cellStyle name="Comma 14 2 2 2 4" xfId="3707" xr:uid="{9D0BD9D9-905C-4211-8AA4-2615F2C82691}"/>
    <cellStyle name="Comma 14 2 2 2 4 2" xfId="12760" xr:uid="{642E8F77-9ACA-47D8-92E0-B83DDEBE3F4F}"/>
    <cellStyle name="Comma 14 2 2 2 5" xfId="6721" xr:uid="{16BFE78B-F433-49E8-A724-795004ECD26C}"/>
    <cellStyle name="Comma 14 2 2 2 5 2" xfId="15774" xr:uid="{BD4A31C8-318A-4DBA-BE5D-0DF359BD5946}"/>
    <cellStyle name="Comma 14 2 2 2 6" xfId="9742" xr:uid="{9F5AF75C-B2E5-4F4F-BDC1-3AD73B79C851}"/>
    <cellStyle name="Comma 14 2 2 3" xfId="629" xr:uid="{14FEDCA7-87E1-470B-8A88-C93CBCFB26AD}"/>
    <cellStyle name="Comma 14 2 2 3 2" xfId="1633" xr:uid="{B8AC6B77-B4CE-408D-BE3C-55EB40C92594}"/>
    <cellStyle name="Comma 14 2 2 3 2 2" xfId="4712" xr:uid="{C14A533D-AF53-4214-B429-B487C69C0CC8}"/>
    <cellStyle name="Comma 14 2 2 3 2 2 2" xfId="13765" xr:uid="{268721F6-4B8D-4DC4-AAB2-469F3B1AAC7D}"/>
    <cellStyle name="Comma 14 2 2 3 2 3" xfId="7726" xr:uid="{834DBDAC-0A41-4CDE-908E-4B953EF6B1C3}"/>
    <cellStyle name="Comma 14 2 2 3 2 3 2" xfId="16779" xr:uid="{7D83BEF5-7C1A-4BE3-A4E5-D9F6C0B7D914}"/>
    <cellStyle name="Comma 14 2 2 3 2 4" xfId="10747" xr:uid="{F5E6E887-92C1-4C17-988B-ED3A84A4B7F9}"/>
    <cellStyle name="Comma 14 2 2 3 3" xfId="2637" xr:uid="{77FD4E8B-255E-462A-BF12-8EE8B7ED5FDB}"/>
    <cellStyle name="Comma 14 2 2 3 3 2" xfId="5716" xr:uid="{89538E4C-D15D-4529-89CA-347FA2A10119}"/>
    <cellStyle name="Comma 14 2 2 3 3 2 2" xfId="14769" xr:uid="{4F8BA1BF-F2D5-4BCA-8812-BF46D98CCF56}"/>
    <cellStyle name="Comma 14 2 2 3 3 3" xfId="8730" xr:uid="{A07B7011-66CB-4456-A966-15AD5A5DFDBD}"/>
    <cellStyle name="Comma 14 2 2 3 3 3 2" xfId="17783" xr:uid="{BD8BD860-7B32-47A2-9998-EED04E23F3B7}"/>
    <cellStyle name="Comma 14 2 2 3 3 4" xfId="11751" xr:uid="{EB290C14-F1E7-4D55-BD65-1DA636452759}"/>
    <cellStyle name="Comma 14 2 2 3 4" xfId="3708" xr:uid="{6D35478D-2D53-4258-AD2A-11B545AFFC4D}"/>
    <cellStyle name="Comma 14 2 2 3 4 2" xfId="12761" xr:uid="{CA0F013A-E5D7-45C7-8A85-B764CA4AF18E}"/>
    <cellStyle name="Comma 14 2 2 3 5" xfId="6722" xr:uid="{63A9E292-5967-4DA7-8752-02763A62A2BB}"/>
    <cellStyle name="Comma 14 2 2 3 5 2" xfId="15775" xr:uid="{6CA5A3E6-7149-4D1E-AF18-0F79C5556025}"/>
    <cellStyle name="Comma 14 2 2 3 6" xfId="9743" xr:uid="{842E0894-8189-4E57-9BD0-4AC53DF7CFFA}"/>
    <cellStyle name="Comma 14 2 2 4" xfId="1537" xr:uid="{3FFD3FB7-A7CA-4DD9-9F67-8B3462F4110E}"/>
    <cellStyle name="Comma 14 2 2 4 2" xfId="4616" xr:uid="{CEA0A904-BB0A-47F4-A4A9-715BAF604FF2}"/>
    <cellStyle name="Comma 14 2 2 4 2 2" xfId="13669" xr:uid="{C728B919-9EFF-469E-B9CB-F7CFAECED630}"/>
    <cellStyle name="Comma 14 2 2 4 3" xfId="7630" xr:uid="{546C67BE-7825-4D28-9304-14A18CBA7CF1}"/>
    <cellStyle name="Comma 14 2 2 4 3 2" xfId="16683" xr:uid="{78D56074-5EE3-47B7-AD40-831C3AF7A784}"/>
    <cellStyle name="Comma 14 2 2 4 4" xfId="10651" xr:uid="{8D2AE7E2-B4C6-4425-BF9E-BF063520C87A}"/>
    <cellStyle name="Comma 14 2 2 5" xfId="2541" xr:uid="{AFE221D2-F9B3-43E4-B87F-F0AAB9028A4C}"/>
    <cellStyle name="Comma 14 2 2 5 2" xfId="5620" xr:uid="{BEB84698-6B5B-49DD-9735-D8C4CDFDDF1D}"/>
    <cellStyle name="Comma 14 2 2 5 2 2" xfId="14673" xr:uid="{DF9B619B-DD5E-454E-974E-829DDDA7114E}"/>
    <cellStyle name="Comma 14 2 2 5 3" xfId="8634" xr:uid="{070FC725-2AD6-4304-B53C-EC83743CAD32}"/>
    <cellStyle name="Comma 14 2 2 5 3 2" xfId="17687" xr:uid="{29E2A2FD-C364-4E1F-9D7C-3D4F0D8A4C15}"/>
    <cellStyle name="Comma 14 2 2 5 4" xfId="11655" xr:uid="{3CF5025D-5581-4038-B231-EDF0B4DFE6F7}"/>
    <cellStyle name="Comma 14 2 2 6" xfId="3611" xr:uid="{FBF7927C-DA24-490C-A1DA-183AFD418839}"/>
    <cellStyle name="Comma 14 2 2 6 2" xfId="12664" xr:uid="{83E16573-5479-48AB-9630-FCF4B65E3EF9}"/>
    <cellStyle name="Comma 14 2 2 7" xfId="6625" xr:uid="{C2407DF5-1341-4D95-A6BE-D9E124C8A2E7}"/>
    <cellStyle name="Comma 14 2 2 7 2" xfId="15678" xr:uid="{5A9EF9A9-A770-4E4F-B4FF-17C28AB7B09E}"/>
    <cellStyle name="Comma 14 2 2 8" xfId="9645" xr:uid="{6C392C7B-7DE6-415C-BBAF-9C30B901B48C}"/>
    <cellStyle name="Comma 14 2 3" xfId="630" xr:uid="{AA6643C8-CE74-4992-A0A8-5DBB4FFB1CFA}"/>
    <cellStyle name="Comma 14 2 3 2" xfId="1634" xr:uid="{61E1B0EE-590B-467C-8097-B44048E20752}"/>
    <cellStyle name="Comma 14 2 3 2 2" xfId="4713" xr:uid="{CCFBA885-F66D-451C-9203-1D7ACB54A1EF}"/>
    <cellStyle name="Comma 14 2 3 2 2 2" xfId="13766" xr:uid="{4FCBACE7-EDCB-4A1B-9CD7-C72C92892BE4}"/>
    <cellStyle name="Comma 14 2 3 2 3" xfId="7727" xr:uid="{6EBDF721-9656-442D-AA1C-EEAF604664C8}"/>
    <cellStyle name="Comma 14 2 3 2 3 2" xfId="16780" xr:uid="{D0604179-637C-4F3D-A833-105C3A51CA16}"/>
    <cellStyle name="Comma 14 2 3 2 4" xfId="10748" xr:uid="{3C8BD301-EB8C-4E49-BC80-31D47C73CFF1}"/>
    <cellStyle name="Comma 14 2 3 3" xfId="2638" xr:uid="{208BC87A-43DE-4D22-9B31-DA84407EE8AA}"/>
    <cellStyle name="Comma 14 2 3 3 2" xfId="5717" xr:uid="{750229C7-2A50-4997-B12C-50933249D6C8}"/>
    <cellStyle name="Comma 14 2 3 3 2 2" xfId="14770" xr:uid="{AB230912-1DA8-4600-8E35-308353A39EB7}"/>
    <cellStyle name="Comma 14 2 3 3 3" xfId="8731" xr:uid="{215072C9-BE7F-4EB3-A987-F7766D194D8A}"/>
    <cellStyle name="Comma 14 2 3 3 3 2" xfId="17784" xr:uid="{56C7D458-8B92-49A4-937D-9B6BBAB5E9D0}"/>
    <cellStyle name="Comma 14 2 3 3 4" xfId="11752" xr:uid="{A29D4241-C7C3-457B-A7FD-23D39FC48C22}"/>
    <cellStyle name="Comma 14 2 3 4" xfId="3709" xr:uid="{FF00BB9F-8ABA-4C4A-8CD9-4B8E499985BB}"/>
    <cellStyle name="Comma 14 2 3 4 2" xfId="12762" xr:uid="{8AA190CB-75DD-49AB-A4CF-8C1405A190AB}"/>
    <cellStyle name="Comma 14 2 3 5" xfId="6723" xr:uid="{1E4D9294-D2F2-4F01-B92C-796ACC58864F}"/>
    <cellStyle name="Comma 14 2 3 5 2" xfId="15776" xr:uid="{FF6C7E9B-06E7-43EB-A519-BB91FF428F12}"/>
    <cellStyle name="Comma 14 2 3 6" xfId="9744" xr:uid="{07770FFA-4194-43A2-841E-D9445CCA0F30}"/>
    <cellStyle name="Comma 14 2 4" xfId="631" xr:uid="{82A11909-1D93-4D64-AE03-07F4B050CE7F}"/>
    <cellStyle name="Comma 14 2 4 2" xfId="1635" xr:uid="{455E4684-887D-402C-93ED-2E7073725BC9}"/>
    <cellStyle name="Comma 14 2 4 2 2" xfId="4714" xr:uid="{A52E7DA5-355D-4791-8A24-F2384A52EF69}"/>
    <cellStyle name="Comma 14 2 4 2 2 2" xfId="13767" xr:uid="{E3AB5A73-C986-4BEB-8EA4-5F605C92FEA7}"/>
    <cellStyle name="Comma 14 2 4 2 3" xfId="7728" xr:uid="{E978F9F9-BED4-41F5-A6BC-B8E7BAC0538E}"/>
    <cellStyle name="Comma 14 2 4 2 3 2" xfId="16781" xr:uid="{35FC87C5-EF46-4CE6-9DE3-B9D2215B6261}"/>
    <cellStyle name="Comma 14 2 4 2 4" xfId="10749" xr:uid="{90062688-4551-4EDD-A52A-67EFBEAA3DA2}"/>
    <cellStyle name="Comma 14 2 4 3" xfId="2639" xr:uid="{E7045CFC-5E03-4B10-A2A5-4EB4E1AEAB8F}"/>
    <cellStyle name="Comma 14 2 4 3 2" xfId="5718" xr:uid="{AAC8B676-9F35-494B-AC31-AF102DA768FF}"/>
    <cellStyle name="Comma 14 2 4 3 2 2" xfId="14771" xr:uid="{0709562F-4B9A-40FF-8B67-72B5663BAA61}"/>
    <cellStyle name="Comma 14 2 4 3 3" xfId="8732" xr:uid="{4666CA1E-F1A1-407C-9EB0-BC63CC859C6B}"/>
    <cellStyle name="Comma 14 2 4 3 3 2" xfId="17785" xr:uid="{CC95AF6B-BFF3-4648-8636-5C6DA6247087}"/>
    <cellStyle name="Comma 14 2 4 3 4" xfId="11753" xr:uid="{4898123D-6D06-4D3E-9B5C-427AAF8BF100}"/>
    <cellStyle name="Comma 14 2 4 4" xfId="3710" xr:uid="{E019BD27-734A-4214-A720-E095422E24BE}"/>
    <cellStyle name="Comma 14 2 4 4 2" xfId="12763" xr:uid="{3719A489-91C7-4993-BF20-F370A90EE4B7}"/>
    <cellStyle name="Comma 14 2 4 5" xfId="6724" xr:uid="{49309B66-A2D4-4A88-B18E-5AF0697E47E2}"/>
    <cellStyle name="Comma 14 2 4 5 2" xfId="15777" xr:uid="{2C4ADBFE-5D13-43FA-B0F5-8B2AAC4AC442}"/>
    <cellStyle name="Comma 14 2 4 6" xfId="9745" xr:uid="{361D0D5B-4BF7-42F0-BC63-36F88309023B}"/>
    <cellStyle name="Comma 14 2 5" xfId="1366" xr:uid="{A3975E24-B11D-416F-9E41-3000DBEDC62B}"/>
    <cellStyle name="Comma 14 2 5 2" xfId="4445" xr:uid="{140107EB-F37E-43E8-B593-59730B7E5859}"/>
    <cellStyle name="Comma 14 2 5 2 2" xfId="13498" xr:uid="{23A91A4B-5BE8-4B41-A837-73DC4C9F7B1C}"/>
    <cellStyle name="Comma 14 2 5 3" xfId="7459" xr:uid="{0C9948C8-E24A-417F-8EFE-2EDCC2B09D02}"/>
    <cellStyle name="Comma 14 2 5 3 2" xfId="16512" xr:uid="{971E7C9A-D19F-48F5-B0A6-5812882BF500}"/>
    <cellStyle name="Comma 14 2 5 4" xfId="10480" xr:uid="{2EF847D1-869A-4B07-B121-177EF633DAAC}"/>
    <cellStyle name="Comma 14 2 6" xfId="2370" xr:uid="{08627C2A-16B2-46B3-A81D-79C5BC974CD2}"/>
    <cellStyle name="Comma 14 2 6 2" xfId="5449" xr:uid="{4ACD8C43-42C9-453C-87CC-DA602E181255}"/>
    <cellStyle name="Comma 14 2 6 2 2" xfId="14502" xr:uid="{98AE38AF-1BA8-48ED-8CAF-B00907D31581}"/>
    <cellStyle name="Comma 14 2 6 3" xfId="8463" xr:uid="{19CEC37B-A5B7-4FA0-9895-3138AD8B12AC}"/>
    <cellStyle name="Comma 14 2 6 3 2" xfId="17516" xr:uid="{674E146A-B209-4939-A486-D9BFCE1A1C9B}"/>
    <cellStyle name="Comma 14 2 6 4" xfId="11484" xr:uid="{BFE8CC92-0441-4C14-AA64-34118B13A5EA}"/>
    <cellStyle name="Comma 14 2 7" xfId="3439" xr:uid="{DE14257B-3265-4EA3-8BD4-44D0FF903E49}"/>
    <cellStyle name="Comma 14 2 7 2" xfId="12492" xr:uid="{6E3DD1B5-3C21-4B54-8F46-D5C82D4AD665}"/>
    <cellStyle name="Comma 14 2 8" xfId="6453" xr:uid="{652A390B-9617-4F46-93B5-F82D9D9AE982}"/>
    <cellStyle name="Comma 14 2 8 2" xfId="15506" xr:uid="{25110F8B-5FAB-42A7-8B81-89AC7887A0BB}"/>
    <cellStyle name="Comma 14 2 9" xfId="9473" xr:uid="{8284BC9A-2627-4B5B-9C85-A3464A6456EE}"/>
    <cellStyle name="Comma 14 3" xfId="489" xr:uid="{3FDFF22A-B387-4C1F-BF71-198AC4E16608}"/>
    <cellStyle name="Comma 14 3 2" xfId="632" xr:uid="{9CFB0E74-E761-497E-AD6F-B2E2888F5C51}"/>
    <cellStyle name="Comma 14 3 2 2" xfId="1636" xr:uid="{2D46C6EF-C8BF-4E13-B350-8DB302CB5DB2}"/>
    <cellStyle name="Comma 14 3 2 2 2" xfId="4715" xr:uid="{5E6EA3CD-DBF9-4809-81AC-47BB666CE434}"/>
    <cellStyle name="Comma 14 3 2 2 2 2" xfId="13768" xr:uid="{FA4A9681-E9E1-466A-8502-2CB70A8BABC3}"/>
    <cellStyle name="Comma 14 3 2 2 3" xfId="7729" xr:uid="{8B2319AD-5EC8-448C-8688-7BCA29A33329}"/>
    <cellStyle name="Comma 14 3 2 2 3 2" xfId="16782" xr:uid="{EFF2E3FB-597C-4709-8E26-783761233B0F}"/>
    <cellStyle name="Comma 14 3 2 2 4" xfId="10750" xr:uid="{7C092767-8246-439A-B0A5-45DA7D65EE08}"/>
    <cellStyle name="Comma 14 3 2 3" xfId="2640" xr:uid="{06AA7C1A-6824-49D1-8AAE-FA0A98B90B18}"/>
    <cellStyle name="Comma 14 3 2 3 2" xfId="5719" xr:uid="{143FECF3-B78E-4C74-9BA2-91A4FD1D7E1C}"/>
    <cellStyle name="Comma 14 3 2 3 2 2" xfId="14772" xr:uid="{BB07937C-6DBB-4459-AB31-22F07FF02C7D}"/>
    <cellStyle name="Comma 14 3 2 3 3" xfId="8733" xr:uid="{E609F93F-24C5-47E2-9001-CFF2067CAB64}"/>
    <cellStyle name="Comma 14 3 2 3 3 2" xfId="17786" xr:uid="{52834100-0F11-4A47-8786-5E8BA8CF2776}"/>
    <cellStyle name="Comma 14 3 2 3 4" xfId="11754" xr:uid="{CF582F59-B36D-4236-B613-84B519DF60A7}"/>
    <cellStyle name="Comma 14 3 2 4" xfId="3711" xr:uid="{83C9C9FE-7992-4EF2-B594-EBCD725C150C}"/>
    <cellStyle name="Comma 14 3 2 4 2" xfId="12764" xr:uid="{8593A76F-C1FE-464F-B687-FE986603AE80}"/>
    <cellStyle name="Comma 14 3 2 5" xfId="6725" xr:uid="{28C6DEBD-4274-40CA-B650-D1946CA9D889}"/>
    <cellStyle name="Comma 14 3 2 5 2" xfId="15778" xr:uid="{CCC1D8CA-A62C-4E4C-B52A-03828BBF680B}"/>
    <cellStyle name="Comma 14 3 2 6" xfId="9746" xr:uid="{2239A640-69A2-455E-8014-36B5AF04A34A}"/>
    <cellStyle name="Comma 14 3 3" xfId="633" xr:uid="{827D7163-4379-4812-BCC6-0A147B47A08D}"/>
    <cellStyle name="Comma 14 3 3 2" xfId="1637" xr:uid="{4E8B710B-77A7-4D36-9DF0-F96F4FCF4262}"/>
    <cellStyle name="Comma 14 3 3 2 2" xfId="4716" xr:uid="{C885D675-9C96-43DA-9DAF-5D87B52CADB0}"/>
    <cellStyle name="Comma 14 3 3 2 2 2" xfId="13769" xr:uid="{BC045C3E-E723-4BF9-9958-1C1BDB93FA6E}"/>
    <cellStyle name="Comma 14 3 3 2 3" xfId="7730" xr:uid="{00634F68-A193-4585-B469-735BBA8E8934}"/>
    <cellStyle name="Comma 14 3 3 2 3 2" xfId="16783" xr:uid="{0BC5CC7F-B785-46E1-A24D-8F4729315C33}"/>
    <cellStyle name="Comma 14 3 3 2 4" xfId="10751" xr:uid="{E5F42BE4-2C96-4321-9287-D931A5343D7A}"/>
    <cellStyle name="Comma 14 3 3 3" xfId="2641" xr:uid="{65B7ECFA-7DDD-461A-B7F6-C0CD421FCECE}"/>
    <cellStyle name="Comma 14 3 3 3 2" xfId="5720" xr:uid="{B0885E6D-F109-4561-BB2C-5B52C3DA05FF}"/>
    <cellStyle name="Comma 14 3 3 3 2 2" xfId="14773" xr:uid="{12A272D9-BCCF-4E51-9303-1113A6E198B7}"/>
    <cellStyle name="Comma 14 3 3 3 3" xfId="8734" xr:uid="{9C2BB212-219D-49B6-8B15-497B2EC10088}"/>
    <cellStyle name="Comma 14 3 3 3 3 2" xfId="17787" xr:uid="{BC373376-AF55-4EEF-9656-AB5D66CD52D4}"/>
    <cellStyle name="Comma 14 3 3 3 4" xfId="11755" xr:uid="{F490DDCE-E0F9-41F8-96C0-11E606A68BA0}"/>
    <cellStyle name="Comma 14 3 3 4" xfId="3712" xr:uid="{6A9AB234-115C-41EB-B908-43E819BC6C5C}"/>
    <cellStyle name="Comma 14 3 3 4 2" xfId="12765" xr:uid="{BDE5E6EE-2C28-4544-A362-A3618A20E222}"/>
    <cellStyle name="Comma 14 3 3 5" xfId="6726" xr:uid="{56636529-C02D-44F9-8757-4B96206868E6}"/>
    <cellStyle name="Comma 14 3 3 5 2" xfId="15779" xr:uid="{0C416905-3571-4338-929F-67793427C401}"/>
    <cellStyle name="Comma 14 3 3 6" xfId="9747" xr:uid="{CB007B14-2C6A-4613-8D1A-C087EAF4941D}"/>
    <cellStyle name="Comma 14 3 4" xfId="1498" xr:uid="{666BEC01-0F1B-4D3A-8DDC-B7ED1C45F3E3}"/>
    <cellStyle name="Comma 14 3 4 2" xfId="4577" xr:uid="{250224A9-DBFB-4E4F-A822-5EDDE8449DAB}"/>
    <cellStyle name="Comma 14 3 4 2 2" xfId="13630" xr:uid="{B44CB834-F55E-414E-A641-07059417CAAA}"/>
    <cellStyle name="Comma 14 3 4 3" xfId="7591" xr:uid="{7C5BF4CA-C916-4C6B-B572-B5A7BCF05FE5}"/>
    <cellStyle name="Comma 14 3 4 3 2" xfId="16644" xr:uid="{B1A3B0F2-97ED-4655-A1BF-42DB3F9A61AF}"/>
    <cellStyle name="Comma 14 3 4 4" xfId="10612" xr:uid="{DBD03B11-351A-4B3F-89AE-0D910C2FCD0B}"/>
    <cellStyle name="Comma 14 3 5" xfId="2502" xr:uid="{B338F9BE-C368-4154-83FE-B76C5EC87D8B}"/>
    <cellStyle name="Comma 14 3 5 2" xfId="5581" xr:uid="{061773EA-0CE2-4F1E-8185-0D6D7986B080}"/>
    <cellStyle name="Comma 14 3 5 2 2" xfId="14634" xr:uid="{82FC6E9E-F3D2-4147-8640-5131A1975217}"/>
    <cellStyle name="Comma 14 3 5 3" xfId="8595" xr:uid="{2B9BA8E6-3720-426C-8D8C-BD9D766EE01D}"/>
    <cellStyle name="Comma 14 3 5 3 2" xfId="17648" xr:uid="{9D0F1B2C-3B00-4A87-862B-389146719027}"/>
    <cellStyle name="Comma 14 3 5 4" xfId="11616" xr:uid="{9832F076-BF12-4832-9F9E-2D37D75D241B}"/>
    <cellStyle name="Comma 14 3 6" xfId="3572" xr:uid="{C8BE1474-D300-46A2-9F73-2DE7C255A645}"/>
    <cellStyle name="Comma 14 3 6 2" xfId="12625" xr:uid="{8F24525D-AE8A-4BBC-BD12-566C277995D4}"/>
    <cellStyle name="Comma 14 3 7" xfId="6586" xr:uid="{F707220F-996E-4F5E-9F54-C81E78E5E12D}"/>
    <cellStyle name="Comma 14 3 7 2" xfId="15639" xr:uid="{C0219D7C-A9F2-4DD1-A6F8-9C10B0EE79B6}"/>
    <cellStyle name="Comma 14 3 8" xfId="9606" xr:uid="{D1B33170-235C-4EFC-8C47-C05C25A8012F}"/>
    <cellStyle name="Comma 14 4" xfId="634" xr:uid="{3DCB6807-62BE-4BFC-974A-86E0944B8642}"/>
    <cellStyle name="Comma 14 4 2" xfId="1638" xr:uid="{16ADA158-8C54-4EED-AEFA-5D4F712350A9}"/>
    <cellStyle name="Comma 14 4 2 2" xfId="4717" xr:uid="{A7556A46-A35B-416D-930D-2ED943A87C31}"/>
    <cellStyle name="Comma 14 4 2 2 2" xfId="13770" xr:uid="{D0F814EA-FCCD-4EAE-93EE-A63C260F94FB}"/>
    <cellStyle name="Comma 14 4 2 3" xfId="7731" xr:uid="{34BFFD46-B429-4334-896B-0FFA871308B1}"/>
    <cellStyle name="Comma 14 4 2 3 2" xfId="16784" xr:uid="{CC54E035-2323-471C-B5DF-BC5A739A93E1}"/>
    <cellStyle name="Comma 14 4 2 4" xfId="10752" xr:uid="{CD738BE9-D4E6-41F8-B0AB-9725C762DDA1}"/>
    <cellStyle name="Comma 14 4 3" xfId="2642" xr:uid="{CDAB5F8E-66C5-4660-81A5-24911BFBBF41}"/>
    <cellStyle name="Comma 14 4 3 2" xfId="5721" xr:uid="{E3668012-5291-4C84-A27F-30FAB6C4E04F}"/>
    <cellStyle name="Comma 14 4 3 2 2" xfId="14774" xr:uid="{B277E750-BEF1-4CBB-A4A6-079E8B179E5D}"/>
    <cellStyle name="Comma 14 4 3 3" xfId="8735" xr:uid="{6A2BFBFF-0AD9-4100-9095-ADA96B904E79}"/>
    <cellStyle name="Comma 14 4 3 3 2" xfId="17788" xr:uid="{7919F770-FE29-4643-A698-412C57CF7FBB}"/>
    <cellStyle name="Comma 14 4 3 4" xfId="11756" xr:uid="{94F416FF-6194-4C06-9D7C-B248F777E7B5}"/>
    <cellStyle name="Comma 14 4 4" xfId="3713" xr:uid="{36069D8C-205F-49ED-9660-E9C2860ACF99}"/>
    <cellStyle name="Comma 14 4 4 2" xfId="12766" xr:uid="{69C37D3A-0B38-4102-BB61-2A4D9F50BA6E}"/>
    <cellStyle name="Comma 14 4 5" xfId="6727" xr:uid="{0E0A4DD6-3243-4977-BC5D-08AED41F9FA6}"/>
    <cellStyle name="Comma 14 4 5 2" xfId="15780" xr:uid="{A230DD8F-58AB-49FE-96A8-30FE7FFD5982}"/>
    <cellStyle name="Comma 14 4 6" xfId="9748" xr:uid="{33ABE5CA-C8E1-4B94-8DAA-562F0E2BF614}"/>
    <cellStyle name="Comma 14 5" xfId="635" xr:uid="{82C831D9-45DD-4958-B65E-6A24356A0F60}"/>
    <cellStyle name="Comma 14 5 2" xfId="1639" xr:uid="{B9C727D9-4E0A-4EEB-B67B-62C8CABA3D74}"/>
    <cellStyle name="Comma 14 5 2 2" xfId="4718" xr:uid="{490F60BB-E9C4-4209-BF5E-3ACFB00890C9}"/>
    <cellStyle name="Comma 14 5 2 2 2" xfId="13771" xr:uid="{6E17DB5F-C237-4E9C-B2F3-10276B6B3F15}"/>
    <cellStyle name="Comma 14 5 2 3" xfId="7732" xr:uid="{9A15F76E-2C0A-4064-90C5-1DFD62331D34}"/>
    <cellStyle name="Comma 14 5 2 3 2" xfId="16785" xr:uid="{95CF1B51-B02A-4A80-A628-9F0A4DE0B1F0}"/>
    <cellStyle name="Comma 14 5 2 4" xfId="10753" xr:uid="{4D3C9429-8410-459A-AF5C-4F8573EE5133}"/>
    <cellStyle name="Comma 14 5 3" xfId="2643" xr:uid="{5BC000F7-CD70-4AA9-8CC5-209541ED07BF}"/>
    <cellStyle name="Comma 14 5 3 2" xfId="5722" xr:uid="{FB9800C2-25E8-43B3-BE61-81FCCB0A8415}"/>
    <cellStyle name="Comma 14 5 3 2 2" xfId="14775" xr:uid="{6774BD41-178A-4272-B16A-F8F808C7EF71}"/>
    <cellStyle name="Comma 14 5 3 3" xfId="8736" xr:uid="{47AF151D-43C1-499D-B0D4-D4AD2F2E71B1}"/>
    <cellStyle name="Comma 14 5 3 3 2" xfId="17789" xr:uid="{5801B61A-C6A1-49B4-9E62-213CA2E921B9}"/>
    <cellStyle name="Comma 14 5 3 4" xfId="11757" xr:uid="{5944CB54-3ABC-477B-A328-17E4D0754531}"/>
    <cellStyle name="Comma 14 5 4" xfId="3714" xr:uid="{0E47AFE1-2A1D-46D5-AC12-C1F39639A1BA}"/>
    <cellStyle name="Comma 14 5 4 2" xfId="12767" xr:uid="{1E529FE6-DA12-4A0E-8E3C-12DC134EDBD5}"/>
    <cellStyle name="Comma 14 5 5" xfId="6728" xr:uid="{C764F1E7-49AF-4C14-A997-E19D45E077B0}"/>
    <cellStyle name="Comma 14 5 5 2" xfId="15781" xr:uid="{D9E32E46-199B-4686-9290-8357F21837A9}"/>
    <cellStyle name="Comma 14 5 6" xfId="9749" xr:uid="{EE2E674C-2451-4D96-916F-7CD93C1CC0F0}"/>
    <cellStyle name="Comma 14 6" xfId="1327" xr:uid="{4DB1DC50-E552-4195-B145-9DBDE7659A66}"/>
    <cellStyle name="Comma 14 6 2" xfId="4406" xr:uid="{3AD4CF79-9E76-470F-96DD-8B7EFEE395C2}"/>
    <cellStyle name="Comma 14 6 2 2" xfId="13459" xr:uid="{6C29DE76-4425-4D7C-A044-3F48033BB333}"/>
    <cellStyle name="Comma 14 6 3" xfId="7420" xr:uid="{FE5580A7-60B4-429C-9076-A87741D0FFD7}"/>
    <cellStyle name="Comma 14 6 3 2" xfId="16473" xr:uid="{67E5C6BE-93C3-469F-8DAA-81E892474C63}"/>
    <cellStyle name="Comma 14 6 4" xfId="10441" xr:uid="{BB434175-8D6F-4A19-9211-AE974ECAA920}"/>
    <cellStyle name="Comma 14 7" xfId="2331" xr:uid="{06F03A2E-01E6-498B-9C70-B4A7E57C06FF}"/>
    <cellStyle name="Comma 14 7 2" xfId="5410" xr:uid="{6FCF2746-7A47-461C-B99F-2A035194AD20}"/>
    <cellStyle name="Comma 14 7 2 2" xfId="14463" xr:uid="{343002E2-F00C-40EF-96D5-25874621E49E}"/>
    <cellStyle name="Comma 14 7 3" xfId="8424" xr:uid="{0F604D35-A05A-402F-AD41-56D07949EF2C}"/>
    <cellStyle name="Comma 14 7 3 2" xfId="17477" xr:uid="{CAC724E6-7B46-47C4-A979-4F24989E8647}"/>
    <cellStyle name="Comma 14 7 4" xfId="11445" xr:uid="{3EC8B50A-38D5-4BF1-BC8C-3791A9A8DE90}"/>
    <cellStyle name="Comma 14 8" xfId="3400" xr:uid="{FC47559C-9B6C-4102-AB01-EF56C2559EFF}"/>
    <cellStyle name="Comma 14 8 2" xfId="12453" xr:uid="{9D22AFE3-D6C3-4AD4-8A94-D20BEB088B67}"/>
    <cellStyle name="Comma 14 9" xfId="6414" xr:uid="{CA4F1963-AA58-47B8-AFDA-7D97C9C4DBF7}"/>
    <cellStyle name="Comma 14 9 2" xfId="15467" xr:uid="{09A67C50-730D-4AAD-9A86-FED0B0A38B52}"/>
    <cellStyle name="Comma 15" xfId="300" xr:uid="{138BB6C4-69A5-4EF3-9BF5-5E88C51DFC32}"/>
    <cellStyle name="Comma 15 10" xfId="9458" xr:uid="{2E0D1CE1-0162-4814-A85C-653237F12E97}"/>
    <cellStyle name="Comma 15 2" xfId="356" xr:uid="{73CFFB09-5CC8-416B-8208-7961F03DC99D}"/>
    <cellStyle name="Comma 15 2 2" xfId="554" xr:uid="{6716AF49-61EF-4199-8D37-B0CC25086C51}"/>
    <cellStyle name="Comma 15 2 2 2" xfId="636" xr:uid="{4E26A648-D22D-44B2-9D56-BD74AF5AF285}"/>
    <cellStyle name="Comma 15 2 2 2 2" xfId="1640" xr:uid="{497FF5DC-E498-4AF9-86BF-E55A31227F3F}"/>
    <cellStyle name="Comma 15 2 2 2 2 2" xfId="4719" xr:uid="{A0CDD473-5434-4509-97C4-C5F011CDF513}"/>
    <cellStyle name="Comma 15 2 2 2 2 2 2" xfId="13772" xr:uid="{42D8380D-36B6-48CA-A8D5-09B82E42574D}"/>
    <cellStyle name="Comma 15 2 2 2 2 3" xfId="7733" xr:uid="{FD6C159A-5B04-406A-8A7D-9042413ED8B0}"/>
    <cellStyle name="Comma 15 2 2 2 2 3 2" xfId="16786" xr:uid="{27AA4752-2A88-4E18-BEA9-101A257460E6}"/>
    <cellStyle name="Comma 15 2 2 2 2 4" xfId="10754" xr:uid="{8CC9B59B-9C57-4A45-8178-83529F9B50FD}"/>
    <cellStyle name="Comma 15 2 2 2 3" xfId="2644" xr:uid="{26A53BD5-6421-4E59-9A65-2FF6EC1977EB}"/>
    <cellStyle name="Comma 15 2 2 2 3 2" xfId="5723" xr:uid="{393CEE74-23C2-4369-9DC9-95DAB226E973}"/>
    <cellStyle name="Comma 15 2 2 2 3 2 2" xfId="14776" xr:uid="{3F2CB3B1-241B-4D7D-8302-B430C193867B}"/>
    <cellStyle name="Comma 15 2 2 2 3 3" xfId="8737" xr:uid="{D6CBCD5F-5E2C-4141-AF3D-2F9683F0B3C9}"/>
    <cellStyle name="Comma 15 2 2 2 3 3 2" xfId="17790" xr:uid="{8139888E-F1D6-4BD7-A85E-84902661CCF7}"/>
    <cellStyle name="Comma 15 2 2 2 3 4" xfId="11758" xr:uid="{E9BF8A8F-8CF5-4F4E-8A10-F69187602943}"/>
    <cellStyle name="Comma 15 2 2 2 4" xfId="3715" xr:uid="{5B19D779-2503-4593-BDF1-36B44F320AE2}"/>
    <cellStyle name="Comma 15 2 2 2 4 2" xfId="12768" xr:uid="{80C88591-33A5-435D-B3E6-10AB9CE6D0D2}"/>
    <cellStyle name="Comma 15 2 2 2 5" xfId="6729" xr:uid="{2E973CB1-E4A2-4785-9271-0289DC14D4B8}"/>
    <cellStyle name="Comma 15 2 2 2 5 2" xfId="15782" xr:uid="{01D7380C-F9FA-44AD-A6F2-D211378DEFB1}"/>
    <cellStyle name="Comma 15 2 2 2 6" xfId="9750" xr:uid="{6709BE0F-4E63-4CF3-B981-D9A43FD2947D}"/>
    <cellStyle name="Comma 15 2 2 3" xfId="637" xr:uid="{A6E3A686-62DA-4804-98FA-D4B20CAB8FD3}"/>
    <cellStyle name="Comma 15 2 2 3 2" xfId="1641" xr:uid="{872C7761-2874-4862-BCDF-A6031A5266D4}"/>
    <cellStyle name="Comma 15 2 2 3 2 2" xfId="4720" xr:uid="{6D8F7E1F-3F8F-423F-BEA1-2B6BC1587E88}"/>
    <cellStyle name="Comma 15 2 2 3 2 2 2" xfId="13773" xr:uid="{031112A4-FEB8-40EF-B363-12A8B272A233}"/>
    <cellStyle name="Comma 15 2 2 3 2 3" xfId="7734" xr:uid="{E038FF61-BB84-4B75-BC18-28194A93947D}"/>
    <cellStyle name="Comma 15 2 2 3 2 3 2" xfId="16787" xr:uid="{7FCF757A-91A6-4B00-9637-A295A7CADCCD}"/>
    <cellStyle name="Comma 15 2 2 3 2 4" xfId="10755" xr:uid="{E3589EB8-E92E-42A3-9789-C408BC82916B}"/>
    <cellStyle name="Comma 15 2 2 3 3" xfId="2645" xr:uid="{CADEEEA0-616D-4A78-AD82-07A166EA193D}"/>
    <cellStyle name="Comma 15 2 2 3 3 2" xfId="5724" xr:uid="{7E581C7B-4E35-42D6-B304-140D2651CDC6}"/>
    <cellStyle name="Comma 15 2 2 3 3 2 2" xfId="14777" xr:uid="{FDC53BDF-8B0A-40EE-8879-DF1DE473F18E}"/>
    <cellStyle name="Comma 15 2 2 3 3 3" xfId="8738" xr:uid="{FC5E6DC3-BBDD-4D6D-ADD2-C31FAB6C4279}"/>
    <cellStyle name="Comma 15 2 2 3 3 3 2" xfId="17791" xr:uid="{1B5AA706-7579-4B7B-BB3F-31E6B3928C02}"/>
    <cellStyle name="Comma 15 2 2 3 3 4" xfId="11759" xr:uid="{E7CCCABE-803C-47C1-9B72-29B319C10041}"/>
    <cellStyle name="Comma 15 2 2 3 4" xfId="3716" xr:uid="{AD3F0EFA-057C-4833-875E-577E4FD68E6E}"/>
    <cellStyle name="Comma 15 2 2 3 4 2" xfId="12769" xr:uid="{AD54DF2E-4BF6-4C9F-83F2-84F1A1AEBCB7}"/>
    <cellStyle name="Comma 15 2 2 3 5" xfId="6730" xr:uid="{44CA7331-7830-4EB4-AE4E-7613C28372D3}"/>
    <cellStyle name="Comma 15 2 2 3 5 2" xfId="15783" xr:uid="{EB44E341-3917-436C-B675-BF1C894A8491}"/>
    <cellStyle name="Comma 15 2 2 3 6" xfId="9751" xr:uid="{4577D341-C22C-4200-89FE-3AD23122A1E0}"/>
    <cellStyle name="Comma 15 2 2 4" xfId="1561" xr:uid="{3C101D09-D71B-40F0-B8AB-F35E2175CEAB}"/>
    <cellStyle name="Comma 15 2 2 4 2" xfId="4640" xr:uid="{2281A514-D699-4D7D-83AC-A44F183D98C1}"/>
    <cellStyle name="Comma 15 2 2 4 2 2" xfId="13693" xr:uid="{2529AE19-139C-4149-912D-7EA30699716A}"/>
    <cellStyle name="Comma 15 2 2 4 3" xfId="7654" xr:uid="{831D03AA-701C-4ACB-9FBC-4365053ADC9A}"/>
    <cellStyle name="Comma 15 2 2 4 3 2" xfId="16707" xr:uid="{68C5C4B1-B9CD-45C1-8ED6-3CF602A7CBAE}"/>
    <cellStyle name="Comma 15 2 2 4 4" xfId="10675" xr:uid="{C0F324F0-090D-41FB-8B75-5A99028759E1}"/>
    <cellStyle name="Comma 15 2 2 5" xfId="2565" xr:uid="{CC6B8B50-3419-4E14-BC8E-92C330D999D5}"/>
    <cellStyle name="Comma 15 2 2 5 2" xfId="5644" xr:uid="{AFDEF85A-5637-4326-AF24-0E36D381FC77}"/>
    <cellStyle name="Comma 15 2 2 5 2 2" xfId="14697" xr:uid="{D0FB80F9-BD7E-474F-813A-7F25A1AEBF1F}"/>
    <cellStyle name="Comma 15 2 2 5 3" xfId="8658" xr:uid="{8E956BBE-1A04-4AFF-AC0A-E397854B2759}"/>
    <cellStyle name="Comma 15 2 2 5 3 2" xfId="17711" xr:uid="{CE2B61A0-331D-400E-880C-17CADA10C8FB}"/>
    <cellStyle name="Comma 15 2 2 5 4" xfId="11679" xr:uid="{181242EB-BBF9-4B70-94D0-A5836CE5CED7}"/>
    <cellStyle name="Comma 15 2 2 6" xfId="3635" xr:uid="{3D2C684C-7387-4DAF-A656-C6CC14B202A3}"/>
    <cellStyle name="Comma 15 2 2 6 2" xfId="12688" xr:uid="{11C104F1-FB28-4B62-A7DD-A069AD22C414}"/>
    <cellStyle name="Comma 15 2 2 7" xfId="6649" xr:uid="{26569B3C-75F7-468A-A8B6-75538F9BE109}"/>
    <cellStyle name="Comma 15 2 2 7 2" xfId="15702" xr:uid="{2C1296B0-9049-4DB6-BB90-36DC46D22307}"/>
    <cellStyle name="Comma 15 2 2 8" xfId="9669" xr:uid="{458E5B14-FB49-47DD-BCAD-D8451AD3F837}"/>
    <cellStyle name="Comma 15 2 3" xfId="638" xr:uid="{D5150B45-5AA7-4E13-B369-F1AC49D40DE5}"/>
    <cellStyle name="Comma 15 2 3 2" xfId="1642" xr:uid="{CB0D0EB3-3CE1-45F2-822C-CEE1669B5657}"/>
    <cellStyle name="Comma 15 2 3 2 2" xfId="4721" xr:uid="{7EB9B1AE-5BEC-4B97-99DD-7A60F5A7E2B3}"/>
    <cellStyle name="Comma 15 2 3 2 2 2" xfId="13774" xr:uid="{E3868605-95BF-46EE-AF96-42E83B6E1666}"/>
    <cellStyle name="Comma 15 2 3 2 3" xfId="7735" xr:uid="{D7D05AEF-574C-4438-A117-47894F215BB3}"/>
    <cellStyle name="Comma 15 2 3 2 3 2" xfId="16788" xr:uid="{672D3273-BC30-4731-AE15-F874540BD44D}"/>
    <cellStyle name="Comma 15 2 3 2 4" xfId="10756" xr:uid="{24AFBE16-0B68-4A08-83F1-1982B48E04D1}"/>
    <cellStyle name="Comma 15 2 3 3" xfId="2646" xr:uid="{3800802A-088D-44AF-80AD-9943C66D1E0B}"/>
    <cellStyle name="Comma 15 2 3 3 2" xfId="5725" xr:uid="{D4DF15D2-C4CE-4E88-BE5C-9F5EE05CF6E5}"/>
    <cellStyle name="Comma 15 2 3 3 2 2" xfId="14778" xr:uid="{08B04FDB-8B56-4166-B652-E5065AA8493A}"/>
    <cellStyle name="Comma 15 2 3 3 3" xfId="8739" xr:uid="{41971C77-D2BA-4CEE-9924-3DF0EEDAB07F}"/>
    <cellStyle name="Comma 15 2 3 3 3 2" xfId="17792" xr:uid="{ACA1BCC8-0033-418F-8302-4F16154E2316}"/>
    <cellStyle name="Comma 15 2 3 3 4" xfId="11760" xr:uid="{77B5B6E0-DBEC-4E17-923F-527038E67204}"/>
    <cellStyle name="Comma 15 2 3 4" xfId="3717" xr:uid="{853759D2-E123-4B32-82B0-8A4562D9301E}"/>
    <cellStyle name="Comma 15 2 3 4 2" xfId="12770" xr:uid="{4CDA9CD6-92CE-4F6E-ABA0-F11DDDB58C6C}"/>
    <cellStyle name="Comma 15 2 3 5" xfId="6731" xr:uid="{71932EEE-1725-47CF-A16C-94BC59306771}"/>
    <cellStyle name="Comma 15 2 3 5 2" xfId="15784" xr:uid="{2028B9FE-5BFF-4BD4-B8F8-96657F98EFF7}"/>
    <cellStyle name="Comma 15 2 3 6" xfId="9752" xr:uid="{BE24020D-5374-4A1D-95C0-9E04DFDF3672}"/>
    <cellStyle name="Comma 15 2 4" xfId="639" xr:uid="{A4E9E9F7-4802-495F-BB03-1D8E8D2F079F}"/>
    <cellStyle name="Comma 15 2 4 2" xfId="1643" xr:uid="{AC3E9807-5992-4E74-9E43-B9DB45815A01}"/>
    <cellStyle name="Comma 15 2 4 2 2" xfId="4722" xr:uid="{F6248BBC-663E-45DE-8B70-377C5FDF0B92}"/>
    <cellStyle name="Comma 15 2 4 2 2 2" xfId="13775" xr:uid="{0983B6EA-254A-4F5B-944B-61D53654777B}"/>
    <cellStyle name="Comma 15 2 4 2 3" xfId="7736" xr:uid="{957D29FA-ED20-4EBE-88EC-3C0C55DFFC12}"/>
    <cellStyle name="Comma 15 2 4 2 3 2" xfId="16789" xr:uid="{69385714-8F67-4F79-9E12-8A6F1E6AAD81}"/>
    <cellStyle name="Comma 15 2 4 2 4" xfId="10757" xr:uid="{8C6B055A-B7E1-4E4F-AB51-E3963F5AC196}"/>
    <cellStyle name="Comma 15 2 4 3" xfId="2647" xr:uid="{7A1734CD-F8D7-40F6-816A-A0128ACABE0B}"/>
    <cellStyle name="Comma 15 2 4 3 2" xfId="5726" xr:uid="{012BC5E4-B7BB-4317-B7ED-C47723436ED4}"/>
    <cellStyle name="Comma 15 2 4 3 2 2" xfId="14779" xr:uid="{D31EC846-C003-40B8-9CA9-5E3D75D04498}"/>
    <cellStyle name="Comma 15 2 4 3 3" xfId="8740" xr:uid="{EE3D46FA-79D9-457F-8F6D-ED444E04C02C}"/>
    <cellStyle name="Comma 15 2 4 3 3 2" xfId="17793" xr:uid="{5E4B6D78-6D62-40B5-985E-BF2BC58D76C8}"/>
    <cellStyle name="Comma 15 2 4 3 4" xfId="11761" xr:uid="{9E329E41-4FD8-4A36-975F-FF65AAB57A11}"/>
    <cellStyle name="Comma 15 2 4 4" xfId="3718" xr:uid="{4513FE53-A291-4D46-A07C-6D8A6853949B}"/>
    <cellStyle name="Comma 15 2 4 4 2" xfId="12771" xr:uid="{9F4A70EF-CDB6-46E6-88C9-BB5C7E151B80}"/>
    <cellStyle name="Comma 15 2 4 5" xfId="6732" xr:uid="{2C810B7F-9BF6-4948-B9C0-B54AC75C7846}"/>
    <cellStyle name="Comma 15 2 4 5 2" xfId="15785" xr:uid="{EE8DC2E7-4F75-4EC1-97C4-19E54756ABBD}"/>
    <cellStyle name="Comma 15 2 4 6" xfId="9753" xr:uid="{08DFE37D-CEE8-459A-A0EA-564A45610F0D}"/>
    <cellStyle name="Comma 15 2 5" xfId="1390" xr:uid="{47A0FE14-BCAC-4050-8D55-09B052A91385}"/>
    <cellStyle name="Comma 15 2 5 2" xfId="4469" xr:uid="{B32F2E9D-EE25-486B-99D4-2F0371555A05}"/>
    <cellStyle name="Comma 15 2 5 2 2" xfId="13522" xr:uid="{D96F6DF4-2CC9-457D-B5FB-DFB4606A1630}"/>
    <cellStyle name="Comma 15 2 5 3" xfId="7483" xr:uid="{4DA3F324-5EFB-4ABA-A206-0F73D56A8C6E}"/>
    <cellStyle name="Comma 15 2 5 3 2" xfId="16536" xr:uid="{94B41D4D-CA95-4971-AD66-8AEC884C6B56}"/>
    <cellStyle name="Comma 15 2 5 4" xfId="10504" xr:uid="{DF83DEC2-FCAD-40BF-A336-951FB9A7B5FE}"/>
    <cellStyle name="Comma 15 2 6" xfId="2394" xr:uid="{E9FB1125-32EE-4042-A071-F0F51AF389C0}"/>
    <cellStyle name="Comma 15 2 6 2" xfId="5473" xr:uid="{AE441E8D-2A48-4B1B-8E41-D40E625C0660}"/>
    <cellStyle name="Comma 15 2 6 2 2" xfId="14526" xr:uid="{4A8CFE90-4FDE-4EBE-9836-DD392D545CEF}"/>
    <cellStyle name="Comma 15 2 6 3" xfId="8487" xr:uid="{46EAD76B-0472-4CF8-90C1-AB6A3436EC02}"/>
    <cellStyle name="Comma 15 2 6 3 2" xfId="17540" xr:uid="{4BAD4342-833B-42C5-B5D6-56C85C6ABFB9}"/>
    <cellStyle name="Comma 15 2 6 4" xfId="11508" xr:uid="{C66371D0-CF2C-4ECA-B007-039D88E45DB2}"/>
    <cellStyle name="Comma 15 2 7" xfId="3463" xr:uid="{571FB7A7-AFFA-4A8A-B8BD-B5FBBAB40AC9}"/>
    <cellStyle name="Comma 15 2 7 2" xfId="12516" xr:uid="{1F1E7C32-B411-4855-B392-3A451ED11D6D}"/>
    <cellStyle name="Comma 15 2 8" xfId="6477" xr:uid="{AB3F2B31-2EEF-47CA-A51A-98C599FAE39E}"/>
    <cellStyle name="Comma 15 2 8 2" xfId="15530" xr:uid="{7611CB8D-21D6-43B9-8912-E150287FFFEC}"/>
    <cellStyle name="Comma 15 2 9" xfId="9497" xr:uid="{E4701B8B-CC6D-42D6-B7EB-D35BA8677455}"/>
    <cellStyle name="Comma 15 3" xfId="514" xr:uid="{6D7172ED-146D-41B7-A9F3-398F0B89F6BF}"/>
    <cellStyle name="Comma 15 3 2" xfId="640" xr:uid="{52EA67AA-313B-49E8-92F2-AC8111EB1D77}"/>
    <cellStyle name="Comma 15 3 2 2" xfId="1644" xr:uid="{15D372F4-F9C9-4586-A25C-5DF83A04CED1}"/>
    <cellStyle name="Comma 15 3 2 2 2" xfId="4723" xr:uid="{A25D4774-C106-4540-A61F-80E6860F24DC}"/>
    <cellStyle name="Comma 15 3 2 2 2 2" xfId="13776" xr:uid="{3474FB21-B6D1-4A94-8FB2-B6CFB35F456A}"/>
    <cellStyle name="Comma 15 3 2 2 3" xfId="7737" xr:uid="{EF7725CD-2D6C-4041-A268-C19A1C5FFA0C}"/>
    <cellStyle name="Comma 15 3 2 2 3 2" xfId="16790" xr:uid="{555D8E41-D75C-4C4D-B1D6-19A2E100EECC}"/>
    <cellStyle name="Comma 15 3 2 2 4" xfId="10758" xr:uid="{D0BCF4E6-9950-4631-9FDA-C8A26E25F665}"/>
    <cellStyle name="Comma 15 3 2 3" xfId="2648" xr:uid="{CF795423-89BB-433A-98AD-92EB94634164}"/>
    <cellStyle name="Comma 15 3 2 3 2" xfId="5727" xr:uid="{740486D7-BDBF-42CC-92C2-9ACCF17F64AD}"/>
    <cellStyle name="Comma 15 3 2 3 2 2" xfId="14780" xr:uid="{8B370782-C470-46C0-A827-62C49937C070}"/>
    <cellStyle name="Comma 15 3 2 3 3" xfId="8741" xr:uid="{85608A07-3623-49BF-A653-42EC44A39921}"/>
    <cellStyle name="Comma 15 3 2 3 3 2" xfId="17794" xr:uid="{1CD1A0EB-B92D-47AB-A04C-DDD5DD4738E8}"/>
    <cellStyle name="Comma 15 3 2 3 4" xfId="11762" xr:uid="{BB43D523-075E-497B-A1A6-B2718B3197F8}"/>
    <cellStyle name="Comma 15 3 2 4" xfId="3719" xr:uid="{A32E8EA1-55F8-49DC-875E-DF883EBFFD04}"/>
    <cellStyle name="Comma 15 3 2 4 2" xfId="12772" xr:uid="{3E00DEEA-074E-4B00-ADFD-B47FDB9627D9}"/>
    <cellStyle name="Comma 15 3 2 5" xfId="6733" xr:uid="{5F08359C-CAFD-4FE8-8B55-865DDCC99E5A}"/>
    <cellStyle name="Comma 15 3 2 5 2" xfId="15786" xr:uid="{C4F353C9-7376-4E04-880B-374B40178D64}"/>
    <cellStyle name="Comma 15 3 2 6" xfId="9754" xr:uid="{A3017E25-97F4-4B14-A351-748E449DB265}"/>
    <cellStyle name="Comma 15 3 3" xfId="641" xr:uid="{646BB6FC-25E4-483A-8FA5-275BDED69992}"/>
    <cellStyle name="Comma 15 3 3 2" xfId="1645" xr:uid="{DAD5864D-5C4F-43A2-9078-977ADBB91E16}"/>
    <cellStyle name="Comma 15 3 3 2 2" xfId="4724" xr:uid="{9C2574EF-1885-49BD-A995-8B5A602A08E0}"/>
    <cellStyle name="Comma 15 3 3 2 2 2" xfId="13777" xr:uid="{C29BC9BD-E820-4FA6-A099-2F1CE24E0637}"/>
    <cellStyle name="Comma 15 3 3 2 3" xfId="7738" xr:uid="{D4AFE699-8A8E-4262-AF44-FA1CA3F09A60}"/>
    <cellStyle name="Comma 15 3 3 2 3 2" xfId="16791" xr:uid="{CE6BE31F-D686-438B-8478-E722397E3D45}"/>
    <cellStyle name="Comma 15 3 3 2 4" xfId="10759" xr:uid="{1E7EE6F0-B7FD-4831-8013-2FCE22DAC444}"/>
    <cellStyle name="Comma 15 3 3 3" xfId="2649" xr:uid="{A6363C82-B08F-43BD-B790-643DB345B790}"/>
    <cellStyle name="Comma 15 3 3 3 2" xfId="5728" xr:uid="{51D8A224-330F-4F74-B4FD-F33420008573}"/>
    <cellStyle name="Comma 15 3 3 3 2 2" xfId="14781" xr:uid="{B265B47C-8E4C-4EF6-9826-2F245513A35C}"/>
    <cellStyle name="Comma 15 3 3 3 3" xfId="8742" xr:uid="{5700309E-4417-4DEB-84C8-F6E480C4D8D9}"/>
    <cellStyle name="Comma 15 3 3 3 3 2" xfId="17795" xr:uid="{44D32D94-5C9F-4B7B-8312-1B77D611384D}"/>
    <cellStyle name="Comma 15 3 3 3 4" xfId="11763" xr:uid="{2ED3C152-6EB6-4549-95BE-CD0B3923BDD1}"/>
    <cellStyle name="Comma 15 3 3 4" xfId="3720" xr:uid="{68388A4B-C682-46A2-ABAA-954816915E44}"/>
    <cellStyle name="Comma 15 3 3 4 2" xfId="12773" xr:uid="{793B848C-C72A-4B8E-9E1A-72B5A3390A4B}"/>
    <cellStyle name="Comma 15 3 3 5" xfId="6734" xr:uid="{E40490CC-DD90-4152-BD65-02273059D274}"/>
    <cellStyle name="Comma 15 3 3 5 2" xfId="15787" xr:uid="{8E4D7241-0A79-4AE0-8E7F-B0A0B27DD397}"/>
    <cellStyle name="Comma 15 3 3 6" xfId="9755" xr:uid="{524497BB-5826-43A4-84E0-3C2007F1CEED}"/>
    <cellStyle name="Comma 15 3 4" xfId="1522" xr:uid="{1D215251-9E1E-4C9E-B15B-267A9F232456}"/>
    <cellStyle name="Comma 15 3 4 2" xfId="4601" xr:uid="{9F5C0C29-44E2-493A-AFC7-C047C95EA137}"/>
    <cellStyle name="Comma 15 3 4 2 2" xfId="13654" xr:uid="{A414693B-61CD-45AF-8E07-1FDF4A6F97F6}"/>
    <cellStyle name="Comma 15 3 4 3" xfId="7615" xr:uid="{83A617C6-0E50-42C7-A195-07F127652D9C}"/>
    <cellStyle name="Comma 15 3 4 3 2" xfId="16668" xr:uid="{B83BCB7B-D1CC-4172-993F-04D580316960}"/>
    <cellStyle name="Comma 15 3 4 4" xfId="10636" xr:uid="{02446A15-A991-4EB6-94E4-81FE763DAB41}"/>
    <cellStyle name="Comma 15 3 5" xfId="2526" xr:uid="{DF4175BC-A1AD-4B73-9C8F-B4DFAE076DF5}"/>
    <cellStyle name="Comma 15 3 5 2" xfId="5605" xr:uid="{C38BF2EA-D9C2-4DF0-9898-1D56FBA9F1C5}"/>
    <cellStyle name="Comma 15 3 5 2 2" xfId="14658" xr:uid="{183AAE92-0D1E-4EF1-97AF-918B626B0C8E}"/>
    <cellStyle name="Comma 15 3 5 3" xfId="8619" xr:uid="{6F2CE2D3-7563-48CC-9B83-56208DB2BDED}"/>
    <cellStyle name="Comma 15 3 5 3 2" xfId="17672" xr:uid="{E8D37D36-41C0-49FE-9232-E34BF8F64154}"/>
    <cellStyle name="Comma 15 3 5 4" xfId="11640" xr:uid="{707F965D-5A7D-44F6-931C-CCD120EA82DF}"/>
    <cellStyle name="Comma 15 3 6" xfId="3596" xr:uid="{FC528ADA-C130-47C9-BB7B-2C703FC58F92}"/>
    <cellStyle name="Comma 15 3 6 2" xfId="12649" xr:uid="{D93F5DB1-06A1-4198-9D37-0CFF3F119D2D}"/>
    <cellStyle name="Comma 15 3 7" xfId="6610" xr:uid="{574F138E-3B29-4BF9-9D91-A331C92854AE}"/>
    <cellStyle name="Comma 15 3 7 2" xfId="15663" xr:uid="{5493AE7B-BAE2-4FC7-A5EA-D297927CA7FE}"/>
    <cellStyle name="Comma 15 3 8" xfId="9630" xr:uid="{3A6A4243-994C-4EA5-9DC2-2DDA176EFF46}"/>
    <cellStyle name="Comma 15 4" xfId="642" xr:uid="{724FA208-7163-463B-B976-4F3DD33B0448}"/>
    <cellStyle name="Comma 15 4 2" xfId="1646" xr:uid="{38C4660A-791D-4516-91A3-3BF5452BDFFE}"/>
    <cellStyle name="Comma 15 4 2 2" xfId="4725" xr:uid="{0FFF16A4-1175-4FE3-930D-32797599070E}"/>
    <cellStyle name="Comma 15 4 2 2 2" xfId="13778" xr:uid="{B6762655-FC5F-4D04-A40E-324BCC46AEAF}"/>
    <cellStyle name="Comma 15 4 2 3" xfId="7739" xr:uid="{CE3D58D8-850A-485D-AE7D-3969157B5B28}"/>
    <cellStyle name="Comma 15 4 2 3 2" xfId="16792" xr:uid="{1A03BA8D-EB95-46AA-BE33-7266F5BB7DBA}"/>
    <cellStyle name="Comma 15 4 2 4" xfId="10760" xr:uid="{92789EFD-ECC8-4E9F-A44E-B74A3845C078}"/>
    <cellStyle name="Comma 15 4 3" xfId="2650" xr:uid="{F4436C85-5B6D-4AF4-A7AE-1BB088F35CED}"/>
    <cellStyle name="Comma 15 4 3 2" xfId="5729" xr:uid="{22E5B280-7F19-4AA9-8F02-BDBAC10D1E60}"/>
    <cellStyle name="Comma 15 4 3 2 2" xfId="14782" xr:uid="{AA9EFA5C-F52B-41D8-8B13-8B9E9C9681BF}"/>
    <cellStyle name="Comma 15 4 3 3" xfId="8743" xr:uid="{4DF5F51A-2D26-427C-AE09-08F5D48CA7E6}"/>
    <cellStyle name="Comma 15 4 3 3 2" xfId="17796" xr:uid="{6B88164F-5897-457D-9CF5-32184D83239A}"/>
    <cellStyle name="Comma 15 4 3 4" xfId="11764" xr:uid="{10CB6FD5-F28F-4FA6-9606-EFE217BC6EE0}"/>
    <cellStyle name="Comma 15 4 4" xfId="3721" xr:uid="{0C8B447A-6817-464C-AED3-1A5C1F8BDCA0}"/>
    <cellStyle name="Comma 15 4 4 2" xfId="12774" xr:uid="{1F32C54F-7F1D-4379-8C78-B3021E7DDC4B}"/>
    <cellStyle name="Comma 15 4 5" xfId="6735" xr:uid="{EE155E4C-8035-4082-9123-C8B68878ED0B}"/>
    <cellStyle name="Comma 15 4 5 2" xfId="15788" xr:uid="{52193331-FCB4-4E04-BCF1-1A466D95949B}"/>
    <cellStyle name="Comma 15 4 6" xfId="9756" xr:uid="{60C0679C-58C3-4A70-BC35-2E1F18525784}"/>
    <cellStyle name="Comma 15 5" xfId="643" xr:uid="{A9F7AEDA-155A-46B2-961B-2E312BE42EFD}"/>
    <cellStyle name="Comma 15 5 2" xfId="1647" xr:uid="{DBC9742A-C2D3-44AF-A628-6B39826F31AD}"/>
    <cellStyle name="Comma 15 5 2 2" xfId="4726" xr:uid="{EC1B21BD-BFB1-40DC-B3FB-55258B52C4D6}"/>
    <cellStyle name="Comma 15 5 2 2 2" xfId="13779" xr:uid="{911E9B90-FC0B-41F0-9A90-7D7D09C7C412}"/>
    <cellStyle name="Comma 15 5 2 3" xfId="7740" xr:uid="{E773ED30-B60D-4BD5-BB3A-F3FACF3A6EB4}"/>
    <cellStyle name="Comma 15 5 2 3 2" xfId="16793" xr:uid="{506432BE-0AA0-4B99-8577-FB886DB6668D}"/>
    <cellStyle name="Comma 15 5 2 4" xfId="10761" xr:uid="{40E56ED4-3A29-4870-8E4B-DAF6FE7A56E6}"/>
    <cellStyle name="Comma 15 5 3" xfId="2651" xr:uid="{D46B8EB4-EB57-48C1-B6DA-44E675CB9447}"/>
    <cellStyle name="Comma 15 5 3 2" xfId="5730" xr:uid="{E99C1B07-350A-42B8-B25D-BAE80CE850BB}"/>
    <cellStyle name="Comma 15 5 3 2 2" xfId="14783" xr:uid="{30E14500-DDFA-4339-A494-B26204AFC05B}"/>
    <cellStyle name="Comma 15 5 3 3" xfId="8744" xr:uid="{7A895F36-4845-43F6-A153-0863E687BF39}"/>
    <cellStyle name="Comma 15 5 3 3 2" xfId="17797" xr:uid="{5B894A2F-5037-4425-8FFA-F21D4E95D5F9}"/>
    <cellStyle name="Comma 15 5 3 4" xfId="11765" xr:uid="{6679B50A-4882-4D73-B259-B898E74C579B}"/>
    <cellStyle name="Comma 15 5 4" xfId="3722" xr:uid="{273F2ADB-0466-4CDE-810C-555CBEA09BDF}"/>
    <cellStyle name="Comma 15 5 4 2" xfId="12775" xr:uid="{49E63584-FFDC-4C25-A600-26D76AE01F66}"/>
    <cellStyle name="Comma 15 5 5" xfId="6736" xr:uid="{0EC9FABB-A1B3-43E3-B985-A9D6574D69DB}"/>
    <cellStyle name="Comma 15 5 5 2" xfId="15789" xr:uid="{E4D9B029-2291-4614-975A-A818BB33E49B}"/>
    <cellStyle name="Comma 15 5 6" xfId="9757" xr:uid="{26A51591-2303-4248-BF34-9A82111B64D8}"/>
    <cellStyle name="Comma 15 6" xfId="1351" xr:uid="{87B3C63B-1B35-40D9-8E03-452C6F36AC5E}"/>
    <cellStyle name="Comma 15 6 2" xfId="4430" xr:uid="{C69E7BA9-A4F5-499C-81D7-7BDD5A59B95C}"/>
    <cellStyle name="Comma 15 6 2 2" xfId="13483" xr:uid="{49C2B77B-891A-4068-AD2F-B3AC6C7E509B}"/>
    <cellStyle name="Comma 15 6 3" xfId="7444" xr:uid="{3D3B7037-7141-4FF5-9F80-3A8B77296898}"/>
    <cellStyle name="Comma 15 6 3 2" xfId="16497" xr:uid="{7F679E5C-EE73-4D8A-935C-40FAB65622CF}"/>
    <cellStyle name="Comma 15 6 4" xfId="10465" xr:uid="{CC5EE4EF-6820-412A-B306-D6AE53E31109}"/>
    <cellStyle name="Comma 15 7" xfId="2355" xr:uid="{5D7E80EA-1D43-4149-9046-3765B8CD5F4F}"/>
    <cellStyle name="Comma 15 7 2" xfId="5434" xr:uid="{CA53E06F-2B01-4734-9AA9-EBCFCACE1B83}"/>
    <cellStyle name="Comma 15 7 2 2" xfId="14487" xr:uid="{00DB52D6-88CE-4BF1-9DD6-3DEACFAED9FF}"/>
    <cellStyle name="Comma 15 7 3" xfId="8448" xr:uid="{1217A551-F93A-44DE-AC29-ED1FCF986799}"/>
    <cellStyle name="Comma 15 7 3 2" xfId="17501" xr:uid="{97079511-8A67-493E-A82F-04AC941DAAEE}"/>
    <cellStyle name="Comma 15 7 4" xfId="11469" xr:uid="{F9F943CE-09B6-4418-82F3-C43391AC6DFF}"/>
    <cellStyle name="Comma 15 8" xfId="3424" xr:uid="{471F90B1-D4CA-455E-9F1B-19F5197643F6}"/>
    <cellStyle name="Comma 15 8 2" xfId="12477" xr:uid="{7C8D4A25-E252-4979-846A-32D3293E8E17}"/>
    <cellStyle name="Comma 15 9" xfId="6438" xr:uid="{9A2A3B91-0D19-4E0E-B63D-8398994C9628}"/>
    <cellStyle name="Comma 15 9 2" xfId="15491" xr:uid="{A726A4DE-06D3-4BC7-A309-8BC8E307F3A2}"/>
    <cellStyle name="Comma 16" xfId="304" xr:uid="{7AA62477-D26E-4E2D-98D1-EE57278B0760}"/>
    <cellStyle name="Comma 16 10" xfId="9459" xr:uid="{A757439B-0D9E-4173-B35B-5A39EAC26268}"/>
    <cellStyle name="Comma 16 2" xfId="357" xr:uid="{7CA6E97B-BCAF-41C4-A2BD-51B5FCB589B5}"/>
    <cellStyle name="Comma 16 2 2" xfId="555" xr:uid="{284BF996-8D4B-4A1D-89FB-799B73418162}"/>
    <cellStyle name="Comma 16 2 2 2" xfId="644" xr:uid="{50E0C0FC-56A5-4A5B-8F81-E4CB7D8CB3BD}"/>
    <cellStyle name="Comma 16 2 2 2 2" xfId="1648" xr:uid="{323BBDDB-C9D4-40CA-A77C-3E52CF13B454}"/>
    <cellStyle name="Comma 16 2 2 2 2 2" xfId="4727" xr:uid="{6E11118C-EB75-488D-96DF-EACD44AB2C71}"/>
    <cellStyle name="Comma 16 2 2 2 2 2 2" xfId="13780" xr:uid="{0DB36D08-DFC1-4F21-BB69-F10E30BD5C0E}"/>
    <cellStyle name="Comma 16 2 2 2 2 3" xfId="7741" xr:uid="{50E92FB6-401C-49DF-8246-251EB5220E1A}"/>
    <cellStyle name="Comma 16 2 2 2 2 3 2" xfId="16794" xr:uid="{945E2BF5-6385-4BD6-B2F2-B29208D6906C}"/>
    <cellStyle name="Comma 16 2 2 2 2 4" xfId="10762" xr:uid="{B7015BDB-ADC0-4A1E-BB77-DE79AF519D89}"/>
    <cellStyle name="Comma 16 2 2 2 3" xfId="2652" xr:uid="{8C87CBAD-8D5A-4DE5-9D61-65E093BAD678}"/>
    <cellStyle name="Comma 16 2 2 2 3 2" xfId="5731" xr:uid="{E4BDCA52-08A5-4D19-91AC-0CB7EBC657AE}"/>
    <cellStyle name="Comma 16 2 2 2 3 2 2" xfId="14784" xr:uid="{9E4F5DC7-FD10-49CB-B4F4-67A3F4E37302}"/>
    <cellStyle name="Comma 16 2 2 2 3 3" xfId="8745" xr:uid="{29DCC07B-A91A-43C3-B966-791D860F3496}"/>
    <cellStyle name="Comma 16 2 2 2 3 3 2" xfId="17798" xr:uid="{0206041C-B8CF-42C9-B3EA-28020F2AD23C}"/>
    <cellStyle name="Comma 16 2 2 2 3 4" xfId="11766" xr:uid="{9734D594-5AAB-4BA8-892B-CB84B4493B47}"/>
    <cellStyle name="Comma 16 2 2 2 4" xfId="3723" xr:uid="{A634813F-A2C4-4126-98EE-F9CC208880A9}"/>
    <cellStyle name="Comma 16 2 2 2 4 2" xfId="12776" xr:uid="{07F284A0-B2AB-467D-B43F-C8AED7796E69}"/>
    <cellStyle name="Comma 16 2 2 2 5" xfId="6737" xr:uid="{6A3C82E7-D00F-4BCA-8DA8-1BCC233A9BBF}"/>
    <cellStyle name="Comma 16 2 2 2 5 2" xfId="15790" xr:uid="{0B227275-4945-42EE-B73A-2F7FEDF36702}"/>
    <cellStyle name="Comma 16 2 2 2 6" xfId="9758" xr:uid="{56A655EC-9017-40CE-9EE2-C017DB62A48D}"/>
    <cellStyle name="Comma 16 2 2 3" xfId="645" xr:uid="{B3C587D3-07BB-4E45-9D47-520CFE109D6D}"/>
    <cellStyle name="Comma 16 2 2 3 2" xfId="1649" xr:uid="{B53B543B-8E34-40F2-B5C0-6F39DD26FD12}"/>
    <cellStyle name="Comma 16 2 2 3 2 2" xfId="4728" xr:uid="{9F15850A-AE65-4538-8423-32D04C133319}"/>
    <cellStyle name="Comma 16 2 2 3 2 2 2" xfId="13781" xr:uid="{C76811E2-9224-41F9-BCD0-23E29EFCC528}"/>
    <cellStyle name="Comma 16 2 2 3 2 3" xfId="7742" xr:uid="{2C76B6E5-CA60-455F-B41A-A98F450D6EFE}"/>
    <cellStyle name="Comma 16 2 2 3 2 3 2" xfId="16795" xr:uid="{D357A976-60CF-44BE-AA34-6925BC0C836C}"/>
    <cellStyle name="Comma 16 2 2 3 2 4" xfId="10763" xr:uid="{F44D5595-86E5-4F79-B507-98C1BE2691B5}"/>
    <cellStyle name="Comma 16 2 2 3 3" xfId="2653" xr:uid="{D7E2718B-8784-43E4-A463-DD4D71D55224}"/>
    <cellStyle name="Comma 16 2 2 3 3 2" xfId="5732" xr:uid="{F8C108DD-73F4-44C0-8EFF-5CA24759CD68}"/>
    <cellStyle name="Comma 16 2 2 3 3 2 2" xfId="14785" xr:uid="{1EF483BB-F54D-4D3E-BA3A-9E78009D88F7}"/>
    <cellStyle name="Comma 16 2 2 3 3 3" xfId="8746" xr:uid="{7D2E56AF-6ED2-417B-8C44-81D960CAE6CF}"/>
    <cellStyle name="Comma 16 2 2 3 3 3 2" xfId="17799" xr:uid="{EE9824AD-4BE6-4911-AEDA-15725B61BCA8}"/>
    <cellStyle name="Comma 16 2 2 3 3 4" xfId="11767" xr:uid="{14E1DB88-F459-4041-91F0-83AAF6189D44}"/>
    <cellStyle name="Comma 16 2 2 3 4" xfId="3724" xr:uid="{3F533C03-9F87-4D18-9D3F-1DBCC78C6D18}"/>
    <cellStyle name="Comma 16 2 2 3 4 2" xfId="12777" xr:uid="{A36573E9-ED56-426E-A58A-8923C13C1A46}"/>
    <cellStyle name="Comma 16 2 2 3 5" xfId="6738" xr:uid="{2546B0FC-2C39-4EFB-AD87-26F874539C64}"/>
    <cellStyle name="Comma 16 2 2 3 5 2" xfId="15791" xr:uid="{9FCA5A5A-357A-434A-9E26-3ED977B52230}"/>
    <cellStyle name="Comma 16 2 2 3 6" xfId="9759" xr:uid="{F3E5BAA4-F60F-4812-A9A9-7DF6D8DA6DA0}"/>
    <cellStyle name="Comma 16 2 2 4" xfId="1562" xr:uid="{F213205F-8586-4416-9825-EB4AB9043956}"/>
    <cellStyle name="Comma 16 2 2 4 2" xfId="4641" xr:uid="{C983362E-449B-4426-A551-6AFF3248C8FF}"/>
    <cellStyle name="Comma 16 2 2 4 2 2" xfId="13694" xr:uid="{A1C2459F-9693-4C73-807F-618D91586481}"/>
    <cellStyle name="Comma 16 2 2 4 3" xfId="7655" xr:uid="{6472AFAC-5C18-4185-8418-B02DFD0A29C1}"/>
    <cellStyle name="Comma 16 2 2 4 3 2" xfId="16708" xr:uid="{6C42349C-C594-4F08-9547-C244353835EA}"/>
    <cellStyle name="Comma 16 2 2 4 4" xfId="10676" xr:uid="{D91F13C0-C214-47AD-B945-A8D0A0386E50}"/>
    <cellStyle name="Comma 16 2 2 5" xfId="2566" xr:uid="{56F22169-C6DC-40A9-AA44-CC9C678A69A6}"/>
    <cellStyle name="Comma 16 2 2 5 2" xfId="5645" xr:uid="{F85364CB-C042-461C-89FD-77D6D41747BA}"/>
    <cellStyle name="Comma 16 2 2 5 2 2" xfId="14698" xr:uid="{A082C35C-5600-41C6-8F96-870AA8AD4C9D}"/>
    <cellStyle name="Comma 16 2 2 5 3" xfId="8659" xr:uid="{9E2855E3-05B6-4E35-A654-8815F708AE7E}"/>
    <cellStyle name="Comma 16 2 2 5 3 2" xfId="17712" xr:uid="{8102EF51-9678-4699-9F8D-6ACF49F83FD2}"/>
    <cellStyle name="Comma 16 2 2 5 4" xfId="11680" xr:uid="{B079A21A-5957-4F5D-97D4-D77CA533E0E6}"/>
    <cellStyle name="Comma 16 2 2 6" xfId="3636" xr:uid="{CCA98394-8DEC-4323-ACB5-75249714DD98}"/>
    <cellStyle name="Comma 16 2 2 6 2" xfId="12689" xr:uid="{1952438B-2016-4917-A7C2-706D6200CAE2}"/>
    <cellStyle name="Comma 16 2 2 7" xfId="6650" xr:uid="{55F0F619-3950-40E2-8A92-DD172FC61B0E}"/>
    <cellStyle name="Comma 16 2 2 7 2" xfId="15703" xr:uid="{6065DE8C-BAAB-4C4C-A0DD-E5C17D3A4DE4}"/>
    <cellStyle name="Comma 16 2 2 8" xfId="9670" xr:uid="{278CB037-E4BC-4AA9-9E3D-416D4B475143}"/>
    <cellStyle name="Comma 16 2 3" xfId="646" xr:uid="{15ABA791-84C8-42CF-B77E-2BC35A325B8B}"/>
    <cellStyle name="Comma 16 2 3 2" xfId="1650" xr:uid="{39D24E54-7B7F-44E6-AA31-122E38581B0F}"/>
    <cellStyle name="Comma 16 2 3 2 2" xfId="4729" xr:uid="{06AD9FE4-DB0C-4232-B40C-0B6B8744ACCA}"/>
    <cellStyle name="Comma 16 2 3 2 2 2" xfId="13782" xr:uid="{A5E14FBF-9F14-4667-B0B1-ED10FB35C2B8}"/>
    <cellStyle name="Comma 16 2 3 2 3" xfId="7743" xr:uid="{23F8A232-CF9B-45B1-81AE-7D1159F53FB3}"/>
    <cellStyle name="Comma 16 2 3 2 3 2" xfId="16796" xr:uid="{316CB700-55E5-48F8-8FF3-ECD494BB8F1E}"/>
    <cellStyle name="Comma 16 2 3 2 4" xfId="10764" xr:uid="{1E9432B7-F88E-42EE-AED3-85F6A699EB55}"/>
    <cellStyle name="Comma 16 2 3 3" xfId="2654" xr:uid="{7E55F7A9-FCB2-4CD6-8D88-F2597C1A24B8}"/>
    <cellStyle name="Comma 16 2 3 3 2" xfId="5733" xr:uid="{14C9947E-96B4-47EB-AC01-CD7131EB4E00}"/>
    <cellStyle name="Comma 16 2 3 3 2 2" xfId="14786" xr:uid="{7955C130-D90A-4D56-9167-BE20A12EEF34}"/>
    <cellStyle name="Comma 16 2 3 3 3" xfId="8747" xr:uid="{63CC4470-0F29-47AF-8183-DF35ED91F039}"/>
    <cellStyle name="Comma 16 2 3 3 3 2" xfId="17800" xr:uid="{34139A82-D842-436E-9915-A6056E2213DB}"/>
    <cellStyle name="Comma 16 2 3 3 4" xfId="11768" xr:uid="{45EC5AAF-123F-4D34-84DF-E2498056268E}"/>
    <cellStyle name="Comma 16 2 3 4" xfId="3725" xr:uid="{D1BF915E-695E-4FBA-AB5E-459315CDF2A1}"/>
    <cellStyle name="Comma 16 2 3 4 2" xfId="12778" xr:uid="{68F641D5-5042-4C3C-A63A-1013D9530918}"/>
    <cellStyle name="Comma 16 2 3 5" xfId="6739" xr:uid="{F1045DD6-84CC-46C3-9A32-55BE84D52EC6}"/>
    <cellStyle name="Comma 16 2 3 5 2" xfId="15792" xr:uid="{D93714E1-E83E-45A7-8483-4827E0590F0A}"/>
    <cellStyle name="Comma 16 2 3 6" xfId="9760" xr:uid="{8BD06C76-EAA7-4A2A-873F-C34A0C7FAC74}"/>
    <cellStyle name="Comma 16 2 4" xfId="647" xr:uid="{6361237E-CCB5-49C5-AC16-6F328711CFB2}"/>
    <cellStyle name="Comma 16 2 4 2" xfId="1651" xr:uid="{8E66B1B0-ED7E-4862-BB2A-915161C985C4}"/>
    <cellStyle name="Comma 16 2 4 2 2" xfId="4730" xr:uid="{F0D69D74-E983-4394-8C6A-B4100A499D01}"/>
    <cellStyle name="Comma 16 2 4 2 2 2" xfId="13783" xr:uid="{C0F42A88-6993-4C60-8A2D-1AED620DB8C2}"/>
    <cellStyle name="Comma 16 2 4 2 3" xfId="7744" xr:uid="{DA47B79C-F449-42E4-A960-51F3175F0F8E}"/>
    <cellStyle name="Comma 16 2 4 2 3 2" xfId="16797" xr:uid="{6F246F22-919A-4218-B453-78B081A476CE}"/>
    <cellStyle name="Comma 16 2 4 2 4" xfId="10765" xr:uid="{318568F6-0B3D-4B5F-8526-6DA5BBC5A6E6}"/>
    <cellStyle name="Comma 16 2 4 3" xfId="2655" xr:uid="{94DDD241-395A-4B4B-ADA0-36C4C77CDF52}"/>
    <cellStyle name="Comma 16 2 4 3 2" xfId="5734" xr:uid="{33854058-3126-4E3A-A9F7-C798B579591A}"/>
    <cellStyle name="Comma 16 2 4 3 2 2" xfId="14787" xr:uid="{069BC3A7-4163-48B7-993A-19A1F7EFAFA7}"/>
    <cellStyle name="Comma 16 2 4 3 3" xfId="8748" xr:uid="{69B250FD-A6B3-4EAA-9B45-17195D12ABF5}"/>
    <cellStyle name="Comma 16 2 4 3 3 2" xfId="17801" xr:uid="{4D02D891-2303-4062-81C2-870D54EDB5E0}"/>
    <cellStyle name="Comma 16 2 4 3 4" xfId="11769" xr:uid="{E5C2C2AD-CB5B-4F5B-9B6A-4F74A74E9043}"/>
    <cellStyle name="Comma 16 2 4 4" xfId="3726" xr:uid="{842033D8-7819-4B22-98A7-B06321A49D11}"/>
    <cellStyle name="Comma 16 2 4 4 2" xfId="12779" xr:uid="{9DF79F9F-5A9A-4E91-8CC0-222862302C44}"/>
    <cellStyle name="Comma 16 2 4 5" xfId="6740" xr:uid="{5F5C5F36-4ACF-46B3-965E-FD237B7DB977}"/>
    <cellStyle name="Comma 16 2 4 5 2" xfId="15793" xr:uid="{EB4475B8-9833-486A-9358-5DACE44F1745}"/>
    <cellStyle name="Comma 16 2 4 6" xfId="9761" xr:uid="{59808CC5-4312-4CF9-88B4-850CA19D006B}"/>
    <cellStyle name="Comma 16 2 5" xfId="1391" xr:uid="{D5572584-76E5-461E-8BC6-3D03FC00E87B}"/>
    <cellStyle name="Comma 16 2 5 2" xfId="4470" xr:uid="{9C323F98-C5D5-40B9-8C6F-0E23C2A3C337}"/>
    <cellStyle name="Comma 16 2 5 2 2" xfId="13523" xr:uid="{78EEE1BA-7C6F-4ADD-B210-97D208D040F1}"/>
    <cellStyle name="Comma 16 2 5 3" xfId="7484" xr:uid="{EC5D67D5-EA93-4528-8CA9-535C09BFDC58}"/>
    <cellStyle name="Comma 16 2 5 3 2" xfId="16537" xr:uid="{79EBFD8F-33DD-456D-8D9A-0F447CEC15DF}"/>
    <cellStyle name="Comma 16 2 5 4" xfId="10505" xr:uid="{F88F6C30-5A55-426D-8302-9D41D39688E6}"/>
    <cellStyle name="Comma 16 2 6" xfId="2395" xr:uid="{C07A8EDF-4311-47B0-9084-A4EBE1AA3499}"/>
    <cellStyle name="Comma 16 2 6 2" xfId="5474" xr:uid="{6D456D87-D5CD-4BAC-AEB5-15823D117B6D}"/>
    <cellStyle name="Comma 16 2 6 2 2" xfId="14527" xr:uid="{6EF34913-63E6-42FA-98F4-868339072FB5}"/>
    <cellStyle name="Comma 16 2 6 3" xfId="8488" xr:uid="{F794FFF5-2969-4CE0-8962-45E9B5590F30}"/>
    <cellStyle name="Comma 16 2 6 3 2" xfId="17541" xr:uid="{53D35282-2441-40B3-BC50-89F29E9B4281}"/>
    <cellStyle name="Comma 16 2 6 4" xfId="11509" xr:uid="{ED3D938F-86B6-48F0-8FA0-81F14C86DBE7}"/>
    <cellStyle name="Comma 16 2 7" xfId="3464" xr:uid="{BE4806F1-F907-4825-9A84-0212222D6A94}"/>
    <cellStyle name="Comma 16 2 7 2" xfId="12517" xr:uid="{0B78D970-75A2-4AD2-8FB7-E3BFFF429BB6}"/>
    <cellStyle name="Comma 16 2 8" xfId="6478" xr:uid="{33078552-4E0E-431C-BFEE-9120126B2885}"/>
    <cellStyle name="Comma 16 2 8 2" xfId="15531" xr:uid="{1A322B86-0C6F-4451-B07B-10B8D620FF8C}"/>
    <cellStyle name="Comma 16 2 9" xfId="9498" xr:uid="{697D53DE-E427-4323-A491-7B76FCF186C7}"/>
    <cellStyle name="Comma 16 3" xfId="515" xr:uid="{2AFCE092-16F8-4E8B-A619-32910FA1A7DC}"/>
    <cellStyle name="Comma 16 3 2" xfId="648" xr:uid="{234ABD29-7A81-4EB3-BC28-8901A18DDE23}"/>
    <cellStyle name="Comma 16 3 2 2" xfId="1652" xr:uid="{BB16F8C6-6F0B-4C92-BB4D-4EB72F49A351}"/>
    <cellStyle name="Comma 16 3 2 2 2" xfId="4731" xr:uid="{3EAE1775-FA67-4B50-B5B9-732DD375A66C}"/>
    <cellStyle name="Comma 16 3 2 2 2 2" xfId="13784" xr:uid="{62E477AD-D332-451B-BA25-A935644B0D20}"/>
    <cellStyle name="Comma 16 3 2 2 3" xfId="7745" xr:uid="{69C323AE-E44C-4518-9E1B-D9E75F5926C9}"/>
    <cellStyle name="Comma 16 3 2 2 3 2" xfId="16798" xr:uid="{1524A701-48A4-40A1-8D84-5BFCD71B2240}"/>
    <cellStyle name="Comma 16 3 2 2 4" xfId="10766" xr:uid="{81EC544A-6ADE-46D9-B922-AEA1C9275DDA}"/>
    <cellStyle name="Comma 16 3 2 3" xfId="2656" xr:uid="{F71B45D0-1471-4615-988A-AF42956B88CC}"/>
    <cellStyle name="Comma 16 3 2 3 2" xfId="5735" xr:uid="{AA90FAA4-5B2E-4187-9EFE-68F61D0643EE}"/>
    <cellStyle name="Comma 16 3 2 3 2 2" xfId="14788" xr:uid="{75F675A3-C9FB-4DC2-8BB6-B0A23457663C}"/>
    <cellStyle name="Comma 16 3 2 3 3" xfId="8749" xr:uid="{DEEF8325-D033-43C8-83BB-E00125289963}"/>
    <cellStyle name="Comma 16 3 2 3 3 2" xfId="17802" xr:uid="{7BAB5FC1-203C-4B04-A3C6-FAEDFC93FF07}"/>
    <cellStyle name="Comma 16 3 2 3 4" xfId="11770" xr:uid="{6E06C826-C445-4CF0-9F88-213E65B82141}"/>
    <cellStyle name="Comma 16 3 2 4" xfId="3727" xr:uid="{AD1BBA41-21A9-4346-8887-BC7B1CCBE308}"/>
    <cellStyle name="Comma 16 3 2 4 2" xfId="12780" xr:uid="{56F088D7-F55C-4469-87D3-914B85EB001B}"/>
    <cellStyle name="Comma 16 3 2 5" xfId="6741" xr:uid="{8544CE26-3FC3-4073-990C-B51B6F5C3D5D}"/>
    <cellStyle name="Comma 16 3 2 5 2" xfId="15794" xr:uid="{961ECC99-711A-4D42-9529-D9DD540BCB9E}"/>
    <cellStyle name="Comma 16 3 2 6" xfId="9762" xr:uid="{72F2B684-A1CC-4798-90B7-EB1780169B6D}"/>
    <cellStyle name="Comma 16 3 3" xfId="649" xr:uid="{2A1156F8-5180-4C5F-8035-0538FDAAAE2E}"/>
    <cellStyle name="Comma 16 3 3 2" xfId="1653" xr:uid="{75354683-0122-4DCC-84DF-F08DEB70D7CD}"/>
    <cellStyle name="Comma 16 3 3 2 2" xfId="4732" xr:uid="{E29A42B4-DF4B-40E9-90EE-0769A7525EC7}"/>
    <cellStyle name="Comma 16 3 3 2 2 2" xfId="13785" xr:uid="{5BD88BF1-5657-425A-8183-1B72B0693E28}"/>
    <cellStyle name="Comma 16 3 3 2 3" xfId="7746" xr:uid="{6FB1A589-D29E-476D-91FF-70155156B3B8}"/>
    <cellStyle name="Comma 16 3 3 2 3 2" xfId="16799" xr:uid="{C85D48EF-8259-49EA-BD33-31ED61CBEF2D}"/>
    <cellStyle name="Comma 16 3 3 2 4" xfId="10767" xr:uid="{FD71D992-93ED-47D0-BBA4-E17476954572}"/>
    <cellStyle name="Comma 16 3 3 3" xfId="2657" xr:uid="{5BAFB82F-8E01-4100-9FCD-127F4A39CF6A}"/>
    <cellStyle name="Comma 16 3 3 3 2" xfId="5736" xr:uid="{022E39FF-ACB9-4ED1-9C2D-95030153FDDE}"/>
    <cellStyle name="Comma 16 3 3 3 2 2" xfId="14789" xr:uid="{EDC3C650-6046-4828-987E-94B31E86607A}"/>
    <cellStyle name="Comma 16 3 3 3 3" xfId="8750" xr:uid="{94E77EF2-6B4C-4B8F-BD15-D98A283FFF40}"/>
    <cellStyle name="Comma 16 3 3 3 3 2" xfId="17803" xr:uid="{8BA5EF22-59FE-46FE-BEA4-D12B3708ABE6}"/>
    <cellStyle name="Comma 16 3 3 3 4" xfId="11771" xr:uid="{0E17664F-C511-4BF7-A27B-430591C59974}"/>
    <cellStyle name="Comma 16 3 3 4" xfId="3728" xr:uid="{E1401872-AEE2-4D86-884C-8ED30129864C}"/>
    <cellStyle name="Comma 16 3 3 4 2" xfId="12781" xr:uid="{4E0C95EB-FFAB-4D25-9F16-976D775D36C1}"/>
    <cellStyle name="Comma 16 3 3 5" xfId="6742" xr:uid="{798F58A2-E46E-4D8C-A293-61E007536DAF}"/>
    <cellStyle name="Comma 16 3 3 5 2" xfId="15795" xr:uid="{5964B50A-101A-4591-982E-28338049C178}"/>
    <cellStyle name="Comma 16 3 3 6" xfId="9763" xr:uid="{55A0AD04-8555-40D7-8E07-84B6B978DBF5}"/>
    <cellStyle name="Comma 16 3 4" xfId="1523" xr:uid="{9BE3AEAE-C0B5-4369-95D6-85DD77D92E2D}"/>
    <cellStyle name="Comma 16 3 4 2" xfId="4602" xr:uid="{23B910DA-F5E8-432B-B832-935D8F02E4C7}"/>
    <cellStyle name="Comma 16 3 4 2 2" xfId="13655" xr:uid="{8AEA50A1-741E-4C39-BE09-1C29DBF188C9}"/>
    <cellStyle name="Comma 16 3 4 3" xfId="7616" xr:uid="{DB49355F-5B56-4D5F-9246-9BF12D8B6332}"/>
    <cellStyle name="Comma 16 3 4 3 2" xfId="16669" xr:uid="{CD419D86-17F2-4167-BF8D-86CB8A82A81A}"/>
    <cellStyle name="Comma 16 3 4 4" xfId="10637" xr:uid="{390BB1E1-1E36-434C-8E43-A8E70938E33E}"/>
    <cellStyle name="Comma 16 3 5" xfId="2527" xr:uid="{40C7B60B-C9E6-4515-9DE6-EA0E96DFD651}"/>
    <cellStyle name="Comma 16 3 5 2" xfId="5606" xr:uid="{E4595112-9BCC-4832-9FE7-50C6572E7018}"/>
    <cellStyle name="Comma 16 3 5 2 2" xfId="14659" xr:uid="{C137CA66-C10D-40BB-AD37-EE7F0FCBC29C}"/>
    <cellStyle name="Comma 16 3 5 3" xfId="8620" xr:uid="{F47E7403-10F4-4CE1-A64E-5EA772440968}"/>
    <cellStyle name="Comma 16 3 5 3 2" xfId="17673" xr:uid="{40122CA0-E65A-4E78-88DE-3A588EA86110}"/>
    <cellStyle name="Comma 16 3 5 4" xfId="11641" xr:uid="{DF274E33-770C-49FA-AADB-1FB5DDFEA6BC}"/>
    <cellStyle name="Comma 16 3 6" xfId="3597" xr:uid="{5A579A12-6FAD-451E-9452-FB60105772E9}"/>
    <cellStyle name="Comma 16 3 6 2" xfId="12650" xr:uid="{B39F5C27-A348-4482-8704-F41761041830}"/>
    <cellStyle name="Comma 16 3 7" xfId="6611" xr:uid="{9EEBA5C0-549A-436E-9A08-3CBB192D2DB1}"/>
    <cellStyle name="Comma 16 3 7 2" xfId="15664" xr:uid="{49897988-85A2-4561-810B-E418B722C43E}"/>
    <cellStyle name="Comma 16 3 8" xfId="9631" xr:uid="{92D48453-40B9-4AD0-9AF1-6B0345E8E55F}"/>
    <cellStyle name="Comma 16 4" xfId="650" xr:uid="{CD5FCE2C-C307-45F9-A549-0D852B6D2934}"/>
    <cellStyle name="Comma 16 4 2" xfId="1654" xr:uid="{5AB96411-8A0F-45A9-9C7E-EAB69E73A0C7}"/>
    <cellStyle name="Comma 16 4 2 2" xfId="4733" xr:uid="{E14ED969-D77F-4A5A-BE80-054300EB6656}"/>
    <cellStyle name="Comma 16 4 2 2 2" xfId="13786" xr:uid="{B43BF138-65FF-4E3B-B8A8-4E391EF2F5FE}"/>
    <cellStyle name="Comma 16 4 2 3" xfId="7747" xr:uid="{5B0021DA-E4A7-4359-8A52-5618F6F8A6CC}"/>
    <cellStyle name="Comma 16 4 2 3 2" xfId="16800" xr:uid="{0292D049-37CE-45E5-BAAB-91C354D93E0D}"/>
    <cellStyle name="Comma 16 4 2 4" xfId="10768" xr:uid="{31DD9538-E54E-45F7-95ED-5AE65ADA35F6}"/>
    <cellStyle name="Comma 16 4 3" xfId="2658" xr:uid="{A43FE7AB-6D57-4A77-A0D2-2CAD37DE2C60}"/>
    <cellStyle name="Comma 16 4 3 2" xfId="5737" xr:uid="{E50128D9-41AA-4D94-8239-88EA3B238583}"/>
    <cellStyle name="Comma 16 4 3 2 2" xfId="14790" xr:uid="{C77F67FE-B6F9-4B9C-9DFD-C1CDCAA24839}"/>
    <cellStyle name="Comma 16 4 3 3" xfId="8751" xr:uid="{627AB477-9434-4451-A0B1-6B685337EBCE}"/>
    <cellStyle name="Comma 16 4 3 3 2" xfId="17804" xr:uid="{D06BC2A4-4547-4463-BC9C-E08F31A9A2B1}"/>
    <cellStyle name="Comma 16 4 3 4" xfId="11772" xr:uid="{B832663C-7940-4913-B1F8-C0EDADE5193C}"/>
    <cellStyle name="Comma 16 4 4" xfId="3729" xr:uid="{6099D7DB-7FA3-4945-BEBE-B18988060B3C}"/>
    <cellStyle name="Comma 16 4 4 2" xfId="12782" xr:uid="{8E6C86D3-EE8B-45BF-AFA2-EE3C818A7DE0}"/>
    <cellStyle name="Comma 16 4 5" xfId="6743" xr:uid="{3F1E4E9B-38E6-4243-87A4-1C0A12FDFFE4}"/>
    <cellStyle name="Comma 16 4 5 2" xfId="15796" xr:uid="{304B828C-1B75-4952-926D-EBCF35FBA5C6}"/>
    <cellStyle name="Comma 16 4 6" xfId="9764" xr:uid="{7DE568DC-9E50-496A-BEA0-D0EEB76B4D09}"/>
    <cellStyle name="Comma 16 5" xfId="651" xr:uid="{A09CDE73-5C13-43B4-B6A4-19840F354E2E}"/>
    <cellStyle name="Comma 16 5 2" xfId="1655" xr:uid="{6C6CE18F-3329-4983-9A7F-E4D50B60AC6B}"/>
    <cellStyle name="Comma 16 5 2 2" xfId="4734" xr:uid="{415B65FF-FF1D-45FC-8A43-2BD788DD6B6B}"/>
    <cellStyle name="Comma 16 5 2 2 2" xfId="13787" xr:uid="{79E7BD00-944F-4482-8588-3BF430599873}"/>
    <cellStyle name="Comma 16 5 2 3" xfId="7748" xr:uid="{DAAFB432-FF86-4B33-8035-30982D959F7D}"/>
    <cellStyle name="Comma 16 5 2 3 2" xfId="16801" xr:uid="{1B6EEEBD-762B-4A39-9AD3-407980DD7835}"/>
    <cellStyle name="Comma 16 5 2 4" xfId="10769" xr:uid="{7E208C51-8619-4A22-A556-284AA1501296}"/>
    <cellStyle name="Comma 16 5 3" xfId="2659" xr:uid="{9C8C9D84-22AC-4D27-B224-BB9562927078}"/>
    <cellStyle name="Comma 16 5 3 2" xfId="5738" xr:uid="{E26D1552-DCA7-4707-AC0F-D081150A63C7}"/>
    <cellStyle name="Comma 16 5 3 2 2" xfId="14791" xr:uid="{83A4E6A4-6D4E-4C37-9F21-03268D966DBB}"/>
    <cellStyle name="Comma 16 5 3 3" xfId="8752" xr:uid="{718B75A8-AD7C-4BB9-9CCC-FAAD9890CD82}"/>
    <cellStyle name="Comma 16 5 3 3 2" xfId="17805" xr:uid="{3674681F-5B1C-4407-B8D1-A8AAABD2CC09}"/>
    <cellStyle name="Comma 16 5 3 4" xfId="11773" xr:uid="{F7B056D6-0A02-4F23-A30E-18B3D1CE4672}"/>
    <cellStyle name="Comma 16 5 4" xfId="3730" xr:uid="{C0A11A77-C964-4997-B101-44957430931C}"/>
    <cellStyle name="Comma 16 5 4 2" xfId="12783" xr:uid="{A1F6B848-9EB3-4EBE-AFC6-DB402477D2E2}"/>
    <cellStyle name="Comma 16 5 5" xfId="6744" xr:uid="{AF0A8CCB-B54F-4952-9665-F40120471501}"/>
    <cellStyle name="Comma 16 5 5 2" xfId="15797" xr:uid="{3B79B24D-D649-46C1-97FF-65A80A15D280}"/>
    <cellStyle name="Comma 16 5 6" xfId="9765" xr:uid="{67C145AC-98C2-4102-AA9D-4F68E50602C8}"/>
    <cellStyle name="Comma 16 6" xfId="1352" xr:uid="{9A19E834-1E00-46F1-A751-DD54E885D6D6}"/>
    <cellStyle name="Comma 16 6 2" xfId="4431" xr:uid="{E46ACB6B-B2A2-4C9B-9E5F-C55E6E5E3274}"/>
    <cellStyle name="Comma 16 6 2 2" xfId="13484" xr:uid="{6EE88AE1-1148-4158-9AC2-7224F8CCB648}"/>
    <cellStyle name="Comma 16 6 3" xfId="7445" xr:uid="{EAFEC72C-D66F-44A2-9B04-B9F16EA4D8FD}"/>
    <cellStyle name="Comma 16 6 3 2" xfId="16498" xr:uid="{EFB7704E-3E8E-4BA7-A95E-C7E7FFE422B9}"/>
    <cellStyle name="Comma 16 6 4" xfId="10466" xr:uid="{540DAD1F-A2BA-45BA-90D6-C1B1FB5616C4}"/>
    <cellStyle name="Comma 16 7" xfId="2356" xr:uid="{5C220FCB-6C44-4DEF-B7F6-B90B538738A4}"/>
    <cellStyle name="Comma 16 7 2" xfId="5435" xr:uid="{4B5330BD-B9B3-4202-975B-E774830AE220}"/>
    <cellStyle name="Comma 16 7 2 2" xfId="14488" xr:uid="{E6E72C5B-B09C-4A4A-97C8-289F48F82C5D}"/>
    <cellStyle name="Comma 16 7 3" xfId="8449" xr:uid="{EB99311B-243C-41C5-8FAE-E9B8424D0FA1}"/>
    <cellStyle name="Comma 16 7 3 2" xfId="17502" xr:uid="{828C627E-1292-4940-AAB0-99D92E385C90}"/>
    <cellStyle name="Comma 16 7 4" xfId="11470" xr:uid="{C9144D6D-669B-4B0B-93DC-A87BC1CD792D}"/>
    <cellStyle name="Comma 16 8" xfId="3425" xr:uid="{8CABB9B4-AD9A-4C94-B0EF-6383EAC24088}"/>
    <cellStyle name="Comma 16 8 2" xfId="12478" xr:uid="{48249F85-4C65-4391-9AAE-C65D758477AB}"/>
    <cellStyle name="Comma 16 9" xfId="6439" xr:uid="{554AEF14-32EF-4B7E-B133-751DE6FD8AA7}"/>
    <cellStyle name="Comma 16 9 2" xfId="15492" xr:uid="{B6B8CD16-3FD2-428F-8FF8-5F4CC47B1EAA}"/>
    <cellStyle name="Comma 17" xfId="209" xr:uid="{5A4F4571-E107-4241-A623-B37D64C1F75D}"/>
    <cellStyle name="Comma 17 10" xfId="9437" xr:uid="{8EF186F9-929D-4CBF-8CAA-03DC0FFAEAA9}"/>
    <cellStyle name="Comma 17 2" xfId="335" xr:uid="{8F74507B-C33E-45AF-96BE-6E05CCF4DF4F}"/>
    <cellStyle name="Comma 17 2 2" xfId="533" xr:uid="{1091FEE1-DEBC-436A-B950-3618AAA4E983}"/>
    <cellStyle name="Comma 17 2 2 2" xfId="652" xr:uid="{20B3A9A8-45AD-4212-BF69-9B00DCA5103D}"/>
    <cellStyle name="Comma 17 2 2 2 2" xfId="1656" xr:uid="{F29965EB-A421-4E0C-883D-96E53FB5516B}"/>
    <cellStyle name="Comma 17 2 2 2 2 2" xfId="4735" xr:uid="{156B7AF9-457B-4154-8C7B-9EEC3887DC53}"/>
    <cellStyle name="Comma 17 2 2 2 2 2 2" xfId="13788" xr:uid="{ABED6DB5-6B9E-432D-8C15-4B6F1180B2E5}"/>
    <cellStyle name="Comma 17 2 2 2 2 3" xfId="7749" xr:uid="{15B7464D-B80D-4CE7-9435-B81F4E561B18}"/>
    <cellStyle name="Comma 17 2 2 2 2 3 2" xfId="16802" xr:uid="{B8870D31-9E90-4109-864E-31C218C86E1C}"/>
    <cellStyle name="Comma 17 2 2 2 2 4" xfId="10770" xr:uid="{924818C6-62D9-4C0A-9E73-C97CF5D81B70}"/>
    <cellStyle name="Comma 17 2 2 2 3" xfId="2660" xr:uid="{40C26F81-8C83-471E-BC94-CC914AB64013}"/>
    <cellStyle name="Comma 17 2 2 2 3 2" xfId="5739" xr:uid="{4C410A77-253A-4CB3-BCA9-71DAFE5D5CB0}"/>
    <cellStyle name="Comma 17 2 2 2 3 2 2" xfId="14792" xr:uid="{8BAFEF4F-1291-4C66-87F4-493B8B6283EA}"/>
    <cellStyle name="Comma 17 2 2 2 3 3" xfId="8753" xr:uid="{9F59F035-08EE-45B3-AE76-F23F71318C10}"/>
    <cellStyle name="Comma 17 2 2 2 3 3 2" xfId="17806" xr:uid="{620B048B-D49E-4CF2-ACED-47A55138812D}"/>
    <cellStyle name="Comma 17 2 2 2 3 4" xfId="11774" xr:uid="{D9C00245-F706-493A-8CB2-487127E6A698}"/>
    <cellStyle name="Comma 17 2 2 2 4" xfId="3731" xr:uid="{50045D58-9F72-4FEB-BB07-B2631E21CDC4}"/>
    <cellStyle name="Comma 17 2 2 2 4 2" xfId="12784" xr:uid="{D8E621DB-A8CF-4C3D-A570-EDAD097C90FA}"/>
    <cellStyle name="Comma 17 2 2 2 5" xfId="6745" xr:uid="{91C44D6C-E690-493A-A9D1-2636D2AD3A42}"/>
    <cellStyle name="Comma 17 2 2 2 5 2" xfId="15798" xr:uid="{F4E395F3-49BC-47A6-A9F0-81B0AFE07FF1}"/>
    <cellStyle name="Comma 17 2 2 2 6" xfId="9766" xr:uid="{BDAC7FC0-F87A-4FB8-90D8-9F4278EE3FC3}"/>
    <cellStyle name="Comma 17 2 2 3" xfId="653" xr:uid="{2977F82C-B646-4C64-A13C-E7E2891DF442}"/>
    <cellStyle name="Comma 17 2 2 3 2" xfId="1657" xr:uid="{4699D527-8509-4CB2-A908-8DA5B5A6BCAC}"/>
    <cellStyle name="Comma 17 2 2 3 2 2" xfId="4736" xr:uid="{15597CDB-5CCD-41D6-8C41-AAB5E86F477E}"/>
    <cellStyle name="Comma 17 2 2 3 2 2 2" xfId="13789" xr:uid="{9741BBCD-6E6B-46E6-B070-9A5575EB2A29}"/>
    <cellStyle name="Comma 17 2 2 3 2 3" xfId="7750" xr:uid="{FCAD4C6F-2EE1-4AAA-8092-768B711C88BD}"/>
    <cellStyle name="Comma 17 2 2 3 2 3 2" xfId="16803" xr:uid="{E691AB17-62C1-4578-8F78-E1316E88D001}"/>
    <cellStyle name="Comma 17 2 2 3 2 4" xfId="10771" xr:uid="{E8BB4DB8-107D-4EF0-B5DC-B135AC91293A}"/>
    <cellStyle name="Comma 17 2 2 3 3" xfId="2661" xr:uid="{A3614914-6C9B-4808-AB41-75707B263E70}"/>
    <cellStyle name="Comma 17 2 2 3 3 2" xfId="5740" xr:uid="{6C938C2E-37CC-4629-8919-4BF7C356C344}"/>
    <cellStyle name="Comma 17 2 2 3 3 2 2" xfId="14793" xr:uid="{548F9C16-4A92-48CD-AE79-8AC3F781B4DE}"/>
    <cellStyle name="Comma 17 2 2 3 3 3" xfId="8754" xr:uid="{8FEAAE4E-E6FE-43B7-B9F6-A2D081F8F705}"/>
    <cellStyle name="Comma 17 2 2 3 3 3 2" xfId="17807" xr:uid="{0EFACCCF-B8A9-40C5-A47F-E95A772FCCA8}"/>
    <cellStyle name="Comma 17 2 2 3 3 4" xfId="11775" xr:uid="{07C109CD-48AD-4B88-BCB0-ABA9E71021BF}"/>
    <cellStyle name="Comma 17 2 2 3 4" xfId="3732" xr:uid="{F4DE7F5D-F81F-4FC7-BB31-46FF6B7BB81D}"/>
    <cellStyle name="Comma 17 2 2 3 4 2" xfId="12785" xr:uid="{895DB532-E8CC-4B8E-8BEE-B5B7274647CE}"/>
    <cellStyle name="Comma 17 2 2 3 5" xfId="6746" xr:uid="{242ACD44-B197-4B59-8CAD-1AB0BC795D9B}"/>
    <cellStyle name="Comma 17 2 2 3 5 2" xfId="15799" xr:uid="{46E64177-788A-46CF-B9AB-2EEFD68CCA4B}"/>
    <cellStyle name="Comma 17 2 2 3 6" xfId="9767" xr:uid="{186FB082-22C1-4F89-8C8C-A13765E5A851}"/>
    <cellStyle name="Comma 17 2 2 4" xfId="1540" xr:uid="{E55567C3-A308-4AF3-99F5-4B280419957A}"/>
    <cellStyle name="Comma 17 2 2 4 2" xfId="4619" xr:uid="{28504019-25E5-409A-B622-2785D6368127}"/>
    <cellStyle name="Comma 17 2 2 4 2 2" xfId="13672" xr:uid="{F5D70FAF-99B3-480C-8C5A-BAF098FC151A}"/>
    <cellStyle name="Comma 17 2 2 4 3" xfId="7633" xr:uid="{D561A704-E2C5-4D26-BA71-F34462FA05E0}"/>
    <cellStyle name="Comma 17 2 2 4 3 2" xfId="16686" xr:uid="{8560437C-FB78-4025-95B7-6CCDC4A42A74}"/>
    <cellStyle name="Comma 17 2 2 4 4" xfId="10654" xr:uid="{C54A1487-13B9-4C7D-A800-98B8103156AD}"/>
    <cellStyle name="Comma 17 2 2 5" xfId="2544" xr:uid="{D71E2689-AF43-425C-A253-F969FAC2882A}"/>
    <cellStyle name="Comma 17 2 2 5 2" xfId="5623" xr:uid="{437701ED-50FF-4B89-93AE-E1E9D9159FDD}"/>
    <cellStyle name="Comma 17 2 2 5 2 2" xfId="14676" xr:uid="{CD1A0423-C4C1-4287-91B0-026F896B7C0F}"/>
    <cellStyle name="Comma 17 2 2 5 3" xfId="8637" xr:uid="{F5918E38-EE1F-408F-B252-89C783F0BD08}"/>
    <cellStyle name="Comma 17 2 2 5 3 2" xfId="17690" xr:uid="{48FE696D-191B-4CED-8886-517494A80F02}"/>
    <cellStyle name="Comma 17 2 2 5 4" xfId="11658" xr:uid="{E8EA2060-6BDF-48A3-8CC5-F68799CE0755}"/>
    <cellStyle name="Comma 17 2 2 6" xfId="3614" xr:uid="{951F47E8-2D1A-4B67-95AC-29FD936AB627}"/>
    <cellStyle name="Comma 17 2 2 6 2" xfId="12667" xr:uid="{A465F840-73CC-4633-850D-4D40BDCF1CC2}"/>
    <cellStyle name="Comma 17 2 2 7" xfId="6628" xr:uid="{D632EA6B-21E7-4A2D-A63C-8E8DECDD019B}"/>
    <cellStyle name="Comma 17 2 2 7 2" xfId="15681" xr:uid="{A4E480FC-5AB4-45ED-BE8C-67020F19E042}"/>
    <cellStyle name="Comma 17 2 2 8" xfId="9648" xr:uid="{E7ED1425-686D-444A-9D6B-192A7087D994}"/>
    <cellStyle name="Comma 17 2 3" xfId="654" xr:uid="{D0486C5A-885E-451C-A081-5B37C76707F4}"/>
    <cellStyle name="Comma 17 2 3 2" xfId="1658" xr:uid="{79CFCFAD-2B82-442D-9AFB-9702E8F28504}"/>
    <cellStyle name="Comma 17 2 3 2 2" xfId="4737" xr:uid="{22439421-FF32-402F-85CA-5140E76EE2B4}"/>
    <cellStyle name="Comma 17 2 3 2 2 2" xfId="13790" xr:uid="{0CD74EEA-24C0-472B-B5B7-40D3C7A77A85}"/>
    <cellStyle name="Comma 17 2 3 2 3" xfId="7751" xr:uid="{D33FF421-B9E2-41D4-BCEE-D296496DA6EE}"/>
    <cellStyle name="Comma 17 2 3 2 3 2" xfId="16804" xr:uid="{0365C2C8-0ADE-41DC-9CD0-AE3A195B8B91}"/>
    <cellStyle name="Comma 17 2 3 2 4" xfId="10772" xr:uid="{65350E2B-CB16-4EEA-9BFF-3D59E6B4B61A}"/>
    <cellStyle name="Comma 17 2 3 3" xfId="2662" xr:uid="{0E70A99C-659F-4251-90CA-0F02B59EB407}"/>
    <cellStyle name="Comma 17 2 3 3 2" xfId="5741" xr:uid="{4362CF31-C3B5-42DE-A82C-8772DE30A140}"/>
    <cellStyle name="Comma 17 2 3 3 2 2" xfId="14794" xr:uid="{791DA958-067F-4F52-8351-E9C1E29C8060}"/>
    <cellStyle name="Comma 17 2 3 3 3" xfId="8755" xr:uid="{CB744A29-4607-41B2-8F5A-ED7365071F51}"/>
    <cellStyle name="Comma 17 2 3 3 3 2" xfId="17808" xr:uid="{6AEB1F41-3CC2-481A-9997-D27E077B9F61}"/>
    <cellStyle name="Comma 17 2 3 3 4" xfId="11776" xr:uid="{407FA98D-68B7-41C0-BF06-CF44C8E756A5}"/>
    <cellStyle name="Comma 17 2 3 4" xfId="3733" xr:uid="{2D841EB7-1F3D-4F45-B915-0B23526FFD12}"/>
    <cellStyle name="Comma 17 2 3 4 2" xfId="12786" xr:uid="{73782F73-23DD-4236-85A0-9EE525792C57}"/>
    <cellStyle name="Comma 17 2 3 5" xfId="6747" xr:uid="{769B8C20-37F2-469A-A2A1-265F5C6AC7C9}"/>
    <cellStyle name="Comma 17 2 3 5 2" xfId="15800" xr:uid="{36555458-83BC-4890-A334-CFC0A43364AD}"/>
    <cellStyle name="Comma 17 2 3 6" xfId="9768" xr:uid="{4C64ED82-D63A-417F-B34F-94F7725332FD}"/>
    <cellStyle name="Comma 17 2 4" xfId="655" xr:uid="{DAF3235D-225A-48EA-AA74-0A00A7141837}"/>
    <cellStyle name="Comma 17 2 4 2" xfId="1659" xr:uid="{D7B4272A-323F-495D-9FC8-F8BC50F3DB1E}"/>
    <cellStyle name="Comma 17 2 4 2 2" xfId="4738" xr:uid="{50CD4D96-E8DB-4C0B-AFA5-F4C7A7FBC942}"/>
    <cellStyle name="Comma 17 2 4 2 2 2" xfId="13791" xr:uid="{3821B22D-07D6-4761-9E98-882D85A8A472}"/>
    <cellStyle name="Comma 17 2 4 2 3" xfId="7752" xr:uid="{3C21AA9B-A235-46C0-B11C-1F758D061A74}"/>
    <cellStyle name="Comma 17 2 4 2 3 2" xfId="16805" xr:uid="{71A27CE2-8B76-441C-ADF9-B29230E8BDFD}"/>
    <cellStyle name="Comma 17 2 4 2 4" xfId="10773" xr:uid="{881B9421-4B1C-4C66-A272-76000F5C5B69}"/>
    <cellStyle name="Comma 17 2 4 3" xfId="2663" xr:uid="{AE3F6CF9-AD7B-4295-8AFF-979120B1C68D}"/>
    <cellStyle name="Comma 17 2 4 3 2" xfId="5742" xr:uid="{B1D323DF-ED8B-4F36-B010-5FF68769B533}"/>
    <cellStyle name="Comma 17 2 4 3 2 2" xfId="14795" xr:uid="{31DF5F4B-9CFA-4087-BA82-405041F4B84F}"/>
    <cellStyle name="Comma 17 2 4 3 3" xfId="8756" xr:uid="{9F2B2652-A24C-4AE7-9CA1-7E2A89392A46}"/>
    <cellStyle name="Comma 17 2 4 3 3 2" xfId="17809" xr:uid="{3B58D1C4-1DE6-4E4D-AADB-6D92ED073357}"/>
    <cellStyle name="Comma 17 2 4 3 4" xfId="11777" xr:uid="{C897BFEF-99C0-4AFD-8CCE-601A8471FD10}"/>
    <cellStyle name="Comma 17 2 4 4" xfId="3734" xr:uid="{52717D24-A370-4E0B-B97B-D934D5DBCFF8}"/>
    <cellStyle name="Comma 17 2 4 4 2" xfId="12787" xr:uid="{2DD01716-BF3F-4A3C-84FE-B2A914B3CAFD}"/>
    <cellStyle name="Comma 17 2 4 5" xfId="6748" xr:uid="{E229DDF2-B8A5-4F0C-884B-FDFAF10BCBA7}"/>
    <cellStyle name="Comma 17 2 4 5 2" xfId="15801" xr:uid="{93F7FDA2-1FC8-4A75-9266-650624D440B2}"/>
    <cellStyle name="Comma 17 2 4 6" xfId="9769" xr:uid="{F5C696B8-5E5A-4FF6-8785-B55BAB6A96C3}"/>
    <cellStyle name="Comma 17 2 5" xfId="1369" xr:uid="{DD7BCE14-47A4-4A39-8986-B3A6840AD75A}"/>
    <cellStyle name="Comma 17 2 5 2" xfId="4448" xr:uid="{A012638F-F9A1-4ABA-A24A-FA1CE4EDB6B1}"/>
    <cellStyle name="Comma 17 2 5 2 2" xfId="13501" xr:uid="{666629AE-CC17-4AE3-B0AF-DD5066ACE7B9}"/>
    <cellStyle name="Comma 17 2 5 3" xfId="7462" xr:uid="{F1CF0DAE-896D-402F-81EE-61BD1AED4D75}"/>
    <cellStyle name="Comma 17 2 5 3 2" xfId="16515" xr:uid="{2D45421D-9C19-49ED-963C-B19F936F92F4}"/>
    <cellStyle name="Comma 17 2 5 4" xfId="10483" xr:uid="{BAEADB8A-3D1C-4764-8A7C-ED75F167F8D8}"/>
    <cellStyle name="Comma 17 2 6" xfId="2373" xr:uid="{90CAF04E-24B0-4687-8E50-1387C1FBA6D2}"/>
    <cellStyle name="Comma 17 2 6 2" xfId="5452" xr:uid="{60F74991-CFA9-48D6-93CF-73929E88EC7F}"/>
    <cellStyle name="Comma 17 2 6 2 2" xfId="14505" xr:uid="{9ED76E16-6FDD-4906-9F06-E317DBDF77FF}"/>
    <cellStyle name="Comma 17 2 6 3" xfId="8466" xr:uid="{E2EDA53C-7685-4483-98E0-961F84633E86}"/>
    <cellStyle name="Comma 17 2 6 3 2" xfId="17519" xr:uid="{612D9C79-1AD1-46AB-BB4D-C96FBA132024}"/>
    <cellStyle name="Comma 17 2 6 4" xfId="11487" xr:uid="{0427E248-2761-40F5-9D14-8933CC9DCF71}"/>
    <cellStyle name="Comma 17 2 7" xfId="3442" xr:uid="{744789A0-DB77-4E04-8813-50006B467C87}"/>
    <cellStyle name="Comma 17 2 7 2" xfId="12495" xr:uid="{DD1CD1C8-311E-41B7-9023-17C4F1AA697A}"/>
    <cellStyle name="Comma 17 2 8" xfId="6456" xr:uid="{6D0C6BA1-9E68-4661-B48D-DE54311D1812}"/>
    <cellStyle name="Comma 17 2 8 2" xfId="15509" xr:uid="{9BF4D99B-F6F1-4C08-9356-BE4305A32763}"/>
    <cellStyle name="Comma 17 2 9" xfId="9476" xr:uid="{F126D2EB-57B8-473F-956D-F7473C82B9D3}"/>
    <cellStyle name="Comma 17 3" xfId="492" xr:uid="{1204593D-6605-42F2-A8AC-86FAF6689A36}"/>
    <cellStyle name="Comma 17 3 2" xfId="656" xr:uid="{0BD6FF6D-6B1E-44DE-981B-90E8EED990CF}"/>
    <cellStyle name="Comma 17 3 2 2" xfId="1660" xr:uid="{6BF8055D-2EC2-47A4-AACD-BA2E90E493BC}"/>
    <cellStyle name="Comma 17 3 2 2 2" xfId="4739" xr:uid="{1718BB06-8282-40F2-A60E-327C79575446}"/>
    <cellStyle name="Comma 17 3 2 2 2 2" xfId="13792" xr:uid="{AFA296D1-272B-4A9B-B63C-C71D38EF36E8}"/>
    <cellStyle name="Comma 17 3 2 2 3" xfId="7753" xr:uid="{31CF611B-612C-4F5F-AEE1-650EF78ACA79}"/>
    <cellStyle name="Comma 17 3 2 2 3 2" xfId="16806" xr:uid="{9F1D28D6-64EC-4E8B-8404-A75420209906}"/>
    <cellStyle name="Comma 17 3 2 2 4" xfId="10774" xr:uid="{5588E244-0B9B-495C-9980-5E4A8272A2EF}"/>
    <cellStyle name="Comma 17 3 2 3" xfId="2664" xr:uid="{515DD6C2-2DBC-46FC-9D1E-ADF8C7268CCD}"/>
    <cellStyle name="Comma 17 3 2 3 2" xfId="5743" xr:uid="{A3BD3172-ECDB-4721-8B6A-338AA0ED495E}"/>
    <cellStyle name="Comma 17 3 2 3 2 2" xfId="14796" xr:uid="{88526356-64B9-480D-92C2-08FEE789C018}"/>
    <cellStyle name="Comma 17 3 2 3 3" xfId="8757" xr:uid="{435D68C1-0194-4960-B6AD-75DB829704A7}"/>
    <cellStyle name="Comma 17 3 2 3 3 2" xfId="17810" xr:uid="{22EDC9E3-8988-4FD5-B5A9-463F34FA0D22}"/>
    <cellStyle name="Comma 17 3 2 3 4" xfId="11778" xr:uid="{8C6BF4FC-6A27-4FB9-B48F-9D6569BE81D8}"/>
    <cellStyle name="Comma 17 3 2 4" xfId="3735" xr:uid="{0D772C8A-0919-44D4-BD32-7AF65F964088}"/>
    <cellStyle name="Comma 17 3 2 4 2" xfId="12788" xr:uid="{E441BDD3-2EA5-4635-8F3C-11AFD7E23DD3}"/>
    <cellStyle name="Comma 17 3 2 5" xfId="6749" xr:uid="{883C0B9F-1C3C-44E3-A567-446445A8DF0C}"/>
    <cellStyle name="Comma 17 3 2 5 2" xfId="15802" xr:uid="{AE0FB0AC-FE43-49FF-B481-770543A440E6}"/>
    <cellStyle name="Comma 17 3 2 6" xfId="9770" xr:uid="{F66D354C-A369-4CA3-A207-99E8DA375033}"/>
    <cellStyle name="Comma 17 3 3" xfId="657" xr:uid="{8590300C-A5AF-41E1-9D35-8E6A96491FC3}"/>
    <cellStyle name="Comma 17 3 3 2" xfId="1661" xr:uid="{79E644EB-3309-499D-949B-CE1A1AA0FCB5}"/>
    <cellStyle name="Comma 17 3 3 2 2" xfId="4740" xr:uid="{3D087F20-955B-48FB-845D-1AA136D7C512}"/>
    <cellStyle name="Comma 17 3 3 2 2 2" xfId="13793" xr:uid="{7CDD9F06-B9CA-488D-B277-470DC7A46D17}"/>
    <cellStyle name="Comma 17 3 3 2 3" xfId="7754" xr:uid="{25AA9971-2AEC-487D-8422-030DD408A768}"/>
    <cellStyle name="Comma 17 3 3 2 3 2" xfId="16807" xr:uid="{D9F68943-29EE-4BF3-9822-82FE688E14B7}"/>
    <cellStyle name="Comma 17 3 3 2 4" xfId="10775" xr:uid="{51F0EC71-2FA4-4541-A005-8A561F2F082F}"/>
    <cellStyle name="Comma 17 3 3 3" xfId="2665" xr:uid="{BE4766AB-F080-4340-83B0-8C6260A72B76}"/>
    <cellStyle name="Comma 17 3 3 3 2" xfId="5744" xr:uid="{A5637D81-C8A5-4374-BA17-0B8334E888BE}"/>
    <cellStyle name="Comma 17 3 3 3 2 2" xfId="14797" xr:uid="{CC9F2086-199D-49A6-B40B-08BE30FC6C17}"/>
    <cellStyle name="Comma 17 3 3 3 3" xfId="8758" xr:uid="{BD898117-F2BC-4E2F-9167-67A41255EECD}"/>
    <cellStyle name="Comma 17 3 3 3 3 2" xfId="17811" xr:uid="{BF1CDF33-890D-4877-8E72-88542525A748}"/>
    <cellStyle name="Comma 17 3 3 3 4" xfId="11779" xr:uid="{A5B66C0F-9464-4337-B9C8-A371DACF2796}"/>
    <cellStyle name="Comma 17 3 3 4" xfId="3736" xr:uid="{91AC6E26-DA39-4F47-8EF7-9963195B2168}"/>
    <cellStyle name="Comma 17 3 3 4 2" xfId="12789" xr:uid="{0DF16E02-149E-4028-B247-8657DCF45F20}"/>
    <cellStyle name="Comma 17 3 3 5" xfId="6750" xr:uid="{DBBA66F5-5BD7-48B8-96DC-569B91F4430A}"/>
    <cellStyle name="Comma 17 3 3 5 2" xfId="15803" xr:uid="{F531642F-94CF-452E-A810-7B97FBC6754E}"/>
    <cellStyle name="Comma 17 3 3 6" xfId="9771" xr:uid="{10D511FA-FB00-4D6A-A497-153569B87FCE}"/>
    <cellStyle name="Comma 17 3 4" xfId="1501" xr:uid="{14031147-0F24-47B0-827C-BA3E472761C3}"/>
    <cellStyle name="Comma 17 3 4 2" xfId="4580" xr:uid="{59B720B6-12AC-4393-90AB-9E1D404766BE}"/>
    <cellStyle name="Comma 17 3 4 2 2" xfId="13633" xr:uid="{EF601A3D-6D6A-41D1-96DC-17FC66A8619B}"/>
    <cellStyle name="Comma 17 3 4 3" xfId="7594" xr:uid="{09F8B4AF-CC20-4364-860A-AF35B0531297}"/>
    <cellStyle name="Comma 17 3 4 3 2" xfId="16647" xr:uid="{24C8B91B-4C68-4714-BB6F-21FFF25BBBDD}"/>
    <cellStyle name="Comma 17 3 4 4" xfId="10615" xr:uid="{5BB0F679-8F7E-4D64-9B00-F57F2C1945D5}"/>
    <cellStyle name="Comma 17 3 5" xfId="2505" xr:uid="{93236A6C-253D-433B-9016-0C4F253A187B}"/>
    <cellStyle name="Comma 17 3 5 2" xfId="5584" xr:uid="{BA3AB479-C5D1-4344-9B5F-0D6CB5365D46}"/>
    <cellStyle name="Comma 17 3 5 2 2" xfId="14637" xr:uid="{3CFFFA9F-B61C-44A3-B79C-C20098BD999D}"/>
    <cellStyle name="Comma 17 3 5 3" xfId="8598" xr:uid="{B12C8F47-FC53-4DAF-A9F7-1D30ADA1C94F}"/>
    <cellStyle name="Comma 17 3 5 3 2" xfId="17651" xr:uid="{1BC465AF-84BE-41D0-BEC3-1FEEA82EC91D}"/>
    <cellStyle name="Comma 17 3 5 4" xfId="11619" xr:uid="{0CE15F0E-3B95-4CA9-8A50-F6C197554B9A}"/>
    <cellStyle name="Comma 17 3 6" xfId="3575" xr:uid="{725D96BE-58B0-45FD-AE75-8AFD1668ABE8}"/>
    <cellStyle name="Comma 17 3 6 2" xfId="12628" xr:uid="{C849D29B-9E18-4F24-9457-C7E2D683CBB8}"/>
    <cellStyle name="Comma 17 3 7" xfId="6589" xr:uid="{418D7FBA-4E8A-4E90-8065-1BC1DF34F040}"/>
    <cellStyle name="Comma 17 3 7 2" xfId="15642" xr:uid="{6FFCD855-7B57-4BE6-B8AD-1156F1EB180E}"/>
    <cellStyle name="Comma 17 3 8" xfId="9609" xr:uid="{4A55B684-1CBF-47F5-96C7-CADEB0FD7916}"/>
    <cellStyle name="Comma 17 4" xfId="658" xr:uid="{38517772-975E-4203-A41B-C07B434081C7}"/>
    <cellStyle name="Comma 17 4 2" xfId="1662" xr:uid="{1DD86071-57BF-4B3A-AACD-2021941C6D95}"/>
    <cellStyle name="Comma 17 4 2 2" xfId="4741" xr:uid="{7CDD503C-B7EB-43FD-BF5B-84E288D1493C}"/>
    <cellStyle name="Comma 17 4 2 2 2" xfId="13794" xr:uid="{FCB58134-8606-4869-A87D-FEDD491D8018}"/>
    <cellStyle name="Comma 17 4 2 3" xfId="7755" xr:uid="{56D74B1D-F908-4619-BBFE-614D62013607}"/>
    <cellStyle name="Comma 17 4 2 3 2" xfId="16808" xr:uid="{5A2A506D-7C29-4F46-A989-5D35A9731934}"/>
    <cellStyle name="Comma 17 4 2 4" xfId="10776" xr:uid="{CCEFB365-5F65-43B5-9D13-DDFBFC2F29AE}"/>
    <cellStyle name="Comma 17 4 3" xfId="2666" xr:uid="{7EE5E7EA-4061-404A-9C86-08DCE1B1CBF5}"/>
    <cellStyle name="Comma 17 4 3 2" xfId="5745" xr:uid="{22363D94-D6A2-4FD8-BADA-32D22F9DE523}"/>
    <cellStyle name="Comma 17 4 3 2 2" xfId="14798" xr:uid="{1223172F-CA72-4FF6-B63A-63925E0AADDE}"/>
    <cellStyle name="Comma 17 4 3 3" xfId="8759" xr:uid="{75963E4C-3DCF-491E-AC6A-AC5D459B3B99}"/>
    <cellStyle name="Comma 17 4 3 3 2" xfId="17812" xr:uid="{AF944679-A2E3-4E93-A1D3-49E05B27142E}"/>
    <cellStyle name="Comma 17 4 3 4" xfId="11780" xr:uid="{82342CAD-71DB-46C4-A2AA-3B632873B80D}"/>
    <cellStyle name="Comma 17 4 4" xfId="3737" xr:uid="{0413DC7B-26E8-445B-B373-97EB65593E26}"/>
    <cellStyle name="Comma 17 4 4 2" xfId="12790" xr:uid="{2199CBB3-5C30-429A-B532-48FF82CABB4E}"/>
    <cellStyle name="Comma 17 4 5" xfId="6751" xr:uid="{621B164B-680B-40A6-BE7C-13433EEAC213}"/>
    <cellStyle name="Comma 17 4 5 2" xfId="15804" xr:uid="{62D34AFA-5D70-4664-BAB7-C998639445A5}"/>
    <cellStyle name="Comma 17 4 6" xfId="9772" xr:uid="{797ECD39-0AD7-4786-9E44-97189EB90554}"/>
    <cellStyle name="Comma 17 5" xfId="659" xr:uid="{3585C840-AEDD-4863-B7A2-2AEB103C8097}"/>
    <cellStyle name="Comma 17 5 2" xfId="1663" xr:uid="{5BEB90FB-4F8C-492F-B98E-2F620DC864BA}"/>
    <cellStyle name="Comma 17 5 2 2" xfId="4742" xr:uid="{73A60CC7-94E7-41B3-8ACF-5D7D00E39E37}"/>
    <cellStyle name="Comma 17 5 2 2 2" xfId="13795" xr:uid="{503339C7-5754-4119-8ADB-FBAEEDBA4915}"/>
    <cellStyle name="Comma 17 5 2 3" xfId="7756" xr:uid="{917AA736-85F6-4F0B-9BC2-B130C8DA29CB}"/>
    <cellStyle name="Comma 17 5 2 3 2" xfId="16809" xr:uid="{1D99115A-D890-49CD-A25A-22C67514D86A}"/>
    <cellStyle name="Comma 17 5 2 4" xfId="10777" xr:uid="{23EC1FEE-AEFC-4558-8DA8-7178D528E890}"/>
    <cellStyle name="Comma 17 5 3" xfId="2667" xr:uid="{382C6C15-7DD7-4D58-A6CB-00370FC58A96}"/>
    <cellStyle name="Comma 17 5 3 2" xfId="5746" xr:uid="{AB559D7D-5B41-4BE5-84AE-4B164FD32AF6}"/>
    <cellStyle name="Comma 17 5 3 2 2" xfId="14799" xr:uid="{0A394382-AE30-452A-B782-58675E295123}"/>
    <cellStyle name="Comma 17 5 3 3" xfId="8760" xr:uid="{52255ED3-A510-4ECC-8A9E-827CA11801CB}"/>
    <cellStyle name="Comma 17 5 3 3 2" xfId="17813" xr:uid="{35A2EF84-0F03-4471-A160-0C8B48DA1AA2}"/>
    <cellStyle name="Comma 17 5 3 4" xfId="11781" xr:uid="{5A1E7E7F-07C0-4522-A68D-88B11DDE8137}"/>
    <cellStyle name="Comma 17 5 4" xfId="3738" xr:uid="{03A2BE9F-2955-48A2-AC36-C5B55BEA6F5E}"/>
    <cellStyle name="Comma 17 5 4 2" xfId="12791" xr:uid="{2F499AE3-2CB2-4B54-89A4-34CF08FC44C8}"/>
    <cellStyle name="Comma 17 5 5" xfId="6752" xr:uid="{7087C645-D49B-459C-ACE7-87E22B2EAA7E}"/>
    <cellStyle name="Comma 17 5 5 2" xfId="15805" xr:uid="{A9F556AC-17DB-4D58-8E21-ACE533B0D582}"/>
    <cellStyle name="Comma 17 5 6" xfId="9773" xr:uid="{40BA2506-90E6-4C77-8543-EE41981EDE74}"/>
    <cellStyle name="Comma 17 6" xfId="1330" xr:uid="{5AFA59DD-5FDA-41F3-8E5D-E6AEB55C4CBF}"/>
    <cellStyle name="Comma 17 6 2" xfId="4409" xr:uid="{B2D24D25-1E46-4EA7-BC3C-DAE28A33DF60}"/>
    <cellStyle name="Comma 17 6 2 2" xfId="13462" xr:uid="{740B1D6D-A777-4D12-AE6E-437EA473B807}"/>
    <cellStyle name="Comma 17 6 3" xfId="7423" xr:uid="{6EE35B06-EE5C-4953-A348-2E65F61BDD21}"/>
    <cellStyle name="Comma 17 6 3 2" xfId="16476" xr:uid="{907513F1-3C23-4710-B305-CDA25E0C132D}"/>
    <cellStyle name="Comma 17 6 4" xfId="10444" xr:uid="{2127F0EE-BE15-4229-84D7-DD83BD89E66D}"/>
    <cellStyle name="Comma 17 7" xfId="2334" xr:uid="{C2E1F3AF-BA74-46FC-841D-66375CE689DE}"/>
    <cellStyle name="Comma 17 7 2" xfId="5413" xr:uid="{6A071119-D8B0-468F-ADD1-F0B5DD938223}"/>
    <cellStyle name="Comma 17 7 2 2" xfId="14466" xr:uid="{E97FFCFD-B0B7-4288-B3C1-5C1423AE6A46}"/>
    <cellStyle name="Comma 17 7 3" xfId="8427" xr:uid="{EB1B359C-3211-4960-8BBD-93FFB6F9FB57}"/>
    <cellStyle name="Comma 17 7 3 2" xfId="17480" xr:uid="{75E9F26A-ACAB-4B4C-B89D-B72D5FE9A929}"/>
    <cellStyle name="Comma 17 7 4" xfId="11448" xr:uid="{70843489-EA05-463D-90BE-1FEFF11BA640}"/>
    <cellStyle name="Comma 17 8" xfId="3403" xr:uid="{853E09C0-442A-4020-8EE9-95BB38AFA0DE}"/>
    <cellStyle name="Comma 17 8 2" xfId="12456" xr:uid="{CD398A86-BCB1-4D0B-9A63-6CBF082A5B69}"/>
    <cellStyle name="Comma 17 9" xfId="6417" xr:uid="{918C01D9-B57C-4BB4-8335-87921915CB49}"/>
    <cellStyle name="Comma 17 9 2" xfId="15470" xr:uid="{990142EE-4E86-47B4-96DE-C70F82B8E182}"/>
    <cellStyle name="Comma 18" xfId="298" xr:uid="{DF0E9A5D-B431-4C32-AC6B-3B1875107825}"/>
    <cellStyle name="Comma 18 10" xfId="9457" xr:uid="{62EEB54F-6ED0-4167-BE92-FD5D50BE36C2}"/>
    <cellStyle name="Comma 18 2" xfId="355" xr:uid="{E4458D9D-2BA7-4585-9432-3DCB025BB08C}"/>
    <cellStyle name="Comma 18 2 2" xfId="553" xr:uid="{8046AF81-A7DE-476C-94AD-CDD32AD929B0}"/>
    <cellStyle name="Comma 18 2 2 2" xfId="660" xr:uid="{7AD331DB-D31B-408B-94C1-B9F5F6E54D72}"/>
    <cellStyle name="Comma 18 2 2 2 2" xfId="1664" xr:uid="{495FB9C4-A356-4614-BC6C-0441D98ECA88}"/>
    <cellStyle name="Comma 18 2 2 2 2 2" xfId="4743" xr:uid="{1958EC7C-5A10-425E-A473-86A67BC841BD}"/>
    <cellStyle name="Comma 18 2 2 2 2 2 2" xfId="13796" xr:uid="{9883C78A-4B6C-4C44-B4CA-8DE8C44CA636}"/>
    <cellStyle name="Comma 18 2 2 2 2 3" xfId="7757" xr:uid="{E7BF9A53-D5D7-4B68-9451-3A0CA48F58CE}"/>
    <cellStyle name="Comma 18 2 2 2 2 3 2" xfId="16810" xr:uid="{D1C16437-B196-4F36-B505-09C7C0423AB7}"/>
    <cellStyle name="Comma 18 2 2 2 2 4" xfId="10778" xr:uid="{B72F0E1D-B263-486F-BE02-60BE0144B07A}"/>
    <cellStyle name="Comma 18 2 2 2 3" xfId="2668" xr:uid="{1E6981F1-1037-4FB8-8D94-8DDC7D0E6782}"/>
    <cellStyle name="Comma 18 2 2 2 3 2" xfId="5747" xr:uid="{07C37800-060B-4C10-B44C-B49D5C96C0E0}"/>
    <cellStyle name="Comma 18 2 2 2 3 2 2" xfId="14800" xr:uid="{DDEA2718-B76D-4242-A856-6E27B365A569}"/>
    <cellStyle name="Comma 18 2 2 2 3 3" xfId="8761" xr:uid="{49FB5ACF-F3F3-4AF5-99BA-A27E3A2F833C}"/>
    <cellStyle name="Comma 18 2 2 2 3 3 2" xfId="17814" xr:uid="{EC8ED0D8-6155-4FF9-A199-BDE4E222E19E}"/>
    <cellStyle name="Comma 18 2 2 2 3 4" xfId="11782" xr:uid="{AE0534E4-4351-4E24-8C6E-46DBC8B3DBB2}"/>
    <cellStyle name="Comma 18 2 2 2 4" xfId="3739" xr:uid="{9977FB94-B77C-4B61-A818-0894847E6E2E}"/>
    <cellStyle name="Comma 18 2 2 2 4 2" xfId="12792" xr:uid="{3F025233-2D36-46D4-A816-30A4AAB0FDF7}"/>
    <cellStyle name="Comma 18 2 2 2 5" xfId="6753" xr:uid="{00B55608-606A-463D-95C5-9C40CD1801BA}"/>
    <cellStyle name="Comma 18 2 2 2 5 2" xfId="15806" xr:uid="{34AB5EED-0AE0-4D3F-B6F8-37AF3337DD63}"/>
    <cellStyle name="Comma 18 2 2 2 6" xfId="9774" xr:uid="{BC9C9499-B1BB-4241-964F-DFE87FA92726}"/>
    <cellStyle name="Comma 18 2 2 3" xfId="661" xr:uid="{99AA5F4F-28EC-4C99-96B8-4A5367AC231A}"/>
    <cellStyle name="Comma 18 2 2 3 2" xfId="1665" xr:uid="{159CAD6A-A5D5-4A76-AF3E-4D6A5CA9D83C}"/>
    <cellStyle name="Comma 18 2 2 3 2 2" xfId="4744" xr:uid="{E2D34BD9-8A18-4B4C-9856-BD0741A1A957}"/>
    <cellStyle name="Comma 18 2 2 3 2 2 2" xfId="13797" xr:uid="{F415C73E-4899-403C-8747-F6B9774379DD}"/>
    <cellStyle name="Comma 18 2 2 3 2 3" xfId="7758" xr:uid="{8B9922A0-0028-480B-B810-8B81D8151090}"/>
    <cellStyle name="Comma 18 2 2 3 2 3 2" xfId="16811" xr:uid="{F01AEDFE-2A12-4AE3-9652-6A6B38598D7C}"/>
    <cellStyle name="Comma 18 2 2 3 2 4" xfId="10779" xr:uid="{51123F9E-22A4-405E-A6FD-1DAE50270149}"/>
    <cellStyle name="Comma 18 2 2 3 3" xfId="2669" xr:uid="{01009701-E358-4489-83B0-1812805FFCC0}"/>
    <cellStyle name="Comma 18 2 2 3 3 2" xfId="5748" xr:uid="{A6157D67-0C98-42B9-8840-67B9A9E8F041}"/>
    <cellStyle name="Comma 18 2 2 3 3 2 2" xfId="14801" xr:uid="{78EC4C0C-E96B-4CA0-B40B-4DC50AFD02D6}"/>
    <cellStyle name="Comma 18 2 2 3 3 3" xfId="8762" xr:uid="{8CEFA310-3FCE-4D08-9346-D9008C358F26}"/>
    <cellStyle name="Comma 18 2 2 3 3 3 2" xfId="17815" xr:uid="{5B024234-7210-4E7B-A236-1AF3AF260792}"/>
    <cellStyle name="Comma 18 2 2 3 3 4" xfId="11783" xr:uid="{2F08C0B4-D892-4A85-AF54-1FE58B45C08D}"/>
    <cellStyle name="Comma 18 2 2 3 4" xfId="3740" xr:uid="{1C9E13A9-9B79-4497-BB1C-9C9EA927918B}"/>
    <cellStyle name="Comma 18 2 2 3 4 2" xfId="12793" xr:uid="{36990E74-7249-4164-9AAD-BFAFF17BF7BD}"/>
    <cellStyle name="Comma 18 2 2 3 5" xfId="6754" xr:uid="{FD1CD6F3-0191-4C09-A156-D65AA986FE30}"/>
    <cellStyle name="Comma 18 2 2 3 5 2" xfId="15807" xr:uid="{E31476EB-8CE1-4AE5-95F5-92298D78BF41}"/>
    <cellStyle name="Comma 18 2 2 3 6" xfId="9775" xr:uid="{53051B4E-3E6D-4167-B048-491C66B086B2}"/>
    <cellStyle name="Comma 18 2 2 4" xfId="1560" xr:uid="{667403D4-EE95-4D09-B6F9-FD9CEAB07AE5}"/>
    <cellStyle name="Comma 18 2 2 4 2" xfId="4639" xr:uid="{5473AA9C-1528-45EB-81F5-EF16ACE0E156}"/>
    <cellStyle name="Comma 18 2 2 4 2 2" xfId="13692" xr:uid="{A17D693F-07B6-4945-8B79-8A5B105A8007}"/>
    <cellStyle name="Comma 18 2 2 4 3" xfId="7653" xr:uid="{348DFB5A-086F-4654-A2B0-41C5F9B838AD}"/>
    <cellStyle name="Comma 18 2 2 4 3 2" xfId="16706" xr:uid="{8AB12EE4-17DC-4DEB-B1CC-E5B42A560AA4}"/>
    <cellStyle name="Comma 18 2 2 4 4" xfId="10674" xr:uid="{5305A1B4-89E3-454A-8900-F617C8F0BA6B}"/>
    <cellStyle name="Comma 18 2 2 5" xfId="2564" xr:uid="{24AF6254-9E1A-49EF-94AF-A497BF2C2644}"/>
    <cellStyle name="Comma 18 2 2 5 2" xfId="5643" xr:uid="{01369DF6-41F0-4857-91F5-585DDF388B58}"/>
    <cellStyle name="Comma 18 2 2 5 2 2" xfId="14696" xr:uid="{2228B023-D0E1-4BE4-B7D4-D5C64A446FCC}"/>
    <cellStyle name="Comma 18 2 2 5 3" xfId="8657" xr:uid="{3CC805E4-0D99-4A73-8B09-F4EBAABC1A81}"/>
    <cellStyle name="Comma 18 2 2 5 3 2" xfId="17710" xr:uid="{BEE9DED0-2935-468F-885F-6A452CC63D61}"/>
    <cellStyle name="Comma 18 2 2 5 4" xfId="11678" xr:uid="{A8C0B049-71BF-4F12-A525-CD6EC164DF8A}"/>
    <cellStyle name="Comma 18 2 2 6" xfId="3634" xr:uid="{666311D1-BF0E-475F-8E91-18B37EBDFFD0}"/>
    <cellStyle name="Comma 18 2 2 6 2" xfId="12687" xr:uid="{60AF9257-B46A-4AED-BB6C-63BD15D01018}"/>
    <cellStyle name="Comma 18 2 2 7" xfId="6648" xr:uid="{7AA48410-55C1-4B3C-B79E-169E61B8CC87}"/>
    <cellStyle name="Comma 18 2 2 7 2" xfId="15701" xr:uid="{A0ADF0AD-5EEA-46CB-A1AF-621D09F6E153}"/>
    <cellStyle name="Comma 18 2 2 8" xfId="9668" xr:uid="{157FBDFD-06AA-4648-B48C-0DA19BC7D2CF}"/>
    <cellStyle name="Comma 18 2 3" xfId="662" xr:uid="{78D6C5F4-6787-480A-A4C1-49DF1082681D}"/>
    <cellStyle name="Comma 18 2 3 2" xfId="1666" xr:uid="{AFEB2B15-E980-4C30-A707-E2C43DEDFA19}"/>
    <cellStyle name="Comma 18 2 3 2 2" xfId="4745" xr:uid="{05C1D356-447B-4F5D-8176-4C482AC6AAD8}"/>
    <cellStyle name="Comma 18 2 3 2 2 2" xfId="13798" xr:uid="{1B459F19-FB42-4FD2-9756-C89A55873271}"/>
    <cellStyle name="Comma 18 2 3 2 3" xfId="7759" xr:uid="{7433F1DE-9FED-4637-B766-4050D0A40DBB}"/>
    <cellStyle name="Comma 18 2 3 2 3 2" xfId="16812" xr:uid="{5831BB80-FED1-4D66-BF09-547628375375}"/>
    <cellStyle name="Comma 18 2 3 2 4" xfId="10780" xr:uid="{69663650-C0D4-43E6-9E4A-74E8782F47FF}"/>
    <cellStyle name="Comma 18 2 3 3" xfId="2670" xr:uid="{E2F51CED-0C22-4B06-BE10-EA99D347BE3F}"/>
    <cellStyle name="Comma 18 2 3 3 2" xfId="5749" xr:uid="{A5B03BFD-687D-4392-8704-D68A121F2CC0}"/>
    <cellStyle name="Comma 18 2 3 3 2 2" xfId="14802" xr:uid="{825BFB95-6BA2-469F-A63B-1FDB0553120E}"/>
    <cellStyle name="Comma 18 2 3 3 3" xfId="8763" xr:uid="{B716849D-594A-4636-B992-094B169C27B3}"/>
    <cellStyle name="Comma 18 2 3 3 3 2" xfId="17816" xr:uid="{30F2F578-328B-40AE-B418-08040367D01B}"/>
    <cellStyle name="Comma 18 2 3 3 4" xfId="11784" xr:uid="{1667813D-10E4-40E5-9CEC-BE3928C0D836}"/>
    <cellStyle name="Comma 18 2 3 4" xfId="3741" xr:uid="{1677933A-F5D6-462C-A229-D442734EBB73}"/>
    <cellStyle name="Comma 18 2 3 4 2" xfId="12794" xr:uid="{60EF4A83-68C8-4587-9318-A382340B918D}"/>
    <cellStyle name="Comma 18 2 3 5" xfId="6755" xr:uid="{0AD6BB1C-A4DE-4D19-80AF-1AED8D5E6BB5}"/>
    <cellStyle name="Comma 18 2 3 5 2" xfId="15808" xr:uid="{97625188-D314-43C6-BA6F-7674BBAFF095}"/>
    <cellStyle name="Comma 18 2 3 6" xfId="9776" xr:uid="{1ECA46B2-0A6C-4FAD-AC01-EB45A6F2CD99}"/>
    <cellStyle name="Comma 18 2 4" xfId="663" xr:uid="{C6EE005D-DB1B-477A-987F-7CDF8844C02A}"/>
    <cellStyle name="Comma 18 2 4 2" xfId="1667" xr:uid="{A198E9A4-F8C1-47C6-91B6-8DB0931EB7BB}"/>
    <cellStyle name="Comma 18 2 4 2 2" xfId="4746" xr:uid="{2EDBEA06-C7CC-4807-B779-36B67A6205BC}"/>
    <cellStyle name="Comma 18 2 4 2 2 2" xfId="13799" xr:uid="{09A29426-1571-4EE0-B276-3506A5EC55A9}"/>
    <cellStyle name="Comma 18 2 4 2 3" xfId="7760" xr:uid="{B64A9A3F-522A-4AC9-BD68-1DD477CE1E7D}"/>
    <cellStyle name="Comma 18 2 4 2 3 2" xfId="16813" xr:uid="{092FDD42-2954-4E87-B42E-6225C24276AE}"/>
    <cellStyle name="Comma 18 2 4 2 4" xfId="10781" xr:uid="{2D0096E7-EDD5-4C61-95F7-8CD2A4BE9618}"/>
    <cellStyle name="Comma 18 2 4 3" xfId="2671" xr:uid="{8175DFD9-4E7F-4F6E-A58B-82F1754A24A0}"/>
    <cellStyle name="Comma 18 2 4 3 2" xfId="5750" xr:uid="{B64A68DF-DADC-44D5-9437-DA0281DDF29E}"/>
    <cellStyle name="Comma 18 2 4 3 2 2" xfId="14803" xr:uid="{CED060A7-ACBA-4191-9A3F-0CFE7122369C}"/>
    <cellStyle name="Comma 18 2 4 3 3" xfId="8764" xr:uid="{A5DF3CAB-D112-49AC-BC0A-AEA41129C9EA}"/>
    <cellStyle name="Comma 18 2 4 3 3 2" xfId="17817" xr:uid="{40720276-6EC2-42A6-ABE7-23D7DD9661B9}"/>
    <cellStyle name="Comma 18 2 4 3 4" xfId="11785" xr:uid="{90AAFEB9-77D5-49F2-A870-BF7C224F5C42}"/>
    <cellStyle name="Comma 18 2 4 4" xfId="3742" xr:uid="{F87FEBF5-B96D-453C-A6BE-8A043BB81C91}"/>
    <cellStyle name="Comma 18 2 4 4 2" xfId="12795" xr:uid="{E9BFE059-9982-48A0-BD80-4726BDBD3FB4}"/>
    <cellStyle name="Comma 18 2 4 5" xfId="6756" xr:uid="{F9F5F902-9130-43BF-855D-F898D4D6ACE6}"/>
    <cellStyle name="Comma 18 2 4 5 2" xfId="15809" xr:uid="{C0878F51-AFCA-448F-9B3D-3802D1FDAADE}"/>
    <cellStyle name="Comma 18 2 4 6" xfId="9777" xr:uid="{A3A12E5C-A68F-4677-B8E1-B0274D1EF880}"/>
    <cellStyle name="Comma 18 2 5" xfId="1389" xr:uid="{074DBA9B-C8DD-4F79-B5BA-013D2812650F}"/>
    <cellStyle name="Comma 18 2 5 2" xfId="4468" xr:uid="{FE397980-9930-4931-BF78-320B78D195D0}"/>
    <cellStyle name="Comma 18 2 5 2 2" xfId="13521" xr:uid="{AD6BE803-C02E-4BAF-8E1E-76AEFA5FA456}"/>
    <cellStyle name="Comma 18 2 5 3" xfId="7482" xr:uid="{1578C1CA-2903-44B3-8724-FAEECE086874}"/>
    <cellStyle name="Comma 18 2 5 3 2" xfId="16535" xr:uid="{AB2ED86E-A4EA-4E91-9511-C8F6E8B77018}"/>
    <cellStyle name="Comma 18 2 5 4" xfId="10503" xr:uid="{DEF7AFF5-3B90-49F9-9E32-747A5C047DD0}"/>
    <cellStyle name="Comma 18 2 6" xfId="2393" xr:uid="{B8F61664-B9CB-4F17-BD80-F2D5BB2131EF}"/>
    <cellStyle name="Comma 18 2 6 2" xfId="5472" xr:uid="{402E07AF-978D-495A-9271-6640380B383D}"/>
    <cellStyle name="Comma 18 2 6 2 2" xfId="14525" xr:uid="{8AFA1FE3-2EC9-4F12-BE1C-0DA7CB509CDA}"/>
    <cellStyle name="Comma 18 2 6 3" xfId="8486" xr:uid="{741FE02C-2C5F-4BDC-8F37-2EDFC81ED82A}"/>
    <cellStyle name="Comma 18 2 6 3 2" xfId="17539" xr:uid="{0E5339B3-D428-481F-9FA5-47AE00EF8D6D}"/>
    <cellStyle name="Comma 18 2 6 4" xfId="11507" xr:uid="{3EF83513-D13D-4451-BCEA-0A738B0C5818}"/>
    <cellStyle name="Comma 18 2 7" xfId="3462" xr:uid="{1A12DA87-4C06-41BC-A7CB-D6F61ABE235C}"/>
    <cellStyle name="Comma 18 2 7 2" xfId="12515" xr:uid="{DBD31E8E-D00E-43E5-9E46-948122448749}"/>
    <cellStyle name="Comma 18 2 8" xfId="6476" xr:uid="{086EED4C-9127-45C7-B975-39D547940D3E}"/>
    <cellStyle name="Comma 18 2 8 2" xfId="15529" xr:uid="{10653917-375D-4E94-89BB-B3965CC09B5F}"/>
    <cellStyle name="Comma 18 2 9" xfId="9496" xr:uid="{62B76895-DB76-4E41-A977-3914413D6077}"/>
    <cellStyle name="Comma 18 3" xfId="513" xr:uid="{7104631E-FE77-4091-B42D-A89DB867D068}"/>
    <cellStyle name="Comma 18 3 2" xfId="664" xr:uid="{68CF4B84-BFE9-4034-A6CC-C8AA702784B4}"/>
    <cellStyle name="Comma 18 3 2 2" xfId="1668" xr:uid="{6A94E709-0CDC-4073-A864-16CA0929A390}"/>
    <cellStyle name="Comma 18 3 2 2 2" xfId="4747" xr:uid="{58C674F5-F7ED-4D01-A02C-899B04BEB6B1}"/>
    <cellStyle name="Comma 18 3 2 2 2 2" xfId="13800" xr:uid="{2D249BA2-4F29-4B55-8522-2A1DFB0C53BB}"/>
    <cellStyle name="Comma 18 3 2 2 3" xfId="7761" xr:uid="{AF4F9D29-F3F6-40D0-BB39-A859F8FA40E5}"/>
    <cellStyle name="Comma 18 3 2 2 3 2" xfId="16814" xr:uid="{30BB4641-C480-4986-B5BA-8F50BD48A597}"/>
    <cellStyle name="Comma 18 3 2 2 4" xfId="10782" xr:uid="{36D69E52-0347-4124-85E6-2BDB38F0B413}"/>
    <cellStyle name="Comma 18 3 2 3" xfId="2672" xr:uid="{B8DA70EF-354A-4207-904B-281915171B69}"/>
    <cellStyle name="Comma 18 3 2 3 2" xfId="5751" xr:uid="{4F2B8386-F78A-4FE9-8E7B-223371F937C7}"/>
    <cellStyle name="Comma 18 3 2 3 2 2" xfId="14804" xr:uid="{425933AA-44E0-4128-808E-6BA35836D053}"/>
    <cellStyle name="Comma 18 3 2 3 3" xfId="8765" xr:uid="{6D080045-CE54-4A52-836E-26D11755A712}"/>
    <cellStyle name="Comma 18 3 2 3 3 2" xfId="17818" xr:uid="{2AD13C91-1B97-4863-88F3-545883016021}"/>
    <cellStyle name="Comma 18 3 2 3 4" xfId="11786" xr:uid="{0302E8F2-6230-4249-B8B7-9690AA9111B6}"/>
    <cellStyle name="Comma 18 3 2 4" xfId="3743" xr:uid="{EE613239-FE5F-4705-B7C7-81352862C87D}"/>
    <cellStyle name="Comma 18 3 2 4 2" xfId="12796" xr:uid="{6E4025F7-2F42-41F0-8345-293E305278AF}"/>
    <cellStyle name="Comma 18 3 2 5" xfId="6757" xr:uid="{5D6AA39F-2B2E-413C-A1E8-BB64ED656EB0}"/>
    <cellStyle name="Comma 18 3 2 5 2" xfId="15810" xr:uid="{8D665205-3496-4361-94B1-E08AAC366E95}"/>
    <cellStyle name="Comma 18 3 2 6" xfId="9778" xr:uid="{AE9E2645-A43B-4845-B00E-3F42BF74813A}"/>
    <cellStyle name="Comma 18 3 3" xfId="665" xr:uid="{541711C7-7418-436D-A836-2AC15C3692ED}"/>
    <cellStyle name="Comma 18 3 3 2" xfId="1669" xr:uid="{3B70FA31-5045-4DEA-89FD-8803D1472B64}"/>
    <cellStyle name="Comma 18 3 3 2 2" xfId="4748" xr:uid="{EDEF2435-533F-42A3-A790-F8F7FABA4066}"/>
    <cellStyle name="Comma 18 3 3 2 2 2" xfId="13801" xr:uid="{32C4F966-07BB-4EEA-99F6-16FA90C033EB}"/>
    <cellStyle name="Comma 18 3 3 2 3" xfId="7762" xr:uid="{80388625-0FBA-4F36-9A23-7711C17FC8EA}"/>
    <cellStyle name="Comma 18 3 3 2 3 2" xfId="16815" xr:uid="{1C2F6093-1977-42D6-8331-4182CF191A8B}"/>
    <cellStyle name="Comma 18 3 3 2 4" xfId="10783" xr:uid="{1D92EAF6-3931-4222-A841-9D51D59D02F1}"/>
    <cellStyle name="Comma 18 3 3 3" xfId="2673" xr:uid="{DFDA2293-05FD-4704-91F5-DE0A0BDB75F5}"/>
    <cellStyle name="Comma 18 3 3 3 2" xfId="5752" xr:uid="{0510CD6B-9CE9-4FA7-954A-5EEE5C5F93FF}"/>
    <cellStyle name="Comma 18 3 3 3 2 2" xfId="14805" xr:uid="{5BF82B42-F624-42F0-AAF1-C6F5773D5CB3}"/>
    <cellStyle name="Comma 18 3 3 3 3" xfId="8766" xr:uid="{D87F661E-5DD6-4737-84DC-B851BE1A8045}"/>
    <cellStyle name="Comma 18 3 3 3 3 2" xfId="17819" xr:uid="{0C231982-8EE2-4036-AAC1-D00C6A8044D2}"/>
    <cellStyle name="Comma 18 3 3 3 4" xfId="11787" xr:uid="{3512CC44-0C2C-4962-8FFA-C7B1A4512431}"/>
    <cellStyle name="Comma 18 3 3 4" xfId="3744" xr:uid="{E7A613C7-37B0-4A9F-A450-E74261E8E39C}"/>
    <cellStyle name="Comma 18 3 3 4 2" xfId="12797" xr:uid="{1AD1DB1F-5CE2-4C59-A25A-E7CFA8DBB701}"/>
    <cellStyle name="Comma 18 3 3 5" xfId="6758" xr:uid="{BDB3AAD4-F00B-4EAE-8F65-FB572C5438AF}"/>
    <cellStyle name="Comma 18 3 3 5 2" xfId="15811" xr:uid="{31C45271-B1A7-47C7-956A-3228106A48A4}"/>
    <cellStyle name="Comma 18 3 3 6" xfId="9779" xr:uid="{0B4ECD7D-7A7D-43B0-821C-C166BC007934}"/>
    <cellStyle name="Comma 18 3 4" xfId="1521" xr:uid="{BEEDA5C4-365F-4DA3-9AA3-3D0C333F2467}"/>
    <cellStyle name="Comma 18 3 4 2" xfId="4600" xr:uid="{F9063255-E866-42A5-9313-039DFBA0AC90}"/>
    <cellStyle name="Comma 18 3 4 2 2" xfId="13653" xr:uid="{47FDA040-791F-495C-8EA1-7E96FFBE5AC9}"/>
    <cellStyle name="Comma 18 3 4 3" xfId="7614" xr:uid="{5B0F8402-C415-4205-AD29-EDEB76D51528}"/>
    <cellStyle name="Comma 18 3 4 3 2" xfId="16667" xr:uid="{33580660-6B5F-4720-8313-30ABA0F6668C}"/>
    <cellStyle name="Comma 18 3 4 4" xfId="10635" xr:uid="{186782CE-CEF2-4BDF-9AD5-AD8E1E22B086}"/>
    <cellStyle name="Comma 18 3 5" xfId="2525" xr:uid="{F6371CE7-6113-4B36-BD72-950EBC648EA5}"/>
    <cellStyle name="Comma 18 3 5 2" xfId="5604" xr:uid="{EAE58748-6E1C-456B-B575-F333A97E6601}"/>
    <cellStyle name="Comma 18 3 5 2 2" xfId="14657" xr:uid="{1B0C143C-A0EA-40A3-B934-E19FF2E7A7FE}"/>
    <cellStyle name="Comma 18 3 5 3" xfId="8618" xr:uid="{156F0E89-83CC-4B9E-9ED6-B4AEA1C2A36F}"/>
    <cellStyle name="Comma 18 3 5 3 2" xfId="17671" xr:uid="{842DFE64-677C-485D-A93F-AA3113F2ADA4}"/>
    <cellStyle name="Comma 18 3 5 4" xfId="11639" xr:uid="{B7DEB7E4-2F12-4872-9E8D-860EF8C7EF68}"/>
    <cellStyle name="Comma 18 3 6" xfId="3595" xr:uid="{BB1A3EDB-1F84-413B-A9B8-50E632C1DB4D}"/>
    <cellStyle name="Comma 18 3 6 2" xfId="12648" xr:uid="{667EE459-DFDC-402E-B986-712EB957ECBF}"/>
    <cellStyle name="Comma 18 3 7" xfId="6609" xr:uid="{7AF26528-3212-4C55-B60E-46F2F2477143}"/>
    <cellStyle name="Comma 18 3 7 2" xfId="15662" xr:uid="{E339AE9E-FF71-4D56-89E4-20037F3BC3C6}"/>
    <cellStyle name="Comma 18 3 8" xfId="9629" xr:uid="{172E723E-BF23-442A-AB23-3F73AE62197E}"/>
    <cellStyle name="Comma 18 4" xfId="666" xr:uid="{88422478-A318-431D-9C60-3AD5B81493A3}"/>
    <cellStyle name="Comma 18 4 2" xfId="1670" xr:uid="{DE5C310C-262B-4AB2-AEDD-6F2C4A900035}"/>
    <cellStyle name="Comma 18 4 2 2" xfId="4749" xr:uid="{254F9456-2C64-42F3-8964-F49001A9F40C}"/>
    <cellStyle name="Comma 18 4 2 2 2" xfId="13802" xr:uid="{8EB41814-D44F-44BA-ADB9-BBC3D7A05D2B}"/>
    <cellStyle name="Comma 18 4 2 3" xfId="7763" xr:uid="{A6322A71-4A41-409C-BD1D-FE96533FB41A}"/>
    <cellStyle name="Comma 18 4 2 3 2" xfId="16816" xr:uid="{9B48CA8B-F57C-426B-9ACB-D75142463794}"/>
    <cellStyle name="Comma 18 4 2 4" xfId="10784" xr:uid="{E93BD5D1-2795-4EE9-B227-CDCFA83087B7}"/>
    <cellStyle name="Comma 18 4 3" xfId="2674" xr:uid="{8B6D1103-DB71-4C37-A00B-E45DD76BCDCE}"/>
    <cellStyle name="Comma 18 4 3 2" xfId="5753" xr:uid="{8B14ABA8-63A0-4D43-91B3-6D147ADC6E83}"/>
    <cellStyle name="Comma 18 4 3 2 2" xfId="14806" xr:uid="{2E4EC721-945F-402B-A388-E36F677EDB9F}"/>
    <cellStyle name="Comma 18 4 3 3" xfId="8767" xr:uid="{E7387C96-0DEC-4DB8-A008-CF66FEF81019}"/>
    <cellStyle name="Comma 18 4 3 3 2" xfId="17820" xr:uid="{BFD9F86B-40B3-4AAB-97F2-6F00795871D1}"/>
    <cellStyle name="Comma 18 4 3 4" xfId="11788" xr:uid="{9703307C-598D-4C1F-BB03-E08AA231C33B}"/>
    <cellStyle name="Comma 18 4 4" xfId="3745" xr:uid="{7EAA867F-A376-4731-81B2-8F42FDC993FC}"/>
    <cellStyle name="Comma 18 4 4 2" xfId="12798" xr:uid="{77556C66-DF45-43F9-AED1-693E1EA37A72}"/>
    <cellStyle name="Comma 18 4 5" xfId="6759" xr:uid="{F46393FC-5D5E-4C1B-9A02-ED4A59CA6FAE}"/>
    <cellStyle name="Comma 18 4 5 2" xfId="15812" xr:uid="{A81F7F51-D510-4468-9DAA-DD149000EA2D}"/>
    <cellStyle name="Comma 18 4 6" xfId="9780" xr:uid="{8004A8C7-5A5E-4362-B91C-2313DAEDCED1}"/>
    <cellStyle name="Comma 18 5" xfId="667" xr:uid="{A0C8DD8E-5DC3-47F0-B1C1-03712E4875C4}"/>
    <cellStyle name="Comma 18 5 2" xfId="1671" xr:uid="{9073DC44-8748-4F5E-8E50-1C6815A9C779}"/>
    <cellStyle name="Comma 18 5 2 2" xfId="4750" xr:uid="{0F12BDD9-35A6-4DB4-885D-D0DD23A0D3F4}"/>
    <cellStyle name="Comma 18 5 2 2 2" xfId="13803" xr:uid="{C9BBC9A5-ACFF-4EF4-9D37-B141559A25E6}"/>
    <cellStyle name="Comma 18 5 2 3" xfId="7764" xr:uid="{219B042D-1EDF-4AE1-BB3B-508A18CA83DC}"/>
    <cellStyle name="Comma 18 5 2 3 2" xfId="16817" xr:uid="{D8317650-C3D9-4FD0-993B-F4F2B427D58B}"/>
    <cellStyle name="Comma 18 5 2 4" xfId="10785" xr:uid="{A6F6EC2E-7996-4BA9-8617-E0D75B4D4DEB}"/>
    <cellStyle name="Comma 18 5 3" xfId="2675" xr:uid="{B6210B39-E1FA-4C4A-9BCB-DF16B228E663}"/>
    <cellStyle name="Comma 18 5 3 2" xfId="5754" xr:uid="{7AF7F55F-9903-4B0B-B0EF-87141F0691F4}"/>
    <cellStyle name="Comma 18 5 3 2 2" xfId="14807" xr:uid="{221ED922-F557-4FBC-AD97-B3877F632A80}"/>
    <cellStyle name="Comma 18 5 3 3" xfId="8768" xr:uid="{B29D1053-8D6A-4D89-8717-DA17C7E21EEB}"/>
    <cellStyle name="Comma 18 5 3 3 2" xfId="17821" xr:uid="{B78DBD52-E191-45C7-BC9D-706DF2C8EC0A}"/>
    <cellStyle name="Comma 18 5 3 4" xfId="11789" xr:uid="{5C0ABFB6-1AB7-451B-9E2C-BBC5D1585267}"/>
    <cellStyle name="Comma 18 5 4" xfId="3746" xr:uid="{FE175BDD-1004-48B5-9B7F-C6E363B1C400}"/>
    <cellStyle name="Comma 18 5 4 2" xfId="12799" xr:uid="{7C5C528E-371B-4BF2-B774-23FC4ACF0672}"/>
    <cellStyle name="Comma 18 5 5" xfId="6760" xr:uid="{AD617DE4-FC3C-44B9-8A9D-AC55AA6A36FF}"/>
    <cellStyle name="Comma 18 5 5 2" xfId="15813" xr:uid="{DCD3C5A1-B731-4BC1-AABC-97A22FF74506}"/>
    <cellStyle name="Comma 18 5 6" xfId="9781" xr:uid="{4B73511F-97CE-47E6-B2D2-4112B5EF59C0}"/>
    <cellStyle name="Comma 18 6" xfId="1350" xr:uid="{0EFDE7C5-0DF9-40BD-A7F0-B48B14D66AE3}"/>
    <cellStyle name="Comma 18 6 2" xfId="4429" xr:uid="{E54F7E52-CBE1-4421-842F-D905744AFF77}"/>
    <cellStyle name="Comma 18 6 2 2" xfId="13482" xr:uid="{7801BD56-BB24-4723-B8F6-29BBC4FEBE33}"/>
    <cellStyle name="Comma 18 6 3" xfId="7443" xr:uid="{C1754D12-204D-43C7-8DD1-9A39646D4546}"/>
    <cellStyle name="Comma 18 6 3 2" xfId="16496" xr:uid="{B1E1580E-C8AE-4063-BECE-1638E495B5F8}"/>
    <cellStyle name="Comma 18 6 4" xfId="10464" xr:uid="{4DCD6517-EADE-4E52-8584-FB3CB39A153B}"/>
    <cellStyle name="Comma 18 7" xfId="2354" xr:uid="{D871ED97-AE2E-4BB5-A2BF-BAB85C765081}"/>
    <cellStyle name="Comma 18 7 2" xfId="5433" xr:uid="{A9A1233A-6115-402A-B849-9CBC920724FF}"/>
    <cellStyle name="Comma 18 7 2 2" xfId="14486" xr:uid="{4CB9C6E4-E8E8-4BC3-A8B5-04820CADFF89}"/>
    <cellStyle name="Comma 18 7 3" xfId="8447" xr:uid="{FC4AB5E4-E814-4983-8A5B-71BF8775B983}"/>
    <cellStyle name="Comma 18 7 3 2" xfId="17500" xr:uid="{2DC6B604-E899-4F98-8222-EFC0E452D25B}"/>
    <cellStyle name="Comma 18 7 4" xfId="11468" xr:uid="{EFB9CF6A-9257-4F2A-8EE3-67F56D2D2BC4}"/>
    <cellStyle name="Comma 18 8" xfId="3423" xr:uid="{378797A7-7A00-4D3A-9B3D-5B80F32B1C78}"/>
    <cellStyle name="Comma 18 8 2" xfId="12476" xr:uid="{760E605D-48EB-4550-97BC-74667A194560}"/>
    <cellStyle name="Comma 18 9" xfId="6437" xr:uid="{6D1C261A-6EC4-40EA-8EC9-39DE7FD2309D}"/>
    <cellStyle name="Comma 18 9 2" xfId="15490" xr:uid="{8F636824-68F3-4803-91EF-B44EAAA9D7BB}"/>
    <cellStyle name="Comma 19" xfId="318" xr:uid="{8F820EB8-40A5-4CA9-8A13-2AF086C610C9}"/>
    <cellStyle name="Comma 19 10" xfId="9460" xr:uid="{9377C3CA-8999-4B10-920C-9A83A1451199}"/>
    <cellStyle name="Comma 19 2" xfId="358" xr:uid="{07840079-2047-4923-B374-9D967325EE9E}"/>
    <cellStyle name="Comma 19 2 2" xfId="556" xr:uid="{2585CAE1-C7B2-4C7D-A90B-E5276BC082F1}"/>
    <cellStyle name="Comma 19 2 2 2" xfId="668" xr:uid="{60C438D5-09FF-4757-BECD-499681718B05}"/>
    <cellStyle name="Comma 19 2 2 2 2" xfId="1672" xr:uid="{71524CD7-9710-45F1-9431-25DE344A50DE}"/>
    <cellStyle name="Comma 19 2 2 2 2 2" xfId="4751" xr:uid="{03646E54-E886-4542-B083-3753873A5EBB}"/>
    <cellStyle name="Comma 19 2 2 2 2 2 2" xfId="13804" xr:uid="{BBE7A1CB-79E6-4AE5-AAFA-1CFD0062D408}"/>
    <cellStyle name="Comma 19 2 2 2 2 3" xfId="7765" xr:uid="{C6433301-E173-4AFD-9AD4-B74763F09436}"/>
    <cellStyle name="Comma 19 2 2 2 2 3 2" xfId="16818" xr:uid="{7AE3AA69-BDE2-48BB-B7E1-5790AE5785FD}"/>
    <cellStyle name="Comma 19 2 2 2 2 4" xfId="10786" xr:uid="{952DB529-1560-4585-9064-38F112731AA2}"/>
    <cellStyle name="Comma 19 2 2 2 3" xfId="2676" xr:uid="{C73C9238-78F5-4E87-89F2-EDED8F0096FE}"/>
    <cellStyle name="Comma 19 2 2 2 3 2" xfId="5755" xr:uid="{3C87BE38-B015-45A8-88C6-5D6C2B3FB10F}"/>
    <cellStyle name="Comma 19 2 2 2 3 2 2" xfId="14808" xr:uid="{1D2B2A9E-00FA-46C2-8472-EB393AB5A979}"/>
    <cellStyle name="Comma 19 2 2 2 3 3" xfId="8769" xr:uid="{AE32353F-43B3-4581-AE49-DCA36D8E3C6D}"/>
    <cellStyle name="Comma 19 2 2 2 3 3 2" xfId="17822" xr:uid="{69DF1744-BD98-4159-937D-C0924F0ED718}"/>
    <cellStyle name="Comma 19 2 2 2 3 4" xfId="11790" xr:uid="{93E36196-4711-42F0-B82E-A87873A536B7}"/>
    <cellStyle name="Comma 19 2 2 2 4" xfId="3747" xr:uid="{8427430A-CADF-478E-B700-AB6D51A0F849}"/>
    <cellStyle name="Comma 19 2 2 2 4 2" xfId="12800" xr:uid="{25AC7328-E589-4507-AAFA-C58FE9FA71A5}"/>
    <cellStyle name="Comma 19 2 2 2 5" xfId="6761" xr:uid="{B747E578-2C32-4D6C-96CE-34768C325FC5}"/>
    <cellStyle name="Comma 19 2 2 2 5 2" xfId="15814" xr:uid="{55DF6D31-88C9-4C68-BBDA-B9E1514C2396}"/>
    <cellStyle name="Comma 19 2 2 2 6" xfId="9782" xr:uid="{1098F907-F2C3-4AA9-9E2D-898DD4FB68E8}"/>
    <cellStyle name="Comma 19 2 2 3" xfId="669" xr:uid="{0BF3F20F-A241-4058-9121-CB97B8519971}"/>
    <cellStyle name="Comma 19 2 2 3 2" xfId="1673" xr:uid="{2CD96F85-FDD8-4093-9812-A55C45173B1B}"/>
    <cellStyle name="Comma 19 2 2 3 2 2" xfId="4752" xr:uid="{A77A9824-F554-4B9F-B46A-716F18F55326}"/>
    <cellStyle name="Comma 19 2 2 3 2 2 2" xfId="13805" xr:uid="{E17B519F-8E97-43C0-B0E6-9BFD9812303F}"/>
    <cellStyle name="Comma 19 2 2 3 2 3" xfId="7766" xr:uid="{709F4B46-6BBB-4281-A605-44B266FD5D77}"/>
    <cellStyle name="Comma 19 2 2 3 2 3 2" xfId="16819" xr:uid="{F047B02A-7B46-4E42-9EEF-E275EA1761DB}"/>
    <cellStyle name="Comma 19 2 2 3 2 4" xfId="10787" xr:uid="{C8980ECA-5004-41D2-A5E8-85B3590E3E4D}"/>
    <cellStyle name="Comma 19 2 2 3 3" xfId="2677" xr:uid="{AE735A1E-4B04-4618-8382-8388846B1F40}"/>
    <cellStyle name="Comma 19 2 2 3 3 2" xfId="5756" xr:uid="{B52FCABF-21ED-4260-A9F4-46A01FE71C0F}"/>
    <cellStyle name="Comma 19 2 2 3 3 2 2" xfId="14809" xr:uid="{36378254-53DE-42BA-B9C3-0BBC65024DD2}"/>
    <cellStyle name="Comma 19 2 2 3 3 3" xfId="8770" xr:uid="{39841B48-F3A4-4288-A13C-C2F2C4808FAE}"/>
    <cellStyle name="Comma 19 2 2 3 3 3 2" xfId="17823" xr:uid="{52D7C3DD-B443-45E6-9B4B-59791C10F748}"/>
    <cellStyle name="Comma 19 2 2 3 3 4" xfId="11791" xr:uid="{F6DF5F70-D038-40AB-B434-D557A058DF76}"/>
    <cellStyle name="Comma 19 2 2 3 4" xfId="3748" xr:uid="{EBFA04D5-4A2A-4C37-ABC4-7FCF2A1BA7D2}"/>
    <cellStyle name="Comma 19 2 2 3 4 2" xfId="12801" xr:uid="{3437541E-E887-4FB8-8F9D-C4C9D4817EBB}"/>
    <cellStyle name="Comma 19 2 2 3 5" xfId="6762" xr:uid="{D429451D-0851-4606-90B0-84A2D3A1BF1E}"/>
    <cellStyle name="Comma 19 2 2 3 5 2" xfId="15815" xr:uid="{39CD7749-C503-4BB5-9934-BF2F98C6CA34}"/>
    <cellStyle name="Comma 19 2 2 3 6" xfId="9783" xr:uid="{DEE17AA0-FCCC-4429-8A0A-9915F4AD3A6E}"/>
    <cellStyle name="Comma 19 2 2 4" xfId="1563" xr:uid="{5AB4C25A-5C99-48B7-B01B-E7F29550D435}"/>
    <cellStyle name="Comma 19 2 2 4 2" xfId="4642" xr:uid="{933D3A6B-57CA-4C43-BECC-875E69A22400}"/>
    <cellStyle name="Comma 19 2 2 4 2 2" xfId="13695" xr:uid="{E4F14C64-3E56-4355-ADA1-37B4FA79169B}"/>
    <cellStyle name="Comma 19 2 2 4 3" xfId="7656" xr:uid="{521E2413-20FA-47A9-A21E-D67D7EAC98A1}"/>
    <cellStyle name="Comma 19 2 2 4 3 2" xfId="16709" xr:uid="{018B6A2C-0233-43D5-9473-D0532D9D8950}"/>
    <cellStyle name="Comma 19 2 2 4 4" xfId="10677" xr:uid="{5804079D-1C26-49D3-9D44-31067FA57B2D}"/>
    <cellStyle name="Comma 19 2 2 5" xfId="2567" xr:uid="{F44C0701-2A69-4047-92FA-F536D48F7E37}"/>
    <cellStyle name="Comma 19 2 2 5 2" xfId="5646" xr:uid="{BB02855C-BDCF-4E0F-A16A-C961EBECE4E4}"/>
    <cellStyle name="Comma 19 2 2 5 2 2" xfId="14699" xr:uid="{7518871B-58A8-4748-BF26-923C43964E74}"/>
    <cellStyle name="Comma 19 2 2 5 3" xfId="8660" xr:uid="{3484E44C-CC57-480F-B1E6-98B4942CEAB3}"/>
    <cellStyle name="Comma 19 2 2 5 3 2" xfId="17713" xr:uid="{531178D2-4C8C-47FF-AAFB-389C0C47EB87}"/>
    <cellStyle name="Comma 19 2 2 5 4" xfId="11681" xr:uid="{FBC26FD7-328C-49CB-865A-3EF14BB4390A}"/>
    <cellStyle name="Comma 19 2 2 6" xfId="3637" xr:uid="{285C9A48-C6D6-480B-9A22-83A81D899546}"/>
    <cellStyle name="Comma 19 2 2 6 2" xfId="12690" xr:uid="{4789C6C2-4DE3-4937-8EF0-9FE342C7E845}"/>
    <cellStyle name="Comma 19 2 2 7" xfId="6651" xr:uid="{7AF86894-A8D6-49E4-9098-C5459D1528C9}"/>
    <cellStyle name="Comma 19 2 2 7 2" xfId="15704" xr:uid="{A0F7DB18-5DC6-423C-B1E4-11B7BA8BB54E}"/>
    <cellStyle name="Comma 19 2 2 8" xfId="9671" xr:uid="{A9016D48-B722-43A7-A872-CA60F0361D39}"/>
    <cellStyle name="Comma 19 2 3" xfId="670" xr:uid="{89D72A16-E294-4E18-A885-3378676156D9}"/>
    <cellStyle name="Comma 19 2 3 2" xfId="1674" xr:uid="{6B7BAED4-3879-48D0-A6F6-56BAD93EDD58}"/>
    <cellStyle name="Comma 19 2 3 2 2" xfId="4753" xr:uid="{E8C3CADB-6171-40F0-B408-F7B9C83EB03A}"/>
    <cellStyle name="Comma 19 2 3 2 2 2" xfId="13806" xr:uid="{F94602E8-C773-4609-96AD-F22CCFD8E627}"/>
    <cellStyle name="Comma 19 2 3 2 3" xfId="7767" xr:uid="{B661552A-C5CB-46C8-BEC5-DC7DB6744E29}"/>
    <cellStyle name="Comma 19 2 3 2 3 2" xfId="16820" xr:uid="{EA5043B9-05D5-4D8D-AAE4-B10A7BFEA1AD}"/>
    <cellStyle name="Comma 19 2 3 2 4" xfId="10788" xr:uid="{4667BCC0-0BDC-4E35-8587-8C77FFD37376}"/>
    <cellStyle name="Comma 19 2 3 3" xfId="2678" xr:uid="{F015E448-A6F9-4AF1-A053-A4D1E8F84790}"/>
    <cellStyle name="Comma 19 2 3 3 2" xfId="5757" xr:uid="{B55B01E0-CFD7-4946-9691-2BFD784A604D}"/>
    <cellStyle name="Comma 19 2 3 3 2 2" xfId="14810" xr:uid="{30308458-47A7-4F66-8D22-8F595DC094B0}"/>
    <cellStyle name="Comma 19 2 3 3 3" xfId="8771" xr:uid="{8181E998-A0C9-44F1-8F18-79384C28DCD3}"/>
    <cellStyle name="Comma 19 2 3 3 3 2" xfId="17824" xr:uid="{D41067F3-7935-4C96-AAEA-DC3D0B061FEE}"/>
    <cellStyle name="Comma 19 2 3 3 4" xfId="11792" xr:uid="{3A914DD6-F5C2-41FC-A8BF-B5E5E7ACDACB}"/>
    <cellStyle name="Comma 19 2 3 4" xfId="3749" xr:uid="{DF03CFD8-4795-49AD-B0B6-E4E225C9D3C7}"/>
    <cellStyle name="Comma 19 2 3 4 2" xfId="12802" xr:uid="{C31200B6-43BB-4312-B466-8584C62274E6}"/>
    <cellStyle name="Comma 19 2 3 5" xfId="6763" xr:uid="{D0E38A08-A1A0-4A6A-8901-CD8E02859B20}"/>
    <cellStyle name="Comma 19 2 3 5 2" xfId="15816" xr:uid="{2D254124-1936-464A-8410-3366D5C7618B}"/>
    <cellStyle name="Comma 19 2 3 6" xfId="9784" xr:uid="{62B6E6AA-C1D3-4281-AE06-11C3D8ED21A7}"/>
    <cellStyle name="Comma 19 2 4" xfId="671" xr:uid="{CB493D25-BE70-4059-A83F-F18D4FC271CB}"/>
    <cellStyle name="Comma 19 2 4 2" xfId="1675" xr:uid="{E43A240C-5C9C-458B-B616-93D51F81B252}"/>
    <cellStyle name="Comma 19 2 4 2 2" xfId="4754" xr:uid="{B34E1C97-BBF8-478C-822E-E424B40FB05D}"/>
    <cellStyle name="Comma 19 2 4 2 2 2" xfId="13807" xr:uid="{10B17A0F-F56F-498E-9EF6-034FA847BCBC}"/>
    <cellStyle name="Comma 19 2 4 2 3" xfId="7768" xr:uid="{34C33FDD-079F-42A6-BEE0-E1FD2B0A3F31}"/>
    <cellStyle name="Comma 19 2 4 2 3 2" xfId="16821" xr:uid="{137DB9BA-954A-4094-AF8C-0B4485A67FD9}"/>
    <cellStyle name="Comma 19 2 4 2 4" xfId="10789" xr:uid="{7F3E28DC-2690-430D-8057-F29C91EE70F6}"/>
    <cellStyle name="Comma 19 2 4 3" xfId="2679" xr:uid="{0508E4E7-3FB4-4EFB-BC34-C7015B79ED79}"/>
    <cellStyle name="Comma 19 2 4 3 2" xfId="5758" xr:uid="{F087979F-C3E7-4C9C-AB48-ABAB9435F4CB}"/>
    <cellStyle name="Comma 19 2 4 3 2 2" xfId="14811" xr:uid="{6EBE8FF5-0226-4C8C-9E4C-4C6317A33EE9}"/>
    <cellStyle name="Comma 19 2 4 3 3" xfId="8772" xr:uid="{8EDE5EA0-1830-4714-8240-BDC1251B0CAA}"/>
    <cellStyle name="Comma 19 2 4 3 3 2" xfId="17825" xr:uid="{C5E30AE2-469F-456C-A244-AC26850C984E}"/>
    <cellStyle name="Comma 19 2 4 3 4" xfId="11793" xr:uid="{2F83EE39-CF19-4571-B076-88CA885CC547}"/>
    <cellStyle name="Comma 19 2 4 4" xfId="3750" xr:uid="{409D04F2-74C2-41EE-95F0-432F20B7AB15}"/>
    <cellStyle name="Comma 19 2 4 4 2" xfId="12803" xr:uid="{3DC18784-4228-47EA-BD96-B98AEBE1CD9D}"/>
    <cellStyle name="Comma 19 2 4 5" xfId="6764" xr:uid="{17B27228-96E7-47C4-98D6-80897566D4D3}"/>
    <cellStyle name="Comma 19 2 4 5 2" xfId="15817" xr:uid="{1833E511-0AF6-4C5A-B35A-CDA339372C8F}"/>
    <cellStyle name="Comma 19 2 4 6" xfId="9785" xr:uid="{4EA58236-CDBA-4DB4-A8ED-EC59E8114551}"/>
    <cellStyle name="Comma 19 2 5" xfId="1392" xr:uid="{36640255-5210-4D62-8C55-155A0A6F6B5A}"/>
    <cellStyle name="Comma 19 2 5 2" xfId="4471" xr:uid="{15791F85-C03A-4B25-A85A-58BC27453DAC}"/>
    <cellStyle name="Comma 19 2 5 2 2" xfId="13524" xr:uid="{BB0092A8-CBD3-4577-B8A8-1C70B3147174}"/>
    <cellStyle name="Comma 19 2 5 3" xfId="7485" xr:uid="{D1C03D7C-F261-4839-95BB-452DB03A45FE}"/>
    <cellStyle name="Comma 19 2 5 3 2" xfId="16538" xr:uid="{ADEE5F92-97A3-45C1-9107-03A8C8D626AC}"/>
    <cellStyle name="Comma 19 2 5 4" xfId="10506" xr:uid="{971A0C7F-71C8-4DAB-901A-147085F54987}"/>
    <cellStyle name="Comma 19 2 6" xfId="2396" xr:uid="{BAD04B2B-E352-4C1F-ABB1-1A12D6C7AA96}"/>
    <cellStyle name="Comma 19 2 6 2" xfId="5475" xr:uid="{62300178-CF16-410B-85C9-E3F5805905AB}"/>
    <cellStyle name="Comma 19 2 6 2 2" xfId="14528" xr:uid="{19B1FEE1-69C6-45A9-B06A-61D12DAE051E}"/>
    <cellStyle name="Comma 19 2 6 3" xfId="8489" xr:uid="{45EC5DB1-8BCC-4924-A14F-BE1311A5A8ED}"/>
    <cellStyle name="Comma 19 2 6 3 2" xfId="17542" xr:uid="{F687D3D3-805C-4FF1-8973-93F9EFD1E5BE}"/>
    <cellStyle name="Comma 19 2 6 4" xfId="11510" xr:uid="{E67DBB89-1005-4355-ACA9-1D26472A04E6}"/>
    <cellStyle name="Comma 19 2 7" xfId="3465" xr:uid="{2766A47F-7AD6-4D71-995D-945367790AC0}"/>
    <cellStyle name="Comma 19 2 7 2" xfId="12518" xr:uid="{3C6DCCE8-8CA4-435E-81C5-5606BE03B6ED}"/>
    <cellStyle name="Comma 19 2 8" xfId="6479" xr:uid="{A7EA3217-9DCF-4643-8195-58924FD631DF}"/>
    <cellStyle name="Comma 19 2 8 2" xfId="15532" xr:uid="{DAEDA363-6253-4C59-B2D7-E51202FEB7FE}"/>
    <cellStyle name="Comma 19 2 9" xfId="9499" xr:uid="{554A0FD6-2059-4B59-B56B-DF2D8184ECD1}"/>
    <cellStyle name="Comma 19 3" xfId="516" xr:uid="{B9217E15-3FC4-4680-B0B7-A7DC376423F1}"/>
    <cellStyle name="Comma 19 3 2" xfId="672" xr:uid="{46809191-CEF3-435C-BB3E-203913ABE7AD}"/>
    <cellStyle name="Comma 19 3 2 2" xfId="1676" xr:uid="{ED764524-DAC4-4652-BC1B-8FA0AFEE9148}"/>
    <cellStyle name="Comma 19 3 2 2 2" xfId="4755" xr:uid="{C778E2F5-0156-4211-851A-B763C51743E4}"/>
    <cellStyle name="Comma 19 3 2 2 2 2" xfId="13808" xr:uid="{0C69A03B-426E-4848-BC4C-558F09CCD136}"/>
    <cellStyle name="Comma 19 3 2 2 3" xfId="7769" xr:uid="{B556323F-FFFE-4F68-92BA-6427B68307C3}"/>
    <cellStyle name="Comma 19 3 2 2 3 2" xfId="16822" xr:uid="{B87A63B6-6BCE-4901-8A08-919232E4869B}"/>
    <cellStyle name="Comma 19 3 2 2 4" xfId="10790" xr:uid="{D75B4426-F396-4B28-A494-F09120B99C22}"/>
    <cellStyle name="Comma 19 3 2 3" xfId="2680" xr:uid="{9B5F164E-F866-47D3-8909-509814077294}"/>
    <cellStyle name="Comma 19 3 2 3 2" xfId="5759" xr:uid="{6447AB5D-3FAE-4FB9-BC73-FB5A0190DF2B}"/>
    <cellStyle name="Comma 19 3 2 3 2 2" xfId="14812" xr:uid="{7F755AC9-1203-4BD4-8847-27E1A9BD54E3}"/>
    <cellStyle name="Comma 19 3 2 3 3" xfId="8773" xr:uid="{C84688A1-8309-4D45-AA97-C6DFA9699174}"/>
    <cellStyle name="Comma 19 3 2 3 3 2" xfId="17826" xr:uid="{67CA8974-DAE8-488E-B9DE-E31BAEF611A7}"/>
    <cellStyle name="Comma 19 3 2 3 4" xfId="11794" xr:uid="{9B95205A-E5A8-48E6-A44F-3082B6EEF2B7}"/>
    <cellStyle name="Comma 19 3 2 4" xfId="3751" xr:uid="{5190C154-8BA9-44DD-A1C9-FC8C7A767E5C}"/>
    <cellStyle name="Comma 19 3 2 4 2" xfId="12804" xr:uid="{3421E356-4EEE-4884-B297-4D7323100C37}"/>
    <cellStyle name="Comma 19 3 2 5" xfId="6765" xr:uid="{8E20203D-3E4B-48DD-9347-F602D5916442}"/>
    <cellStyle name="Comma 19 3 2 5 2" xfId="15818" xr:uid="{17B0A9EA-5063-400A-ABA5-D07F64FB8084}"/>
    <cellStyle name="Comma 19 3 2 6" xfId="9786" xr:uid="{FA4E8AFB-45B1-41FD-822C-FCE1FFA33D50}"/>
    <cellStyle name="Comma 19 3 3" xfId="673" xr:uid="{1C542061-E650-42B7-B071-8163A44616F6}"/>
    <cellStyle name="Comma 19 3 3 2" xfId="1677" xr:uid="{092E9AA7-0D2F-4B44-A273-4CC415D3E310}"/>
    <cellStyle name="Comma 19 3 3 2 2" xfId="4756" xr:uid="{C1C9A062-698B-4225-BBCE-13D85E676FBE}"/>
    <cellStyle name="Comma 19 3 3 2 2 2" xfId="13809" xr:uid="{94F334C3-9982-4051-9AF9-311A0B8F2043}"/>
    <cellStyle name="Comma 19 3 3 2 3" xfId="7770" xr:uid="{011A028F-DB29-48DF-80F8-E4E42D267E91}"/>
    <cellStyle name="Comma 19 3 3 2 3 2" xfId="16823" xr:uid="{D7225C86-C797-4918-B959-86A5973E749E}"/>
    <cellStyle name="Comma 19 3 3 2 4" xfId="10791" xr:uid="{2E0AC79F-E275-40E7-A4A3-2464F9573584}"/>
    <cellStyle name="Comma 19 3 3 3" xfId="2681" xr:uid="{84895ABC-2F9C-4DFB-93B4-69C53D2A4F97}"/>
    <cellStyle name="Comma 19 3 3 3 2" xfId="5760" xr:uid="{2A95FA91-1C4C-4B72-B0F1-DF063C2A73DD}"/>
    <cellStyle name="Comma 19 3 3 3 2 2" xfId="14813" xr:uid="{AF9425F8-84DA-476D-A5FB-794D2EBE3A3B}"/>
    <cellStyle name="Comma 19 3 3 3 3" xfId="8774" xr:uid="{ECCA90E1-D51B-44FD-BEA1-BE431D950998}"/>
    <cellStyle name="Comma 19 3 3 3 3 2" xfId="17827" xr:uid="{FC9CC284-A7C0-4C15-905A-9858EF1FAD13}"/>
    <cellStyle name="Comma 19 3 3 3 4" xfId="11795" xr:uid="{6EAA9533-86F9-4940-B9FF-33CFD56EE2DB}"/>
    <cellStyle name="Comma 19 3 3 4" xfId="3752" xr:uid="{25244D8D-8D8D-4C54-98FE-AFE2B7ADB073}"/>
    <cellStyle name="Comma 19 3 3 4 2" xfId="12805" xr:uid="{1C6A7A91-3E10-4370-A05A-CBA2562D723D}"/>
    <cellStyle name="Comma 19 3 3 5" xfId="6766" xr:uid="{E5B1D581-F440-47D6-9072-8F1454E209DC}"/>
    <cellStyle name="Comma 19 3 3 5 2" xfId="15819" xr:uid="{CF701827-9641-4B5A-A593-D5BEDD62B0C0}"/>
    <cellStyle name="Comma 19 3 3 6" xfId="9787" xr:uid="{167408FC-C153-446D-A4C1-84B039C54C68}"/>
    <cellStyle name="Comma 19 3 4" xfId="1524" xr:uid="{1CB0C837-0587-4487-BD28-2F5A0EE5F2A4}"/>
    <cellStyle name="Comma 19 3 4 2" xfId="4603" xr:uid="{BE0BE3C5-2E73-49B1-AD95-929408478E64}"/>
    <cellStyle name="Comma 19 3 4 2 2" xfId="13656" xr:uid="{1ECA329D-5582-482E-8640-E9E0723B26FD}"/>
    <cellStyle name="Comma 19 3 4 3" xfId="7617" xr:uid="{C1380802-FB5A-40EC-A7CF-5DE2DA36F4EA}"/>
    <cellStyle name="Comma 19 3 4 3 2" xfId="16670" xr:uid="{35A4448D-B881-464A-BF06-B8180B8C2038}"/>
    <cellStyle name="Comma 19 3 4 4" xfId="10638" xr:uid="{23940F93-AF66-4A50-AEBD-16092E70640F}"/>
    <cellStyle name="Comma 19 3 5" xfId="2528" xr:uid="{0100DCED-6419-40C6-AD0B-387D102207C4}"/>
    <cellStyle name="Comma 19 3 5 2" xfId="5607" xr:uid="{7A352004-B3D0-4DEC-8C8C-4A4CE73F7BCD}"/>
    <cellStyle name="Comma 19 3 5 2 2" xfId="14660" xr:uid="{F242C834-AB71-4E18-A86D-5A5BE29B25C6}"/>
    <cellStyle name="Comma 19 3 5 3" xfId="8621" xr:uid="{CEE73F91-F26C-4F3A-8EC9-48762B0D517D}"/>
    <cellStyle name="Comma 19 3 5 3 2" xfId="17674" xr:uid="{5A5F6817-7024-40AE-B1F7-9E6792EF0EC7}"/>
    <cellStyle name="Comma 19 3 5 4" xfId="11642" xr:uid="{462B5555-5C29-4AD1-A5AF-D3C961C96A71}"/>
    <cellStyle name="Comma 19 3 6" xfId="3598" xr:uid="{D3BF4229-B7C2-4C1A-9DA5-E3CAEBAC6A69}"/>
    <cellStyle name="Comma 19 3 6 2" xfId="12651" xr:uid="{279FFD3D-5EBC-44F1-BF56-0256E9C4C01A}"/>
    <cellStyle name="Comma 19 3 7" xfId="6612" xr:uid="{E97FAE11-C46E-4BB9-B4C9-9539EA68D944}"/>
    <cellStyle name="Comma 19 3 7 2" xfId="15665" xr:uid="{CC6659C4-AD36-4DD7-8E14-3FAC63319B82}"/>
    <cellStyle name="Comma 19 3 8" xfId="9632" xr:uid="{E081D3AD-0DB0-447E-8C79-4E7A78E18396}"/>
    <cellStyle name="Comma 19 4" xfId="674" xr:uid="{9FE666AD-7994-4801-AEFB-0726340ECE2B}"/>
    <cellStyle name="Comma 19 4 2" xfId="1678" xr:uid="{8A78037F-2A6C-4FA3-BC88-EC173EC12DE7}"/>
    <cellStyle name="Comma 19 4 2 2" xfId="4757" xr:uid="{EEDD4ABA-E864-48A5-B14E-B21E133AF2B1}"/>
    <cellStyle name="Comma 19 4 2 2 2" xfId="13810" xr:uid="{90FF4D9F-E9A9-4F45-8B61-24DED70B1334}"/>
    <cellStyle name="Comma 19 4 2 3" xfId="7771" xr:uid="{84FA125D-CCDB-4CD5-BA61-29239B73EA28}"/>
    <cellStyle name="Comma 19 4 2 3 2" xfId="16824" xr:uid="{401296F5-0A81-4209-A4D9-9DA7AE642504}"/>
    <cellStyle name="Comma 19 4 2 4" xfId="10792" xr:uid="{F77F1984-BCDA-4989-9808-77ABD2593375}"/>
    <cellStyle name="Comma 19 4 3" xfId="2682" xr:uid="{FF6BC497-8D16-4D4C-B2AC-DC4B30E72EB0}"/>
    <cellStyle name="Comma 19 4 3 2" xfId="5761" xr:uid="{A0946204-2259-461C-BC31-1B3C1831A8EE}"/>
    <cellStyle name="Comma 19 4 3 2 2" xfId="14814" xr:uid="{5910B1EF-F21A-40FF-86BB-100272A92BAD}"/>
    <cellStyle name="Comma 19 4 3 3" xfId="8775" xr:uid="{874993AB-779C-4152-86A5-49EAFFA5D236}"/>
    <cellStyle name="Comma 19 4 3 3 2" xfId="17828" xr:uid="{70F270CD-60E8-4FE5-9356-3A1531339D5F}"/>
    <cellStyle name="Comma 19 4 3 4" xfId="11796" xr:uid="{F756BD1C-3B2E-4044-8E85-22ACE2B59645}"/>
    <cellStyle name="Comma 19 4 4" xfId="3753" xr:uid="{DC19EBD7-3254-49F5-9E64-01E6BF442ED1}"/>
    <cellStyle name="Comma 19 4 4 2" xfId="12806" xr:uid="{447C9E07-9A7D-42C4-A3B5-7BA2AF3A8990}"/>
    <cellStyle name="Comma 19 4 5" xfId="6767" xr:uid="{C51A9757-B9A5-4F42-936B-0E68295EA5FC}"/>
    <cellStyle name="Comma 19 4 5 2" xfId="15820" xr:uid="{4ED375FD-70AC-4759-B200-5D28B8077988}"/>
    <cellStyle name="Comma 19 4 6" xfId="9788" xr:uid="{027D1F85-F700-41A1-BBE3-7538CB09B480}"/>
    <cellStyle name="Comma 19 5" xfId="675" xr:uid="{913DC4FE-D68B-4187-A32C-11CD1532B6BF}"/>
    <cellStyle name="Comma 19 5 2" xfId="1679" xr:uid="{18159536-452A-42CF-9ECC-F397431C7CBF}"/>
    <cellStyle name="Comma 19 5 2 2" xfId="4758" xr:uid="{4D868213-8EAF-4069-8E8B-BA7E715A103A}"/>
    <cellStyle name="Comma 19 5 2 2 2" xfId="13811" xr:uid="{A43C7143-23DE-47E1-A64C-E1825FCC613F}"/>
    <cellStyle name="Comma 19 5 2 3" xfId="7772" xr:uid="{BA3DD225-1BD4-4AD3-8B12-D989BA7967A1}"/>
    <cellStyle name="Comma 19 5 2 3 2" xfId="16825" xr:uid="{C29C8F08-80FA-4A8A-921C-113A8EBD0CBF}"/>
    <cellStyle name="Comma 19 5 2 4" xfId="10793" xr:uid="{2919623F-0947-473A-908E-5031E0833A9A}"/>
    <cellStyle name="Comma 19 5 3" xfId="2683" xr:uid="{88AD9E60-7FAE-429A-A94D-7AE52BF6B684}"/>
    <cellStyle name="Comma 19 5 3 2" xfId="5762" xr:uid="{4869D0A4-58CA-4632-8177-A508E3903C95}"/>
    <cellStyle name="Comma 19 5 3 2 2" xfId="14815" xr:uid="{FCCB9C27-C1BD-4EC8-974E-9309DE36A727}"/>
    <cellStyle name="Comma 19 5 3 3" xfId="8776" xr:uid="{D1270C78-5EDD-48FC-9D9A-152B1B9768E1}"/>
    <cellStyle name="Comma 19 5 3 3 2" xfId="17829" xr:uid="{FA4734B3-FF41-4B1F-A418-786A127F67E3}"/>
    <cellStyle name="Comma 19 5 3 4" xfId="11797" xr:uid="{F90C5591-657C-4E62-9ACF-668F616442E6}"/>
    <cellStyle name="Comma 19 5 4" xfId="3754" xr:uid="{7056C302-D4D4-459F-8EE4-4741B6CD879D}"/>
    <cellStyle name="Comma 19 5 4 2" xfId="12807" xr:uid="{4326D9F9-033F-42C5-8D7C-22F1A7A03DC8}"/>
    <cellStyle name="Comma 19 5 5" xfId="6768" xr:uid="{6B64AD2F-6D8F-4428-9BB4-1BEA545AEE63}"/>
    <cellStyle name="Comma 19 5 5 2" xfId="15821" xr:uid="{D4A61C80-058B-4A38-B7B2-B9840DBF7FD1}"/>
    <cellStyle name="Comma 19 5 6" xfId="9789" xr:uid="{D80A288D-D604-4404-9A8A-C4EDC8727609}"/>
    <cellStyle name="Comma 19 6" xfId="1353" xr:uid="{91B4B0FA-3ED5-44B2-9BA4-B7BC184271A4}"/>
    <cellStyle name="Comma 19 6 2" xfId="4432" xr:uid="{8721BC63-4D1C-4AC9-A859-8E228E89E8B9}"/>
    <cellStyle name="Comma 19 6 2 2" xfId="13485" xr:uid="{A875AD1C-287C-47DC-92FB-3ACF2CCB7B9B}"/>
    <cellStyle name="Comma 19 6 3" xfId="7446" xr:uid="{BB8935BA-C897-4E8E-890E-46DC42FD5A9A}"/>
    <cellStyle name="Comma 19 6 3 2" xfId="16499" xr:uid="{B57DD019-E365-4FF7-AA39-FEC28EC994B8}"/>
    <cellStyle name="Comma 19 6 4" xfId="10467" xr:uid="{83DA84FC-0F77-45A8-BE93-37638D71764D}"/>
    <cellStyle name="Comma 19 7" xfId="2357" xr:uid="{4ABB7E01-5156-440E-ACA0-07599655319B}"/>
    <cellStyle name="Comma 19 7 2" xfId="5436" xr:uid="{CBA9CE41-BA23-4B53-92B5-0DC420638551}"/>
    <cellStyle name="Comma 19 7 2 2" xfId="14489" xr:uid="{A503CFF6-CAFA-42CF-BE02-AAB7FECD8688}"/>
    <cellStyle name="Comma 19 7 3" xfId="8450" xr:uid="{FA22BC3B-8AC6-4AE8-B800-EDCA1FA070A1}"/>
    <cellStyle name="Comma 19 7 3 2" xfId="17503" xr:uid="{91786B78-A2B9-4347-96FF-B5FFC91B9B82}"/>
    <cellStyle name="Comma 19 7 4" xfId="11471" xr:uid="{760C1551-BC60-4309-BAFE-317EE0C1000F}"/>
    <cellStyle name="Comma 19 8" xfId="3426" xr:uid="{5DF68B67-75AC-4179-BF85-632F2E4AC0E3}"/>
    <cellStyle name="Comma 19 8 2" xfId="12479" xr:uid="{D97C6741-D92A-4044-98E2-3B3F159FDD8F}"/>
    <cellStyle name="Comma 19 9" xfId="6440" xr:uid="{79BF3985-54B8-4ED7-B671-525442013C45}"/>
    <cellStyle name="Comma 19 9 2" xfId="15493" xr:uid="{BCC49F98-F01B-4F4D-B133-786A463253D0}"/>
    <cellStyle name="Comma 2" xfId="54" xr:uid="{6D6810A7-9EA6-48DD-9554-11652A254128}"/>
    <cellStyle name="Comma 2 10" xfId="395" xr:uid="{EBB3198C-5BE7-4CB7-8720-08ABA9F90103}"/>
    <cellStyle name="Comma 2 10 2" xfId="676" xr:uid="{F163920C-3DF9-40AB-98C5-C54AEDED67B2}"/>
    <cellStyle name="Comma 2 10 2 2" xfId="1680" xr:uid="{7A72A13B-7BB6-4B45-B129-3AD4D06ABFFA}"/>
    <cellStyle name="Comma 2 10 2 2 2" xfId="4759" xr:uid="{EF4FBAFD-46BA-4B65-8308-6112B5F7590B}"/>
    <cellStyle name="Comma 2 10 2 2 2 2" xfId="13812" xr:uid="{A04AD6E3-2964-40E6-B631-5B68B817C5E4}"/>
    <cellStyle name="Comma 2 10 2 2 3" xfId="7773" xr:uid="{33E59011-78E4-439D-8AB3-7C354F192C06}"/>
    <cellStyle name="Comma 2 10 2 2 3 2" xfId="16826" xr:uid="{F6B6947B-BEBF-443A-AFEE-027FF933CB1B}"/>
    <cellStyle name="Comma 2 10 2 2 4" xfId="10794" xr:uid="{4A239194-BB2D-4C27-AC22-C8482C9938A9}"/>
    <cellStyle name="Comma 2 10 2 3" xfId="2684" xr:uid="{107EABBE-62DA-486B-88C1-F695F36ABE4A}"/>
    <cellStyle name="Comma 2 10 2 3 2" xfId="5763" xr:uid="{4B94D356-F7B2-495D-A16A-BC17672474B2}"/>
    <cellStyle name="Comma 2 10 2 3 2 2" xfId="14816" xr:uid="{0C94FE91-C2C7-4135-93AF-B5370A462994}"/>
    <cellStyle name="Comma 2 10 2 3 3" xfId="8777" xr:uid="{4465C6B6-EA32-4A18-9861-EACFE2B1288C}"/>
    <cellStyle name="Comma 2 10 2 3 3 2" xfId="17830" xr:uid="{1953E72B-27A8-424B-A9C5-556EAC12F33A}"/>
    <cellStyle name="Comma 2 10 2 3 4" xfId="11798" xr:uid="{C4B1E35C-B855-4BA1-9EE7-17A63146EEDF}"/>
    <cellStyle name="Comma 2 10 2 4" xfId="3755" xr:uid="{6A7E16B1-9738-4239-BF29-0B6F251B4EC8}"/>
    <cellStyle name="Comma 2 10 2 4 2" xfId="12808" xr:uid="{1734FD90-C6D9-4F8F-A883-75BC71FE2487}"/>
    <cellStyle name="Comma 2 10 2 5" xfId="6769" xr:uid="{F51DDDF3-3906-4983-A752-C46A640557EA}"/>
    <cellStyle name="Comma 2 10 2 5 2" xfId="15822" xr:uid="{0AF1BAFB-43CC-4517-92D6-BF8D5E751D38}"/>
    <cellStyle name="Comma 2 10 2 6" xfId="9790" xr:uid="{23E9C3D4-A1D1-42E4-A8C2-6996606FC25A}"/>
    <cellStyle name="Comma 2 10 3" xfId="677" xr:uid="{F0141F37-A534-4FB0-AFED-B170425775A4}"/>
    <cellStyle name="Comma 2 10 3 2" xfId="1681" xr:uid="{51378931-27E8-4DDF-98BD-32A43885D8EB}"/>
    <cellStyle name="Comma 2 10 3 2 2" xfId="4760" xr:uid="{0378BB2E-45D5-4AA7-B776-CC0D68B9177E}"/>
    <cellStyle name="Comma 2 10 3 2 2 2" xfId="13813" xr:uid="{FE06DE09-DE13-4EBC-80CD-EE7A9496D6AA}"/>
    <cellStyle name="Comma 2 10 3 2 3" xfId="7774" xr:uid="{95A3A9E6-2DCE-490A-B442-58DDF1D91AD2}"/>
    <cellStyle name="Comma 2 10 3 2 3 2" xfId="16827" xr:uid="{CCD6B54F-A70F-4694-B126-E17ECF291863}"/>
    <cellStyle name="Comma 2 10 3 2 4" xfId="10795" xr:uid="{0AA81ED7-FEC2-4DAD-AB39-87C31DEAF1B1}"/>
    <cellStyle name="Comma 2 10 3 3" xfId="2685" xr:uid="{3A06BFC6-57CD-47B2-9E1A-BE87671CF207}"/>
    <cellStyle name="Comma 2 10 3 3 2" xfId="5764" xr:uid="{4D085AEF-387D-4B96-988F-442FCB3092C8}"/>
    <cellStyle name="Comma 2 10 3 3 2 2" xfId="14817" xr:uid="{FA760442-B180-43E6-B603-614616660559}"/>
    <cellStyle name="Comma 2 10 3 3 3" xfId="8778" xr:uid="{FC7393C6-475E-442C-92A0-BB16E98A2837}"/>
    <cellStyle name="Comma 2 10 3 3 3 2" xfId="17831" xr:uid="{26912718-E680-47AB-857B-877A6A30C672}"/>
    <cellStyle name="Comma 2 10 3 3 4" xfId="11799" xr:uid="{53F24AEE-9401-4A02-AA4C-8D34F8A9A56C}"/>
    <cellStyle name="Comma 2 10 3 4" xfId="3756" xr:uid="{88719CAD-F8FB-4333-AE18-D2A6313305C4}"/>
    <cellStyle name="Comma 2 10 3 4 2" xfId="12809" xr:uid="{08E94521-40D7-4825-AA7D-13C804499839}"/>
    <cellStyle name="Comma 2 10 3 5" xfId="6770" xr:uid="{1A2093A4-9F7E-4555-BCB2-FC9A375B01A4}"/>
    <cellStyle name="Comma 2 10 3 5 2" xfId="15823" xr:uid="{C795291D-CFE5-4F5E-A001-A6FEFC826CEF}"/>
    <cellStyle name="Comma 2 10 3 6" xfId="9791" xr:uid="{963E55D6-7D3A-4CB4-83BA-B53082F87A1E}"/>
    <cellStyle name="Comma 2 10 4" xfId="1412" xr:uid="{541BDA8A-9D84-41F9-81E0-15BF9D42AE7F}"/>
    <cellStyle name="Comma 2 10 4 2" xfId="4491" xr:uid="{F79386B9-1B6D-4943-9119-672E3680F0B2}"/>
    <cellStyle name="Comma 2 10 4 2 2" xfId="13544" xr:uid="{7BAA2268-FDAA-4872-94CF-3B4AE3D06D03}"/>
    <cellStyle name="Comma 2 10 4 3" xfId="7505" xr:uid="{65EDB70A-C37F-4F1E-8174-FFB5B180A8CC}"/>
    <cellStyle name="Comma 2 10 4 3 2" xfId="16558" xr:uid="{DD4B69F2-DB06-4ED0-B333-A5998CD36843}"/>
    <cellStyle name="Comma 2 10 4 4" xfId="10526" xr:uid="{E480FEEC-7860-4241-A683-B7E68B538740}"/>
    <cellStyle name="Comma 2 10 5" xfId="2416" xr:uid="{64FA7F3F-4DB3-4554-BFCF-16D6AD4EC321}"/>
    <cellStyle name="Comma 2 10 5 2" xfId="5495" xr:uid="{3F38814B-EF92-4310-AD07-1EF4C5488EC8}"/>
    <cellStyle name="Comma 2 10 5 2 2" xfId="14548" xr:uid="{B7EBC9AB-18E5-438C-970D-E0258602EB59}"/>
    <cellStyle name="Comma 2 10 5 3" xfId="8509" xr:uid="{213407F5-DBF8-4F69-9245-790E32D9D88E}"/>
    <cellStyle name="Comma 2 10 5 3 2" xfId="17562" xr:uid="{C2AEF74E-5CD6-4DE8-A9C5-CBCC7B710DB9}"/>
    <cellStyle name="Comma 2 10 5 4" xfId="11530" xr:uid="{E78F4C38-3A26-4596-9032-90DA44EA224D}"/>
    <cellStyle name="Comma 2 10 6" xfId="3486" xr:uid="{4323799A-B6B8-4F9F-865D-A8935F7E591B}"/>
    <cellStyle name="Comma 2 10 6 2" xfId="12539" xr:uid="{BE6996A1-3526-4805-86FC-08C724811392}"/>
    <cellStyle name="Comma 2 10 7" xfId="6500" xr:uid="{279AA865-BC8B-4266-8F4F-73279F9B8791}"/>
    <cellStyle name="Comma 2 10 7 2" xfId="15553" xr:uid="{D4E2148E-1287-4EFF-947F-2CADA1CBC51A}"/>
    <cellStyle name="Comma 2 10 8" xfId="9520" xr:uid="{6219B9FA-33A0-4966-9609-89F7BB49D4F2}"/>
    <cellStyle name="Comma 2 11" xfId="678" xr:uid="{1E0EF583-5796-4DB7-9B2C-7C4A7B9E9E45}"/>
    <cellStyle name="Comma 2 11 2" xfId="1682" xr:uid="{1AE133BA-911A-4593-AF7D-E120A8F6FFDC}"/>
    <cellStyle name="Comma 2 11 2 2" xfId="4761" xr:uid="{A8DB672D-0E59-47F6-B362-D8B25805758D}"/>
    <cellStyle name="Comma 2 11 2 2 2" xfId="13814" xr:uid="{5182EB7A-0D2B-46A4-A7D9-96D1D22168AE}"/>
    <cellStyle name="Comma 2 11 2 3" xfId="7775" xr:uid="{44CE1BB9-82CC-461C-AA4C-94E53DD0BCAD}"/>
    <cellStyle name="Comma 2 11 2 3 2" xfId="16828" xr:uid="{F42DE2DA-1905-4DD6-A022-3EF3B05B68EB}"/>
    <cellStyle name="Comma 2 11 2 4" xfId="10796" xr:uid="{DE22383A-3C4C-47DB-8B1E-07647B4CDC82}"/>
    <cellStyle name="Comma 2 11 3" xfId="2686" xr:uid="{FAD7EDC1-D05E-4110-B775-26A4AC1208F5}"/>
    <cellStyle name="Comma 2 11 3 2" xfId="5765" xr:uid="{E395C03E-2E2A-4609-81E8-63B864C80383}"/>
    <cellStyle name="Comma 2 11 3 2 2" xfId="14818" xr:uid="{01D175FE-2B4A-4B56-B83A-12A48806B650}"/>
    <cellStyle name="Comma 2 11 3 3" xfId="8779" xr:uid="{32CB9ECC-3CC4-45B8-AC2C-9F6DA0E100FF}"/>
    <cellStyle name="Comma 2 11 3 3 2" xfId="17832" xr:uid="{FFAE8B42-E370-49AD-B07B-C16C0163D75D}"/>
    <cellStyle name="Comma 2 11 3 4" xfId="11800" xr:uid="{60E7CDC7-15DB-46AB-9D63-F6756F73995D}"/>
    <cellStyle name="Comma 2 11 4" xfId="3757" xr:uid="{4DB4B2D4-3098-4BC3-B140-960D3E9E4F9D}"/>
    <cellStyle name="Comma 2 11 4 2" xfId="12810" xr:uid="{24A45F6C-DDC1-4C79-B4A5-183456A83A4D}"/>
    <cellStyle name="Comma 2 11 5" xfId="6771" xr:uid="{B21D8DD9-F77B-4517-94EB-15AF2F8B617A}"/>
    <cellStyle name="Comma 2 11 5 2" xfId="15824" xr:uid="{C8CFDCF3-4BA2-4284-AB89-E5C494F6F12D}"/>
    <cellStyle name="Comma 2 11 6" xfId="9792" xr:uid="{BE2DCCC4-E429-4EE2-A182-14768F62CAA0}"/>
    <cellStyle name="Comma 2 12" xfId="679" xr:uid="{F07FF829-3F9D-47B1-A1A3-A7D2BD64383E}"/>
    <cellStyle name="Comma 2 12 2" xfId="1683" xr:uid="{0205AF1A-ABFE-41A7-AE0D-4D66246FF71A}"/>
    <cellStyle name="Comma 2 12 2 2" xfId="4762" xr:uid="{1AA3AE8D-36B3-4E20-BB88-517E11EFC3F6}"/>
    <cellStyle name="Comma 2 12 2 2 2" xfId="13815" xr:uid="{FE289A34-95AA-4F66-958D-0E45515F64D2}"/>
    <cellStyle name="Comma 2 12 2 3" xfId="7776" xr:uid="{402216CB-62AD-445E-AF4F-8BCF4580772D}"/>
    <cellStyle name="Comma 2 12 2 3 2" xfId="16829" xr:uid="{BE6E789F-6F47-4D6E-A74C-2A9B6C589440}"/>
    <cellStyle name="Comma 2 12 2 4" xfId="10797" xr:uid="{26621CC0-8F7E-4479-8D51-2CE9FB0813D1}"/>
    <cellStyle name="Comma 2 12 3" xfId="2687" xr:uid="{7488D4AC-55BC-4E00-9726-FA85933F2E51}"/>
    <cellStyle name="Comma 2 12 3 2" xfId="5766" xr:uid="{A11FB514-9D6B-42AC-8123-8F8DE5E8687D}"/>
    <cellStyle name="Comma 2 12 3 2 2" xfId="14819" xr:uid="{451F23F6-1C4E-48B6-9570-79D37BC30F9C}"/>
    <cellStyle name="Comma 2 12 3 3" xfId="8780" xr:uid="{5437086E-96FD-4C61-97A6-113F40FF444E}"/>
    <cellStyle name="Comma 2 12 3 3 2" xfId="17833" xr:uid="{3DC30116-9CF7-4FEB-A73E-10912E893CD4}"/>
    <cellStyle name="Comma 2 12 3 4" xfId="11801" xr:uid="{6C5CF04B-5099-4272-B67B-5D521979D167}"/>
    <cellStyle name="Comma 2 12 4" xfId="3758" xr:uid="{56C1B0FB-7854-4319-9568-34683F6F377C}"/>
    <cellStyle name="Comma 2 12 4 2" xfId="12811" xr:uid="{8DEFAD13-5B9E-4170-B301-F155CDFC237C}"/>
    <cellStyle name="Comma 2 12 5" xfId="6772" xr:uid="{B1E8E1CE-0C84-48E1-AC83-8A9182814373}"/>
    <cellStyle name="Comma 2 12 5 2" xfId="15825" xr:uid="{5117F344-CF32-4BFB-A18C-28B6DF4E7862}"/>
    <cellStyle name="Comma 2 12 6" xfId="9793" xr:uid="{14601E0E-EBA3-47B1-9E9F-912C77CE9A9A}"/>
    <cellStyle name="Comma 2 13" xfId="1245" xr:uid="{B7E89C92-07D8-41C2-B8A0-0FBDC1D155A7}"/>
    <cellStyle name="Comma 2 13 2" xfId="4324" xr:uid="{42981B12-8DA7-428F-9B46-D949CC40E516}"/>
    <cellStyle name="Comma 2 13 2 2" xfId="13377" xr:uid="{08DAA0F0-046D-479D-A246-AD08EB5416CD}"/>
    <cellStyle name="Comma 2 13 3" xfId="7338" xr:uid="{9A1F4556-002F-4ED1-903A-DB0606AEE7B5}"/>
    <cellStyle name="Comma 2 13 3 2" xfId="16391" xr:uid="{986CD012-CA2D-4A53-A089-E931CB85FC55}"/>
    <cellStyle name="Comma 2 13 4" xfId="10359" xr:uid="{468F4CCE-E5A9-422F-8F9F-30EDFB364A21}"/>
    <cellStyle name="Comma 2 14" xfId="2249" xr:uid="{C282AAA8-8259-43EF-9B32-F93A5A2215EF}"/>
    <cellStyle name="Comma 2 14 2" xfId="5328" xr:uid="{01FFC1DE-8A5B-4BBF-BA7F-656225B037C4}"/>
    <cellStyle name="Comma 2 14 2 2" xfId="14381" xr:uid="{B345983B-B929-4756-8ED4-643F7C8DA630}"/>
    <cellStyle name="Comma 2 14 3" xfId="8342" xr:uid="{F7617401-A52E-4ACD-B290-7626E09AB86E}"/>
    <cellStyle name="Comma 2 14 3 2" xfId="17395" xr:uid="{86140DFF-A350-4524-9E3F-D5C62B132523}"/>
    <cellStyle name="Comma 2 14 4" xfId="11363" xr:uid="{2643D1D3-CBE0-4CC5-860E-A66433B2FFF8}"/>
    <cellStyle name="Comma 2 15" xfId="3318" xr:uid="{69B688F7-E21C-4FC0-BCCD-EBDF5849CA36}"/>
    <cellStyle name="Comma 2 15 2" xfId="12371" xr:uid="{2B4538D2-4F58-4BAF-8CB1-3F0EB3978D70}"/>
    <cellStyle name="Comma 2 16" xfId="6332" xr:uid="{7685DB5A-CE63-45FF-8377-F57554F606E6}"/>
    <cellStyle name="Comma 2 16 2" xfId="15385" xr:uid="{7762C43E-EB1B-4938-8ABC-81CAB960928A}"/>
    <cellStyle name="Comma 2 17" xfId="9351" xr:uid="{A14693CD-3CB1-44E7-94ED-C5EAD15B056E}"/>
    <cellStyle name="Comma 2 2" xfId="84" xr:uid="{5F923FF6-6674-491E-B7CD-6E1FDF72D6C8}"/>
    <cellStyle name="Comma 2 2 10" xfId="1253" xr:uid="{E1B2E965-597F-442F-803B-B9E7F6403C8C}"/>
    <cellStyle name="Comma 2 2 10 2" xfId="4332" xr:uid="{6249FD19-C0F8-4D81-B8E3-C68DDBEE89BC}"/>
    <cellStyle name="Comma 2 2 10 2 2" xfId="13385" xr:uid="{BBECF13A-32C2-4CD8-AFFA-28479BA45187}"/>
    <cellStyle name="Comma 2 2 10 3" xfId="7346" xr:uid="{F0891048-BA7D-4A8B-96A2-12C5816C70EB}"/>
    <cellStyle name="Comma 2 2 10 3 2" xfId="16399" xr:uid="{B180CB01-1C4F-4E56-A09D-B2488DB3AE65}"/>
    <cellStyle name="Comma 2 2 10 4" xfId="10367" xr:uid="{884872F2-D8D2-4B22-AC05-DAFCAC0B8C6B}"/>
    <cellStyle name="Comma 2 2 11" xfId="2257" xr:uid="{851BC67B-EDA0-4721-9D99-DC0606AF65B4}"/>
    <cellStyle name="Comma 2 2 11 2" xfId="5336" xr:uid="{B09BB4AD-2351-45DB-97B9-AA4B004003AC}"/>
    <cellStyle name="Comma 2 2 11 2 2" xfId="14389" xr:uid="{34729934-9F11-4273-B75C-E7DE55EE61E7}"/>
    <cellStyle name="Comma 2 2 11 3" xfId="8350" xr:uid="{10ED0C83-F5EE-4D75-912E-C6B202BCD218}"/>
    <cellStyle name="Comma 2 2 11 3 2" xfId="17403" xr:uid="{A318ECBD-7762-4DAD-82A6-97356880B247}"/>
    <cellStyle name="Comma 2 2 11 4" xfId="11371" xr:uid="{BA3C84D4-5567-4F42-AB60-A53D8FA3F841}"/>
    <cellStyle name="Comma 2 2 12" xfId="3326" xr:uid="{7B2327FF-E103-49E7-9E35-C2AD34555D2F}"/>
    <cellStyle name="Comma 2 2 12 2" xfId="12379" xr:uid="{924BCB49-9EA1-4D48-958B-E9A1C2719FF4}"/>
    <cellStyle name="Comma 2 2 13" xfId="6340" xr:uid="{D7DF5167-3E34-44AB-8048-963A162CB839}"/>
    <cellStyle name="Comma 2 2 13 2" xfId="15393" xr:uid="{AE598199-F422-4737-9082-54597501D3EA}"/>
    <cellStyle name="Comma 2 2 14" xfId="9360" xr:uid="{2C62A5AA-2774-4CD1-BBC4-E4AE568493CF}"/>
    <cellStyle name="Comma 2 2 2" xfId="96" xr:uid="{5AEFB04A-D309-4F1B-BFEF-07F0A5586F6C}"/>
    <cellStyle name="Comma 2 2 2 10" xfId="2265" xr:uid="{2E253592-0520-47F1-B504-BBD9E19AE74B}"/>
    <cellStyle name="Comma 2 2 2 10 2" xfId="5344" xr:uid="{0CEB55C1-8299-4B8A-B8E9-7C47E43CDC1D}"/>
    <cellStyle name="Comma 2 2 2 10 2 2" xfId="14397" xr:uid="{EB8FC54B-CBC7-461F-A2A2-BBF783074CFA}"/>
    <cellStyle name="Comma 2 2 2 10 3" xfId="8358" xr:uid="{D51452D3-03A7-4F3D-8E19-AD8B50F2FD26}"/>
    <cellStyle name="Comma 2 2 2 10 3 2" xfId="17411" xr:uid="{37114A16-BFC3-40BE-8103-0F0D8DE5C8FB}"/>
    <cellStyle name="Comma 2 2 2 10 4" xfId="11379" xr:uid="{B217713F-5C11-4DDB-B0B0-70A5FB6CC501}"/>
    <cellStyle name="Comma 2 2 2 11" xfId="3334" xr:uid="{546A869C-EC4B-448A-BE2C-961B541DB926}"/>
    <cellStyle name="Comma 2 2 2 11 2" xfId="12387" xr:uid="{42958EEF-DB11-424D-9DFA-C412D57EC78C}"/>
    <cellStyle name="Comma 2 2 2 12" xfId="6348" xr:uid="{C2F4BB84-B746-4544-94FA-A4C17DF6E8B0}"/>
    <cellStyle name="Comma 2 2 2 12 2" xfId="15401" xr:uid="{6820BFF6-C422-434E-AD1A-94176A737A4A}"/>
    <cellStyle name="Comma 2 2 2 13" xfId="9368" xr:uid="{FBB38BF6-82D0-4C1C-A39D-268CAEB882EB}"/>
    <cellStyle name="Comma 2 2 2 2" xfId="112" xr:uid="{FA99B0FD-32C4-47C1-A09C-C3C1598B0FFB}"/>
    <cellStyle name="Comma 2 2 2 2 10" xfId="3350" xr:uid="{2BDF7DFA-D22A-4864-82D7-271D7C8E8D03}"/>
    <cellStyle name="Comma 2 2 2 2 10 2" xfId="12403" xr:uid="{1A821D1F-9F46-4985-9E66-3EACFB02C33C}"/>
    <cellStyle name="Comma 2 2 2 2 11" xfId="6364" xr:uid="{85438103-84E4-457E-901C-ED3D9DB98191}"/>
    <cellStyle name="Comma 2 2 2 2 11 2" xfId="15417" xr:uid="{DEC7DD95-E03F-4A06-8100-3F446C8DA865}"/>
    <cellStyle name="Comma 2 2 2 2 12" xfId="9384" xr:uid="{33B2FC2C-2CF5-4655-8C85-C5F9F96866A3}"/>
    <cellStyle name="Comma 2 2 2 2 2" xfId="144" xr:uid="{C8D5FC0B-5852-4CF3-95B6-8B6C961E2130}"/>
    <cellStyle name="Comma 2 2 2 2 2 2" xfId="471" xr:uid="{D88730CF-E19C-4A5F-941A-1287111F4FB1}"/>
    <cellStyle name="Comma 2 2 2 2 2 2 2" xfId="680" xr:uid="{794D0B79-A47D-4258-91AB-97B6495B39B4}"/>
    <cellStyle name="Comma 2 2 2 2 2 2 2 2" xfId="1684" xr:uid="{4B861674-7127-4D1E-94B0-DDF3F1860EEC}"/>
    <cellStyle name="Comma 2 2 2 2 2 2 2 2 2" xfId="4763" xr:uid="{12F605E8-7757-4148-827A-DEB7D2B108CF}"/>
    <cellStyle name="Comma 2 2 2 2 2 2 2 2 2 2" xfId="13816" xr:uid="{CED9E5F1-74A4-46B8-A803-1E7E4EC31571}"/>
    <cellStyle name="Comma 2 2 2 2 2 2 2 2 3" xfId="7777" xr:uid="{EB209F85-BF59-4B65-9721-DE1F6D98A758}"/>
    <cellStyle name="Comma 2 2 2 2 2 2 2 2 3 2" xfId="16830" xr:uid="{EDD1FB41-D45A-492B-A39F-78D9DFFFB573}"/>
    <cellStyle name="Comma 2 2 2 2 2 2 2 2 4" xfId="10798" xr:uid="{35EBB35F-8333-4DC3-A22D-FE99593849AA}"/>
    <cellStyle name="Comma 2 2 2 2 2 2 2 3" xfId="2688" xr:uid="{BFDB3C60-5517-4A44-A3A7-91570BEF4809}"/>
    <cellStyle name="Comma 2 2 2 2 2 2 2 3 2" xfId="5767" xr:uid="{74EF71B9-7253-4C03-9915-15BC0D9B76E1}"/>
    <cellStyle name="Comma 2 2 2 2 2 2 2 3 2 2" xfId="14820" xr:uid="{5E423203-0E1B-4891-87F6-689D75E222FC}"/>
    <cellStyle name="Comma 2 2 2 2 2 2 2 3 3" xfId="8781" xr:uid="{4007F263-006A-4D68-9C6D-C86323B5B4F2}"/>
    <cellStyle name="Comma 2 2 2 2 2 2 2 3 3 2" xfId="17834" xr:uid="{405D0121-8507-43BF-9920-45C7F0F33CD2}"/>
    <cellStyle name="Comma 2 2 2 2 2 2 2 3 4" xfId="11802" xr:uid="{B3460A21-94E4-41F1-98C5-F7F9A8972171}"/>
    <cellStyle name="Comma 2 2 2 2 2 2 2 4" xfId="3759" xr:uid="{97ABE5CB-D5EE-4715-BA2B-052A151B5FB6}"/>
    <cellStyle name="Comma 2 2 2 2 2 2 2 4 2" xfId="12812" xr:uid="{312D0334-7B36-4D4E-AD05-A76E2D2012D8}"/>
    <cellStyle name="Comma 2 2 2 2 2 2 2 5" xfId="6773" xr:uid="{4D6047D3-5CBB-4A42-8BA0-75E1EF8AD7EF}"/>
    <cellStyle name="Comma 2 2 2 2 2 2 2 5 2" xfId="15826" xr:uid="{E471C680-2B23-4DF2-8985-14EAA1BA5DED}"/>
    <cellStyle name="Comma 2 2 2 2 2 2 2 6" xfId="9794" xr:uid="{79B67FA7-B70A-4A29-8EF0-C5B82A949B09}"/>
    <cellStyle name="Comma 2 2 2 2 2 2 3" xfId="681" xr:uid="{18033F4C-D563-4147-8FA0-4A25F04F1749}"/>
    <cellStyle name="Comma 2 2 2 2 2 2 3 2" xfId="1685" xr:uid="{B2F76ABE-F407-464B-8C42-6484BCE34A61}"/>
    <cellStyle name="Comma 2 2 2 2 2 2 3 2 2" xfId="4764" xr:uid="{68EAB4BD-50A8-4A30-9D4F-FA610C87AE24}"/>
    <cellStyle name="Comma 2 2 2 2 2 2 3 2 2 2" xfId="13817" xr:uid="{1ADCD2F1-EE5F-4EB7-9A85-065D418B82B7}"/>
    <cellStyle name="Comma 2 2 2 2 2 2 3 2 3" xfId="7778" xr:uid="{56FBD3BE-0A52-4A14-B1D9-292755093C0B}"/>
    <cellStyle name="Comma 2 2 2 2 2 2 3 2 3 2" xfId="16831" xr:uid="{CBC95B64-86E4-4F40-A258-F8167E5A4636}"/>
    <cellStyle name="Comma 2 2 2 2 2 2 3 2 4" xfId="10799" xr:uid="{9D9BBEFB-B2D8-4004-B98D-53545B5B4C11}"/>
    <cellStyle name="Comma 2 2 2 2 2 2 3 3" xfId="2689" xr:uid="{1E20B002-99EF-44DC-B4AA-E0B2BE4482CA}"/>
    <cellStyle name="Comma 2 2 2 2 2 2 3 3 2" xfId="5768" xr:uid="{9E9A3D96-620E-4F7B-9EB1-ED68DF26CC4E}"/>
    <cellStyle name="Comma 2 2 2 2 2 2 3 3 2 2" xfId="14821" xr:uid="{C6C4C026-DD85-415F-A05E-517AA7706DFF}"/>
    <cellStyle name="Comma 2 2 2 2 2 2 3 3 3" xfId="8782" xr:uid="{A877EC17-5AB8-439C-A0E2-42BAA82CE7A7}"/>
    <cellStyle name="Comma 2 2 2 2 2 2 3 3 3 2" xfId="17835" xr:uid="{F3B722D7-3669-4541-9173-EE11C3697ECF}"/>
    <cellStyle name="Comma 2 2 2 2 2 2 3 3 4" xfId="11803" xr:uid="{BCAD2890-6117-4841-90B0-305F355EDD09}"/>
    <cellStyle name="Comma 2 2 2 2 2 2 3 4" xfId="3760" xr:uid="{C8575710-E2F2-4659-8202-D50FBA1347E1}"/>
    <cellStyle name="Comma 2 2 2 2 2 2 3 4 2" xfId="12813" xr:uid="{6C89A103-3A4A-445A-9EBD-409007CF6B6F}"/>
    <cellStyle name="Comma 2 2 2 2 2 2 3 5" xfId="6774" xr:uid="{BAFDFE8E-C6C5-4D05-8121-663F0D5233D2}"/>
    <cellStyle name="Comma 2 2 2 2 2 2 3 5 2" xfId="15827" xr:uid="{43AB94E1-A1FC-4A49-83EA-B4D073C32B3A}"/>
    <cellStyle name="Comma 2 2 2 2 2 2 3 6" xfId="9795" xr:uid="{C9D86C6F-C783-409D-8DFB-4742C5E8D942}"/>
    <cellStyle name="Comma 2 2 2 2 2 2 4" xfId="1480" xr:uid="{9D9325E5-5C46-42F7-9812-E8BC8C4BB936}"/>
    <cellStyle name="Comma 2 2 2 2 2 2 4 2" xfId="4559" xr:uid="{CF33CB54-1A04-4C74-BC25-B79796810BE7}"/>
    <cellStyle name="Comma 2 2 2 2 2 2 4 2 2" xfId="13612" xr:uid="{A0CA2B89-4815-44F9-B276-6C4B63C488DB}"/>
    <cellStyle name="Comma 2 2 2 2 2 2 4 3" xfId="7573" xr:uid="{0E83C6AD-D1A7-4387-ACEB-680BF7683B24}"/>
    <cellStyle name="Comma 2 2 2 2 2 2 4 3 2" xfId="16626" xr:uid="{8D92FB02-B652-46D4-AD0D-B9410D55F781}"/>
    <cellStyle name="Comma 2 2 2 2 2 2 4 4" xfId="10594" xr:uid="{C8151E5D-356F-456F-8A8B-7A50992A58C8}"/>
    <cellStyle name="Comma 2 2 2 2 2 2 5" xfId="2484" xr:uid="{8FD3964B-298B-44D1-B49B-B3055C659FE5}"/>
    <cellStyle name="Comma 2 2 2 2 2 2 5 2" xfId="5563" xr:uid="{C0484AED-D100-4181-AB63-FD45AB22844A}"/>
    <cellStyle name="Comma 2 2 2 2 2 2 5 2 2" xfId="14616" xr:uid="{AFC22DA5-7D6A-4F69-BCDC-ADF1C1D17C15}"/>
    <cellStyle name="Comma 2 2 2 2 2 2 5 3" xfId="8577" xr:uid="{FE85227A-774C-4102-A99C-9DDCC05B417D}"/>
    <cellStyle name="Comma 2 2 2 2 2 2 5 3 2" xfId="17630" xr:uid="{C9302F0C-F763-4C8F-BD4F-BE8C6A782AA7}"/>
    <cellStyle name="Comma 2 2 2 2 2 2 5 4" xfId="11598" xr:uid="{7A557845-54B7-4163-89E1-13103D38E710}"/>
    <cellStyle name="Comma 2 2 2 2 2 2 6" xfId="3554" xr:uid="{A253CD50-770C-4CB9-A786-6F0DF8CBAD75}"/>
    <cellStyle name="Comma 2 2 2 2 2 2 6 2" xfId="12607" xr:uid="{9BB7270E-10F6-4F5C-A4E4-601EDAA3A677}"/>
    <cellStyle name="Comma 2 2 2 2 2 2 7" xfId="6568" xr:uid="{168A2439-AEAE-46DE-BE00-CFBD1A7CC163}"/>
    <cellStyle name="Comma 2 2 2 2 2 2 7 2" xfId="15621" xr:uid="{D50AE88D-E13A-49A8-B3E4-9D84FADFDCF1}"/>
    <cellStyle name="Comma 2 2 2 2 2 2 8" xfId="9588" xr:uid="{B5D3AE12-BFC5-4B33-825F-BD71F6FB5B15}"/>
    <cellStyle name="Comma 2 2 2 2 2 3" xfId="682" xr:uid="{447FE141-CB4A-4B66-86D0-93FCC4624A0D}"/>
    <cellStyle name="Comma 2 2 2 2 2 3 2" xfId="1686" xr:uid="{893F33B6-CD2F-4B78-978D-A200E60FD30A}"/>
    <cellStyle name="Comma 2 2 2 2 2 3 2 2" xfId="4765" xr:uid="{8F7BDC07-10E1-4028-BAA3-066472408BF3}"/>
    <cellStyle name="Comma 2 2 2 2 2 3 2 2 2" xfId="13818" xr:uid="{5A2F2BFA-31D9-43E8-AAA6-3A69CB6F75A4}"/>
    <cellStyle name="Comma 2 2 2 2 2 3 2 3" xfId="7779" xr:uid="{085331D5-2095-416B-B6C5-75001BBDF9BC}"/>
    <cellStyle name="Comma 2 2 2 2 2 3 2 3 2" xfId="16832" xr:uid="{66D977DC-798F-461A-8CC7-11E2C1C1204C}"/>
    <cellStyle name="Comma 2 2 2 2 2 3 2 4" xfId="10800" xr:uid="{CD6F86E7-DA0B-4E1E-BC46-E367894F6CCB}"/>
    <cellStyle name="Comma 2 2 2 2 2 3 3" xfId="2690" xr:uid="{152EF437-2669-4F70-AB7C-76B3FC759615}"/>
    <cellStyle name="Comma 2 2 2 2 2 3 3 2" xfId="5769" xr:uid="{D77F8499-1748-44A4-8571-DA96F1DA9D37}"/>
    <cellStyle name="Comma 2 2 2 2 2 3 3 2 2" xfId="14822" xr:uid="{CDF77E70-9CF0-4829-BC0B-ED4E39CD0F83}"/>
    <cellStyle name="Comma 2 2 2 2 2 3 3 3" xfId="8783" xr:uid="{711DBF34-8C21-47D1-8767-928F6A36527D}"/>
    <cellStyle name="Comma 2 2 2 2 2 3 3 3 2" xfId="17836" xr:uid="{E3413D12-ABCE-4117-955F-96B8E736A57E}"/>
    <cellStyle name="Comma 2 2 2 2 2 3 3 4" xfId="11804" xr:uid="{6981F37D-3070-4DEF-98D1-63CA8133557E}"/>
    <cellStyle name="Comma 2 2 2 2 2 3 4" xfId="3761" xr:uid="{CE6E81B8-3861-419A-B84B-476CDD281023}"/>
    <cellStyle name="Comma 2 2 2 2 2 3 4 2" xfId="12814" xr:uid="{3B4B2B4C-D754-48A2-8067-3AB44C8E49F5}"/>
    <cellStyle name="Comma 2 2 2 2 2 3 5" xfId="6775" xr:uid="{C38BEA77-B2E9-4756-B414-5B085FA63EBC}"/>
    <cellStyle name="Comma 2 2 2 2 2 3 5 2" xfId="15828" xr:uid="{5ECD93BC-B0D7-4BD5-AEA9-27AA5FC3416A}"/>
    <cellStyle name="Comma 2 2 2 2 2 3 6" xfId="9796" xr:uid="{E99ADA3C-5EA2-47A8-88D9-81AA12E1603E}"/>
    <cellStyle name="Comma 2 2 2 2 2 4" xfId="683" xr:uid="{D5BAAFCD-DF46-49CC-872B-22787CC67EE2}"/>
    <cellStyle name="Comma 2 2 2 2 2 4 2" xfId="1687" xr:uid="{E049F821-CC23-4D58-9B2F-22F28FF2A5DD}"/>
    <cellStyle name="Comma 2 2 2 2 2 4 2 2" xfId="4766" xr:uid="{64282C9B-20E2-4E02-836A-0C4D3A1BFAF3}"/>
    <cellStyle name="Comma 2 2 2 2 2 4 2 2 2" xfId="13819" xr:uid="{EC3804E8-50D1-461B-BB44-84CC8658C9A9}"/>
    <cellStyle name="Comma 2 2 2 2 2 4 2 3" xfId="7780" xr:uid="{E2CA33CC-11FC-4DDC-A794-BC9EAD6FE2EA}"/>
    <cellStyle name="Comma 2 2 2 2 2 4 2 3 2" xfId="16833" xr:uid="{CE1ACE82-DD26-4D36-A31E-12CC7E67AF13}"/>
    <cellStyle name="Comma 2 2 2 2 2 4 2 4" xfId="10801" xr:uid="{46D36569-BF70-4458-A110-311CB6A3D376}"/>
    <cellStyle name="Comma 2 2 2 2 2 4 3" xfId="2691" xr:uid="{239F1671-8DD9-4B5F-A870-07F75D3B26EB}"/>
    <cellStyle name="Comma 2 2 2 2 2 4 3 2" xfId="5770" xr:uid="{33B5F3F4-688C-4A80-BD6C-FAA8157E4F89}"/>
    <cellStyle name="Comma 2 2 2 2 2 4 3 2 2" xfId="14823" xr:uid="{90DA1A1D-BD7B-40F2-9BF0-B292B75FBFEA}"/>
    <cellStyle name="Comma 2 2 2 2 2 4 3 3" xfId="8784" xr:uid="{955814B8-0F1A-4E0C-A59A-39580F57ED13}"/>
    <cellStyle name="Comma 2 2 2 2 2 4 3 3 2" xfId="17837" xr:uid="{DCAD9001-8076-4220-A0FA-1E149628A90D}"/>
    <cellStyle name="Comma 2 2 2 2 2 4 3 4" xfId="11805" xr:uid="{348AFCAD-106F-4B30-8782-2B0EFCF33629}"/>
    <cellStyle name="Comma 2 2 2 2 2 4 4" xfId="3762" xr:uid="{92352860-1FE5-4284-ABBD-905BFD67DFE6}"/>
    <cellStyle name="Comma 2 2 2 2 2 4 4 2" xfId="12815" xr:uid="{BC2C578E-8A96-4BFE-AAD6-EA4B53474BAA}"/>
    <cellStyle name="Comma 2 2 2 2 2 4 5" xfId="6776" xr:uid="{37ADE9D0-9896-4F69-9186-BD92B516B25A}"/>
    <cellStyle name="Comma 2 2 2 2 2 4 5 2" xfId="15829" xr:uid="{84DA0D98-89EE-430A-9B2B-4F90DE627F14}"/>
    <cellStyle name="Comma 2 2 2 2 2 4 6" xfId="9797" xr:uid="{70EA474F-4801-41F0-91E0-2CF746E7C251}"/>
    <cellStyle name="Comma 2 2 2 2 2 5" xfId="1309" xr:uid="{50E1C064-CF57-4510-B6B7-47827A07BB2E}"/>
    <cellStyle name="Comma 2 2 2 2 2 5 2" xfId="4388" xr:uid="{E5FBBB90-87E1-4DE0-9FAD-6FB7F79B4E0C}"/>
    <cellStyle name="Comma 2 2 2 2 2 5 2 2" xfId="13441" xr:uid="{9EBEB8AB-FE0A-44C6-B8E1-E789C472BB3D}"/>
    <cellStyle name="Comma 2 2 2 2 2 5 3" xfId="7402" xr:uid="{D18E30DA-49FA-4590-8AD9-05967B1E4980}"/>
    <cellStyle name="Comma 2 2 2 2 2 5 3 2" xfId="16455" xr:uid="{86A36192-FD1E-4A1F-B7B5-E43C1822CC25}"/>
    <cellStyle name="Comma 2 2 2 2 2 5 4" xfId="10423" xr:uid="{1235DFA6-E13B-4878-ADBB-005FFA19C21C}"/>
    <cellStyle name="Comma 2 2 2 2 2 6" xfId="2313" xr:uid="{3F922635-1CA5-4055-8613-29586CBDDAD6}"/>
    <cellStyle name="Comma 2 2 2 2 2 6 2" xfId="5392" xr:uid="{AA2C0298-76D0-4969-ADA2-30BFB7E629FF}"/>
    <cellStyle name="Comma 2 2 2 2 2 6 2 2" xfId="14445" xr:uid="{B098B81A-BB89-469B-96B7-2BDB9FB35725}"/>
    <cellStyle name="Comma 2 2 2 2 2 6 3" xfId="8406" xr:uid="{2046A672-CA96-4FFA-8E73-704C937483C1}"/>
    <cellStyle name="Comma 2 2 2 2 2 6 3 2" xfId="17459" xr:uid="{BC778959-9727-4E83-8990-AE389CA9A6AA}"/>
    <cellStyle name="Comma 2 2 2 2 2 6 4" xfId="11427" xr:uid="{27DA1BD5-F065-4761-92C3-E033678146EE}"/>
    <cellStyle name="Comma 2 2 2 2 2 7" xfId="3382" xr:uid="{8E5B6259-E914-4579-822C-C189BA22B854}"/>
    <cellStyle name="Comma 2 2 2 2 2 7 2" xfId="12435" xr:uid="{6DF935D3-6B6B-471C-8825-DFBCDEB640FD}"/>
    <cellStyle name="Comma 2 2 2 2 2 8" xfId="6396" xr:uid="{A9A72D18-81C1-45C0-8A68-3A4330EEEFD8}"/>
    <cellStyle name="Comma 2 2 2 2 2 8 2" xfId="15449" xr:uid="{2DDE01D3-B5EB-4607-8DBB-840F1F1EB748}"/>
    <cellStyle name="Comma 2 2 2 2 2 9" xfId="9416" xr:uid="{179B9125-85CA-4D55-95D5-632E1EC2232F}"/>
    <cellStyle name="Comma 2 2 2 2 3" xfId="259" xr:uid="{669F623B-AB9A-435C-B5DC-7CF270800FEA}"/>
    <cellStyle name="Comma 2 2 2 2 3 2" xfId="508" xr:uid="{56E75FD4-1772-4DA0-97DA-309D820FCE6F}"/>
    <cellStyle name="Comma 2 2 2 2 3 2 2" xfId="684" xr:uid="{E6E25AAF-C3C9-455E-B2F9-7B803C50BD60}"/>
    <cellStyle name="Comma 2 2 2 2 3 2 2 2" xfId="1688" xr:uid="{DFF474E2-CD57-4C3A-B06C-B6B34813FFC9}"/>
    <cellStyle name="Comma 2 2 2 2 3 2 2 2 2" xfId="4767" xr:uid="{20248200-5D67-4A11-BE35-A840353D7C0E}"/>
    <cellStyle name="Comma 2 2 2 2 3 2 2 2 2 2" xfId="13820" xr:uid="{C6C433DA-A8B2-4D51-8CEB-AAD15EC8C15F}"/>
    <cellStyle name="Comma 2 2 2 2 3 2 2 2 3" xfId="7781" xr:uid="{29524D89-DF07-4820-B231-DF4578D4F1C3}"/>
    <cellStyle name="Comma 2 2 2 2 3 2 2 2 3 2" xfId="16834" xr:uid="{E1ECA5B6-650F-42FE-B61B-B4D9E35777A9}"/>
    <cellStyle name="Comma 2 2 2 2 3 2 2 2 4" xfId="10802" xr:uid="{20A2866C-EDFB-4D03-B1AD-99EEA69DF0FA}"/>
    <cellStyle name="Comma 2 2 2 2 3 2 2 3" xfId="2692" xr:uid="{1B795136-5590-41FD-996D-863A0843A27E}"/>
    <cellStyle name="Comma 2 2 2 2 3 2 2 3 2" xfId="5771" xr:uid="{1C48CDCA-3509-40C2-BD76-7848B1E99154}"/>
    <cellStyle name="Comma 2 2 2 2 3 2 2 3 2 2" xfId="14824" xr:uid="{D5539392-0657-467B-B34F-D21748C7820E}"/>
    <cellStyle name="Comma 2 2 2 2 3 2 2 3 3" xfId="8785" xr:uid="{EB206A21-4E86-48A8-AC58-F96A832C68A6}"/>
    <cellStyle name="Comma 2 2 2 2 3 2 2 3 3 2" xfId="17838" xr:uid="{C2ED1008-2F3B-4EF2-A348-12A5BC1F7D79}"/>
    <cellStyle name="Comma 2 2 2 2 3 2 2 3 4" xfId="11806" xr:uid="{7763E7B0-E646-462C-841C-C46E737A6DB3}"/>
    <cellStyle name="Comma 2 2 2 2 3 2 2 4" xfId="3763" xr:uid="{C3FAA07C-0221-4C6B-A3E0-708616785844}"/>
    <cellStyle name="Comma 2 2 2 2 3 2 2 4 2" xfId="12816" xr:uid="{1EFFF0A6-A5D8-4499-A951-6DA224F7F1ED}"/>
    <cellStyle name="Comma 2 2 2 2 3 2 2 5" xfId="6777" xr:uid="{2D0F995B-4067-4934-A74A-24EDDD99667E}"/>
    <cellStyle name="Comma 2 2 2 2 3 2 2 5 2" xfId="15830" xr:uid="{0A28E768-DCED-4BEE-B32C-9B54757FD649}"/>
    <cellStyle name="Comma 2 2 2 2 3 2 2 6" xfId="9798" xr:uid="{F6748F62-7DD4-4B0C-923E-FD0BEDAD3B10}"/>
    <cellStyle name="Comma 2 2 2 2 3 2 3" xfId="685" xr:uid="{BD1EB5BF-8C84-42A0-B07B-6A9D8A0F3C0F}"/>
    <cellStyle name="Comma 2 2 2 2 3 2 3 2" xfId="1689" xr:uid="{5CB9872C-446B-4220-8628-D6160801D212}"/>
    <cellStyle name="Comma 2 2 2 2 3 2 3 2 2" xfId="4768" xr:uid="{E8458EA0-1F6D-48DB-BCB5-F9233142B970}"/>
    <cellStyle name="Comma 2 2 2 2 3 2 3 2 2 2" xfId="13821" xr:uid="{08D05355-EA90-452D-9AD4-4D9ACB90D9E5}"/>
    <cellStyle name="Comma 2 2 2 2 3 2 3 2 3" xfId="7782" xr:uid="{D771E0E8-853F-46F6-8CCE-454E5351823B}"/>
    <cellStyle name="Comma 2 2 2 2 3 2 3 2 3 2" xfId="16835" xr:uid="{711DDE53-C791-4740-B21F-269060D71C3C}"/>
    <cellStyle name="Comma 2 2 2 2 3 2 3 2 4" xfId="10803" xr:uid="{C629C6DF-2A56-4828-81BD-4C7D7267C900}"/>
    <cellStyle name="Comma 2 2 2 2 3 2 3 3" xfId="2693" xr:uid="{F2007408-DF1B-4181-950E-D6D7AC9AB91C}"/>
    <cellStyle name="Comma 2 2 2 2 3 2 3 3 2" xfId="5772" xr:uid="{259AA4CF-3847-4DA6-AFE1-E93A06128E95}"/>
    <cellStyle name="Comma 2 2 2 2 3 2 3 3 2 2" xfId="14825" xr:uid="{84B54E24-F93E-4FB7-93F9-880429A4F539}"/>
    <cellStyle name="Comma 2 2 2 2 3 2 3 3 3" xfId="8786" xr:uid="{77ECFAF2-4691-4576-9187-AD90855CC9B4}"/>
    <cellStyle name="Comma 2 2 2 2 3 2 3 3 3 2" xfId="17839" xr:uid="{2FE96275-B022-4C8E-95B5-07211482D4B8}"/>
    <cellStyle name="Comma 2 2 2 2 3 2 3 3 4" xfId="11807" xr:uid="{972B2998-01B6-4A45-8F03-5C0D21E70D68}"/>
    <cellStyle name="Comma 2 2 2 2 3 2 3 4" xfId="3764" xr:uid="{CFBFE307-6F37-4C5D-BDAC-1AB7FD336C04}"/>
    <cellStyle name="Comma 2 2 2 2 3 2 3 4 2" xfId="12817" xr:uid="{7CCEC73E-0918-4D00-92DE-ED51E6F2CAA4}"/>
    <cellStyle name="Comma 2 2 2 2 3 2 3 5" xfId="6778" xr:uid="{82F199D0-9229-4475-858A-29B54CE7CBE3}"/>
    <cellStyle name="Comma 2 2 2 2 3 2 3 5 2" xfId="15831" xr:uid="{B069FA53-757A-4F9A-87E2-A98F32A39306}"/>
    <cellStyle name="Comma 2 2 2 2 3 2 3 6" xfId="9799" xr:uid="{63E155A7-CC90-4D4A-83C9-204625EF97C8}"/>
    <cellStyle name="Comma 2 2 2 2 3 2 4" xfId="1516" xr:uid="{B850D987-2069-4805-89EA-0F3E69366043}"/>
    <cellStyle name="Comma 2 2 2 2 3 2 4 2" xfId="4595" xr:uid="{78C9BA5B-2C64-4A8A-BB46-FAFDF3ED1B0C}"/>
    <cellStyle name="Comma 2 2 2 2 3 2 4 2 2" xfId="13648" xr:uid="{40FBA5A4-A9E1-4A37-9008-F417065A993D}"/>
    <cellStyle name="Comma 2 2 2 2 3 2 4 3" xfId="7609" xr:uid="{A022C582-DFBD-4780-9CAD-8A721D600A21}"/>
    <cellStyle name="Comma 2 2 2 2 3 2 4 3 2" xfId="16662" xr:uid="{EA088019-F244-4204-9CAE-162E6AF28B7D}"/>
    <cellStyle name="Comma 2 2 2 2 3 2 4 4" xfId="10630" xr:uid="{B680A820-24FF-471E-8555-E904B1F144DF}"/>
    <cellStyle name="Comma 2 2 2 2 3 2 5" xfId="2520" xr:uid="{C7C4F173-5C3A-4099-9F2F-1AC6CE30C8EC}"/>
    <cellStyle name="Comma 2 2 2 2 3 2 5 2" xfId="5599" xr:uid="{05CC9D74-BAE8-45C2-8526-F2ACE472D063}"/>
    <cellStyle name="Comma 2 2 2 2 3 2 5 2 2" xfId="14652" xr:uid="{41A8242E-728F-45F9-A774-9181B7D0A5FE}"/>
    <cellStyle name="Comma 2 2 2 2 3 2 5 3" xfId="8613" xr:uid="{CFA55E9F-898F-42CF-97DC-F53FD226F1F5}"/>
    <cellStyle name="Comma 2 2 2 2 3 2 5 3 2" xfId="17666" xr:uid="{914BD97B-9784-419C-A510-D74C45D28512}"/>
    <cellStyle name="Comma 2 2 2 2 3 2 5 4" xfId="11634" xr:uid="{3A579770-9C76-47A8-A7A8-49E89EF6AC21}"/>
    <cellStyle name="Comma 2 2 2 2 3 2 6" xfId="3590" xr:uid="{F02F6B96-0D14-4296-94F5-DD25F5B243DB}"/>
    <cellStyle name="Comma 2 2 2 2 3 2 6 2" xfId="12643" xr:uid="{4EB606C9-7017-4AF1-AC06-5D1F12D5C00C}"/>
    <cellStyle name="Comma 2 2 2 2 3 2 7" xfId="6604" xr:uid="{28ADB0D6-FC52-46B9-8370-08EE50FCD924}"/>
    <cellStyle name="Comma 2 2 2 2 3 2 7 2" xfId="15657" xr:uid="{7B25E487-09F1-4C79-AEB2-651EFBEA9F38}"/>
    <cellStyle name="Comma 2 2 2 2 3 2 8" xfId="9624" xr:uid="{826032F8-509B-45A4-8C72-B8EFE193DD69}"/>
    <cellStyle name="Comma 2 2 2 2 3 3" xfId="686" xr:uid="{E61F847D-503E-4072-9323-A3345DBBA682}"/>
    <cellStyle name="Comma 2 2 2 2 3 3 2" xfId="1690" xr:uid="{517A047D-52A6-435E-9EA8-59C7458FD800}"/>
    <cellStyle name="Comma 2 2 2 2 3 3 2 2" xfId="4769" xr:uid="{8AB47960-DFC2-42A6-B674-AF4D83BE7930}"/>
    <cellStyle name="Comma 2 2 2 2 3 3 2 2 2" xfId="13822" xr:uid="{BE9F1344-5AF2-4641-A897-C0FBCD76C700}"/>
    <cellStyle name="Comma 2 2 2 2 3 3 2 3" xfId="7783" xr:uid="{66B1DB1A-0968-416E-BFC9-FA55BB31AD18}"/>
    <cellStyle name="Comma 2 2 2 2 3 3 2 3 2" xfId="16836" xr:uid="{29E36007-AAF1-4737-8138-9E12737153E5}"/>
    <cellStyle name="Comma 2 2 2 2 3 3 2 4" xfId="10804" xr:uid="{62594FC5-F2FF-4724-88A8-B43672B5D919}"/>
    <cellStyle name="Comma 2 2 2 2 3 3 3" xfId="2694" xr:uid="{EFD4341B-2575-4D03-9CFC-D085CD1DCBD6}"/>
    <cellStyle name="Comma 2 2 2 2 3 3 3 2" xfId="5773" xr:uid="{C794C1B7-015E-4C90-BA6E-2D74F3AED26B}"/>
    <cellStyle name="Comma 2 2 2 2 3 3 3 2 2" xfId="14826" xr:uid="{8164E939-FB67-4EC1-B3A5-49D5B5927023}"/>
    <cellStyle name="Comma 2 2 2 2 3 3 3 3" xfId="8787" xr:uid="{53D81AAB-C2C2-4E2E-9470-1E3B47A6DB2F}"/>
    <cellStyle name="Comma 2 2 2 2 3 3 3 3 2" xfId="17840" xr:uid="{727425E2-6CDF-411B-80B9-FC448B36D1C0}"/>
    <cellStyle name="Comma 2 2 2 2 3 3 3 4" xfId="11808" xr:uid="{233BE6F0-86B2-44F2-8E00-3DB644D9E1F2}"/>
    <cellStyle name="Comma 2 2 2 2 3 3 4" xfId="3765" xr:uid="{55334A7F-3B53-4759-BDFA-2289CE880F12}"/>
    <cellStyle name="Comma 2 2 2 2 3 3 4 2" xfId="12818" xr:uid="{1DFA69A9-7960-42CC-BAAD-4A6157B79332}"/>
    <cellStyle name="Comma 2 2 2 2 3 3 5" xfId="6779" xr:uid="{27398720-F107-4463-BC64-D63C3852B445}"/>
    <cellStyle name="Comma 2 2 2 2 3 3 5 2" xfId="15832" xr:uid="{1A7DE7A8-B21B-4778-AB0F-C99AFA839761}"/>
    <cellStyle name="Comma 2 2 2 2 3 3 6" xfId="9800" xr:uid="{2BF80876-2491-4748-879D-12BE5B977FC4}"/>
    <cellStyle name="Comma 2 2 2 2 3 4" xfId="687" xr:uid="{0317560A-F2DA-4CC0-810E-0D1E732C670B}"/>
    <cellStyle name="Comma 2 2 2 2 3 4 2" xfId="1691" xr:uid="{6CF59A5D-C0EF-440A-A0F0-53EBE57F4443}"/>
    <cellStyle name="Comma 2 2 2 2 3 4 2 2" xfId="4770" xr:uid="{7BDDB9BB-5215-470D-84DE-3C7E3F6166C2}"/>
    <cellStyle name="Comma 2 2 2 2 3 4 2 2 2" xfId="13823" xr:uid="{82FD1760-FBA5-43B9-A09B-D2D86CFA24FD}"/>
    <cellStyle name="Comma 2 2 2 2 3 4 2 3" xfId="7784" xr:uid="{FB69353B-F79C-4256-A33B-4EA4C2176418}"/>
    <cellStyle name="Comma 2 2 2 2 3 4 2 3 2" xfId="16837" xr:uid="{0B8849FB-3A5E-4C17-8EE6-E0F2532FCACA}"/>
    <cellStyle name="Comma 2 2 2 2 3 4 2 4" xfId="10805" xr:uid="{18A4D8FF-3DBF-4A81-A085-0DAE0931A74B}"/>
    <cellStyle name="Comma 2 2 2 2 3 4 3" xfId="2695" xr:uid="{1F6801A0-FB05-41B4-B47D-601C7030CB2C}"/>
    <cellStyle name="Comma 2 2 2 2 3 4 3 2" xfId="5774" xr:uid="{37DFEAD6-6B35-4B9A-8AB3-F8A91BEE4BCB}"/>
    <cellStyle name="Comma 2 2 2 2 3 4 3 2 2" xfId="14827" xr:uid="{F82EA829-ED9E-4B1E-8522-9BB89FAE053D}"/>
    <cellStyle name="Comma 2 2 2 2 3 4 3 3" xfId="8788" xr:uid="{E5B35A10-2B17-47F7-91AF-88D2EBA779D9}"/>
    <cellStyle name="Comma 2 2 2 2 3 4 3 3 2" xfId="17841" xr:uid="{F58ECA47-3B1D-45D3-8D55-59E87F53B2B9}"/>
    <cellStyle name="Comma 2 2 2 2 3 4 3 4" xfId="11809" xr:uid="{9F8F385C-807C-4B4A-8AE5-9D0D19F321EC}"/>
    <cellStyle name="Comma 2 2 2 2 3 4 4" xfId="3766" xr:uid="{EC1B3BEB-6858-4F27-9DCF-DFBF54925A38}"/>
    <cellStyle name="Comma 2 2 2 2 3 4 4 2" xfId="12819" xr:uid="{1BFAC88F-A89F-410C-B92F-05460AB0561A}"/>
    <cellStyle name="Comma 2 2 2 2 3 4 5" xfId="6780" xr:uid="{986E0AB4-BC7C-4DE6-9FC3-84B91F5528EC}"/>
    <cellStyle name="Comma 2 2 2 2 3 4 5 2" xfId="15833" xr:uid="{4748DABD-EA97-4864-968B-02B4B5FB1C36}"/>
    <cellStyle name="Comma 2 2 2 2 3 4 6" xfId="9801" xr:uid="{01246DE4-7214-4593-889E-04D9907F7E7F}"/>
    <cellStyle name="Comma 2 2 2 2 3 5" xfId="1345" xr:uid="{623707C1-5123-4A72-A84E-1A6250D4A177}"/>
    <cellStyle name="Comma 2 2 2 2 3 5 2" xfId="4424" xr:uid="{555308F5-9727-46F7-ADFB-382D0A1346A4}"/>
    <cellStyle name="Comma 2 2 2 2 3 5 2 2" xfId="13477" xr:uid="{D3389CB6-136A-4840-9B13-7BF1B580E2B4}"/>
    <cellStyle name="Comma 2 2 2 2 3 5 3" xfId="7438" xr:uid="{C312562D-638B-4D55-AF09-18DEECB7E5EA}"/>
    <cellStyle name="Comma 2 2 2 2 3 5 3 2" xfId="16491" xr:uid="{16A0A193-28E0-42CB-9148-949FB88139DA}"/>
    <cellStyle name="Comma 2 2 2 2 3 5 4" xfId="10459" xr:uid="{E76947BE-0BCF-4CB1-A026-7783D8FAB851}"/>
    <cellStyle name="Comma 2 2 2 2 3 6" xfId="2349" xr:uid="{1FDFD170-DBF1-46A0-B464-7A49273DF67A}"/>
    <cellStyle name="Comma 2 2 2 2 3 6 2" xfId="5428" xr:uid="{B9FA6C5C-7ACB-41F0-A2B0-0621B6B95CE3}"/>
    <cellStyle name="Comma 2 2 2 2 3 6 2 2" xfId="14481" xr:uid="{0DDA06F7-9E91-4438-BF74-01EB9380FE03}"/>
    <cellStyle name="Comma 2 2 2 2 3 6 3" xfId="8442" xr:uid="{68CFA255-A420-4D52-B26C-C928F49B8821}"/>
    <cellStyle name="Comma 2 2 2 2 3 6 3 2" xfId="17495" xr:uid="{FEF3A69F-A16F-42BD-820E-432DB507372D}"/>
    <cellStyle name="Comma 2 2 2 2 3 6 4" xfId="11463" xr:uid="{87CC271C-9B56-4812-9FD4-11B2C92C24DD}"/>
    <cellStyle name="Comma 2 2 2 2 3 7" xfId="3418" xr:uid="{69B71AB9-B876-453D-BFE9-78874BB08424}"/>
    <cellStyle name="Comma 2 2 2 2 3 7 2" xfId="12471" xr:uid="{B64C361B-6FDC-446E-B67C-014E5E9E21CF}"/>
    <cellStyle name="Comma 2 2 2 2 3 8" xfId="6432" xr:uid="{A0984317-EA9A-499C-B5A1-0C85344DC5D4}"/>
    <cellStyle name="Comma 2 2 2 2 3 8 2" xfId="15485" xr:uid="{D9725BF3-0B0A-444F-8D28-B59328523E23}"/>
    <cellStyle name="Comma 2 2 2 2 3 9" xfId="9452" xr:uid="{A567B000-3F52-42F4-A3B8-2EC3158BEA6B}"/>
    <cellStyle name="Comma 2 2 2 2 4" xfId="350" xr:uid="{3ABCBFB5-035D-49A9-811A-FB87DB2F18D7}"/>
    <cellStyle name="Comma 2 2 2 2 4 2" xfId="548" xr:uid="{4E8B729C-8920-4440-B890-161D7FDF9781}"/>
    <cellStyle name="Comma 2 2 2 2 4 2 2" xfId="688" xr:uid="{827FE885-C624-4041-966C-EC0AAB38FFF6}"/>
    <cellStyle name="Comma 2 2 2 2 4 2 2 2" xfId="1692" xr:uid="{415733D1-23A0-42B0-9134-DC31FB54AACD}"/>
    <cellStyle name="Comma 2 2 2 2 4 2 2 2 2" xfId="4771" xr:uid="{0DD25D86-A9F0-409E-A650-BA6A2AAA5256}"/>
    <cellStyle name="Comma 2 2 2 2 4 2 2 2 2 2" xfId="13824" xr:uid="{C5792FA0-0DE3-4905-BDDE-F8FEDB8F3194}"/>
    <cellStyle name="Comma 2 2 2 2 4 2 2 2 3" xfId="7785" xr:uid="{18F142A7-B2A2-4C0C-A57A-7F392BA49230}"/>
    <cellStyle name="Comma 2 2 2 2 4 2 2 2 3 2" xfId="16838" xr:uid="{8980F752-887F-425E-B7CF-DC7652E35073}"/>
    <cellStyle name="Comma 2 2 2 2 4 2 2 2 4" xfId="10806" xr:uid="{9112E5A9-CB7C-4C61-A38D-B8222B013F0B}"/>
    <cellStyle name="Comma 2 2 2 2 4 2 2 3" xfId="2696" xr:uid="{51188EC3-2A8A-41DC-94DE-94D7F9B891FD}"/>
    <cellStyle name="Comma 2 2 2 2 4 2 2 3 2" xfId="5775" xr:uid="{E24311ED-F65D-4DAF-9B73-9211F6811E1C}"/>
    <cellStyle name="Comma 2 2 2 2 4 2 2 3 2 2" xfId="14828" xr:uid="{B27BC83B-DF8B-4ED9-92E1-C77CFAA4C75B}"/>
    <cellStyle name="Comma 2 2 2 2 4 2 2 3 3" xfId="8789" xr:uid="{0F55E1CE-AAEB-4707-89DF-58F6F260CB3D}"/>
    <cellStyle name="Comma 2 2 2 2 4 2 2 3 3 2" xfId="17842" xr:uid="{F26661F2-36E9-4E34-994F-9B03DE1738F2}"/>
    <cellStyle name="Comma 2 2 2 2 4 2 2 3 4" xfId="11810" xr:uid="{95765863-950B-4730-8224-4494C3725E26}"/>
    <cellStyle name="Comma 2 2 2 2 4 2 2 4" xfId="3767" xr:uid="{2E879F17-986E-4D72-9ED1-916BEB160672}"/>
    <cellStyle name="Comma 2 2 2 2 4 2 2 4 2" xfId="12820" xr:uid="{7E241101-53B5-4C91-A0A0-0A5FC1416087}"/>
    <cellStyle name="Comma 2 2 2 2 4 2 2 5" xfId="6781" xr:uid="{1FA31963-C99C-492D-8521-5F0DF5DBD079}"/>
    <cellStyle name="Comma 2 2 2 2 4 2 2 5 2" xfId="15834" xr:uid="{398BA91E-958B-4650-B88A-64F6AF745B9C}"/>
    <cellStyle name="Comma 2 2 2 2 4 2 2 6" xfId="9802" xr:uid="{BFE54DCE-6732-4051-9D59-B2EBC08625F5}"/>
    <cellStyle name="Comma 2 2 2 2 4 2 3" xfId="689" xr:uid="{331B091D-2132-48F1-B69F-AEA3526E48FB}"/>
    <cellStyle name="Comma 2 2 2 2 4 2 3 2" xfId="1693" xr:uid="{CC881B25-D68B-4445-8937-F85D0F952D82}"/>
    <cellStyle name="Comma 2 2 2 2 4 2 3 2 2" xfId="4772" xr:uid="{B45E11A9-320E-42E8-AACF-ABA21BAF859E}"/>
    <cellStyle name="Comma 2 2 2 2 4 2 3 2 2 2" xfId="13825" xr:uid="{1C369752-53EA-429E-8CF4-FA1334AABA58}"/>
    <cellStyle name="Comma 2 2 2 2 4 2 3 2 3" xfId="7786" xr:uid="{3AAF2F6E-8430-4331-AC9B-8A719768343B}"/>
    <cellStyle name="Comma 2 2 2 2 4 2 3 2 3 2" xfId="16839" xr:uid="{3899B163-278F-4214-A9C1-DD5F2728CF6F}"/>
    <cellStyle name="Comma 2 2 2 2 4 2 3 2 4" xfId="10807" xr:uid="{EEF230BD-0EB3-4FF1-82F2-FAD547403614}"/>
    <cellStyle name="Comma 2 2 2 2 4 2 3 3" xfId="2697" xr:uid="{EE3F83E0-5483-48EB-A945-EB79D0BA3EAD}"/>
    <cellStyle name="Comma 2 2 2 2 4 2 3 3 2" xfId="5776" xr:uid="{C407B1B1-7E07-4272-B554-A08F7454E9C4}"/>
    <cellStyle name="Comma 2 2 2 2 4 2 3 3 2 2" xfId="14829" xr:uid="{6C443664-FBDE-4DCC-9279-8D73599E1A6C}"/>
    <cellStyle name="Comma 2 2 2 2 4 2 3 3 3" xfId="8790" xr:uid="{445E404E-85A6-417A-9AD1-DA68419B0409}"/>
    <cellStyle name="Comma 2 2 2 2 4 2 3 3 3 2" xfId="17843" xr:uid="{B2FABBE4-BE4E-4807-BE0E-9180A75F47CF}"/>
    <cellStyle name="Comma 2 2 2 2 4 2 3 3 4" xfId="11811" xr:uid="{1CE1D41B-2815-4CD4-A176-6A860C5C4BB3}"/>
    <cellStyle name="Comma 2 2 2 2 4 2 3 4" xfId="3768" xr:uid="{17D8EC94-D419-4935-BEEC-B749FC2B4D32}"/>
    <cellStyle name="Comma 2 2 2 2 4 2 3 4 2" xfId="12821" xr:uid="{F1AAB170-0163-49AB-A91E-2C8B0271600C}"/>
    <cellStyle name="Comma 2 2 2 2 4 2 3 5" xfId="6782" xr:uid="{E28EEB42-F399-478D-BCF2-0B1EECB5A86F}"/>
    <cellStyle name="Comma 2 2 2 2 4 2 3 5 2" xfId="15835" xr:uid="{92E455A0-0716-4652-AABF-0575D7ED11DF}"/>
    <cellStyle name="Comma 2 2 2 2 4 2 3 6" xfId="9803" xr:uid="{19FA3E3C-6995-489B-B3BC-3B02DE375EAB}"/>
    <cellStyle name="Comma 2 2 2 2 4 2 4" xfId="1555" xr:uid="{9C9117C3-106B-496A-B369-7F33680E0899}"/>
    <cellStyle name="Comma 2 2 2 2 4 2 4 2" xfId="4634" xr:uid="{058914ED-5BC9-4959-BADC-D861D0EAB500}"/>
    <cellStyle name="Comma 2 2 2 2 4 2 4 2 2" xfId="13687" xr:uid="{DDDE4137-6B3C-43F3-9D1E-9B75C2088517}"/>
    <cellStyle name="Comma 2 2 2 2 4 2 4 3" xfId="7648" xr:uid="{0F8E88AB-F108-4CE3-AB65-6CC2FF368F1A}"/>
    <cellStyle name="Comma 2 2 2 2 4 2 4 3 2" xfId="16701" xr:uid="{926D5011-4430-4A41-BA10-BCF18C5C0AED}"/>
    <cellStyle name="Comma 2 2 2 2 4 2 4 4" xfId="10669" xr:uid="{BF75FD53-0305-43C6-930C-DE057221E0C6}"/>
    <cellStyle name="Comma 2 2 2 2 4 2 5" xfId="2559" xr:uid="{A2E5EC4A-3AE1-44FF-AE12-82E7500C9454}"/>
    <cellStyle name="Comma 2 2 2 2 4 2 5 2" xfId="5638" xr:uid="{062B3265-14E1-417F-8A1F-545A15163A10}"/>
    <cellStyle name="Comma 2 2 2 2 4 2 5 2 2" xfId="14691" xr:uid="{17DA7C67-F6A0-47E7-9E3B-E89DCE4DC742}"/>
    <cellStyle name="Comma 2 2 2 2 4 2 5 3" xfId="8652" xr:uid="{3B55FAA2-9F33-4E32-87E3-3BAD8C9B2AA9}"/>
    <cellStyle name="Comma 2 2 2 2 4 2 5 3 2" xfId="17705" xr:uid="{CF53B7D7-9165-42A0-B9CC-F48ED033BB3E}"/>
    <cellStyle name="Comma 2 2 2 2 4 2 5 4" xfId="11673" xr:uid="{1D2EB2DA-051F-4DA9-A8D0-DF879072743B}"/>
    <cellStyle name="Comma 2 2 2 2 4 2 6" xfId="3629" xr:uid="{063D565C-9210-4B3F-822D-B84738AE9BF8}"/>
    <cellStyle name="Comma 2 2 2 2 4 2 6 2" xfId="12682" xr:uid="{6A07A8E3-F4FC-4226-AA8C-E5B088623DC4}"/>
    <cellStyle name="Comma 2 2 2 2 4 2 7" xfId="6643" xr:uid="{86950481-38DA-46B4-8123-13F1F78226A7}"/>
    <cellStyle name="Comma 2 2 2 2 4 2 7 2" xfId="15696" xr:uid="{AA86BD28-350E-436D-9B6F-47D713B38786}"/>
    <cellStyle name="Comma 2 2 2 2 4 2 8" xfId="9663" xr:uid="{D738D99F-0615-4203-BDEA-202AB77DB82D}"/>
    <cellStyle name="Comma 2 2 2 2 4 3" xfId="690" xr:uid="{BE779ABD-6A75-4D22-9A15-E0259C41EF6C}"/>
    <cellStyle name="Comma 2 2 2 2 4 3 2" xfId="1694" xr:uid="{C4FCDD58-611C-4CC1-861B-170500C63A1F}"/>
    <cellStyle name="Comma 2 2 2 2 4 3 2 2" xfId="4773" xr:uid="{1F6DCB70-93E6-421A-9FBF-D49AE85266A0}"/>
    <cellStyle name="Comma 2 2 2 2 4 3 2 2 2" xfId="13826" xr:uid="{A901BE87-A0C4-4862-8A50-1E02DB6F1DF4}"/>
    <cellStyle name="Comma 2 2 2 2 4 3 2 3" xfId="7787" xr:uid="{B6ABBB43-9DA6-43A7-BF24-CFD397253BAC}"/>
    <cellStyle name="Comma 2 2 2 2 4 3 2 3 2" xfId="16840" xr:uid="{F85DC0FD-03C9-45EB-AB9A-027294FD1B7F}"/>
    <cellStyle name="Comma 2 2 2 2 4 3 2 4" xfId="10808" xr:uid="{EE9C7905-2A49-4D76-B85C-418D17F6C3BF}"/>
    <cellStyle name="Comma 2 2 2 2 4 3 3" xfId="2698" xr:uid="{B983CEB6-B596-4EAD-B175-5CD81310AF59}"/>
    <cellStyle name="Comma 2 2 2 2 4 3 3 2" xfId="5777" xr:uid="{28FB1411-89AF-4EED-830A-3B4224E4EC6E}"/>
    <cellStyle name="Comma 2 2 2 2 4 3 3 2 2" xfId="14830" xr:uid="{36B2508F-FB02-4C3C-A2E0-F415ACD28A78}"/>
    <cellStyle name="Comma 2 2 2 2 4 3 3 3" xfId="8791" xr:uid="{0A84870F-35F2-458C-8DBC-CA5AE6F6B81E}"/>
    <cellStyle name="Comma 2 2 2 2 4 3 3 3 2" xfId="17844" xr:uid="{8BD08F5E-626D-4209-A6D5-461D19BCB9D7}"/>
    <cellStyle name="Comma 2 2 2 2 4 3 3 4" xfId="11812" xr:uid="{69257F94-21D7-46BC-BEC9-EF0998B71FBE}"/>
    <cellStyle name="Comma 2 2 2 2 4 3 4" xfId="3769" xr:uid="{80DD6CC4-2B34-4748-B5A6-41AD3639B368}"/>
    <cellStyle name="Comma 2 2 2 2 4 3 4 2" xfId="12822" xr:uid="{3C311C08-9D7E-472C-B7C5-80500F12EA3E}"/>
    <cellStyle name="Comma 2 2 2 2 4 3 5" xfId="6783" xr:uid="{143B77E9-D985-46DC-8247-E76161EB3B56}"/>
    <cellStyle name="Comma 2 2 2 2 4 3 5 2" xfId="15836" xr:uid="{CCA95BDD-A4D8-40B9-8394-CEB6C94B5EA7}"/>
    <cellStyle name="Comma 2 2 2 2 4 3 6" xfId="9804" xr:uid="{2C2B4DDC-B9B8-4A7D-9AEF-044DD0BF9A53}"/>
    <cellStyle name="Comma 2 2 2 2 4 4" xfId="691" xr:uid="{A5BD72B1-F515-45AC-A263-2A9603E35C1B}"/>
    <cellStyle name="Comma 2 2 2 2 4 4 2" xfId="1695" xr:uid="{A19B0F1B-B49F-4A81-8B06-363274461CF1}"/>
    <cellStyle name="Comma 2 2 2 2 4 4 2 2" xfId="4774" xr:uid="{38A979ED-9497-406E-84FB-C0DF126503DD}"/>
    <cellStyle name="Comma 2 2 2 2 4 4 2 2 2" xfId="13827" xr:uid="{E4A877DB-DE2F-44CD-9891-BC0D2036F9AD}"/>
    <cellStyle name="Comma 2 2 2 2 4 4 2 3" xfId="7788" xr:uid="{37B84C8A-E91D-4DE5-BBAF-CCD10865D211}"/>
    <cellStyle name="Comma 2 2 2 2 4 4 2 3 2" xfId="16841" xr:uid="{69205548-BB31-4418-8DB9-88EAE35774DB}"/>
    <cellStyle name="Comma 2 2 2 2 4 4 2 4" xfId="10809" xr:uid="{010AF0C3-3E26-4682-A3C4-21D608EEA63F}"/>
    <cellStyle name="Comma 2 2 2 2 4 4 3" xfId="2699" xr:uid="{13BF83DB-35E7-4D7F-BEB9-50A2FF90B274}"/>
    <cellStyle name="Comma 2 2 2 2 4 4 3 2" xfId="5778" xr:uid="{5D552A4E-1AE7-44FF-86E0-0CFBE0CCDBA9}"/>
    <cellStyle name="Comma 2 2 2 2 4 4 3 2 2" xfId="14831" xr:uid="{94671C57-B591-4F62-BBEA-F26E2B0234B5}"/>
    <cellStyle name="Comma 2 2 2 2 4 4 3 3" xfId="8792" xr:uid="{F331C07F-EE7C-4C90-AF20-AE17FF43DE62}"/>
    <cellStyle name="Comma 2 2 2 2 4 4 3 3 2" xfId="17845" xr:uid="{60A003C4-81CD-4FED-878C-7D93B382142D}"/>
    <cellStyle name="Comma 2 2 2 2 4 4 3 4" xfId="11813" xr:uid="{034070A2-B886-475C-BE7E-4209269B3CF0}"/>
    <cellStyle name="Comma 2 2 2 2 4 4 4" xfId="3770" xr:uid="{39DC4A43-BB3B-4392-864C-64AB04EE5BE8}"/>
    <cellStyle name="Comma 2 2 2 2 4 4 4 2" xfId="12823" xr:uid="{46525D5D-CC4A-4BE8-85C1-3997B8837FF2}"/>
    <cellStyle name="Comma 2 2 2 2 4 4 5" xfId="6784" xr:uid="{C5CCF092-617D-4C43-8699-05A05CF17601}"/>
    <cellStyle name="Comma 2 2 2 2 4 4 5 2" xfId="15837" xr:uid="{60AC0091-D68F-408C-9DA0-0E60FBC16078}"/>
    <cellStyle name="Comma 2 2 2 2 4 4 6" xfId="9805" xr:uid="{30204409-2357-483B-B75D-A9C10694540A}"/>
    <cellStyle name="Comma 2 2 2 2 4 5" xfId="1384" xr:uid="{6AEB5DD3-DEF8-4746-A56D-28E5BB54244B}"/>
    <cellStyle name="Comma 2 2 2 2 4 5 2" xfId="4463" xr:uid="{E4008A14-0A07-4D07-AC3D-58675D1715AB}"/>
    <cellStyle name="Comma 2 2 2 2 4 5 2 2" xfId="13516" xr:uid="{96737052-4C59-450B-9BAE-B904116EBC18}"/>
    <cellStyle name="Comma 2 2 2 2 4 5 3" xfId="7477" xr:uid="{0CE97400-E1D1-4DD7-A391-99B88F8F6AA3}"/>
    <cellStyle name="Comma 2 2 2 2 4 5 3 2" xfId="16530" xr:uid="{DA1F9F8A-FCD1-4A49-87B2-9976657340A3}"/>
    <cellStyle name="Comma 2 2 2 2 4 5 4" xfId="10498" xr:uid="{BBC4F790-BBF2-47BC-A365-8D567FCE81D7}"/>
    <cellStyle name="Comma 2 2 2 2 4 6" xfId="2388" xr:uid="{8751B4F9-246E-4F26-ABB1-9C105976B124}"/>
    <cellStyle name="Comma 2 2 2 2 4 6 2" xfId="5467" xr:uid="{6076DCE0-9802-4275-9D20-68AF08FCBCF2}"/>
    <cellStyle name="Comma 2 2 2 2 4 6 2 2" xfId="14520" xr:uid="{0A3EF097-F78C-4338-8727-4DFE736CABEC}"/>
    <cellStyle name="Comma 2 2 2 2 4 6 3" xfId="8481" xr:uid="{022C9C7D-90B4-4DFC-8857-AB61AE0EB91C}"/>
    <cellStyle name="Comma 2 2 2 2 4 6 3 2" xfId="17534" xr:uid="{E1916FE0-DEC7-46B2-A234-3F6D69ADE8B1}"/>
    <cellStyle name="Comma 2 2 2 2 4 6 4" xfId="11502" xr:uid="{B5BB772A-9D8B-4211-BD77-4B2D56D98730}"/>
    <cellStyle name="Comma 2 2 2 2 4 7" xfId="3457" xr:uid="{EA17DC84-9E5D-400D-92FC-7B4FA8755544}"/>
    <cellStyle name="Comma 2 2 2 2 4 7 2" xfId="12510" xr:uid="{46376204-F890-46EB-8C65-626BABE69108}"/>
    <cellStyle name="Comma 2 2 2 2 4 8" xfId="6471" xr:uid="{7515B0AF-1575-4308-A579-502AE201F16D}"/>
    <cellStyle name="Comma 2 2 2 2 4 8 2" xfId="15524" xr:uid="{0117624C-9B87-45C7-BABC-F9EEE9DEEFD3}"/>
    <cellStyle name="Comma 2 2 2 2 4 9" xfId="9491" xr:uid="{30B2C33B-50CA-46AF-89A3-2AF44B7CBF70}"/>
    <cellStyle name="Comma 2 2 2 2 5" xfId="439" xr:uid="{3445303A-B6B3-485B-A241-25DE6944A540}"/>
    <cellStyle name="Comma 2 2 2 2 5 2" xfId="692" xr:uid="{F7B4D48E-28E1-4A81-ACD9-28CE16091F20}"/>
    <cellStyle name="Comma 2 2 2 2 5 2 2" xfId="1696" xr:uid="{A5054FCF-C697-4E67-9D67-23D6BCF8C0B9}"/>
    <cellStyle name="Comma 2 2 2 2 5 2 2 2" xfId="4775" xr:uid="{0F5DF41A-DF07-4DF4-B61F-028CECFD2B5B}"/>
    <cellStyle name="Comma 2 2 2 2 5 2 2 2 2" xfId="13828" xr:uid="{90ACEDAA-6C3A-45DE-BB35-D6B27A0028DC}"/>
    <cellStyle name="Comma 2 2 2 2 5 2 2 3" xfId="7789" xr:uid="{34A23B61-1484-477E-AB0F-5F73B3D0B7B3}"/>
    <cellStyle name="Comma 2 2 2 2 5 2 2 3 2" xfId="16842" xr:uid="{46275B2F-F54B-4C1F-BA58-34C6154A39CC}"/>
    <cellStyle name="Comma 2 2 2 2 5 2 2 4" xfId="10810" xr:uid="{A68E4FB9-4C98-41ED-A9F0-653A9B1C4092}"/>
    <cellStyle name="Comma 2 2 2 2 5 2 3" xfId="2700" xr:uid="{FCC2AC7B-66C3-4B09-A1F6-7EEE67C39AE3}"/>
    <cellStyle name="Comma 2 2 2 2 5 2 3 2" xfId="5779" xr:uid="{5C590976-DCF9-4994-967A-C01CBC16E085}"/>
    <cellStyle name="Comma 2 2 2 2 5 2 3 2 2" xfId="14832" xr:uid="{63C7F101-29FE-4C28-87CF-3B46C83CECCC}"/>
    <cellStyle name="Comma 2 2 2 2 5 2 3 3" xfId="8793" xr:uid="{9476A5DB-86AE-404D-B597-FAE2FF75B8E5}"/>
    <cellStyle name="Comma 2 2 2 2 5 2 3 3 2" xfId="17846" xr:uid="{59232232-1081-4939-9510-B09308CA5701}"/>
    <cellStyle name="Comma 2 2 2 2 5 2 3 4" xfId="11814" xr:uid="{086A7246-E58B-4DA8-9579-19C5EBF35736}"/>
    <cellStyle name="Comma 2 2 2 2 5 2 4" xfId="3771" xr:uid="{FC0A5917-EBCD-47A5-9736-A968FFDFF764}"/>
    <cellStyle name="Comma 2 2 2 2 5 2 4 2" xfId="12824" xr:uid="{AFC671AA-6949-4A62-A7E0-5D48EA271AE7}"/>
    <cellStyle name="Comma 2 2 2 2 5 2 5" xfId="6785" xr:uid="{EB43CF3D-D0FA-4A86-95A8-F798A076DF5E}"/>
    <cellStyle name="Comma 2 2 2 2 5 2 5 2" xfId="15838" xr:uid="{A48D0B09-2B84-4529-A2A7-0A2E43DDB2F2}"/>
    <cellStyle name="Comma 2 2 2 2 5 2 6" xfId="9806" xr:uid="{95F5BCCF-D704-478E-927F-D28466F767B6}"/>
    <cellStyle name="Comma 2 2 2 2 5 3" xfId="693" xr:uid="{4B5C1F84-5380-4A8A-8B17-997083E7DDF0}"/>
    <cellStyle name="Comma 2 2 2 2 5 3 2" xfId="1697" xr:uid="{1339F338-BADA-4BE0-A114-437999EA3F6A}"/>
    <cellStyle name="Comma 2 2 2 2 5 3 2 2" xfId="4776" xr:uid="{20673AB9-093F-407D-90D6-D959C59501D1}"/>
    <cellStyle name="Comma 2 2 2 2 5 3 2 2 2" xfId="13829" xr:uid="{536898DA-D3D0-4302-8D6A-EBC59F6FEA16}"/>
    <cellStyle name="Comma 2 2 2 2 5 3 2 3" xfId="7790" xr:uid="{DDFCF3C9-5423-4C1A-B947-E21FFC1054A9}"/>
    <cellStyle name="Comma 2 2 2 2 5 3 2 3 2" xfId="16843" xr:uid="{293CA9CE-29D8-4CFA-A13A-224AE25A59FF}"/>
    <cellStyle name="Comma 2 2 2 2 5 3 2 4" xfId="10811" xr:uid="{BF602B74-1BB2-4249-A050-C00703F9668A}"/>
    <cellStyle name="Comma 2 2 2 2 5 3 3" xfId="2701" xr:uid="{4CF5376E-CA1C-43CC-98EF-0CCC5722A36B}"/>
    <cellStyle name="Comma 2 2 2 2 5 3 3 2" xfId="5780" xr:uid="{040141DB-1F5D-48E1-BCF9-04619D7E9B85}"/>
    <cellStyle name="Comma 2 2 2 2 5 3 3 2 2" xfId="14833" xr:uid="{CBA813CB-ABA8-4A88-BE38-9B8DF0D849D5}"/>
    <cellStyle name="Comma 2 2 2 2 5 3 3 3" xfId="8794" xr:uid="{59B6D30E-7642-4454-B734-020A658B4182}"/>
    <cellStyle name="Comma 2 2 2 2 5 3 3 3 2" xfId="17847" xr:uid="{965EF18F-59C1-42A7-887E-80D1DECD449C}"/>
    <cellStyle name="Comma 2 2 2 2 5 3 3 4" xfId="11815" xr:uid="{5F3BBC0C-C98F-4BCF-9F59-8C40E0C2C241}"/>
    <cellStyle name="Comma 2 2 2 2 5 3 4" xfId="3772" xr:uid="{1A609975-B281-4361-A3C3-87293E4D41E7}"/>
    <cellStyle name="Comma 2 2 2 2 5 3 4 2" xfId="12825" xr:uid="{885795B1-E5B9-4F79-9549-1F706495168E}"/>
    <cellStyle name="Comma 2 2 2 2 5 3 5" xfId="6786" xr:uid="{CA505252-5C77-49BB-87A6-F364EC5ACC4C}"/>
    <cellStyle name="Comma 2 2 2 2 5 3 5 2" xfId="15839" xr:uid="{40D24F8D-CC7A-4D47-8EC9-6EB32717800B}"/>
    <cellStyle name="Comma 2 2 2 2 5 3 6" xfId="9807" xr:uid="{84D38E5D-F971-4E3C-91A2-734E49118EEA}"/>
    <cellStyle name="Comma 2 2 2 2 5 4" xfId="1448" xr:uid="{EBA5016A-F649-490E-BFB8-738D12FCD364}"/>
    <cellStyle name="Comma 2 2 2 2 5 4 2" xfId="4527" xr:uid="{6EEF6DF6-7640-4264-BD8C-F1F5A7C5DC44}"/>
    <cellStyle name="Comma 2 2 2 2 5 4 2 2" xfId="13580" xr:uid="{71A8BE61-F1DA-4536-86A9-EF7B03B23873}"/>
    <cellStyle name="Comma 2 2 2 2 5 4 3" xfId="7541" xr:uid="{18B5305B-7779-4CDC-98FE-8B3C7696DF29}"/>
    <cellStyle name="Comma 2 2 2 2 5 4 3 2" xfId="16594" xr:uid="{26ECB6C4-BD66-4D1D-922E-B60A89633281}"/>
    <cellStyle name="Comma 2 2 2 2 5 4 4" xfId="10562" xr:uid="{E06887AF-9427-4019-B39B-C7293A4A7ACC}"/>
    <cellStyle name="Comma 2 2 2 2 5 5" xfId="2452" xr:uid="{27F1E418-1ACB-4E1D-920D-2D4080A66AB7}"/>
    <cellStyle name="Comma 2 2 2 2 5 5 2" xfId="5531" xr:uid="{5573CF2A-261A-4EAB-8122-E450D393A236}"/>
    <cellStyle name="Comma 2 2 2 2 5 5 2 2" xfId="14584" xr:uid="{16955B09-D715-40C4-8A51-55470FA8F88F}"/>
    <cellStyle name="Comma 2 2 2 2 5 5 3" xfId="8545" xr:uid="{B7A39FAC-8E58-44EB-8370-AB6507DC8A16}"/>
    <cellStyle name="Comma 2 2 2 2 5 5 3 2" xfId="17598" xr:uid="{B9062792-DAD1-4402-8E07-A62ABB1183D1}"/>
    <cellStyle name="Comma 2 2 2 2 5 5 4" xfId="11566" xr:uid="{AAC1F90A-D475-4E51-89CD-7912EF9E0076}"/>
    <cellStyle name="Comma 2 2 2 2 5 6" xfId="3522" xr:uid="{9E584F5E-50B7-40B3-BFBD-E87C0503F931}"/>
    <cellStyle name="Comma 2 2 2 2 5 6 2" xfId="12575" xr:uid="{CB27E76E-C80A-4E46-AE39-F112D87A2C8D}"/>
    <cellStyle name="Comma 2 2 2 2 5 7" xfId="6536" xr:uid="{D54DF22B-3402-481C-B234-21184B09F056}"/>
    <cellStyle name="Comma 2 2 2 2 5 7 2" xfId="15589" xr:uid="{B5C6CF7F-20BE-4AAF-A781-0178E33C8B3E}"/>
    <cellStyle name="Comma 2 2 2 2 5 8" xfId="9556" xr:uid="{908C1FDF-F6D6-4C54-AD55-B3905125C53F}"/>
    <cellStyle name="Comma 2 2 2 2 6" xfId="694" xr:uid="{5B637E54-F369-4EF3-B180-FD030F95FE83}"/>
    <cellStyle name="Comma 2 2 2 2 6 2" xfId="1698" xr:uid="{C4E5A31F-7C8E-41D1-9FB9-699D8A374C9D}"/>
    <cellStyle name="Comma 2 2 2 2 6 2 2" xfId="4777" xr:uid="{788F2CDD-3A47-4B83-9359-445677FE4621}"/>
    <cellStyle name="Comma 2 2 2 2 6 2 2 2" xfId="13830" xr:uid="{F0AE6DF8-429A-4E0A-B939-334980C7AC08}"/>
    <cellStyle name="Comma 2 2 2 2 6 2 3" xfId="7791" xr:uid="{99A159B3-83B8-4CBF-A811-B4D6DF1EE9B1}"/>
    <cellStyle name="Comma 2 2 2 2 6 2 3 2" xfId="16844" xr:uid="{A697C887-ED8C-4E5C-A0D4-7EAACC56761C}"/>
    <cellStyle name="Comma 2 2 2 2 6 2 4" xfId="10812" xr:uid="{311A9A06-3520-48A5-A41B-8C57EBFF1B82}"/>
    <cellStyle name="Comma 2 2 2 2 6 3" xfId="2702" xr:uid="{999E1501-88B3-4CC7-B5BA-2BE64D1571A3}"/>
    <cellStyle name="Comma 2 2 2 2 6 3 2" xfId="5781" xr:uid="{EB5841CC-8EB0-4DAC-B362-5242DC27AEDC}"/>
    <cellStyle name="Comma 2 2 2 2 6 3 2 2" xfId="14834" xr:uid="{17B38932-E9E1-4B21-AE7F-9F7DEB7DFA4B}"/>
    <cellStyle name="Comma 2 2 2 2 6 3 3" xfId="8795" xr:uid="{F343821A-5980-40F6-9C10-6C5071BF1640}"/>
    <cellStyle name="Comma 2 2 2 2 6 3 3 2" xfId="17848" xr:uid="{E5839950-5278-42B9-86EB-412D73504F25}"/>
    <cellStyle name="Comma 2 2 2 2 6 3 4" xfId="11816" xr:uid="{C3C2DAC2-DDFD-4681-8D2B-197D246E77A5}"/>
    <cellStyle name="Comma 2 2 2 2 6 4" xfId="3773" xr:uid="{D492C845-F604-43A6-803F-DF64AA3D023A}"/>
    <cellStyle name="Comma 2 2 2 2 6 4 2" xfId="12826" xr:uid="{2D556240-1B19-4893-9107-408A6B31208A}"/>
    <cellStyle name="Comma 2 2 2 2 6 5" xfId="6787" xr:uid="{0AA6362B-6F2C-41A2-A5C7-999A7C9BEA6C}"/>
    <cellStyle name="Comma 2 2 2 2 6 5 2" xfId="15840" xr:uid="{84B6AF6E-655E-4C81-8371-6557242275A8}"/>
    <cellStyle name="Comma 2 2 2 2 6 6" xfId="9808" xr:uid="{42BF36B2-11C2-4F62-9058-4324EAAA64E2}"/>
    <cellStyle name="Comma 2 2 2 2 7" xfId="695" xr:uid="{6FE0C8AA-258C-45A2-B07C-31A3CD86ECCC}"/>
    <cellStyle name="Comma 2 2 2 2 7 2" xfId="1699" xr:uid="{FB21BCC5-4F20-49C1-AF6F-AA8D3A79A1D7}"/>
    <cellStyle name="Comma 2 2 2 2 7 2 2" xfId="4778" xr:uid="{4E7F5C83-D14C-43AA-9856-43F8BA636190}"/>
    <cellStyle name="Comma 2 2 2 2 7 2 2 2" xfId="13831" xr:uid="{86F5F544-3426-46A7-9226-9960B892E418}"/>
    <cellStyle name="Comma 2 2 2 2 7 2 3" xfId="7792" xr:uid="{003CB9E7-5899-4B13-B21F-80F45B078F34}"/>
    <cellStyle name="Comma 2 2 2 2 7 2 3 2" xfId="16845" xr:uid="{F1856163-EFE8-4B59-8810-671EE2770436}"/>
    <cellStyle name="Comma 2 2 2 2 7 2 4" xfId="10813" xr:uid="{6171230B-A734-4B8F-97F8-94834033E1BB}"/>
    <cellStyle name="Comma 2 2 2 2 7 3" xfId="2703" xr:uid="{CB82EA5F-3FA4-476A-86D9-037012EBA563}"/>
    <cellStyle name="Comma 2 2 2 2 7 3 2" xfId="5782" xr:uid="{2EDE483F-6BDD-43DB-ACA5-A806511C9AF7}"/>
    <cellStyle name="Comma 2 2 2 2 7 3 2 2" xfId="14835" xr:uid="{072F5570-1452-4A6F-A3B0-34F38C58DC33}"/>
    <cellStyle name="Comma 2 2 2 2 7 3 3" xfId="8796" xr:uid="{6210149A-D307-4493-AC10-AAA7282CBEA7}"/>
    <cellStyle name="Comma 2 2 2 2 7 3 3 2" xfId="17849" xr:uid="{1A38CFEA-8F1A-4FD3-8F45-31DDBE5034F2}"/>
    <cellStyle name="Comma 2 2 2 2 7 3 4" xfId="11817" xr:uid="{ADAAA74F-286D-41C4-95C6-A125848CD1BC}"/>
    <cellStyle name="Comma 2 2 2 2 7 4" xfId="3774" xr:uid="{C6B96D49-7EEE-416C-9467-0F2994035EEE}"/>
    <cellStyle name="Comma 2 2 2 2 7 4 2" xfId="12827" xr:uid="{2EBD44B6-F0E2-46BF-8F94-5366970716A3}"/>
    <cellStyle name="Comma 2 2 2 2 7 5" xfId="6788" xr:uid="{E7A0BDE8-AC76-41FF-BDC1-CCAED8569D33}"/>
    <cellStyle name="Comma 2 2 2 2 7 5 2" xfId="15841" xr:uid="{60A4EC9B-E929-4EB1-8165-F71EDCC9DB41}"/>
    <cellStyle name="Comma 2 2 2 2 7 6" xfId="9809" xr:uid="{F7570219-6266-45C0-B7D3-99FED5F87F3A}"/>
    <cellStyle name="Comma 2 2 2 2 8" xfId="1277" xr:uid="{D2527D82-D8E6-4DFD-90FE-C14889180608}"/>
    <cellStyle name="Comma 2 2 2 2 8 2" xfId="4356" xr:uid="{9D5B6C4B-C06D-4773-B3EE-B800B1350736}"/>
    <cellStyle name="Comma 2 2 2 2 8 2 2" xfId="13409" xr:uid="{F912E5DD-D00A-4912-95C6-34E7215F3222}"/>
    <cellStyle name="Comma 2 2 2 2 8 3" xfId="7370" xr:uid="{A20A3C6C-1B4C-4F71-9D5C-0BAC7FB96AEB}"/>
    <cellStyle name="Comma 2 2 2 2 8 3 2" xfId="16423" xr:uid="{B1D03B91-279D-4879-85BA-684AC5032E41}"/>
    <cellStyle name="Comma 2 2 2 2 8 4" xfId="10391" xr:uid="{FAAF6332-9115-4A50-94E9-ECB1CC846518}"/>
    <cellStyle name="Comma 2 2 2 2 9" xfId="2281" xr:uid="{FAF6F12D-C066-4BED-8BBF-0E297957402D}"/>
    <cellStyle name="Comma 2 2 2 2 9 2" xfId="5360" xr:uid="{4B411500-16BE-429C-9E79-CEB219CA8424}"/>
    <cellStyle name="Comma 2 2 2 2 9 2 2" xfId="14413" xr:uid="{EFC21D5A-1659-45F4-899E-8039D50255B8}"/>
    <cellStyle name="Comma 2 2 2 2 9 3" xfId="8374" xr:uid="{D4DD5692-B66B-419C-90F8-26ABFF42259A}"/>
    <cellStyle name="Comma 2 2 2 2 9 3 2" xfId="17427" xr:uid="{F6DE1DEA-4D98-4512-8F14-F78B3F0D8C51}"/>
    <cellStyle name="Comma 2 2 2 2 9 4" xfId="11395" xr:uid="{47E98649-A86F-4252-86C5-85A61D7E9DFE}"/>
    <cellStyle name="Comma 2 2 2 3" xfId="128" xr:uid="{3722734F-B407-4140-8DC6-9BF7C6C73010}"/>
    <cellStyle name="Comma 2 2 2 3 10" xfId="6380" xr:uid="{AAA76989-F5A1-4724-8303-89485EAD66F0}"/>
    <cellStyle name="Comma 2 2 2 3 10 2" xfId="15433" xr:uid="{197EEC43-58FA-4CA1-84E0-A20924495FC6}"/>
    <cellStyle name="Comma 2 2 2 3 11" xfId="9400" xr:uid="{55EA59B9-D3A2-41FB-83F0-016D7E94D725}"/>
    <cellStyle name="Comma 2 2 2 3 2" xfId="220" xr:uid="{64B86D04-D139-447B-B1BC-1B3282F480C1}"/>
    <cellStyle name="Comma 2 2 2 3 2 2" xfId="495" xr:uid="{E1916B07-9357-43DB-9EDA-CFF01BD3EF60}"/>
    <cellStyle name="Comma 2 2 2 3 2 2 2" xfId="696" xr:uid="{4EE61059-6FA1-433F-9763-8030E6704F78}"/>
    <cellStyle name="Comma 2 2 2 3 2 2 2 2" xfId="1700" xr:uid="{784706D7-9F2F-4F0A-A7A6-3D6EA62313FD}"/>
    <cellStyle name="Comma 2 2 2 3 2 2 2 2 2" xfId="4779" xr:uid="{DF07642B-82D3-4B15-AE7A-7C9F2F5F3A56}"/>
    <cellStyle name="Comma 2 2 2 3 2 2 2 2 2 2" xfId="13832" xr:uid="{46FE464C-57E3-4167-BFCF-383787D55D8C}"/>
    <cellStyle name="Comma 2 2 2 3 2 2 2 2 3" xfId="7793" xr:uid="{FF4D905B-9543-4027-BD8E-487091718F4E}"/>
    <cellStyle name="Comma 2 2 2 3 2 2 2 2 3 2" xfId="16846" xr:uid="{E0938465-7A67-42BC-A7A4-4E6BB6B2B46C}"/>
    <cellStyle name="Comma 2 2 2 3 2 2 2 2 4" xfId="10814" xr:uid="{5248C21D-629B-4661-B9C1-AF24F3A320DA}"/>
    <cellStyle name="Comma 2 2 2 3 2 2 2 3" xfId="2704" xr:uid="{69F0CB68-C326-4AB1-ACA6-EF90E542D6E7}"/>
    <cellStyle name="Comma 2 2 2 3 2 2 2 3 2" xfId="5783" xr:uid="{B749F2D0-6A4C-436A-A394-D7190C882B18}"/>
    <cellStyle name="Comma 2 2 2 3 2 2 2 3 2 2" xfId="14836" xr:uid="{8EB8722E-58EE-4B48-8177-2ED408DAE0CB}"/>
    <cellStyle name="Comma 2 2 2 3 2 2 2 3 3" xfId="8797" xr:uid="{1984CC92-B88E-4879-9A2D-0B8D89B3F29B}"/>
    <cellStyle name="Comma 2 2 2 3 2 2 2 3 3 2" xfId="17850" xr:uid="{1A68CF04-F690-4467-9FE0-FAAF61834AC1}"/>
    <cellStyle name="Comma 2 2 2 3 2 2 2 3 4" xfId="11818" xr:uid="{4D96BB0D-26F7-4BC1-84C4-F79CA38F8BAE}"/>
    <cellStyle name="Comma 2 2 2 3 2 2 2 4" xfId="3775" xr:uid="{7029BD29-A2FB-4266-921F-02204694D54E}"/>
    <cellStyle name="Comma 2 2 2 3 2 2 2 4 2" xfId="12828" xr:uid="{C7FA2A1C-DD9B-459A-992F-B7CED7EEEBF9}"/>
    <cellStyle name="Comma 2 2 2 3 2 2 2 5" xfId="6789" xr:uid="{BCE5D6A2-4C71-4A9C-B266-5DF6A44F6CFC}"/>
    <cellStyle name="Comma 2 2 2 3 2 2 2 5 2" xfId="15842" xr:uid="{08650416-7ADB-45BB-AC18-68240A820718}"/>
    <cellStyle name="Comma 2 2 2 3 2 2 2 6" xfId="9810" xr:uid="{B675F8A8-4573-4D14-9925-0281B1A77051}"/>
    <cellStyle name="Comma 2 2 2 3 2 2 3" xfId="697" xr:uid="{341479AB-F3FE-4934-9BB6-9755669F4B47}"/>
    <cellStyle name="Comma 2 2 2 3 2 2 3 2" xfId="1701" xr:uid="{7D78A1E6-48C4-4E76-AC75-D64678913B1E}"/>
    <cellStyle name="Comma 2 2 2 3 2 2 3 2 2" xfId="4780" xr:uid="{10BE514E-79DC-4146-B3AF-EFFFBE58CCC5}"/>
    <cellStyle name="Comma 2 2 2 3 2 2 3 2 2 2" xfId="13833" xr:uid="{CEA8978C-DC51-4A6C-B405-9DA3B6AC5A82}"/>
    <cellStyle name="Comma 2 2 2 3 2 2 3 2 3" xfId="7794" xr:uid="{6339EC1B-9904-4FDA-B722-4CE49845112A}"/>
    <cellStyle name="Comma 2 2 2 3 2 2 3 2 3 2" xfId="16847" xr:uid="{8527A181-ECE3-42AE-83DE-24D66F9BB36C}"/>
    <cellStyle name="Comma 2 2 2 3 2 2 3 2 4" xfId="10815" xr:uid="{328518EA-BA4A-405E-AF27-80EE17E82B60}"/>
    <cellStyle name="Comma 2 2 2 3 2 2 3 3" xfId="2705" xr:uid="{B236F540-6FEF-4366-8ABB-E74827238409}"/>
    <cellStyle name="Comma 2 2 2 3 2 2 3 3 2" xfId="5784" xr:uid="{DFDD653C-13C2-41B7-84BB-BD8E59BB3F7F}"/>
    <cellStyle name="Comma 2 2 2 3 2 2 3 3 2 2" xfId="14837" xr:uid="{AC27BE9B-CBE4-4EC8-BB74-E2EC4772C101}"/>
    <cellStyle name="Comma 2 2 2 3 2 2 3 3 3" xfId="8798" xr:uid="{0C4DC6C6-4D94-4E65-9462-ED8195334B35}"/>
    <cellStyle name="Comma 2 2 2 3 2 2 3 3 3 2" xfId="17851" xr:uid="{16050208-6AC5-415C-B411-FD6D806CAD5D}"/>
    <cellStyle name="Comma 2 2 2 3 2 2 3 3 4" xfId="11819" xr:uid="{DF5994E0-5B5A-4CCF-951A-D504A95FB2F5}"/>
    <cellStyle name="Comma 2 2 2 3 2 2 3 4" xfId="3776" xr:uid="{BF5DC6E5-FC5F-432D-A109-983DEBCF1701}"/>
    <cellStyle name="Comma 2 2 2 3 2 2 3 4 2" xfId="12829" xr:uid="{6C2ACD1A-834A-4EB7-B612-C9CB08B9C1D4}"/>
    <cellStyle name="Comma 2 2 2 3 2 2 3 5" xfId="6790" xr:uid="{C1597CA8-828C-4428-AA5B-28ED63061F29}"/>
    <cellStyle name="Comma 2 2 2 3 2 2 3 5 2" xfId="15843" xr:uid="{5F362FDC-DED8-47B2-90A3-C7B74B611DF4}"/>
    <cellStyle name="Comma 2 2 2 3 2 2 3 6" xfId="9811" xr:uid="{552F5350-2566-4892-93D5-D973A576F987}"/>
    <cellStyle name="Comma 2 2 2 3 2 2 4" xfId="1503" xr:uid="{32EFAC9B-9679-48FD-8D38-E88525DE072B}"/>
    <cellStyle name="Comma 2 2 2 3 2 2 4 2" xfId="4582" xr:uid="{4E4B06CE-3F64-48F7-A4DB-847FE16F59E0}"/>
    <cellStyle name="Comma 2 2 2 3 2 2 4 2 2" xfId="13635" xr:uid="{5508CBE0-64D4-4AEE-B8A5-9EFA6D198A12}"/>
    <cellStyle name="Comma 2 2 2 3 2 2 4 3" xfId="7596" xr:uid="{975E9BF9-1318-4CF2-8422-14E724557B73}"/>
    <cellStyle name="Comma 2 2 2 3 2 2 4 3 2" xfId="16649" xr:uid="{918EEC56-2BE8-4201-8C16-95A399798EA2}"/>
    <cellStyle name="Comma 2 2 2 3 2 2 4 4" xfId="10617" xr:uid="{6CB8A391-BF39-4A50-883D-25C7AA546DD1}"/>
    <cellStyle name="Comma 2 2 2 3 2 2 5" xfId="2507" xr:uid="{F2FAFF8B-AE8B-48E1-8FFC-013A8EA91E6A}"/>
    <cellStyle name="Comma 2 2 2 3 2 2 5 2" xfId="5586" xr:uid="{079070FD-356D-41C6-B251-4C4E0DC00E9E}"/>
    <cellStyle name="Comma 2 2 2 3 2 2 5 2 2" xfId="14639" xr:uid="{5F119A50-B575-4C06-805E-06F817E23FA8}"/>
    <cellStyle name="Comma 2 2 2 3 2 2 5 3" xfId="8600" xr:uid="{5418E183-5147-4D55-B3A5-CE32CAC55418}"/>
    <cellStyle name="Comma 2 2 2 3 2 2 5 3 2" xfId="17653" xr:uid="{B7353D58-51F5-4048-A4EA-046E374057F0}"/>
    <cellStyle name="Comma 2 2 2 3 2 2 5 4" xfId="11621" xr:uid="{70D3F719-86A0-491F-AA43-570AB29D1594}"/>
    <cellStyle name="Comma 2 2 2 3 2 2 6" xfId="3577" xr:uid="{E280C5EE-4DD1-41E0-8ECB-5856C1ACDA4E}"/>
    <cellStyle name="Comma 2 2 2 3 2 2 6 2" xfId="12630" xr:uid="{21FA3642-FCCB-4182-8BD4-DF6ED864F0D9}"/>
    <cellStyle name="Comma 2 2 2 3 2 2 7" xfId="6591" xr:uid="{9F97BF98-26DF-48F3-8E1F-39A030DC2495}"/>
    <cellStyle name="Comma 2 2 2 3 2 2 7 2" xfId="15644" xr:uid="{D0B8F9DA-DC01-4C3D-95B7-94CD5D30BAF1}"/>
    <cellStyle name="Comma 2 2 2 3 2 2 8" xfId="9611" xr:uid="{EF442AA5-418C-4E5B-92A3-A23A31A678C7}"/>
    <cellStyle name="Comma 2 2 2 3 2 3" xfId="698" xr:uid="{003E1DC8-3F18-4DDC-BE8F-14EF15AE2761}"/>
    <cellStyle name="Comma 2 2 2 3 2 3 2" xfId="1702" xr:uid="{D0A52B74-03B6-41CC-B191-72D94BCB0DF9}"/>
    <cellStyle name="Comma 2 2 2 3 2 3 2 2" xfId="4781" xr:uid="{7790C632-48F5-4B25-B537-DBD9B88EBA44}"/>
    <cellStyle name="Comma 2 2 2 3 2 3 2 2 2" xfId="13834" xr:uid="{BED2F127-475B-4A8C-BADE-FCACACAB5050}"/>
    <cellStyle name="Comma 2 2 2 3 2 3 2 3" xfId="7795" xr:uid="{B6D52E56-786A-463F-A165-9FD08C6F0D8B}"/>
    <cellStyle name="Comma 2 2 2 3 2 3 2 3 2" xfId="16848" xr:uid="{FDC43607-7D5A-4CC7-855D-266E4722BCD6}"/>
    <cellStyle name="Comma 2 2 2 3 2 3 2 4" xfId="10816" xr:uid="{2CB7CD75-7F0F-4597-AD2E-F9FEDD9A6C9F}"/>
    <cellStyle name="Comma 2 2 2 3 2 3 3" xfId="2706" xr:uid="{23B40CD0-420D-4E0C-A369-547A7465EF28}"/>
    <cellStyle name="Comma 2 2 2 3 2 3 3 2" xfId="5785" xr:uid="{D21D84F6-FD05-4BE7-98FF-BF25B2C1FC8A}"/>
    <cellStyle name="Comma 2 2 2 3 2 3 3 2 2" xfId="14838" xr:uid="{1CD17E3B-32E9-4128-86A3-4C22EBC43B56}"/>
    <cellStyle name="Comma 2 2 2 3 2 3 3 3" xfId="8799" xr:uid="{DDA22306-0449-4EC5-90E0-895BC258F542}"/>
    <cellStyle name="Comma 2 2 2 3 2 3 3 3 2" xfId="17852" xr:uid="{AA8D79A5-0312-438D-9D58-01023FCE3463}"/>
    <cellStyle name="Comma 2 2 2 3 2 3 3 4" xfId="11820" xr:uid="{830FF7FB-68BC-4C2F-BFD3-AA283984E8C4}"/>
    <cellStyle name="Comma 2 2 2 3 2 3 4" xfId="3777" xr:uid="{C1878075-918E-45A9-BEF1-FF507E4D77BF}"/>
    <cellStyle name="Comma 2 2 2 3 2 3 4 2" xfId="12830" xr:uid="{AA03F1C1-A77E-48EC-B1E5-79B714604ED3}"/>
    <cellStyle name="Comma 2 2 2 3 2 3 5" xfId="6791" xr:uid="{1DB3859D-023F-47AF-B37F-04ADECF2F0E9}"/>
    <cellStyle name="Comma 2 2 2 3 2 3 5 2" xfId="15844" xr:uid="{A95DC6A0-31F0-4449-9F94-6C7A119BBC39}"/>
    <cellStyle name="Comma 2 2 2 3 2 3 6" xfId="9812" xr:uid="{B8CA2D42-8053-4A2C-A92C-2EA0F875134E}"/>
    <cellStyle name="Comma 2 2 2 3 2 4" xfId="699" xr:uid="{DFBA2391-B54C-4295-BF1E-B543D32F1636}"/>
    <cellStyle name="Comma 2 2 2 3 2 4 2" xfId="1703" xr:uid="{12A0C6BD-3C62-4A94-9156-4580F0328D05}"/>
    <cellStyle name="Comma 2 2 2 3 2 4 2 2" xfId="4782" xr:uid="{107EF380-D702-4EC3-A6BA-79DB90D265A1}"/>
    <cellStyle name="Comma 2 2 2 3 2 4 2 2 2" xfId="13835" xr:uid="{03635834-CED7-4C1E-AAE3-65738642C784}"/>
    <cellStyle name="Comma 2 2 2 3 2 4 2 3" xfId="7796" xr:uid="{4020BF87-9D05-4718-9A03-33F17414B676}"/>
    <cellStyle name="Comma 2 2 2 3 2 4 2 3 2" xfId="16849" xr:uid="{AE77E98B-0A48-491E-89D0-6D5AC25F4708}"/>
    <cellStyle name="Comma 2 2 2 3 2 4 2 4" xfId="10817" xr:uid="{5BB471BE-96F5-4BAA-AB2F-82838500B366}"/>
    <cellStyle name="Comma 2 2 2 3 2 4 3" xfId="2707" xr:uid="{1D30FED3-FA06-4465-B869-A18EC1CCACFE}"/>
    <cellStyle name="Comma 2 2 2 3 2 4 3 2" xfId="5786" xr:uid="{D7DA8FD8-738A-4BE9-A06C-27DDE511AC33}"/>
    <cellStyle name="Comma 2 2 2 3 2 4 3 2 2" xfId="14839" xr:uid="{03FA2900-FB91-4371-A676-E351A8DE6141}"/>
    <cellStyle name="Comma 2 2 2 3 2 4 3 3" xfId="8800" xr:uid="{3337BD41-C7B9-4CD1-9BAA-F14C80B9E1DF}"/>
    <cellStyle name="Comma 2 2 2 3 2 4 3 3 2" xfId="17853" xr:uid="{73BE6D11-D343-4892-9110-0347D4D9040B}"/>
    <cellStyle name="Comma 2 2 2 3 2 4 3 4" xfId="11821" xr:uid="{2CB8CD72-30AB-467B-902B-8378B86712DF}"/>
    <cellStyle name="Comma 2 2 2 3 2 4 4" xfId="3778" xr:uid="{E44039E9-1A0B-4069-BE7E-56295A364E36}"/>
    <cellStyle name="Comma 2 2 2 3 2 4 4 2" xfId="12831" xr:uid="{3026DF85-4FDA-4903-BA66-67BC2445472F}"/>
    <cellStyle name="Comma 2 2 2 3 2 4 5" xfId="6792" xr:uid="{4E9E1701-AE45-4183-B992-86F8454EC1C8}"/>
    <cellStyle name="Comma 2 2 2 3 2 4 5 2" xfId="15845" xr:uid="{A28D3B42-2A95-47DE-B019-5911CA517492}"/>
    <cellStyle name="Comma 2 2 2 3 2 4 6" xfId="9813" xr:uid="{8746D08E-3608-4448-994C-240E1D8A54C1}"/>
    <cellStyle name="Comma 2 2 2 3 2 5" xfId="1332" xr:uid="{47E86AD5-4206-49BA-AAF3-6E97836C9664}"/>
    <cellStyle name="Comma 2 2 2 3 2 5 2" xfId="4411" xr:uid="{B1C4DCDC-DDD1-46C5-962E-7858EA7FE066}"/>
    <cellStyle name="Comma 2 2 2 3 2 5 2 2" xfId="13464" xr:uid="{699560DF-4350-4A21-A5BE-D3023AF5471E}"/>
    <cellStyle name="Comma 2 2 2 3 2 5 3" xfId="7425" xr:uid="{53BFDB44-9E85-4BB2-B2E6-0DC1B9D35E36}"/>
    <cellStyle name="Comma 2 2 2 3 2 5 3 2" xfId="16478" xr:uid="{72BB2928-9BBD-4DC8-9B05-01E0507BECA4}"/>
    <cellStyle name="Comma 2 2 2 3 2 5 4" xfId="10446" xr:uid="{83F35F36-920C-487E-8BD4-E95F39654CAC}"/>
    <cellStyle name="Comma 2 2 2 3 2 6" xfId="2336" xr:uid="{97900E15-3C69-4FBF-9779-2F21768F6CAA}"/>
    <cellStyle name="Comma 2 2 2 3 2 6 2" xfId="5415" xr:uid="{C8771AC6-424A-4465-A1D9-191EE218A6A8}"/>
    <cellStyle name="Comma 2 2 2 3 2 6 2 2" xfId="14468" xr:uid="{21E0D2F1-408D-4A4E-BF2B-C46CA4F67F39}"/>
    <cellStyle name="Comma 2 2 2 3 2 6 3" xfId="8429" xr:uid="{20FA886A-CDD3-4B5A-9269-988E62B3513D}"/>
    <cellStyle name="Comma 2 2 2 3 2 6 3 2" xfId="17482" xr:uid="{134DD241-97D3-4D8D-8F49-0A4230CA4409}"/>
    <cellStyle name="Comma 2 2 2 3 2 6 4" xfId="11450" xr:uid="{6E77C707-2C82-4521-95C7-6C9EA875DCEB}"/>
    <cellStyle name="Comma 2 2 2 3 2 7" xfId="3405" xr:uid="{7C505BCA-FCA7-47D1-9111-415B78264304}"/>
    <cellStyle name="Comma 2 2 2 3 2 7 2" xfId="12458" xr:uid="{37916377-227A-4193-9816-B6F121B3EDAC}"/>
    <cellStyle name="Comma 2 2 2 3 2 8" xfId="6419" xr:uid="{61A7F51F-20F8-491E-8FC5-9AEF2FDF6F52}"/>
    <cellStyle name="Comma 2 2 2 3 2 8 2" xfId="15472" xr:uid="{D3B42C98-CE77-4129-BC5F-42AAD22FC3D3}"/>
    <cellStyle name="Comma 2 2 2 3 2 9" xfId="9439" xr:uid="{D5AED9E7-639B-4FAD-A691-9B50D42B08C6}"/>
    <cellStyle name="Comma 2 2 2 3 3" xfId="337" xr:uid="{481B45F8-D229-4E84-BC6E-0DA67A86A184}"/>
    <cellStyle name="Comma 2 2 2 3 3 2" xfId="535" xr:uid="{1F0E849B-4F5D-4D7A-873D-31776F7FD9F2}"/>
    <cellStyle name="Comma 2 2 2 3 3 2 2" xfId="700" xr:uid="{F350F3AA-1538-4970-A03F-A8D6B92F3678}"/>
    <cellStyle name="Comma 2 2 2 3 3 2 2 2" xfId="1704" xr:uid="{AA077581-30E6-4050-B583-5243C582EC1B}"/>
    <cellStyle name="Comma 2 2 2 3 3 2 2 2 2" xfId="4783" xr:uid="{1C1D06AE-55D9-42CF-91E9-CC197097E6C1}"/>
    <cellStyle name="Comma 2 2 2 3 3 2 2 2 2 2" xfId="13836" xr:uid="{236CD310-DD0F-4164-B507-8563827418CE}"/>
    <cellStyle name="Comma 2 2 2 3 3 2 2 2 3" xfId="7797" xr:uid="{51DA3EAA-2F3C-40A2-9970-B7876B79B02B}"/>
    <cellStyle name="Comma 2 2 2 3 3 2 2 2 3 2" xfId="16850" xr:uid="{D1213A6B-A843-47E9-9351-BFD0F76B5183}"/>
    <cellStyle name="Comma 2 2 2 3 3 2 2 2 4" xfId="10818" xr:uid="{26BD7005-301F-4585-AA12-92569D65B0F6}"/>
    <cellStyle name="Comma 2 2 2 3 3 2 2 3" xfId="2708" xr:uid="{A0386A8F-DCEE-4378-8C71-F973692ED853}"/>
    <cellStyle name="Comma 2 2 2 3 3 2 2 3 2" xfId="5787" xr:uid="{0CE6B8A3-291A-416D-ADB7-D60433276ABC}"/>
    <cellStyle name="Comma 2 2 2 3 3 2 2 3 2 2" xfId="14840" xr:uid="{CDEEB1FE-E734-402C-9624-2F2685382BA4}"/>
    <cellStyle name="Comma 2 2 2 3 3 2 2 3 3" xfId="8801" xr:uid="{0B265CE7-31BB-49AC-96E5-832F66DAAF6D}"/>
    <cellStyle name="Comma 2 2 2 3 3 2 2 3 3 2" xfId="17854" xr:uid="{2EBC115C-F39A-4961-A066-75AD6491DA5D}"/>
    <cellStyle name="Comma 2 2 2 3 3 2 2 3 4" xfId="11822" xr:uid="{9A18A5E6-1788-4DD3-AFE0-7BB189B34B86}"/>
    <cellStyle name="Comma 2 2 2 3 3 2 2 4" xfId="3779" xr:uid="{97F7D82A-8454-426C-A62B-41A177F7513F}"/>
    <cellStyle name="Comma 2 2 2 3 3 2 2 4 2" xfId="12832" xr:uid="{6A70D8A2-11CA-46EA-A2DB-8EB3E55F0EC5}"/>
    <cellStyle name="Comma 2 2 2 3 3 2 2 5" xfId="6793" xr:uid="{35C27530-3816-4675-9A7F-2D9B320144BB}"/>
    <cellStyle name="Comma 2 2 2 3 3 2 2 5 2" xfId="15846" xr:uid="{C7CEF8B0-2C50-427F-903D-BEF12487A855}"/>
    <cellStyle name="Comma 2 2 2 3 3 2 2 6" xfId="9814" xr:uid="{AC6524CE-3E3A-422B-BE35-263A8A1E9E7A}"/>
    <cellStyle name="Comma 2 2 2 3 3 2 3" xfId="701" xr:uid="{DE200333-E564-47DC-85DC-838CDFAB2BE3}"/>
    <cellStyle name="Comma 2 2 2 3 3 2 3 2" xfId="1705" xr:uid="{48E73A9A-8464-4538-B719-67D8D2DE96CC}"/>
    <cellStyle name="Comma 2 2 2 3 3 2 3 2 2" xfId="4784" xr:uid="{5EB7F320-67D4-43F3-99E8-BB22339C62BA}"/>
    <cellStyle name="Comma 2 2 2 3 3 2 3 2 2 2" xfId="13837" xr:uid="{1EFAC7DF-07D9-4F40-A246-CECC559F0D26}"/>
    <cellStyle name="Comma 2 2 2 3 3 2 3 2 3" xfId="7798" xr:uid="{C99A78E5-21CF-4DCE-AAB5-D38C725E3B58}"/>
    <cellStyle name="Comma 2 2 2 3 3 2 3 2 3 2" xfId="16851" xr:uid="{F6619565-7AD0-4D9E-A789-FCE080D9F54D}"/>
    <cellStyle name="Comma 2 2 2 3 3 2 3 2 4" xfId="10819" xr:uid="{811328F9-B8CE-4D38-8B3D-EF91C7C6801F}"/>
    <cellStyle name="Comma 2 2 2 3 3 2 3 3" xfId="2709" xr:uid="{7BC88764-DA0F-4585-A8BF-92F1F9E7D971}"/>
    <cellStyle name="Comma 2 2 2 3 3 2 3 3 2" xfId="5788" xr:uid="{CBCEA324-B2D2-47DE-A3FD-482E1CB498A1}"/>
    <cellStyle name="Comma 2 2 2 3 3 2 3 3 2 2" xfId="14841" xr:uid="{99F33116-C0F7-49D5-A2F8-380EF631DBA3}"/>
    <cellStyle name="Comma 2 2 2 3 3 2 3 3 3" xfId="8802" xr:uid="{747C8724-4988-410C-97A3-54B7413D5272}"/>
    <cellStyle name="Comma 2 2 2 3 3 2 3 3 3 2" xfId="17855" xr:uid="{B5F1CBC5-02F9-49F6-B08B-0731D063A163}"/>
    <cellStyle name="Comma 2 2 2 3 3 2 3 3 4" xfId="11823" xr:uid="{CC993AE7-7022-4833-91DE-C5B6C01065C0}"/>
    <cellStyle name="Comma 2 2 2 3 3 2 3 4" xfId="3780" xr:uid="{23D27B26-D4EB-461D-8103-161DA17DFC2B}"/>
    <cellStyle name="Comma 2 2 2 3 3 2 3 4 2" xfId="12833" xr:uid="{E4747873-516D-4F7F-BB6D-DA44D2A12BB3}"/>
    <cellStyle name="Comma 2 2 2 3 3 2 3 5" xfId="6794" xr:uid="{A2DB16F0-ECC5-4C8A-B63F-2010F01135F6}"/>
    <cellStyle name="Comma 2 2 2 3 3 2 3 5 2" xfId="15847" xr:uid="{15F60335-6688-47C3-AF65-FE0B0A97DD28}"/>
    <cellStyle name="Comma 2 2 2 3 3 2 3 6" xfId="9815" xr:uid="{A08A0F43-E413-4167-8CA6-890CC9BE136E}"/>
    <cellStyle name="Comma 2 2 2 3 3 2 4" xfId="1542" xr:uid="{1278F6A4-D85B-4037-8CD3-B5D117A2497E}"/>
    <cellStyle name="Comma 2 2 2 3 3 2 4 2" xfId="4621" xr:uid="{6D27BB94-21E8-43F9-BACE-7A95AE6171A5}"/>
    <cellStyle name="Comma 2 2 2 3 3 2 4 2 2" xfId="13674" xr:uid="{B9DDC6FD-D1C7-4A07-9621-AB12B402DBEF}"/>
    <cellStyle name="Comma 2 2 2 3 3 2 4 3" xfId="7635" xr:uid="{9ED9ED07-3E3E-4FC4-A1CC-C074D37D409B}"/>
    <cellStyle name="Comma 2 2 2 3 3 2 4 3 2" xfId="16688" xr:uid="{E3AF8491-715E-458B-9AFD-FF86EE5EA9B3}"/>
    <cellStyle name="Comma 2 2 2 3 3 2 4 4" xfId="10656" xr:uid="{83D62C15-FE43-4663-AA9B-0C19ACCEFA73}"/>
    <cellStyle name="Comma 2 2 2 3 3 2 5" xfId="2546" xr:uid="{4C805B4E-C6A8-4E06-A3D6-83432B4AF01D}"/>
    <cellStyle name="Comma 2 2 2 3 3 2 5 2" xfId="5625" xr:uid="{72D245C6-5FC9-4780-9E53-882597AAD9E6}"/>
    <cellStyle name="Comma 2 2 2 3 3 2 5 2 2" xfId="14678" xr:uid="{2BED6FEE-6019-4755-8213-25A45357BCFA}"/>
    <cellStyle name="Comma 2 2 2 3 3 2 5 3" xfId="8639" xr:uid="{6A8CDA11-AAF4-4F9E-8D55-DA7E8816BFD8}"/>
    <cellStyle name="Comma 2 2 2 3 3 2 5 3 2" xfId="17692" xr:uid="{F8C82967-7DC9-4895-9AFF-D06DFD99B32B}"/>
    <cellStyle name="Comma 2 2 2 3 3 2 5 4" xfId="11660" xr:uid="{8953CBC7-5267-4D70-9614-DE3CB16BE013}"/>
    <cellStyle name="Comma 2 2 2 3 3 2 6" xfId="3616" xr:uid="{8601E8E9-04FD-4212-83AD-A34BEC2B3995}"/>
    <cellStyle name="Comma 2 2 2 3 3 2 6 2" xfId="12669" xr:uid="{690C42EC-9740-4DE6-9C19-15E1A70F26F8}"/>
    <cellStyle name="Comma 2 2 2 3 3 2 7" xfId="6630" xr:uid="{7CD9C86D-2597-4B65-9897-78D45F0B9B43}"/>
    <cellStyle name="Comma 2 2 2 3 3 2 7 2" xfId="15683" xr:uid="{104F52D4-27C8-49C8-B757-DD584AE543B3}"/>
    <cellStyle name="Comma 2 2 2 3 3 2 8" xfId="9650" xr:uid="{6AAAF454-49BE-4640-8767-DE08E0D572DB}"/>
    <cellStyle name="Comma 2 2 2 3 3 3" xfId="702" xr:uid="{24D1CFB5-623A-4378-A014-4193F5C94242}"/>
    <cellStyle name="Comma 2 2 2 3 3 3 2" xfId="1706" xr:uid="{B8392177-1EE4-4DAF-A281-17BBF8497D15}"/>
    <cellStyle name="Comma 2 2 2 3 3 3 2 2" xfId="4785" xr:uid="{7E27A56F-2D98-4AF4-AF90-7615C515B6CA}"/>
    <cellStyle name="Comma 2 2 2 3 3 3 2 2 2" xfId="13838" xr:uid="{6AA91873-AF5F-4EBA-AD6D-E810F8027D88}"/>
    <cellStyle name="Comma 2 2 2 3 3 3 2 3" xfId="7799" xr:uid="{5131ECB2-9575-47F8-9EAB-F5FF1AE7E6FC}"/>
    <cellStyle name="Comma 2 2 2 3 3 3 2 3 2" xfId="16852" xr:uid="{C7F61A71-8F70-4AC5-A986-6D47C3F66618}"/>
    <cellStyle name="Comma 2 2 2 3 3 3 2 4" xfId="10820" xr:uid="{0E61BE07-FB78-40B9-9266-B4FE6B04A174}"/>
    <cellStyle name="Comma 2 2 2 3 3 3 3" xfId="2710" xr:uid="{92AA1CBE-765F-493C-8E20-4A1D41685BC0}"/>
    <cellStyle name="Comma 2 2 2 3 3 3 3 2" xfId="5789" xr:uid="{B8484EF7-9FFF-41DD-87BA-8A0D81017FDE}"/>
    <cellStyle name="Comma 2 2 2 3 3 3 3 2 2" xfId="14842" xr:uid="{A76F3C88-3E02-4F02-95AB-3ABAF51625AA}"/>
    <cellStyle name="Comma 2 2 2 3 3 3 3 3" xfId="8803" xr:uid="{C6E953BB-79F3-4A6B-90F9-CEB9CA901800}"/>
    <cellStyle name="Comma 2 2 2 3 3 3 3 3 2" xfId="17856" xr:uid="{AE163A7F-5299-440E-9DD8-5284024110AB}"/>
    <cellStyle name="Comma 2 2 2 3 3 3 3 4" xfId="11824" xr:uid="{912E0A98-B041-4F7C-B79F-FF48F918EF74}"/>
    <cellStyle name="Comma 2 2 2 3 3 3 4" xfId="3781" xr:uid="{4F47C772-8161-4ECD-A882-2C9B52BEFD50}"/>
    <cellStyle name="Comma 2 2 2 3 3 3 4 2" xfId="12834" xr:uid="{674C7C33-0968-4E66-A77E-B6705001D6EB}"/>
    <cellStyle name="Comma 2 2 2 3 3 3 5" xfId="6795" xr:uid="{4A8B4010-CBF6-48EB-A798-9BAC40BBEF37}"/>
    <cellStyle name="Comma 2 2 2 3 3 3 5 2" xfId="15848" xr:uid="{E8D26541-D571-433E-B6B0-403F3803B372}"/>
    <cellStyle name="Comma 2 2 2 3 3 3 6" xfId="9816" xr:uid="{CBFB6686-D63E-4694-84DD-3379F26790EF}"/>
    <cellStyle name="Comma 2 2 2 3 3 4" xfId="703" xr:uid="{AA44FE62-4B33-483F-BF43-028B111AD3D4}"/>
    <cellStyle name="Comma 2 2 2 3 3 4 2" xfId="1707" xr:uid="{398AF098-E5F6-4E7D-A4AE-E3BC41779A14}"/>
    <cellStyle name="Comma 2 2 2 3 3 4 2 2" xfId="4786" xr:uid="{CEDD390C-D88F-4C6B-A6B6-D74B52A425B1}"/>
    <cellStyle name="Comma 2 2 2 3 3 4 2 2 2" xfId="13839" xr:uid="{0A9B57D3-1BDD-4B4C-9329-40521758BAD3}"/>
    <cellStyle name="Comma 2 2 2 3 3 4 2 3" xfId="7800" xr:uid="{E42C451A-9EC9-4C71-B154-C63352CB3E4D}"/>
    <cellStyle name="Comma 2 2 2 3 3 4 2 3 2" xfId="16853" xr:uid="{23007BE8-058A-4AF7-970E-71CE2D506C60}"/>
    <cellStyle name="Comma 2 2 2 3 3 4 2 4" xfId="10821" xr:uid="{8D5E9B73-56E2-47D8-A558-AD18D57C4589}"/>
    <cellStyle name="Comma 2 2 2 3 3 4 3" xfId="2711" xr:uid="{0EA5E042-C35E-4DC5-880D-AE6F7B579C35}"/>
    <cellStyle name="Comma 2 2 2 3 3 4 3 2" xfId="5790" xr:uid="{492B75FE-3AE9-467C-9252-61231C71CD94}"/>
    <cellStyle name="Comma 2 2 2 3 3 4 3 2 2" xfId="14843" xr:uid="{31338D36-5A5F-41B0-BFD2-7EF92FE231E4}"/>
    <cellStyle name="Comma 2 2 2 3 3 4 3 3" xfId="8804" xr:uid="{C99D8373-D691-4A15-83C1-B6BD1E357C15}"/>
    <cellStyle name="Comma 2 2 2 3 3 4 3 3 2" xfId="17857" xr:uid="{DB3BB16A-A477-4988-8257-84EC98ABDB9A}"/>
    <cellStyle name="Comma 2 2 2 3 3 4 3 4" xfId="11825" xr:uid="{A0267AB1-72BD-4ED8-9BCC-56A76DF2DAC4}"/>
    <cellStyle name="Comma 2 2 2 3 3 4 4" xfId="3782" xr:uid="{C3249451-A3F6-4AD1-8536-438FC881BF66}"/>
    <cellStyle name="Comma 2 2 2 3 3 4 4 2" xfId="12835" xr:uid="{AB92AB1B-5512-4AEE-A599-F3742FA39806}"/>
    <cellStyle name="Comma 2 2 2 3 3 4 5" xfId="6796" xr:uid="{D18D60E0-6FB0-4276-BBB7-3F0ECA9B99B7}"/>
    <cellStyle name="Comma 2 2 2 3 3 4 5 2" xfId="15849" xr:uid="{07F132D7-6F0B-4C7F-9EC8-52A90CBB230E}"/>
    <cellStyle name="Comma 2 2 2 3 3 4 6" xfId="9817" xr:uid="{24C3D062-DDB4-41A4-A214-0F6A731ADFA2}"/>
    <cellStyle name="Comma 2 2 2 3 3 5" xfId="1371" xr:uid="{31392938-7FC6-4117-9A6B-34EDEADB40C0}"/>
    <cellStyle name="Comma 2 2 2 3 3 5 2" xfId="4450" xr:uid="{D1E0A846-E9BB-4F45-B245-AD727DD2FC16}"/>
    <cellStyle name="Comma 2 2 2 3 3 5 2 2" xfId="13503" xr:uid="{17237B94-546A-4434-8591-E0DFD005EB0A}"/>
    <cellStyle name="Comma 2 2 2 3 3 5 3" xfId="7464" xr:uid="{710ECB21-4E3A-470A-8A63-17F283E8B2A7}"/>
    <cellStyle name="Comma 2 2 2 3 3 5 3 2" xfId="16517" xr:uid="{18A87ADC-4DD4-4585-8C6B-C04B4019D5FE}"/>
    <cellStyle name="Comma 2 2 2 3 3 5 4" xfId="10485" xr:uid="{68910869-D6AA-453D-B605-4EC3D12CD6C0}"/>
    <cellStyle name="Comma 2 2 2 3 3 6" xfId="2375" xr:uid="{7B4E4150-FC30-4BE7-9F99-239F27F92EF6}"/>
    <cellStyle name="Comma 2 2 2 3 3 6 2" xfId="5454" xr:uid="{DF16DF15-16D5-44E0-8ADA-59303CC09A44}"/>
    <cellStyle name="Comma 2 2 2 3 3 6 2 2" xfId="14507" xr:uid="{9BFF0E63-D57A-4456-894B-21F6088E7E6B}"/>
    <cellStyle name="Comma 2 2 2 3 3 6 3" xfId="8468" xr:uid="{EC6931D8-0D0D-4FAC-B51E-6541A7C7FFD7}"/>
    <cellStyle name="Comma 2 2 2 3 3 6 3 2" xfId="17521" xr:uid="{FEB3BC0C-6B85-4FBC-A2A4-F67CD96E0867}"/>
    <cellStyle name="Comma 2 2 2 3 3 6 4" xfId="11489" xr:uid="{52475FF3-D624-41C0-BB70-06F59EA45ECC}"/>
    <cellStyle name="Comma 2 2 2 3 3 7" xfId="3444" xr:uid="{38D8CCE0-6B26-4CE4-B3C4-E224D753E8E5}"/>
    <cellStyle name="Comma 2 2 2 3 3 7 2" xfId="12497" xr:uid="{EA15ADF3-0381-463B-BD43-9D774F922F51}"/>
    <cellStyle name="Comma 2 2 2 3 3 8" xfId="6458" xr:uid="{78AB6319-773C-45A3-A0C1-32F84AD975BD}"/>
    <cellStyle name="Comma 2 2 2 3 3 8 2" xfId="15511" xr:uid="{27E92B00-14D9-4FD3-9131-374EF0D43A25}"/>
    <cellStyle name="Comma 2 2 2 3 3 9" xfId="9478" xr:uid="{A6C339D6-6F56-4765-8D74-CD4F14C8D5BA}"/>
    <cellStyle name="Comma 2 2 2 3 4" xfId="455" xr:uid="{7947294F-D57A-41F1-8611-67130C525E43}"/>
    <cellStyle name="Comma 2 2 2 3 4 2" xfId="704" xr:uid="{4F95392F-5B23-4E35-93E5-139FC1C2DE4A}"/>
    <cellStyle name="Comma 2 2 2 3 4 2 2" xfId="1708" xr:uid="{2EDBF506-E8BE-4010-8EE5-7AF55BAA87E8}"/>
    <cellStyle name="Comma 2 2 2 3 4 2 2 2" xfId="4787" xr:uid="{3D333268-CEFB-4C78-9458-D5B92695C510}"/>
    <cellStyle name="Comma 2 2 2 3 4 2 2 2 2" xfId="13840" xr:uid="{65F323C9-1AE8-43F2-9F07-B49EA3B40250}"/>
    <cellStyle name="Comma 2 2 2 3 4 2 2 3" xfId="7801" xr:uid="{5E63E152-0190-45B0-90DB-2C4613C9C2B1}"/>
    <cellStyle name="Comma 2 2 2 3 4 2 2 3 2" xfId="16854" xr:uid="{0381F288-0B34-4CD4-A516-8560021571AC}"/>
    <cellStyle name="Comma 2 2 2 3 4 2 2 4" xfId="10822" xr:uid="{247D0CF6-CF02-4E20-8DB1-ACBDB10D73BC}"/>
    <cellStyle name="Comma 2 2 2 3 4 2 3" xfId="2712" xr:uid="{DF89B2E6-93AC-42FC-8BB9-E324949693D7}"/>
    <cellStyle name="Comma 2 2 2 3 4 2 3 2" xfId="5791" xr:uid="{D4EE52E1-6876-48DC-B534-653E3788A726}"/>
    <cellStyle name="Comma 2 2 2 3 4 2 3 2 2" xfId="14844" xr:uid="{9D111B60-11B6-4B5A-B09C-62DAFA6EFCF0}"/>
    <cellStyle name="Comma 2 2 2 3 4 2 3 3" xfId="8805" xr:uid="{B1F9D167-6A9B-4A59-90CF-8D55281348F7}"/>
    <cellStyle name="Comma 2 2 2 3 4 2 3 3 2" xfId="17858" xr:uid="{A4F34579-8520-4619-BDC5-7DD2D271B790}"/>
    <cellStyle name="Comma 2 2 2 3 4 2 3 4" xfId="11826" xr:uid="{4F1E3F34-26F6-4975-864C-136F5EFE032A}"/>
    <cellStyle name="Comma 2 2 2 3 4 2 4" xfId="3783" xr:uid="{050A3832-3E5B-4407-BCC8-AC0F15EA0896}"/>
    <cellStyle name="Comma 2 2 2 3 4 2 4 2" xfId="12836" xr:uid="{B7E60C64-EF4D-48A9-8D84-DEC82C54730D}"/>
    <cellStyle name="Comma 2 2 2 3 4 2 5" xfId="6797" xr:uid="{20394A95-4E9B-4F10-9B73-F475C8CCE772}"/>
    <cellStyle name="Comma 2 2 2 3 4 2 5 2" xfId="15850" xr:uid="{F09A7716-3069-48D8-9C5A-CB794C10B81B}"/>
    <cellStyle name="Comma 2 2 2 3 4 2 6" xfId="9818" xr:uid="{FE608083-3409-462C-BEB1-F05B960A6A11}"/>
    <cellStyle name="Comma 2 2 2 3 4 3" xfId="705" xr:uid="{F48D3706-1772-4E37-9C2B-3B7598C1F2C6}"/>
    <cellStyle name="Comma 2 2 2 3 4 3 2" xfId="1709" xr:uid="{06C9D601-E0C6-4F5C-91BE-BBC109F44AFE}"/>
    <cellStyle name="Comma 2 2 2 3 4 3 2 2" xfId="4788" xr:uid="{657DD4BA-B06C-4799-8F00-36ECE3FF1333}"/>
    <cellStyle name="Comma 2 2 2 3 4 3 2 2 2" xfId="13841" xr:uid="{AFB838FC-65C8-4F53-B468-1E14390644C5}"/>
    <cellStyle name="Comma 2 2 2 3 4 3 2 3" xfId="7802" xr:uid="{81F44B55-D34D-45FB-9F3D-1195E426CA3D}"/>
    <cellStyle name="Comma 2 2 2 3 4 3 2 3 2" xfId="16855" xr:uid="{F635BFE0-A9EF-49FD-9846-5449C04E18B0}"/>
    <cellStyle name="Comma 2 2 2 3 4 3 2 4" xfId="10823" xr:uid="{866BEF48-E4D9-41F9-B98A-D5C778599B55}"/>
    <cellStyle name="Comma 2 2 2 3 4 3 3" xfId="2713" xr:uid="{FA4BACA3-4199-498F-A2A2-729F58438276}"/>
    <cellStyle name="Comma 2 2 2 3 4 3 3 2" xfId="5792" xr:uid="{7BA5A155-DEE5-4A24-B618-25ADD2E99DAD}"/>
    <cellStyle name="Comma 2 2 2 3 4 3 3 2 2" xfId="14845" xr:uid="{AFFC83BB-9F2A-49B7-99B1-F26787C06220}"/>
    <cellStyle name="Comma 2 2 2 3 4 3 3 3" xfId="8806" xr:uid="{44888CDC-237B-4E87-ABA7-1081CA50CEBB}"/>
    <cellStyle name="Comma 2 2 2 3 4 3 3 3 2" xfId="17859" xr:uid="{346D30D0-E666-4CB3-AD81-9E19CB476F67}"/>
    <cellStyle name="Comma 2 2 2 3 4 3 3 4" xfId="11827" xr:uid="{44C1C2C4-0E1C-4B29-872D-FF00A8CBF163}"/>
    <cellStyle name="Comma 2 2 2 3 4 3 4" xfId="3784" xr:uid="{A62ACDF3-61E2-4668-9963-3FE480C9B827}"/>
    <cellStyle name="Comma 2 2 2 3 4 3 4 2" xfId="12837" xr:uid="{9494DB08-B35E-42F1-865D-F3252B0D531A}"/>
    <cellStyle name="Comma 2 2 2 3 4 3 5" xfId="6798" xr:uid="{69C40D06-182A-4E88-94BC-1C6F0B42FC80}"/>
    <cellStyle name="Comma 2 2 2 3 4 3 5 2" xfId="15851" xr:uid="{53DA6D7A-2F93-4A0B-8830-1921F9EFAC43}"/>
    <cellStyle name="Comma 2 2 2 3 4 3 6" xfId="9819" xr:uid="{E6939C18-B947-41CF-9C79-91AB8D9D8DC4}"/>
    <cellStyle name="Comma 2 2 2 3 4 4" xfId="1464" xr:uid="{9BADC875-5E11-407F-BB8C-E8FBC9C8ABCA}"/>
    <cellStyle name="Comma 2 2 2 3 4 4 2" xfId="4543" xr:uid="{F197FF40-E2E1-4DB7-AA71-CD5B58E685E3}"/>
    <cellStyle name="Comma 2 2 2 3 4 4 2 2" xfId="13596" xr:uid="{52C1CD59-4505-495D-9EB1-441BC1E1BC11}"/>
    <cellStyle name="Comma 2 2 2 3 4 4 3" xfId="7557" xr:uid="{753F0C06-AC2C-455E-A53B-CFAB00D963CD}"/>
    <cellStyle name="Comma 2 2 2 3 4 4 3 2" xfId="16610" xr:uid="{C6065EE2-1B5A-42FD-B909-4C5DFB513E85}"/>
    <cellStyle name="Comma 2 2 2 3 4 4 4" xfId="10578" xr:uid="{F25B8582-8CE0-4148-A0D4-A8E6A85CD832}"/>
    <cellStyle name="Comma 2 2 2 3 4 5" xfId="2468" xr:uid="{81A634DF-9451-47E2-BD0E-824B8DD7DD4C}"/>
    <cellStyle name="Comma 2 2 2 3 4 5 2" xfId="5547" xr:uid="{70F34774-28B8-4B19-96AB-598964C63779}"/>
    <cellStyle name="Comma 2 2 2 3 4 5 2 2" xfId="14600" xr:uid="{4C24DB47-B09C-48EC-96D3-C5E41CF25855}"/>
    <cellStyle name="Comma 2 2 2 3 4 5 3" xfId="8561" xr:uid="{CCCE2B00-5128-43B1-B5C4-C0BB40BFF394}"/>
    <cellStyle name="Comma 2 2 2 3 4 5 3 2" xfId="17614" xr:uid="{5D845774-66D5-417D-9B73-29E4FC20A816}"/>
    <cellStyle name="Comma 2 2 2 3 4 5 4" xfId="11582" xr:uid="{9CB3556C-77C2-4D2D-A3F3-F078A0950F89}"/>
    <cellStyle name="Comma 2 2 2 3 4 6" xfId="3538" xr:uid="{813265FD-2AFC-4FFA-B246-57D55B22F774}"/>
    <cellStyle name="Comma 2 2 2 3 4 6 2" xfId="12591" xr:uid="{58657626-7617-456F-82BF-C5D4BCDEA53F}"/>
    <cellStyle name="Comma 2 2 2 3 4 7" xfId="6552" xr:uid="{B0CC1A94-4334-48C0-9426-461DC84ADCE9}"/>
    <cellStyle name="Comma 2 2 2 3 4 7 2" xfId="15605" xr:uid="{29AC21E9-347F-4873-B0C3-744014FFA964}"/>
    <cellStyle name="Comma 2 2 2 3 4 8" xfId="9572" xr:uid="{6A84FBD4-2801-4AF3-9A08-BEB3953EBF73}"/>
    <cellStyle name="Comma 2 2 2 3 5" xfId="706" xr:uid="{5EC1E1F4-36A2-4C50-BAEA-31BF4D8F420F}"/>
    <cellStyle name="Comma 2 2 2 3 5 2" xfId="1710" xr:uid="{13539E55-03A2-4C98-A158-E8F401EA2A62}"/>
    <cellStyle name="Comma 2 2 2 3 5 2 2" xfId="4789" xr:uid="{88C4FDFA-2794-4B9D-8F2C-A82ED8EC1959}"/>
    <cellStyle name="Comma 2 2 2 3 5 2 2 2" xfId="13842" xr:uid="{5E834B30-F19C-4A70-AEAC-A1E15C778016}"/>
    <cellStyle name="Comma 2 2 2 3 5 2 3" xfId="7803" xr:uid="{C5EF0C03-34C1-4378-970C-6C62C38DFD60}"/>
    <cellStyle name="Comma 2 2 2 3 5 2 3 2" xfId="16856" xr:uid="{711737AA-B51D-4911-9533-BDEB43F90AE1}"/>
    <cellStyle name="Comma 2 2 2 3 5 2 4" xfId="10824" xr:uid="{F1CC6B6C-3336-49F0-9297-DF5885FCAEC8}"/>
    <cellStyle name="Comma 2 2 2 3 5 3" xfId="2714" xr:uid="{053160C2-4D0A-424F-A9DC-16C38A87F720}"/>
    <cellStyle name="Comma 2 2 2 3 5 3 2" xfId="5793" xr:uid="{720EDE77-2F39-453D-A507-EE40957CB66E}"/>
    <cellStyle name="Comma 2 2 2 3 5 3 2 2" xfId="14846" xr:uid="{C9C19722-9383-4355-A575-B6D3AAB6A3EC}"/>
    <cellStyle name="Comma 2 2 2 3 5 3 3" xfId="8807" xr:uid="{125566AA-82A1-4C8D-AAD3-6590CF041252}"/>
    <cellStyle name="Comma 2 2 2 3 5 3 3 2" xfId="17860" xr:uid="{28462467-C612-4DB9-8706-656A876A6E87}"/>
    <cellStyle name="Comma 2 2 2 3 5 3 4" xfId="11828" xr:uid="{2AEAC346-DD85-4070-96F1-94F54AD1C979}"/>
    <cellStyle name="Comma 2 2 2 3 5 4" xfId="3785" xr:uid="{FB7FBDE5-5F43-4F86-B530-957BBB82720E}"/>
    <cellStyle name="Comma 2 2 2 3 5 4 2" xfId="12838" xr:uid="{C3296817-0F77-4E02-A3AB-95121FB82D22}"/>
    <cellStyle name="Comma 2 2 2 3 5 5" xfId="6799" xr:uid="{CA513963-6E93-4235-B80E-DF7A7D76FAC1}"/>
    <cellStyle name="Comma 2 2 2 3 5 5 2" xfId="15852" xr:uid="{A2FD236D-6018-4A4B-85BF-49017B32BD17}"/>
    <cellStyle name="Comma 2 2 2 3 5 6" xfId="9820" xr:uid="{D6D3BEC2-99FC-48B0-B83C-B678CF180516}"/>
    <cellStyle name="Comma 2 2 2 3 6" xfId="707" xr:uid="{03416965-44B8-481C-B0A3-3192E750AD45}"/>
    <cellStyle name="Comma 2 2 2 3 6 2" xfId="1711" xr:uid="{298991B2-952C-49CC-B70A-6125225DCB66}"/>
    <cellStyle name="Comma 2 2 2 3 6 2 2" xfId="4790" xr:uid="{C5B8CFDB-3B0C-49EA-AFE7-C67DAD341A8B}"/>
    <cellStyle name="Comma 2 2 2 3 6 2 2 2" xfId="13843" xr:uid="{490445BE-A35C-4BFC-A3A7-9089661F2EBE}"/>
    <cellStyle name="Comma 2 2 2 3 6 2 3" xfId="7804" xr:uid="{0128F5A3-3ACF-46A5-A214-4DD8C9710B9A}"/>
    <cellStyle name="Comma 2 2 2 3 6 2 3 2" xfId="16857" xr:uid="{3AFA27D4-5108-4F5B-9F38-52BBD659CD77}"/>
    <cellStyle name="Comma 2 2 2 3 6 2 4" xfId="10825" xr:uid="{58ECF9A0-FF72-4DF2-AF38-CF81CCA77AB1}"/>
    <cellStyle name="Comma 2 2 2 3 6 3" xfId="2715" xr:uid="{A2CE5946-7BE2-4E75-858C-C03F27FAB539}"/>
    <cellStyle name="Comma 2 2 2 3 6 3 2" xfId="5794" xr:uid="{E665000E-76BD-45A4-9B8A-7A204D587EF2}"/>
    <cellStyle name="Comma 2 2 2 3 6 3 2 2" xfId="14847" xr:uid="{05551E2B-958F-4609-B45E-783E8AE250EB}"/>
    <cellStyle name="Comma 2 2 2 3 6 3 3" xfId="8808" xr:uid="{BDD4F91A-A70E-494B-903C-94B295B0B58B}"/>
    <cellStyle name="Comma 2 2 2 3 6 3 3 2" xfId="17861" xr:uid="{E3E5DB34-9DF0-486C-B3E0-A63D5BC26497}"/>
    <cellStyle name="Comma 2 2 2 3 6 3 4" xfId="11829" xr:uid="{B730CEF7-8703-4E2D-9713-64CB947B3EA8}"/>
    <cellStyle name="Comma 2 2 2 3 6 4" xfId="3786" xr:uid="{5622EE24-2287-44F1-AA3A-CB2E36D031C5}"/>
    <cellStyle name="Comma 2 2 2 3 6 4 2" xfId="12839" xr:uid="{5C522825-B915-4E08-985E-484AC733D209}"/>
    <cellStyle name="Comma 2 2 2 3 6 5" xfId="6800" xr:uid="{BC436111-03A5-4DB3-9442-39D64DC0969E}"/>
    <cellStyle name="Comma 2 2 2 3 6 5 2" xfId="15853" xr:uid="{AAF019D9-86E6-4D2A-B253-4F8054FC5442}"/>
    <cellStyle name="Comma 2 2 2 3 6 6" xfId="9821" xr:uid="{F08E1F2F-BF62-4F89-B8E0-59B12B3BB76E}"/>
    <cellStyle name="Comma 2 2 2 3 7" xfId="1293" xr:uid="{D202B7D5-AE99-4651-8145-D24234B215A6}"/>
    <cellStyle name="Comma 2 2 2 3 7 2" xfId="4372" xr:uid="{55D90305-E0AD-4B2C-991F-4A60696390FB}"/>
    <cellStyle name="Comma 2 2 2 3 7 2 2" xfId="13425" xr:uid="{19A6E89D-4CED-4317-BE70-734856AADCD1}"/>
    <cellStyle name="Comma 2 2 2 3 7 3" xfId="7386" xr:uid="{A5546EFB-5ADF-4D35-B932-DDA457914B86}"/>
    <cellStyle name="Comma 2 2 2 3 7 3 2" xfId="16439" xr:uid="{574ECE8E-017B-403E-9440-3FA47DD5A6EC}"/>
    <cellStyle name="Comma 2 2 2 3 7 4" xfId="10407" xr:uid="{E8789370-CEA4-4278-BCC5-D9C1804D892D}"/>
    <cellStyle name="Comma 2 2 2 3 8" xfId="2297" xr:uid="{1B2E4095-8ECE-4A93-89D2-87194BF23790}"/>
    <cellStyle name="Comma 2 2 2 3 8 2" xfId="5376" xr:uid="{0FCF5C41-677C-4933-98E0-7DC8380337CB}"/>
    <cellStyle name="Comma 2 2 2 3 8 2 2" xfId="14429" xr:uid="{656E22D9-D83B-4B0F-940A-0785B4CE4552}"/>
    <cellStyle name="Comma 2 2 2 3 8 3" xfId="8390" xr:uid="{8E0F7CD2-8763-4D31-BC32-B238F95D375F}"/>
    <cellStyle name="Comma 2 2 2 3 8 3 2" xfId="17443" xr:uid="{61050B30-A7F3-4B2C-B158-FD32877D3F7C}"/>
    <cellStyle name="Comma 2 2 2 3 8 4" xfId="11411" xr:uid="{DCE85863-2EF1-48CF-AFD6-1B91022D6717}"/>
    <cellStyle name="Comma 2 2 2 3 9" xfId="3366" xr:uid="{3623D305-E85D-49E4-B6D0-8E3DD445811C}"/>
    <cellStyle name="Comma 2 2 2 3 9 2" xfId="12419" xr:uid="{E60F0C71-1567-4195-AD74-89D121A634C7}"/>
    <cellStyle name="Comma 2 2 2 4" xfId="195" xr:uid="{31F2D1AA-6283-4414-8230-540F85CF6C7A}"/>
    <cellStyle name="Comma 2 2 2 4 2" xfId="488" xr:uid="{83382171-0FA7-405B-8589-C5CB4C4F0A8F}"/>
    <cellStyle name="Comma 2 2 2 4 2 2" xfId="708" xr:uid="{C4A1FE35-3DFE-4769-9F88-4855CE21D93B}"/>
    <cellStyle name="Comma 2 2 2 4 2 2 2" xfId="1712" xr:uid="{3CEB828A-881E-4A10-BCCF-31C03A43DDA4}"/>
    <cellStyle name="Comma 2 2 2 4 2 2 2 2" xfId="4791" xr:uid="{F0F35249-8F82-492C-8252-2A4487B144F6}"/>
    <cellStyle name="Comma 2 2 2 4 2 2 2 2 2" xfId="13844" xr:uid="{B7DA4519-CC2D-4314-8BDE-AA3FCD5DD5B2}"/>
    <cellStyle name="Comma 2 2 2 4 2 2 2 3" xfId="7805" xr:uid="{E6CFD349-64D2-494B-A129-B0C6C644F39D}"/>
    <cellStyle name="Comma 2 2 2 4 2 2 2 3 2" xfId="16858" xr:uid="{D6CF49DF-EEBB-4B9F-B9E6-826F8C09F49F}"/>
    <cellStyle name="Comma 2 2 2 4 2 2 2 4" xfId="10826" xr:uid="{B7335544-D9D3-4072-B758-AC72DD757894}"/>
    <cellStyle name="Comma 2 2 2 4 2 2 3" xfId="2716" xr:uid="{ECAF4B9B-5A84-4FB9-89CA-4BC617517B42}"/>
    <cellStyle name="Comma 2 2 2 4 2 2 3 2" xfId="5795" xr:uid="{C1D01034-B242-4176-838A-4632A7453EAD}"/>
    <cellStyle name="Comma 2 2 2 4 2 2 3 2 2" xfId="14848" xr:uid="{0E909971-81CC-4170-8057-83D227324D22}"/>
    <cellStyle name="Comma 2 2 2 4 2 2 3 3" xfId="8809" xr:uid="{A026E1E8-F019-4A25-B734-FB64FCB5A654}"/>
    <cellStyle name="Comma 2 2 2 4 2 2 3 3 2" xfId="17862" xr:uid="{39CBAD41-7313-4819-AA6D-ED3C55F2E484}"/>
    <cellStyle name="Comma 2 2 2 4 2 2 3 4" xfId="11830" xr:uid="{255F4E5A-6C32-4E8C-9F16-A71AFE448649}"/>
    <cellStyle name="Comma 2 2 2 4 2 2 4" xfId="3787" xr:uid="{273F0DF9-9301-4FC1-93EC-A5D418550E9E}"/>
    <cellStyle name="Comma 2 2 2 4 2 2 4 2" xfId="12840" xr:uid="{C89719BD-9BC7-415F-BD11-B1041CA15AFE}"/>
    <cellStyle name="Comma 2 2 2 4 2 2 5" xfId="6801" xr:uid="{91DA5651-4270-40F7-B1AC-37A0543EA995}"/>
    <cellStyle name="Comma 2 2 2 4 2 2 5 2" xfId="15854" xr:uid="{15955D10-C006-418F-B826-68D363048E48}"/>
    <cellStyle name="Comma 2 2 2 4 2 2 6" xfId="9822" xr:uid="{9902A46D-C202-4D30-9CBC-433DF953E1F1}"/>
    <cellStyle name="Comma 2 2 2 4 2 3" xfId="709" xr:uid="{7EC9623B-2BCD-4F63-9E0E-BA642557BA4C}"/>
    <cellStyle name="Comma 2 2 2 4 2 3 2" xfId="1713" xr:uid="{2BED0D73-EB35-42B7-AC72-120219C18CB6}"/>
    <cellStyle name="Comma 2 2 2 4 2 3 2 2" xfId="4792" xr:uid="{A8AAA58F-962E-42C5-99D1-707694616C39}"/>
    <cellStyle name="Comma 2 2 2 4 2 3 2 2 2" xfId="13845" xr:uid="{4E1690DB-76B9-4BFE-A001-976C3258FB87}"/>
    <cellStyle name="Comma 2 2 2 4 2 3 2 3" xfId="7806" xr:uid="{CD01F7CD-ABEF-4ECE-B9E7-37DB82738C30}"/>
    <cellStyle name="Comma 2 2 2 4 2 3 2 3 2" xfId="16859" xr:uid="{AD179B66-F041-4368-A84F-33C803861A8B}"/>
    <cellStyle name="Comma 2 2 2 4 2 3 2 4" xfId="10827" xr:uid="{11D8FB06-3D49-485A-980D-67C8B7C0F3C9}"/>
    <cellStyle name="Comma 2 2 2 4 2 3 3" xfId="2717" xr:uid="{E638F300-01A8-441B-B705-3782E05B685A}"/>
    <cellStyle name="Comma 2 2 2 4 2 3 3 2" xfId="5796" xr:uid="{C1B65116-8313-4E65-93A8-EB319E6AAC58}"/>
    <cellStyle name="Comma 2 2 2 4 2 3 3 2 2" xfId="14849" xr:uid="{C7559065-5578-47E8-B7E2-1EABD03A9DD0}"/>
    <cellStyle name="Comma 2 2 2 4 2 3 3 3" xfId="8810" xr:uid="{4DEB51C3-AF4D-4025-B336-33BC3C8CF501}"/>
    <cellStyle name="Comma 2 2 2 4 2 3 3 3 2" xfId="17863" xr:uid="{E96993BC-FEDA-4EF3-9CC8-B8C289CD59C3}"/>
    <cellStyle name="Comma 2 2 2 4 2 3 3 4" xfId="11831" xr:uid="{C71B9C59-C11C-40CF-AFAB-8DFE52B9AAA1}"/>
    <cellStyle name="Comma 2 2 2 4 2 3 4" xfId="3788" xr:uid="{C79591E2-0ADA-4393-94E4-797B29EA388B}"/>
    <cellStyle name="Comma 2 2 2 4 2 3 4 2" xfId="12841" xr:uid="{80A0D2A0-23B2-4BC5-9D28-88DE30BE21B7}"/>
    <cellStyle name="Comma 2 2 2 4 2 3 5" xfId="6802" xr:uid="{DAB8995D-E872-4D5B-A8EF-960E7B8BCCC5}"/>
    <cellStyle name="Comma 2 2 2 4 2 3 5 2" xfId="15855" xr:uid="{B2995C4A-D60A-43F9-B7CA-8D842849D28B}"/>
    <cellStyle name="Comma 2 2 2 4 2 3 6" xfId="9823" xr:uid="{2491EF96-B495-4D10-9014-2EED34436B09}"/>
    <cellStyle name="Comma 2 2 2 4 2 4" xfId="1497" xr:uid="{C5B4089E-1C3D-48FE-9CCB-C0C7A767F6A7}"/>
    <cellStyle name="Comma 2 2 2 4 2 4 2" xfId="4576" xr:uid="{17D5EC87-377D-424E-B856-006A0A66F0FB}"/>
    <cellStyle name="Comma 2 2 2 4 2 4 2 2" xfId="13629" xr:uid="{BB7ED0FB-73B3-4CCF-8EDC-4B407AEDA2FD}"/>
    <cellStyle name="Comma 2 2 2 4 2 4 3" xfId="7590" xr:uid="{4DA9C715-DB20-4623-B872-57F6982AA713}"/>
    <cellStyle name="Comma 2 2 2 4 2 4 3 2" xfId="16643" xr:uid="{768F26BA-000D-4E3A-9B85-80CCECD04D4A}"/>
    <cellStyle name="Comma 2 2 2 4 2 4 4" xfId="10611" xr:uid="{183C7D0F-1459-494C-B52D-AEF3AC3B3E79}"/>
    <cellStyle name="Comma 2 2 2 4 2 5" xfId="2501" xr:uid="{87030FD4-8DEF-4D60-AC88-A9F4DD67B2E5}"/>
    <cellStyle name="Comma 2 2 2 4 2 5 2" xfId="5580" xr:uid="{F0AE6713-D8F6-4E51-956F-E13F9CFC9EAF}"/>
    <cellStyle name="Comma 2 2 2 4 2 5 2 2" xfId="14633" xr:uid="{5BF31D9B-A63F-47DE-8BEB-91EA407F66E1}"/>
    <cellStyle name="Comma 2 2 2 4 2 5 3" xfId="8594" xr:uid="{1F2B2C19-02CC-4D41-8013-242712497FBA}"/>
    <cellStyle name="Comma 2 2 2 4 2 5 3 2" xfId="17647" xr:uid="{E6B7FE2F-8DF9-4B0E-8AFA-6EAD7B6630EB}"/>
    <cellStyle name="Comma 2 2 2 4 2 5 4" xfId="11615" xr:uid="{CB961141-F371-4C70-B240-285DFEA6A9EB}"/>
    <cellStyle name="Comma 2 2 2 4 2 6" xfId="3571" xr:uid="{510F64E4-4199-47E2-A36B-EE1E344F391D}"/>
    <cellStyle name="Comma 2 2 2 4 2 6 2" xfId="12624" xr:uid="{AE73ABC9-3F35-46DD-A648-7216D1F80606}"/>
    <cellStyle name="Comma 2 2 2 4 2 7" xfId="6585" xr:uid="{026B5ABD-1D53-4543-8639-CEDBD389DBF7}"/>
    <cellStyle name="Comma 2 2 2 4 2 7 2" xfId="15638" xr:uid="{E7F9B1E4-ACFC-4353-A209-070C4195F813}"/>
    <cellStyle name="Comma 2 2 2 4 2 8" xfId="9605" xr:uid="{669A9F87-70DF-4ADE-A389-7F00FA479C52}"/>
    <cellStyle name="Comma 2 2 2 4 3" xfId="710" xr:uid="{6BC75576-9B4F-4054-8E9F-DE9F8516C882}"/>
    <cellStyle name="Comma 2 2 2 4 3 2" xfId="1714" xr:uid="{FD2B7F30-AA34-4328-A479-761A436AE9F6}"/>
    <cellStyle name="Comma 2 2 2 4 3 2 2" xfId="4793" xr:uid="{DBAA7646-B302-4A28-91C9-7AE45D86C757}"/>
    <cellStyle name="Comma 2 2 2 4 3 2 2 2" xfId="13846" xr:uid="{09BE60D6-4FE3-4A8F-BE4C-B439ECA6F6BD}"/>
    <cellStyle name="Comma 2 2 2 4 3 2 3" xfId="7807" xr:uid="{D053AF6B-5624-47E5-B8EE-C5AC97314F27}"/>
    <cellStyle name="Comma 2 2 2 4 3 2 3 2" xfId="16860" xr:uid="{5C16F0DC-67D8-41BE-AF0C-69DC350A305D}"/>
    <cellStyle name="Comma 2 2 2 4 3 2 4" xfId="10828" xr:uid="{4D19CD14-7709-47C2-A085-F70DA36D7A45}"/>
    <cellStyle name="Comma 2 2 2 4 3 3" xfId="2718" xr:uid="{31725775-7627-44A4-9BBA-95787D28E3A4}"/>
    <cellStyle name="Comma 2 2 2 4 3 3 2" xfId="5797" xr:uid="{E201A87D-C53A-4739-8BAA-8865D9A46DAB}"/>
    <cellStyle name="Comma 2 2 2 4 3 3 2 2" xfId="14850" xr:uid="{EC25525B-2C88-43A0-9F27-F70A93FECC98}"/>
    <cellStyle name="Comma 2 2 2 4 3 3 3" xfId="8811" xr:uid="{3AFD33D4-3C69-4F7A-9480-A3260AFCEA8D}"/>
    <cellStyle name="Comma 2 2 2 4 3 3 3 2" xfId="17864" xr:uid="{3250F458-C59F-461F-A6D0-2426F43A1526}"/>
    <cellStyle name="Comma 2 2 2 4 3 3 4" xfId="11832" xr:uid="{92B3BED0-FD50-4FF4-8C7C-5E108E6A5F2B}"/>
    <cellStyle name="Comma 2 2 2 4 3 4" xfId="3789" xr:uid="{F1ED88B2-FA77-4B9E-A7F8-F79060E48248}"/>
    <cellStyle name="Comma 2 2 2 4 3 4 2" xfId="12842" xr:uid="{8DD82956-0142-43FF-AF82-633D3EDA3EE7}"/>
    <cellStyle name="Comma 2 2 2 4 3 5" xfId="6803" xr:uid="{2AC338FD-0148-43C8-90A9-EF960A44B14B}"/>
    <cellStyle name="Comma 2 2 2 4 3 5 2" xfId="15856" xr:uid="{99D0D25E-1FD8-481C-9132-C6AAB536244A}"/>
    <cellStyle name="Comma 2 2 2 4 3 6" xfId="9824" xr:uid="{1F405AB6-CF8B-4C5F-9517-E7B7ECCA7677}"/>
    <cellStyle name="Comma 2 2 2 4 4" xfId="711" xr:uid="{3DC2A613-1044-4D3B-98DC-AED9CC4B07F2}"/>
    <cellStyle name="Comma 2 2 2 4 4 2" xfId="1715" xr:uid="{58FE4D51-CC7E-48AF-8515-2F96FA0C2A02}"/>
    <cellStyle name="Comma 2 2 2 4 4 2 2" xfId="4794" xr:uid="{0138D4B9-42AB-4EE0-93BA-AA399BBCD4FA}"/>
    <cellStyle name="Comma 2 2 2 4 4 2 2 2" xfId="13847" xr:uid="{AEE9D157-5B69-4EDD-B12C-FF21A3DBF789}"/>
    <cellStyle name="Comma 2 2 2 4 4 2 3" xfId="7808" xr:uid="{5DB51059-E524-47E0-A757-C60ABD89C215}"/>
    <cellStyle name="Comma 2 2 2 4 4 2 3 2" xfId="16861" xr:uid="{D3F4B470-A3A9-4ACD-B095-9453B14C74D1}"/>
    <cellStyle name="Comma 2 2 2 4 4 2 4" xfId="10829" xr:uid="{80B8FCFD-F014-4ED3-A417-91EAAAA09DA7}"/>
    <cellStyle name="Comma 2 2 2 4 4 3" xfId="2719" xr:uid="{BB39AC1E-CAE5-4CBE-95BC-26EAF9D6B752}"/>
    <cellStyle name="Comma 2 2 2 4 4 3 2" xfId="5798" xr:uid="{A24EA301-C2D4-452E-9E37-CAC14989A182}"/>
    <cellStyle name="Comma 2 2 2 4 4 3 2 2" xfId="14851" xr:uid="{93ED581E-6492-4C52-AA33-ADC5BD98D69A}"/>
    <cellStyle name="Comma 2 2 2 4 4 3 3" xfId="8812" xr:uid="{F2D63C10-093E-4FE5-8892-4B036A1601AD}"/>
    <cellStyle name="Comma 2 2 2 4 4 3 3 2" xfId="17865" xr:uid="{B0C3095B-1474-4B00-B78E-7BB209392329}"/>
    <cellStyle name="Comma 2 2 2 4 4 3 4" xfId="11833" xr:uid="{EEA03EF0-716F-4B60-83EF-CEDD60EB0AA4}"/>
    <cellStyle name="Comma 2 2 2 4 4 4" xfId="3790" xr:uid="{E8E1940B-E3CA-4C96-9070-5877B94F3E5E}"/>
    <cellStyle name="Comma 2 2 2 4 4 4 2" xfId="12843" xr:uid="{CC5283E4-1B79-4061-B6DC-1FD3F14AA067}"/>
    <cellStyle name="Comma 2 2 2 4 4 5" xfId="6804" xr:uid="{17599164-56F3-4C81-8154-46AF1D7B0FCE}"/>
    <cellStyle name="Comma 2 2 2 4 4 5 2" xfId="15857" xr:uid="{61F9896A-99DB-4629-82B3-7841573AEEAE}"/>
    <cellStyle name="Comma 2 2 2 4 4 6" xfId="9825" xr:uid="{BB0A05B2-E346-4E38-B5D0-150441A21A33}"/>
    <cellStyle name="Comma 2 2 2 4 5" xfId="1326" xr:uid="{0958B4FE-D4C5-479C-9067-D4F21EA431BB}"/>
    <cellStyle name="Comma 2 2 2 4 5 2" xfId="4405" xr:uid="{F1937181-A4B4-45FA-80EC-E9AF3DC682F9}"/>
    <cellStyle name="Comma 2 2 2 4 5 2 2" xfId="13458" xr:uid="{5FD4EE8C-33AA-4E40-8A89-47999065EC24}"/>
    <cellStyle name="Comma 2 2 2 4 5 3" xfId="7419" xr:uid="{B75DB69A-41DE-46E9-9F82-1B6E64C42132}"/>
    <cellStyle name="Comma 2 2 2 4 5 3 2" xfId="16472" xr:uid="{3E54665E-C9D6-48C8-A9F2-7081311CD24C}"/>
    <cellStyle name="Comma 2 2 2 4 5 4" xfId="10440" xr:uid="{6181B851-B908-41AB-BA1A-CEFAB0FD636F}"/>
    <cellStyle name="Comma 2 2 2 4 6" xfId="2330" xr:uid="{3AA01A7A-8930-4658-9357-AFBE32F46037}"/>
    <cellStyle name="Comma 2 2 2 4 6 2" xfId="5409" xr:uid="{2EE3AC6D-8BA5-45AC-B89F-A45DF8A3489F}"/>
    <cellStyle name="Comma 2 2 2 4 6 2 2" xfId="14462" xr:uid="{1F7AFED4-67F4-4313-A501-AB1D6B0F61B7}"/>
    <cellStyle name="Comma 2 2 2 4 6 3" xfId="8423" xr:uid="{CF47535E-BE9D-4A66-A5F9-53F666BE1E2F}"/>
    <cellStyle name="Comma 2 2 2 4 6 3 2" xfId="17476" xr:uid="{10939E1E-CEF4-4F83-9A18-CE0EA1A56BC8}"/>
    <cellStyle name="Comma 2 2 2 4 6 4" xfId="11444" xr:uid="{8DD766D0-67A3-4FF0-A889-5637569DD920}"/>
    <cellStyle name="Comma 2 2 2 4 7" xfId="3399" xr:uid="{341831DC-061E-4212-B15F-B13F4D80D546}"/>
    <cellStyle name="Comma 2 2 2 4 7 2" xfId="12452" xr:uid="{B23DF18D-54DE-4BBD-AB40-58007B583B95}"/>
    <cellStyle name="Comma 2 2 2 4 8" xfId="6413" xr:uid="{6913643C-297A-425F-BC31-B545B3C26675}"/>
    <cellStyle name="Comma 2 2 2 4 8 2" xfId="15466" xr:uid="{EAAEA30D-7F93-4B39-B735-1FD96C06B497}"/>
    <cellStyle name="Comma 2 2 2 4 9" xfId="9433" xr:uid="{D99DD0D9-6998-4834-9EC6-80546C71CE58}"/>
    <cellStyle name="Comma 2 2 2 5" xfId="331" xr:uid="{A88E4E94-5428-4980-A797-DCE3A1B9D4CF}"/>
    <cellStyle name="Comma 2 2 2 5 2" xfId="529" xr:uid="{F501FDE1-E7FB-4207-85F6-F3427667D8C2}"/>
    <cellStyle name="Comma 2 2 2 5 2 2" xfId="712" xr:uid="{7F6841F8-48C2-43F7-95BE-32E0B19CD0C7}"/>
    <cellStyle name="Comma 2 2 2 5 2 2 2" xfId="1716" xr:uid="{54AA2BA0-241A-4405-9B63-648583F3544E}"/>
    <cellStyle name="Comma 2 2 2 5 2 2 2 2" xfId="4795" xr:uid="{0CEEC9B7-7C4C-41C0-9C36-079F2385EAA6}"/>
    <cellStyle name="Comma 2 2 2 5 2 2 2 2 2" xfId="13848" xr:uid="{89C95B45-9C05-4385-A7DD-3EE54F37C508}"/>
    <cellStyle name="Comma 2 2 2 5 2 2 2 3" xfId="7809" xr:uid="{AE99FA10-A881-4877-9346-8A6ACFFD67F6}"/>
    <cellStyle name="Comma 2 2 2 5 2 2 2 3 2" xfId="16862" xr:uid="{4847FE3E-1444-4E79-B533-9F4BA1134AC7}"/>
    <cellStyle name="Comma 2 2 2 5 2 2 2 4" xfId="10830" xr:uid="{7340E523-4566-4660-ACD3-4E035971A92E}"/>
    <cellStyle name="Comma 2 2 2 5 2 2 3" xfId="2720" xr:uid="{0558A7E9-E7C4-4BCF-B44A-0BDD10FC7A74}"/>
    <cellStyle name="Comma 2 2 2 5 2 2 3 2" xfId="5799" xr:uid="{82397C4A-C406-4873-984E-4695B8EEEA5D}"/>
    <cellStyle name="Comma 2 2 2 5 2 2 3 2 2" xfId="14852" xr:uid="{6DC55F9B-C48E-4BF5-B2CC-B7E83381FDC4}"/>
    <cellStyle name="Comma 2 2 2 5 2 2 3 3" xfId="8813" xr:uid="{481DBD12-7DF9-4DB0-BE14-15CC79F46EAB}"/>
    <cellStyle name="Comma 2 2 2 5 2 2 3 3 2" xfId="17866" xr:uid="{F5983DB0-B0D3-4ACD-9F11-BC4474FF0821}"/>
    <cellStyle name="Comma 2 2 2 5 2 2 3 4" xfId="11834" xr:uid="{CD8E5E60-C135-4361-8E6B-286942ED05EF}"/>
    <cellStyle name="Comma 2 2 2 5 2 2 4" xfId="3791" xr:uid="{54988A9D-9EEF-46B9-8E37-4236EDB4921E}"/>
    <cellStyle name="Comma 2 2 2 5 2 2 4 2" xfId="12844" xr:uid="{BC6A51C0-1D45-443B-A2AE-B05C75159FA4}"/>
    <cellStyle name="Comma 2 2 2 5 2 2 5" xfId="6805" xr:uid="{25FE48A7-16E1-47B5-8021-2516A26AED02}"/>
    <cellStyle name="Comma 2 2 2 5 2 2 5 2" xfId="15858" xr:uid="{B5D107F3-3C36-4EFC-8291-668BB100EE61}"/>
    <cellStyle name="Comma 2 2 2 5 2 2 6" xfId="9826" xr:uid="{F15AEDD2-EE51-4976-9787-18ADFBCE38CF}"/>
    <cellStyle name="Comma 2 2 2 5 2 3" xfId="713" xr:uid="{ACBF1744-F879-49B8-901B-A55FCC791CC3}"/>
    <cellStyle name="Comma 2 2 2 5 2 3 2" xfId="1717" xr:uid="{31B741CC-7D5D-411F-BF32-CE9875FADF15}"/>
    <cellStyle name="Comma 2 2 2 5 2 3 2 2" xfId="4796" xr:uid="{7358159E-6D42-44AE-A715-AE4FA2E5004A}"/>
    <cellStyle name="Comma 2 2 2 5 2 3 2 2 2" xfId="13849" xr:uid="{38470EA6-0E7C-4C39-A978-31743B6CDFBE}"/>
    <cellStyle name="Comma 2 2 2 5 2 3 2 3" xfId="7810" xr:uid="{A086D47D-8732-4EB4-85FB-1D749A955B30}"/>
    <cellStyle name="Comma 2 2 2 5 2 3 2 3 2" xfId="16863" xr:uid="{691E93FD-993C-4632-990D-AB829FC6C3AF}"/>
    <cellStyle name="Comma 2 2 2 5 2 3 2 4" xfId="10831" xr:uid="{ACE23B4B-818B-4E09-A155-E44EAAE58C45}"/>
    <cellStyle name="Comma 2 2 2 5 2 3 3" xfId="2721" xr:uid="{BB5D3965-101B-4F0D-9BAF-016A4795A986}"/>
    <cellStyle name="Comma 2 2 2 5 2 3 3 2" xfId="5800" xr:uid="{AE1489A5-F707-4642-B008-A8A192EBF8DB}"/>
    <cellStyle name="Comma 2 2 2 5 2 3 3 2 2" xfId="14853" xr:uid="{1305C994-BE45-462B-9132-F93109FDC276}"/>
    <cellStyle name="Comma 2 2 2 5 2 3 3 3" xfId="8814" xr:uid="{790AD920-0FE3-4874-B802-5B1F44828EFB}"/>
    <cellStyle name="Comma 2 2 2 5 2 3 3 3 2" xfId="17867" xr:uid="{3F0C88D4-3318-4DFA-88DC-74BAAFD8049B}"/>
    <cellStyle name="Comma 2 2 2 5 2 3 3 4" xfId="11835" xr:uid="{2F7141B3-BE18-4431-82E4-AB470F7A7824}"/>
    <cellStyle name="Comma 2 2 2 5 2 3 4" xfId="3792" xr:uid="{7B69E486-272B-4456-9933-DB37C372C39C}"/>
    <cellStyle name="Comma 2 2 2 5 2 3 4 2" xfId="12845" xr:uid="{06DDA5B7-393B-41E2-868A-51F3DC8AA807}"/>
    <cellStyle name="Comma 2 2 2 5 2 3 5" xfId="6806" xr:uid="{37E49211-AF53-4EF9-879A-E9D92E22FFAA}"/>
    <cellStyle name="Comma 2 2 2 5 2 3 5 2" xfId="15859" xr:uid="{6A7A73C2-38CD-4C8F-A16E-EDA646642C3F}"/>
    <cellStyle name="Comma 2 2 2 5 2 3 6" xfId="9827" xr:uid="{875F57A3-31F3-40C9-8895-86D456569D8D}"/>
    <cellStyle name="Comma 2 2 2 5 2 4" xfId="1536" xr:uid="{F7C13A67-C4A1-4EB2-836E-775256F2CE3E}"/>
    <cellStyle name="Comma 2 2 2 5 2 4 2" xfId="4615" xr:uid="{BE6A779A-F4B3-4EF6-9BDF-C9F9B3F184E9}"/>
    <cellStyle name="Comma 2 2 2 5 2 4 2 2" xfId="13668" xr:uid="{CAC6ECDB-E719-4D6F-8CCD-F189AF6EFB52}"/>
    <cellStyle name="Comma 2 2 2 5 2 4 3" xfId="7629" xr:uid="{BD61FBBF-1F4D-402B-8E63-E2C39CD97BF8}"/>
    <cellStyle name="Comma 2 2 2 5 2 4 3 2" xfId="16682" xr:uid="{43A39A1F-5BA7-4411-B48F-776223DB4341}"/>
    <cellStyle name="Comma 2 2 2 5 2 4 4" xfId="10650" xr:uid="{9E1AAF84-5C85-481F-AD79-E4E8ACE93DB0}"/>
    <cellStyle name="Comma 2 2 2 5 2 5" xfId="2540" xr:uid="{ECDAE1DA-3B6A-481F-8EA6-CA4CB5041858}"/>
    <cellStyle name="Comma 2 2 2 5 2 5 2" xfId="5619" xr:uid="{6F7609CB-A3B3-46FF-8A83-8B8F92127B2F}"/>
    <cellStyle name="Comma 2 2 2 5 2 5 2 2" xfId="14672" xr:uid="{D37A13C9-8D0C-4B05-9D03-257B2AA8E826}"/>
    <cellStyle name="Comma 2 2 2 5 2 5 3" xfId="8633" xr:uid="{8C4A3980-F0A3-4408-BCD1-FEB94B98073E}"/>
    <cellStyle name="Comma 2 2 2 5 2 5 3 2" xfId="17686" xr:uid="{40673A9B-60BE-49C6-BE08-F1B3CA61D800}"/>
    <cellStyle name="Comma 2 2 2 5 2 5 4" xfId="11654" xr:uid="{9B4EB4C3-B610-43FD-984A-2DFBB1B29639}"/>
    <cellStyle name="Comma 2 2 2 5 2 6" xfId="3610" xr:uid="{3E35CFA4-3CF9-419B-A9BF-B4217281E5DC}"/>
    <cellStyle name="Comma 2 2 2 5 2 6 2" xfId="12663" xr:uid="{90870101-E9A5-43D8-A3E5-0AD677A285C7}"/>
    <cellStyle name="Comma 2 2 2 5 2 7" xfId="6624" xr:uid="{2465941F-24F2-40A5-9C8D-4E903CCC06BD}"/>
    <cellStyle name="Comma 2 2 2 5 2 7 2" xfId="15677" xr:uid="{D19F041B-1EB0-4860-A1A2-56BA02F59D45}"/>
    <cellStyle name="Comma 2 2 2 5 2 8" xfId="9644" xr:uid="{92EF652F-C50F-4187-A043-959E57E5A4B4}"/>
    <cellStyle name="Comma 2 2 2 5 3" xfId="714" xr:uid="{BE92C2ED-33E3-497F-8EB9-12B0F4D19A4A}"/>
    <cellStyle name="Comma 2 2 2 5 3 2" xfId="1718" xr:uid="{154E7BD0-99D7-4A8E-8E77-89D605561387}"/>
    <cellStyle name="Comma 2 2 2 5 3 2 2" xfId="4797" xr:uid="{9CA0CD75-EFE6-4BE5-A67C-2A7FA81AE38E}"/>
    <cellStyle name="Comma 2 2 2 5 3 2 2 2" xfId="13850" xr:uid="{65BB49F5-5919-4502-B502-9147A54AD461}"/>
    <cellStyle name="Comma 2 2 2 5 3 2 3" xfId="7811" xr:uid="{17329B54-ED86-42BB-9AB0-AD2E6F261806}"/>
    <cellStyle name="Comma 2 2 2 5 3 2 3 2" xfId="16864" xr:uid="{4738DEA2-08CF-4BBF-ADFF-ECDB1B70550E}"/>
    <cellStyle name="Comma 2 2 2 5 3 2 4" xfId="10832" xr:uid="{2CF0BEA6-8C13-4985-BCB0-2019DDABE006}"/>
    <cellStyle name="Comma 2 2 2 5 3 3" xfId="2722" xr:uid="{4F3D3C5A-956F-4794-A719-FD0BEEC79F0D}"/>
    <cellStyle name="Comma 2 2 2 5 3 3 2" xfId="5801" xr:uid="{EE832674-F1B5-4188-9DE2-7B1FD0E30112}"/>
    <cellStyle name="Comma 2 2 2 5 3 3 2 2" xfId="14854" xr:uid="{1028EC7E-B02A-4C45-8147-8DE1FB5F17B7}"/>
    <cellStyle name="Comma 2 2 2 5 3 3 3" xfId="8815" xr:uid="{B05B4519-144C-4017-A400-CC3E3CA89A1A}"/>
    <cellStyle name="Comma 2 2 2 5 3 3 3 2" xfId="17868" xr:uid="{572293CC-4C1B-4C82-B7DA-B32E5ABC4999}"/>
    <cellStyle name="Comma 2 2 2 5 3 3 4" xfId="11836" xr:uid="{5EDB698B-5E17-4135-9351-34D556F56E1F}"/>
    <cellStyle name="Comma 2 2 2 5 3 4" xfId="3793" xr:uid="{14DE870E-AEAB-4EA2-B18F-E22AA52E6878}"/>
    <cellStyle name="Comma 2 2 2 5 3 4 2" xfId="12846" xr:uid="{2C72929C-1A19-41B2-B8AE-2A9F80DFC3BA}"/>
    <cellStyle name="Comma 2 2 2 5 3 5" xfId="6807" xr:uid="{12C581F8-9EF3-4445-92B1-688B4A9106D3}"/>
    <cellStyle name="Comma 2 2 2 5 3 5 2" xfId="15860" xr:uid="{9774EA6F-7F91-4CC8-8B7F-EC31AEEF7897}"/>
    <cellStyle name="Comma 2 2 2 5 3 6" xfId="9828" xr:uid="{673C1232-2AC8-4BEC-950D-D709F94FDD39}"/>
    <cellStyle name="Comma 2 2 2 5 4" xfId="715" xr:uid="{2540D796-ED75-4EA0-9B59-4CE12874B7EF}"/>
    <cellStyle name="Comma 2 2 2 5 4 2" xfId="1719" xr:uid="{07E8668A-C018-460D-8BF7-D1B873E453C5}"/>
    <cellStyle name="Comma 2 2 2 5 4 2 2" xfId="4798" xr:uid="{DEA9CDAF-69DE-4A04-9390-B499E31F4C1B}"/>
    <cellStyle name="Comma 2 2 2 5 4 2 2 2" xfId="13851" xr:uid="{788EC9AF-B5BB-4899-947A-C46BE7A2D1F0}"/>
    <cellStyle name="Comma 2 2 2 5 4 2 3" xfId="7812" xr:uid="{1F2CEFE5-27D4-4808-B173-E1A20E50897A}"/>
    <cellStyle name="Comma 2 2 2 5 4 2 3 2" xfId="16865" xr:uid="{8331C1DB-1267-4231-A82E-CBC02ABEB6EB}"/>
    <cellStyle name="Comma 2 2 2 5 4 2 4" xfId="10833" xr:uid="{52A674F0-CBE2-470C-915C-DD93A4CD77A6}"/>
    <cellStyle name="Comma 2 2 2 5 4 3" xfId="2723" xr:uid="{7032245B-E981-4C7E-B897-98039D38E925}"/>
    <cellStyle name="Comma 2 2 2 5 4 3 2" xfId="5802" xr:uid="{D8F325FE-4E7A-40A5-BF48-13C34FD1A041}"/>
    <cellStyle name="Comma 2 2 2 5 4 3 2 2" xfId="14855" xr:uid="{41093A1A-10D9-41C8-B488-CA6DFA8BE1DE}"/>
    <cellStyle name="Comma 2 2 2 5 4 3 3" xfId="8816" xr:uid="{4DF885D3-0784-4E35-8676-B5F60DC697E0}"/>
    <cellStyle name="Comma 2 2 2 5 4 3 3 2" xfId="17869" xr:uid="{9E66F5C5-49BE-424D-98F4-84898EC9DBC7}"/>
    <cellStyle name="Comma 2 2 2 5 4 3 4" xfId="11837" xr:uid="{BF0240DE-2D43-4887-87D4-940ED56E1A45}"/>
    <cellStyle name="Comma 2 2 2 5 4 4" xfId="3794" xr:uid="{CD26FE3C-D15A-4348-9B33-FEA6C1522A34}"/>
    <cellStyle name="Comma 2 2 2 5 4 4 2" xfId="12847" xr:uid="{59B29CC8-0101-4F35-B97F-BBBD304AE82E}"/>
    <cellStyle name="Comma 2 2 2 5 4 5" xfId="6808" xr:uid="{5946290A-D715-4309-AA38-E4BDCD0EC7A8}"/>
    <cellStyle name="Comma 2 2 2 5 4 5 2" xfId="15861" xr:uid="{6820E9C2-5CF8-4291-83BA-4128FA6600D6}"/>
    <cellStyle name="Comma 2 2 2 5 4 6" xfId="9829" xr:uid="{D1F0D347-66F1-4606-9F01-FEA1435D9CA9}"/>
    <cellStyle name="Comma 2 2 2 5 5" xfId="1365" xr:uid="{70F0DB23-7B8B-48C2-B296-EE4C61E242CD}"/>
    <cellStyle name="Comma 2 2 2 5 5 2" xfId="4444" xr:uid="{A637423F-62E8-447F-8374-B8217E9D06DA}"/>
    <cellStyle name="Comma 2 2 2 5 5 2 2" xfId="13497" xr:uid="{8A28B9B3-DBAE-4A54-A50E-FDE1647EA92F}"/>
    <cellStyle name="Comma 2 2 2 5 5 3" xfId="7458" xr:uid="{7FFC0021-3115-4D62-9EDB-B402F2B25264}"/>
    <cellStyle name="Comma 2 2 2 5 5 3 2" xfId="16511" xr:uid="{A31E178B-A742-4EB9-8C08-08D06F9A781B}"/>
    <cellStyle name="Comma 2 2 2 5 5 4" xfId="10479" xr:uid="{1948CFBD-1840-436D-91B9-BD60762FCF08}"/>
    <cellStyle name="Comma 2 2 2 5 6" xfId="2369" xr:uid="{508C542A-2510-44F5-8E85-F694C7D6ABBD}"/>
    <cellStyle name="Comma 2 2 2 5 6 2" xfId="5448" xr:uid="{CB6F7363-FFE1-4599-B35B-90FC6238C276}"/>
    <cellStyle name="Comma 2 2 2 5 6 2 2" xfId="14501" xr:uid="{3C363E02-49EA-4027-8173-2DC629E2AD28}"/>
    <cellStyle name="Comma 2 2 2 5 6 3" xfId="8462" xr:uid="{0E1497EF-92DD-451C-8333-DD6D9BC4721A}"/>
    <cellStyle name="Comma 2 2 2 5 6 3 2" xfId="17515" xr:uid="{0A434C9D-082A-4CF7-B06E-47515C94A09B}"/>
    <cellStyle name="Comma 2 2 2 5 6 4" xfId="11483" xr:uid="{8360A2E7-9415-4D60-A363-8E26728E5071}"/>
    <cellStyle name="Comma 2 2 2 5 7" xfId="3438" xr:uid="{C3948B5F-ABAE-4DC2-B69E-DEDC68FC1BBF}"/>
    <cellStyle name="Comma 2 2 2 5 7 2" xfId="12491" xr:uid="{BAEC36F7-B33A-4629-BF3B-27F8C33DB43C}"/>
    <cellStyle name="Comma 2 2 2 5 8" xfId="6452" xr:uid="{5D67EA0B-7804-44CE-8602-6EFFBB182427}"/>
    <cellStyle name="Comma 2 2 2 5 8 2" xfId="15505" xr:uid="{755E817B-61B2-4705-8A28-893E35A69506}"/>
    <cellStyle name="Comma 2 2 2 5 9" xfId="9472" xr:uid="{FCFCDB81-B1AE-4C8F-93EB-741D0E185A27}"/>
    <cellStyle name="Comma 2 2 2 6" xfId="423" xr:uid="{008D2E90-DCE7-460A-B855-62ECDA1AD9F6}"/>
    <cellStyle name="Comma 2 2 2 6 2" xfId="716" xr:uid="{619EA4BE-6005-461A-9EED-20E397572755}"/>
    <cellStyle name="Comma 2 2 2 6 2 2" xfId="1720" xr:uid="{BCE81F47-4E13-4A45-B43D-EA10AD724CED}"/>
    <cellStyle name="Comma 2 2 2 6 2 2 2" xfId="4799" xr:uid="{DB1CD819-DFFF-475A-8016-9DF465246B58}"/>
    <cellStyle name="Comma 2 2 2 6 2 2 2 2" xfId="13852" xr:uid="{AA83B3C6-48C4-4273-8EDB-34B389A4E323}"/>
    <cellStyle name="Comma 2 2 2 6 2 2 3" xfId="7813" xr:uid="{7A9DEBBF-18B3-401C-BC2B-C9508E6592CE}"/>
    <cellStyle name="Comma 2 2 2 6 2 2 3 2" xfId="16866" xr:uid="{5DB5EFA7-8855-4FE6-9169-A7900C9C1CF4}"/>
    <cellStyle name="Comma 2 2 2 6 2 2 4" xfId="10834" xr:uid="{B30FCE30-AB53-47A6-B83E-7CE86C2D68ED}"/>
    <cellStyle name="Comma 2 2 2 6 2 3" xfId="2724" xr:uid="{40E5F221-34B8-4DBD-972E-13E0000AAE38}"/>
    <cellStyle name="Comma 2 2 2 6 2 3 2" xfId="5803" xr:uid="{B3045220-6E99-4FCF-9F26-3487DC0A4EB9}"/>
    <cellStyle name="Comma 2 2 2 6 2 3 2 2" xfId="14856" xr:uid="{37C1F5D6-89D2-4A85-B62F-701A91CA903B}"/>
    <cellStyle name="Comma 2 2 2 6 2 3 3" xfId="8817" xr:uid="{4E66718A-7305-4E97-A1AA-92816D77F559}"/>
    <cellStyle name="Comma 2 2 2 6 2 3 3 2" xfId="17870" xr:uid="{5171D459-CE37-41B2-870A-64CF078E6F79}"/>
    <cellStyle name="Comma 2 2 2 6 2 3 4" xfId="11838" xr:uid="{BC3547A1-525D-49C7-8499-A982779212D0}"/>
    <cellStyle name="Comma 2 2 2 6 2 4" xfId="3795" xr:uid="{7D3C3DE3-4496-4266-9C32-751E17DB5DCB}"/>
    <cellStyle name="Comma 2 2 2 6 2 4 2" xfId="12848" xr:uid="{FEE696A0-E4F7-408C-8FC8-CE76D5F1D862}"/>
    <cellStyle name="Comma 2 2 2 6 2 5" xfId="6809" xr:uid="{D1A3DACE-7D07-465C-8E21-335D16A3B44D}"/>
    <cellStyle name="Comma 2 2 2 6 2 5 2" xfId="15862" xr:uid="{A2569E65-35A4-43E0-B99D-37B6D4D80E74}"/>
    <cellStyle name="Comma 2 2 2 6 2 6" xfId="9830" xr:uid="{E9A22DAF-A4A2-40F3-A55D-CBB1A3D56BAE}"/>
    <cellStyle name="Comma 2 2 2 6 3" xfId="717" xr:uid="{3C34B116-1FFA-418B-9EA1-28DDE72F7FF0}"/>
    <cellStyle name="Comma 2 2 2 6 3 2" xfId="1721" xr:uid="{018512C4-F5AF-4265-8BF5-5606B10E4AC5}"/>
    <cellStyle name="Comma 2 2 2 6 3 2 2" xfId="4800" xr:uid="{EF0F73CD-8BD1-4CDE-9832-D7DAAC970C86}"/>
    <cellStyle name="Comma 2 2 2 6 3 2 2 2" xfId="13853" xr:uid="{F3669BAE-A146-46E6-9716-1D16FB575780}"/>
    <cellStyle name="Comma 2 2 2 6 3 2 3" xfId="7814" xr:uid="{EA354736-6C71-4C6A-AE62-B6242609145B}"/>
    <cellStyle name="Comma 2 2 2 6 3 2 3 2" xfId="16867" xr:uid="{F70AE0D7-A76B-4A77-A968-49633AEF797F}"/>
    <cellStyle name="Comma 2 2 2 6 3 2 4" xfId="10835" xr:uid="{0896278A-482B-4F50-AF9A-3FB1E52EFFCB}"/>
    <cellStyle name="Comma 2 2 2 6 3 3" xfId="2725" xr:uid="{8F68323D-57EF-422A-9B55-20532642450C}"/>
    <cellStyle name="Comma 2 2 2 6 3 3 2" xfId="5804" xr:uid="{59D4C7C5-0963-4694-922D-2A1A69EA5F0C}"/>
    <cellStyle name="Comma 2 2 2 6 3 3 2 2" xfId="14857" xr:uid="{B36DB9B4-A93F-4E96-BDDC-D877EFC8A9D9}"/>
    <cellStyle name="Comma 2 2 2 6 3 3 3" xfId="8818" xr:uid="{8FDD9C9F-B916-4C6C-8ED8-C398C1FE72ED}"/>
    <cellStyle name="Comma 2 2 2 6 3 3 3 2" xfId="17871" xr:uid="{0154B622-5398-4DC1-A4A3-CDAA060AF436}"/>
    <cellStyle name="Comma 2 2 2 6 3 3 4" xfId="11839" xr:uid="{BE679897-B5D9-4CC7-805F-26616FEB2C10}"/>
    <cellStyle name="Comma 2 2 2 6 3 4" xfId="3796" xr:uid="{1A9F46AE-0391-497A-802E-6A81E41CB855}"/>
    <cellStyle name="Comma 2 2 2 6 3 4 2" xfId="12849" xr:uid="{C674195B-2157-458D-8406-170D3CAD7F94}"/>
    <cellStyle name="Comma 2 2 2 6 3 5" xfId="6810" xr:uid="{6A162C38-EB4A-4C5F-86BC-BAAB38233B19}"/>
    <cellStyle name="Comma 2 2 2 6 3 5 2" xfId="15863" xr:uid="{73B1202E-D7EC-4488-B9F4-3B5611EE6BD7}"/>
    <cellStyle name="Comma 2 2 2 6 3 6" xfId="9831" xr:uid="{07DD00A4-37A8-4426-9D41-8847F2B5FD29}"/>
    <cellStyle name="Comma 2 2 2 6 4" xfId="1432" xr:uid="{52C8E90E-27E5-4E33-ACCA-D9492160462E}"/>
    <cellStyle name="Comma 2 2 2 6 4 2" xfId="4511" xr:uid="{5CB53B79-40A9-43F9-A47A-0F2E98D076CF}"/>
    <cellStyle name="Comma 2 2 2 6 4 2 2" xfId="13564" xr:uid="{26B43CC6-A918-42B1-8B90-94C05D63FDC0}"/>
    <cellStyle name="Comma 2 2 2 6 4 3" xfId="7525" xr:uid="{E9573C97-3FBD-4BF6-8300-DD1CB7128A51}"/>
    <cellStyle name="Comma 2 2 2 6 4 3 2" xfId="16578" xr:uid="{BCE0E43A-82AF-4209-A112-4AA3AC7BF724}"/>
    <cellStyle name="Comma 2 2 2 6 4 4" xfId="10546" xr:uid="{2C1C4C4F-E90E-4F5B-A58C-17CA3DE3438C}"/>
    <cellStyle name="Comma 2 2 2 6 5" xfId="2436" xr:uid="{CAD7FFD8-A64A-4EE6-93B9-B4207D4C0A1F}"/>
    <cellStyle name="Comma 2 2 2 6 5 2" xfId="5515" xr:uid="{FC81FB36-601B-49C5-8622-51AB1F89F1A5}"/>
    <cellStyle name="Comma 2 2 2 6 5 2 2" xfId="14568" xr:uid="{33F394E8-148E-4DF6-AEC8-404D4A0C0C3F}"/>
    <cellStyle name="Comma 2 2 2 6 5 3" xfId="8529" xr:uid="{1AAB6BA6-4056-423F-BBF8-4A7E2C537D3F}"/>
    <cellStyle name="Comma 2 2 2 6 5 3 2" xfId="17582" xr:uid="{565B338D-C904-422B-A396-AF5A5F6E460A}"/>
    <cellStyle name="Comma 2 2 2 6 5 4" xfId="11550" xr:uid="{5D7A094C-4252-4935-ADF5-9121BCC52D1F}"/>
    <cellStyle name="Comma 2 2 2 6 6" xfId="3506" xr:uid="{D076E77A-E23D-4856-B6AE-F2B600D293F3}"/>
    <cellStyle name="Comma 2 2 2 6 6 2" xfId="12559" xr:uid="{23B0C449-D6CE-48FE-96D9-C54096217C6D}"/>
    <cellStyle name="Comma 2 2 2 6 7" xfId="6520" xr:uid="{EE385DD7-012B-4FB7-8BB9-7C645C0F02F4}"/>
    <cellStyle name="Comma 2 2 2 6 7 2" xfId="15573" xr:uid="{D57746FD-F139-4A7A-8820-C84241D1FD0A}"/>
    <cellStyle name="Comma 2 2 2 6 8" xfId="9540" xr:uid="{B3977A04-D936-41D3-8954-167207A907D6}"/>
    <cellStyle name="Comma 2 2 2 7" xfId="718" xr:uid="{D22B7E80-1F14-4E16-A0E9-5AEE1622B1EC}"/>
    <cellStyle name="Comma 2 2 2 7 2" xfId="1722" xr:uid="{8D5AD9D8-A501-4D2D-A756-1769E4C454AC}"/>
    <cellStyle name="Comma 2 2 2 7 2 2" xfId="4801" xr:uid="{B738DB43-19D3-409C-AE8F-47F4182D37DA}"/>
    <cellStyle name="Comma 2 2 2 7 2 2 2" xfId="13854" xr:uid="{249D9796-DBDC-4046-A152-A2A8550B1EA7}"/>
    <cellStyle name="Comma 2 2 2 7 2 3" xfId="7815" xr:uid="{55F88306-8DAE-4377-B4D1-791026790E11}"/>
    <cellStyle name="Comma 2 2 2 7 2 3 2" xfId="16868" xr:uid="{0E6B9C5E-B8E6-4128-B674-F2E465B595F3}"/>
    <cellStyle name="Comma 2 2 2 7 2 4" xfId="10836" xr:uid="{CFB6F531-5E77-46DD-9D0B-F1768B0A8982}"/>
    <cellStyle name="Comma 2 2 2 7 3" xfId="2726" xr:uid="{95F09E0C-2C51-4649-A85F-064893CAD182}"/>
    <cellStyle name="Comma 2 2 2 7 3 2" xfId="5805" xr:uid="{2A4F9A05-2765-4B9B-B329-B6984E4D7031}"/>
    <cellStyle name="Comma 2 2 2 7 3 2 2" xfId="14858" xr:uid="{C6D93E89-7050-4105-8C52-D5448ED4F436}"/>
    <cellStyle name="Comma 2 2 2 7 3 3" xfId="8819" xr:uid="{6DB63AA9-EE3F-4768-BA52-EA3564A2157E}"/>
    <cellStyle name="Comma 2 2 2 7 3 3 2" xfId="17872" xr:uid="{F6B932BB-11C4-463F-A354-BDEEA5905EA8}"/>
    <cellStyle name="Comma 2 2 2 7 3 4" xfId="11840" xr:uid="{B6C38817-22CF-4657-8BA2-AFEA6634CE3F}"/>
    <cellStyle name="Comma 2 2 2 7 4" xfId="3797" xr:uid="{2C95A921-E349-46AA-A874-C821AC965865}"/>
    <cellStyle name="Comma 2 2 2 7 4 2" xfId="12850" xr:uid="{C0E2595D-F17A-4C9C-B2E5-7CCB5CEF0430}"/>
    <cellStyle name="Comma 2 2 2 7 5" xfId="6811" xr:uid="{D3BEE36D-0915-4EE1-A46C-2BB8FA9A9C5C}"/>
    <cellStyle name="Comma 2 2 2 7 5 2" xfId="15864" xr:uid="{B590A868-FE1D-45EF-B8F9-5D223C38BA3C}"/>
    <cellStyle name="Comma 2 2 2 7 6" xfId="9832" xr:uid="{FE64BCF3-83C4-49F4-858D-3E7CCDD3E329}"/>
    <cellStyle name="Comma 2 2 2 8" xfId="719" xr:uid="{3124EDCE-F5F1-49D6-B8FD-471EAA43BA0A}"/>
    <cellStyle name="Comma 2 2 2 8 2" xfId="1723" xr:uid="{C4FCF5C6-51D5-47C9-B0FE-E238A567A3A3}"/>
    <cellStyle name="Comma 2 2 2 8 2 2" xfId="4802" xr:uid="{35E15634-EC74-470A-BF68-0B62AD36F747}"/>
    <cellStyle name="Comma 2 2 2 8 2 2 2" xfId="13855" xr:uid="{D70F0B23-2639-4D97-B8F2-1DE24DE5151B}"/>
    <cellStyle name="Comma 2 2 2 8 2 3" xfId="7816" xr:uid="{3989FDBC-4881-4658-B56E-A418F6391088}"/>
    <cellStyle name="Comma 2 2 2 8 2 3 2" xfId="16869" xr:uid="{486ABA25-2CE9-4A00-A865-EB4349FB1A4A}"/>
    <cellStyle name="Comma 2 2 2 8 2 4" xfId="10837" xr:uid="{97D3F17F-9F72-421E-B8FA-D58B678C597A}"/>
    <cellStyle name="Comma 2 2 2 8 3" xfId="2727" xr:uid="{07BFBBB3-EF37-4461-B153-2874EAF13954}"/>
    <cellStyle name="Comma 2 2 2 8 3 2" xfId="5806" xr:uid="{BBF9603F-685D-43E0-A3C0-DF230F3F0B64}"/>
    <cellStyle name="Comma 2 2 2 8 3 2 2" xfId="14859" xr:uid="{65FB360B-3F3A-4ECD-B21B-D06A52ED71C9}"/>
    <cellStyle name="Comma 2 2 2 8 3 3" xfId="8820" xr:uid="{D7114007-3C2A-4405-ABA2-A032FC67B9C3}"/>
    <cellStyle name="Comma 2 2 2 8 3 3 2" xfId="17873" xr:uid="{21F58784-049B-46CD-8C95-457A7E35416B}"/>
    <cellStyle name="Comma 2 2 2 8 3 4" xfId="11841" xr:uid="{25E56110-C42E-45C4-A388-C1AD693B1D33}"/>
    <cellStyle name="Comma 2 2 2 8 4" xfId="3798" xr:uid="{BF58AC03-A5C6-40FF-B3F3-B9A5F75710C5}"/>
    <cellStyle name="Comma 2 2 2 8 4 2" xfId="12851" xr:uid="{514A7085-5A79-4E04-8316-32C39719DB46}"/>
    <cellStyle name="Comma 2 2 2 8 5" xfId="6812" xr:uid="{373C154B-46EA-4C30-B436-31BB31CD9E74}"/>
    <cellStyle name="Comma 2 2 2 8 5 2" xfId="15865" xr:uid="{5DC7F60B-688A-44DE-ABB4-E9E31946526E}"/>
    <cellStyle name="Comma 2 2 2 8 6" xfId="9833" xr:uid="{5E95E811-55AB-4249-B241-C889BEEBF8D7}"/>
    <cellStyle name="Comma 2 2 2 9" xfId="1261" xr:uid="{80CBD541-B714-4EF6-88EB-AFCD108C7418}"/>
    <cellStyle name="Comma 2 2 2 9 2" xfId="4340" xr:uid="{9F935CA7-2491-4ACE-A44F-96648B12045C}"/>
    <cellStyle name="Comma 2 2 2 9 2 2" xfId="13393" xr:uid="{471E796B-BE36-42B9-B150-CBC72A32DE7B}"/>
    <cellStyle name="Comma 2 2 2 9 3" xfId="7354" xr:uid="{6A20EF63-FA31-43F4-A4B6-39DDD26FC3C1}"/>
    <cellStyle name="Comma 2 2 2 9 3 2" xfId="16407" xr:uid="{882CEB35-C96B-4E14-AAC0-AD011333C472}"/>
    <cellStyle name="Comma 2 2 2 9 4" xfId="10375" xr:uid="{0C5344AF-BE2F-4274-B2C5-F56F2E9C47DB}"/>
    <cellStyle name="Comma 2 2 3" xfId="104" xr:uid="{94EDAA5B-0B11-4CA8-87AE-5A276DC4773A}"/>
    <cellStyle name="Comma 2 2 3 10" xfId="3342" xr:uid="{2FECD5D8-75AE-4CA3-BE79-5782AA34737D}"/>
    <cellStyle name="Comma 2 2 3 10 2" xfId="12395" xr:uid="{6BAC6530-D6E1-4680-97F7-91F406CC82E4}"/>
    <cellStyle name="Comma 2 2 3 11" xfId="6356" xr:uid="{9C3FF519-2BA5-447F-8162-D01C72C6FC80}"/>
    <cellStyle name="Comma 2 2 3 11 2" xfId="15409" xr:uid="{C00948DE-D2F1-4703-BEF3-B35A4B082E0D}"/>
    <cellStyle name="Comma 2 2 3 12" xfId="9376" xr:uid="{6368D888-A365-4B4A-8778-ABB7F0527BFB}"/>
    <cellStyle name="Comma 2 2 3 2" xfId="136" xr:uid="{C5139065-0E90-49E6-85C2-14753B338815}"/>
    <cellStyle name="Comma 2 2 3 2 2" xfId="463" xr:uid="{DE8EE0CE-32D3-491E-A61B-CF108B1259BB}"/>
    <cellStyle name="Comma 2 2 3 2 2 2" xfId="720" xr:uid="{C4D17A1F-4814-4C45-80D6-34AE8F2C9794}"/>
    <cellStyle name="Comma 2 2 3 2 2 2 2" xfId="1724" xr:uid="{530A7B7D-513F-4C60-B84E-01CAD2E2863E}"/>
    <cellStyle name="Comma 2 2 3 2 2 2 2 2" xfId="4803" xr:uid="{FCD9342D-98E4-43CE-9F6B-DACD121A7A67}"/>
    <cellStyle name="Comma 2 2 3 2 2 2 2 2 2" xfId="13856" xr:uid="{87824B40-0790-4AD1-BD49-CF74A83904E5}"/>
    <cellStyle name="Comma 2 2 3 2 2 2 2 3" xfId="7817" xr:uid="{2521F31B-DC55-4121-B16C-0487A03E8361}"/>
    <cellStyle name="Comma 2 2 3 2 2 2 2 3 2" xfId="16870" xr:uid="{A06FBA3A-A097-4C18-BB28-089CEEC263CD}"/>
    <cellStyle name="Comma 2 2 3 2 2 2 2 4" xfId="10838" xr:uid="{558CDC80-95AF-4E7A-BD5C-9E3C7D0E1EC5}"/>
    <cellStyle name="Comma 2 2 3 2 2 2 3" xfId="2728" xr:uid="{83791DBE-8EA7-461B-B48A-8DF73532E577}"/>
    <cellStyle name="Comma 2 2 3 2 2 2 3 2" xfId="5807" xr:uid="{42529561-03E2-4CE5-861F-763D4AEFD5CF}"/>
    <cellStyle name="Comma 2 2 3 2 2 2 3 2 2" xfId="14860" xr:uid="{4C1C4939-0C5D-445E-9EF7-C0A180C0B8B5}"/>
    <cellStyle name="Comma 2 2 3 2 2 2 3 3" xfId="8821" xr:uid="{47E07E43-533D-4BE0-B881-F1FAE6AFB1F4}"/>
    <cellStyle name="Comma 2 2 3 2 2 2 3 3 2" xfId="17874" xr:uid="{9360CC0A-C79A-4E0C-90E3-606FF3481B56}"/>
    <cellStyle name="Comma 2 2 3 2 2 2 3 4" xfId="11842" xr:uid="{20A8EFA0-995F-4745-8A0C-A34CA4DA78B7}"/>
    <cellStyle name="Comma 2 2 3 2 2 2 4" xfId="3799" xr:uid="{25BB2B95-8429-4001-8061-9AA20A951307}"/>
    <cellStyle name="Comma 2 2 3 2 2 2 4 2" xfId="12852" xr:uid="{289C762C-3092-465E-9E8C-E1BA931CAAEB}"/>
    <cellStyle name="Comma 2 2 3 2 2 2 5" xfId="6813" xr:uid="{C3957AE6-3019-48EC-A2D8-22945AA8CCDC}"/>
    <cellStyle name="Comma 2 2 3 2 2 2 5 2" xfId="15866" xr:uid="{7E70C20A-73D3-42B9-B632-F6F8AFB6BFC4}"/>
    <cellStyle name="Comma 2 2 3 2 2 2 6" xfId="9834" xr:uid="{B15DE68F-DF03-49B9-83A3-ED56396BD19D}"/>
    <cellStyle name="Comma 2 2 3 2 2 3" xfId="721" xr:uid="{68B0FBF6-30C6-4026-9673-33F2DFE4429F}"/>
    <cellStyle name="Comma 2 2 3 2 2 3 2" xfId="1725" xr:uid="{4A0A8A9B-3795-4ADF-BE16-09165A37DD07}"/>
    <cellStyle name="Comma 2 2 3 2 2 3 2 2" xfId="4804" xr:uid="{E501164C-8117-4C86-A268-34FF9E45952F}"/>
    <cellStyle name="Comma 2 2 3 2 2 3 2 2 2" xfId="13857" xr:uid="{D40431DD-4AED-4503-B63D-352F83AD559F}"/>
    <cellStyle name="Comma 2 2 3 2 2 3 2 3" xfId="7818" xr:uid="{443D1912-AD22-4BE7-9105-43340D7DB7FE}"/>
    <cellStyle name="Comma 2 2 3 2 2 3 2 3 2" xfId="16871" xr:uid="{C731C5C1-8370-4309-A3B7-03DC2BB21937}"/>
    <cellStyle name="Comma 2 2 3 2 2 3 2 4" xfId="10839" xr:uid="{19607E54-7C8C-446F-A755-3116AD09910E}"/>
    <cellStyle name="Comma 2 2 3 2 2 3 3" xfId="2729" xr:uid="{F6D31F0C-8E13-4AF8-8A50-9A751FB02FD9}"/>
    <cellStyle name="Comma 2 2 3 2 2 3 3 2" xfId="5808" xr:uid="{D464B64B-5824-4B31-A414-1000731C56B5}"/>
    <cellStyle name="Comma 2 2 3 2 2 3 3 2 2" xfId="14861" xr:uid="{F01D90D8-92BE-4A03-A435-BE8F38293FB9}"/>
    <cellStyle name="Comma 2 2 3 2 2 3 3 3" xfId="8822" xr:uid="{5BE40AB1-6F12-4190-AB53-4080D1B00EB3}"/>
    <cellStyle name="Comma 2 2 3 2 2 3 3 3 2" xfId="17875" xr:uid="{902DC728-8170-4D3E-B314-72BC59CBD945}"/>
    <cellStyle name="Comma 2 2 3 2 2 3 3 4" xfId="11843" xr:uid="{B7AE756C-6A7A-45DE-B143-00C07E1E445B}"/>
    <cellStyle name="Comma 2 2 3 2 2 3 4" xfId="3800" xr:uid="{82755295-1772-4079-89E6-38F4078EB157}"/>
    <cellStyle name="Comma 2 2 3 2 2 3 4 2" xfId="12853" xr:uid="{95F9235B-0D6F-4479-9E94-4BFF7CB99DFB}"/>
    <cellStyle name="Comma 2 2 3 2 2 3 5" xfId="6814" xr:uid="{8DE58D72-DBD6-478B-B0F4-3466460FD6D2}"/>
    <cellStyle name="Comma 2 2 3 2 2 3 5 2" xfId="15867" xr:uid="{FDD5EC4B-1C69-443C-8A8F-BAA9C27E3BC8}"/>
    <cellStyle name="Comma 2 2 3 2 2 3 6" xfId="9835" xr:uid="{9D922F70-8ACA-4D8C-B4E9-935876BB2578}"/>
    <cellStyle name="Comma 2 2 3 2 2 4" xfId="1472" xr:uid="{18FA5B97-00AF-4D43-B5D1-84106C997A15}"/>
    <cellStyle name="Comma 2 2 3 2 2 4 2" xfId="4551" xr:uid="{94788DD4-9C69-4F83-B3FF-2F44825FA30D}"/>
    <cellStyle name="Comma 2 2 3 2 2 4 2 2" xfId="13604" xr:uid="{96475CF2-8E01-4C21-9794-3577F6312902}"/>
    <cellStyle name="Comma 2 2 3 2 2 4 3" xfId="7565" xr:uid="{45BA968F-189A-491D-B8F3-8D319D581E7A}"/>
    <cellStyle name="Comma 2 2 3 2 2 4 3 2" xfId="16618" xr:uid="{D2062D3A-EC56-4CF5-AEB7-9FC2B5CC15C1}"/>
    <cellStyle name="Comma 2 2 3 2 2 4 4" xfId="10586" xr:uid="{C2F0BBF1-AB6F-4B10-BA25-2BAE764D38AF}"/>
    <cellStyle name="Comma 2 2 3 2 2 5" xfId="2476" xr:uid="{50BAF1EB-4E6C-4681-9209-0E45671A1E28}"/>
    <cellStyle name="Comma 2 2 3 2 2 5 2" xfId="5555" xr:uid="{4A113B97-FCA5-4736-A654-842A549E1E1D}"/>
    <cellStyle name="Comma 2 2 3 2 2 5 2 2" xfId="14608" xr:uid="{C7776284-9404-4A31-9226-31B48D2E0FA0}"/>
    <cellStyle name="Comma 2 2 3 2 2 5 3" xfId="8569" xr:uid="{89556E67-1C81-40F9-8729-FA4E51E89BD6}"/>
    <cellStyle name="Comma 2 2 3 2 2 5 3 2" xfId="17622" xr:uid="{8AE24B66-B31C-4728-A983-D084C8443DA3}"/>
    <cellStyle name="Comma 2 2 3 2 2 5 4" xfId="11590" xr:uid="{CD9E419E-9DA1-43D1-8140-F3B795B1359A}"/>
    <cellStyle name="Comma 2 2 3 2 2 6" xfId="3546" xr:uid="{DEE9A995-15F5-432B-9527-9DAC7F7417F5}"/>
    <cellStyle name="Comma 2 2 3 2 2 6 2" xfId="12599" xr:uid="{D2D98FD1-4AB9-42DB-AC53-158C0493923F}"/>
    <cellStyle name="Comma 2 2 3 2 2 7" xfId="6560" xr:uid="{0C5DD7F3-E7DF-4EC4-ABCA-C752D489352A}"/>
    <cellStyle name="Comma 2 2 3 2 2 7 2" xfId="15613" xr:uid="{08515E8A-81CC-403F-919A-5EF50866C176}"/>
    <cellStyle name="Comma 2 2 3 2 2 8" xfId="9580" xr:uid="{8EE6A980-5EFA-4078-867E-6D86F29B305B}"/>
    <cellStyle name="Comma 2 2 3 2 3" xfId="722" xr:uid="{C37B8FB3-4DAD-4C3F-AF9D-C069D17EA6CB}"/>
    <cellStyle name="Comma 2 2 3 2 3 2" xfId="1726" xr:uid="{4F4B385C-F231-4CDA-A63F-34DBD1A62DDB}"/>
    <cellStyle name="Comma 2 2 3 2 3 2 2" xfId="4805" xr:uid="{F7A647E6-6A70-4AB4-9F7F-47859DEA8190}"/>
    <cellStyle name="Comma 2 2 3 2 3 2 2 2" xfId="13858" xr:uid="{2DF470FC-6D66-4F40-A0CE-8AF4F4A6055D}"/>
    <cellStyle name="Comma 2 2 3 2 3 2 3" xfId="7819" xr:uid="{3328AB17-8594-45B1-8304-AD7E73FD2249}"/>
    <cellStyle name="Comma 2 2 3 2 3 2 3 2" xfId="16872" xr:uid="{701FCDD1-E825-4446-9DC5-9754AEC1DF5A}"/>
    <cellStyle name="Comma 2 2 3 2 3 2 4" xfId="10840" xr:uid="{2686E220-FC66-4A56-B97E-6E5C80B51BFF}"/>
    <cellStyle name="Comma 2 2 3 2 3 3" xfId="2730" xr:uid="{7F7C3F2E-F0ED-4D56-915B-A0C6C6794C0F}"/>
    <cellStyle name="Comma 2 2 3 2 3 3 2" xfId="5809" xr:uid="{C0FAD904-D628-4BFD-8CBC-4B8C5BC7D20E}"/>
    <cellStyle name="Comma 2 2 3 2 3 3 2 2" xfId="14862" xr:uid="{02DD3BFD-CFA6-46E2-8069-252ED525A997}"/>
    <cellStyle name="Comma 2 2 3 2 3 3 3" xfId="8823" xr:uid="{3F826E28-194A-46D9-BDDA-502B2EFE4991}"/>
    <cellStyle name="Comma 2 2 3 2 3 3 3 2" xfId="17876" xr:uid="{511CC824-EB3B-4725-8DD5-F3E49B592419}"/>
    <cellStyle name="Comma 2 2 3 2 3 3 4" xfId="11844" xr:uid="{C7E890E3-7DFB-49A5-8708-AFAC09EF2D2B}"/>
    <cellStyle name="Comma 2 2 3 2 3 4" xfId="3801" xr:uid="{0BAEFFAF-6D6B-4AC8-8407-FF0CB47A8A90}"/>
    <cellStyle name="Comma 2 2 3 2 3 4 2" xfId="12854" xr:uid="{F93744FB-603C-4522-9400-C79F13F9E7C2}"/>
    <cellStyle name="Comma 2 2 3 2 3 5" xfId="6815" xr:uid="{843B0475-BBF9-4F11-A30E-61B9FA900469}"/>
    <cellStyle name="Comma 2 2 3 2 3 5 2" xfId="15868" xr:uid="{4CEDD865-00EA-491A-BF47-42CE21D3E017}"/>
    <cellStyle name="Comma 2 2 3 2 3 6" xfId="9836" xr:uid="{F3CC1DA5-5C6A-4E3A-B98A-627A1EBCA03B}"/>
    <cellStyle name="Comma 2 2 3 2 4" xfId="723" xr:uid="{574B8E2A-572D-41D7-B2C1-B758F52FB7F9}"/>
    <cellStyle name="Comma 2 2 3 2 4 2" xfId="1727" xr:uid="{437884F7-8D2D-4200-8ADE-41048924C0B5}"/>
    <cellStyle name="Comma 2 2 3 2 4 2 2" xfId="4806" xr:uid="{638D53D0-8A80-484A-A077-A521D84A3200}"/>
    <cellStyle name="Comma 2 2 3 2 4 2 2 2" xfId="13859" xr:uid="{5454BCE4-3F3A-4FA8-B6AD-EDA906DC64B5}"/>
    <cellStyle name="Comma 2 2 3 2 4 2 3" xfId="7820" xr:uid="{D71B550D-6825-4274-A43E-F8789D44B66C}"/>
    <cellStyle name="Comma 2 2 3 2 4 2 3 2" xfId="16873" xr:uid="{FCF4E520-9636-43E4-A7C7-7912EB100C16}"/>
    <cellStyle name="Comma 2 2 3 2 4 2 4" xfId="10841" xr:uid="{1311F0F5-0FE9-471B-A4F3-D080D455BBC0}"/>
    <cellStyle name="Comma 2 2 3 2 4 3" xfId="2731" xr:uid="{E2C913D4-3EA4-433C-B02F-AB098CC30FE7}"/>
    <cellStyle name="Comma 2 2 3 2 4 3 2" xfId="5810" xr:uid="{00576D69-0AFA-436B-9B22-EBDB3C0C42E7}"/>
    <cellStyle name="Comma 2 2 3 2 4 3 2 2" xfId="14863" xr:uid="{16034ED1-9599-4EBF-BE1E-D5FB26103D96}"/>
    <cellStyle name="Comma 2 2 3 2 4 3 3" xfId="8824" xr:uid="{BC32BA3E-D44A-4407-B5E2-EEA043D5DC9F}"/>
    <cellStyle name="Comma 2 2 3 2 4 3 3 2" xfId="17877" xr:uid="{8ADBF5E7-8187-420C-BE75-FD2A8B62EBDF}"/>
    <cellStyle name="Comma 2 2 3 2 4 3 4" xfId="11845" xr:uid="{7ADE1D40-EA4E-452F-B12E-B17FD8F14CD6}"/>
    <cellStyle name="Comma 2 2 3 2 4 4" xfId="3802" xr:uid="{DCFF8FFC-202D-4FBE-B298-C7AEBB99E21B}"/>
    <cellStyle name="Comma 2 2 3 2 4 4 2" xfId="12855" xr:uid="{AB5072B1-F6BE-4D5B-8B45-1DCF16A1DFAB}"/>
    <cellStyle name="Comma 2 2 3 2 4 5" xfId="6816" xr:uid="{BB81DF67-F2E7-44E9-8215-80A2FCDB55B7}"/>
    <cellStyle name="Comma 2 2 3 2 4 5 2" xfId="15869" xr:uid="{A46EAE4B-0F3C-4884-8355-71A7CACA47A1}"/>
    <cellStyle name="Comma 2 2 3 2 4 6" xfId="9837" xr:uid="{400C5911-C2FB-46F2-9686-FE309F7A5A49}"/>
    <cellStyle name="Comma 2 2 3 2 5" xfId="1301" xr:uid="{EA2165AA-BFE1-403E-9788-F2ACDA9A86C2}"/>
    <cellStyle name="Comma 2 2 3 2 5 2" xfId="4380" xr:uid="{A493DB1B-E760-4005-8570-887BEF1865FF}"/>
    <cellStyle name="Comma 2 2 3 2 5 2 2" xfId="13433" xr:uid="{80D68AAA-8AA6-4483-AA1A-A5A4BED66984}"/>
    <cellStyle name="Comma 2 2 3 2 5 3" xfId="7394" xr:uid="{940D6167-8880-4CBB-A5F8-0ECC4229804C}"/>
    <cellStyle name="Comma 2 2 3 2 5 3 2" xfId="16447" xr:uid="{30254354-8C6B-4950-B37F-0DE82742B25E}"/>
    <cellStyle name="Comma 2 2 3 2 5 4" xfId="10415" xr:uid="{A8AAD942-77A1-4E01-897C-9CC5C7C82CD4}"/>
    <cellStyle name="Comma 2 2 3 2 6" xfId="2305" xr:uid="{F876DBA8-3241-4AAD-8AFC-06E47C791485}"/>
    <cellStyle name="Comma 2 2 3 2 6 2" xfId="5384" xr:uid="{C0C9C5D5-B8B4-48AC-8842-43403A790F30}"/>
    <cellStyle name="Comma 2 2 3 2 6 2 2" xfId="14437" xr:uid="{C4A989C5-C143-46DC-B827-E7D2AD74F28D}"/>
    <cellStyle name="Comma 2 2 3 2 6 3" xfId="8398" xr:uid="{6781DEEA-1347-40BA-BB45-723C016038D9}"/>
    <cellStyle name="Comma 2 2 3 2 6 3 2" xfId="17451" xr:uid="{6464FEF1-5B28-486A-9540-ABEDE5B56299}"/>
    <cellStyle name="Comma 2 2 3 2 6 4" xfId="11419" xr:uid="{A59B5465-AC7F-447A-8DDB-74779B7F7744}"/>
    <cellStyle name="Comma 2 2 3 2 7" xfId="3374" xr:uid="{2083F5CD-3B82-402E-822B-86FD95113F94}"/>
    <cellStyle name="Comma 2 2 3 2 7 2" xfId="12427" xr:uid="{35C4854F-4548-4CEF-B463-00D3496D9407}"/>
    <cellStyle name="Comma 2 2 3 2 8" xfId="6388" xr:uid="{AC63EED8-22D1-4FEB-ACB5-FC0225734C44}"/>
    <cellStyle name="Comma 2 2 3 2 8 2" xfId="15441" xr:uid="{9679E6B5-3408-4697-8D26-AD9D7E2C9F4D}"/>
    <cellStyle name="Comma 2 2 3 2 9" xfId="9408" xr:uid="{6B51696B-B66E-4454-AD03-D1EFBC162082}"/>
    <cellStyle name="Comma 2 2 3 3" xfId="238" xr:uid="{460C00E0-7964-4114-B478-67C7F821A097}"/>
    <cellStyle name="Comma 2 2 3 3 2" xfId="503" xr:uid="{AE95F4BB-43F3-4913-8C15-51ED275ABD68}"/>
    <cellStyle name="Comma 2 2 3 3 2 2" xfId="724" xr:uid="{D601A1DB-ED1B-469B-8648-9857CE82C14F}"/>
    <cellStyle name="Comma 2 2 3 3 2 2 2" xfId="1728" xr:uid="{8EF63D4E-2BF1-41AE-A1AC-A300DF0761CC}"/>
    <cellStyle name="Comma 2 2 3 3 2 2 2 2" xfId="4807" xr:uid="{FFD0A545-2735-48E0-A8A1-93542779F8D9}"/>
    <cellStyle name="Comma 2 2 3 3 2 2 2 2 2" xfId="13860" xr:uid="{A0C6A631-EBC6-46AE-8278-6CB8FEFDE9E1}"/>
    <cellStyle name="Comma 2 2 3 3 2 2 2 3" xfId="7821" xr:uid="{8DA3C4F9-2FE7-4C0F-8FE3-0191A760938C}"/>
    <cellStyle name="Comma 2 2 3 3 2 2 2 3 2" xfId="16874" xr:uid="{257F0367-A6B2-4199-BDE7-363F9B565125}"/>
    <cellStyle name="Comma 2 2 3 3 2 2 2 4" xfId="10842" xr:uid="{DB453AF7-52E6-4C2F-807A-9C5233869D4F}"/>
    <cellStyle name="Comma 2 2 3 3 2 2 3" xfId="2732" xr:uid="{5DA5F0FA-D20E-4C67-80FE-F3478D7802E8}"/>
    <cellStyle name="Comma 2 2 3 3 2 2 3 2" xfId="5811" xr:uid="{8AC887AE-5F72-4BEF-BBEA-E5B27E7CAAE5}"/>
    <cellStyle name="Comma 2 2 3 3 2 2 3 2 2" xfId="14864" xr:uid="{2E83671B-8862-47F9-86D1-39D90ED93AE1}"/>
    <cellStyle name="Comma 2 2 3 3 2 2 3 3" xfId="8825" xr:uid="{409CAC4D-6089-4C53-AC5A-DE3CAA6523D4}"/>
    <cellStyle name="Comma 2 2 3 3 2 2 3 3 2" xfId="17878" xr:uid="{EA6AFC63-3BDF-403A-9871-D944DA34AE2F}"/>
    <cellStyle name="Comma 2 2 3 3 2 2 3 4" xfId="11846" xr:uid="{0B988DF3-193C-44AB-98FD-FAC756D7EAB9}"/>
    <cellStyle name="Comma 2 2 3 3 2 2 4" xfId="3803" xr:uid="{316EE885-19B0-4F01-BAE1-206387581199}"/>
    <cellStyle name="Comma 2 2 3 3 2 2 4 2" xfId="12856" xr:uid="{679D8335-F5AB-4687-9DA6-7303D382F3C4}"/>
    <cellStyle name="Comma 2 2 3 3 2 2 5" xfId="6817" xr:uid="{5C7834C2-EBE0-4732-AFC0-4B49AE7B4343}"/>
    <cellStyle name="Comma 2 2 3 3 2 2 5 2" xfId="15870" xr:uid="{A9E357CC-600A-46DC-A360-8D9DCDCC2FD5}"/>
    <cellStyle name="Comma 2 2 3 3 2 2 6" xfId="9838" xr:uid="{BF1A8E83-06BA-4593-BE83-1E4C4477AA88}"/>
    <cellStyle name="Comma 2 2 3 3 2 3" xfId="725" xr:uid="{D6832503-B45D-4E4E-881F-528B4742C03C}"/>
    <cellStyle name="Comma 2 2 3 3 2 3 2" xfId="1729" xr:uid="{1F9C98FF-82C9-4D8D-A743-F43C33D8D529}"/>
    <cellStyle name="Comma 2 2 3 3 2 3 2 2" xfId="4808" xr:uid="{CAADA308-DE5E-4032-A44A-06ED894022C2}"/>
    <cellStyle name="Comma 2 2 3 3 2 3 2 2 2" xfId="13861" xr:uid="{198776D3-BE1D-4083-8D83-11B4FA8E08C7}"/>
    <cellStyle name="Comma 2 2 3 3 2 3 2 3" xfId="7822" xr:uid="{D3D667B5-7C48-4BD5-A554-E87B0AEEC26B}"/>
    <cellStyle name="Comma 2 2 3 3 2 3 2 3 2" xfId="16875" xr:uid="{A890BE4E-4D5A-40C7-8B57-6AEC76C585CD}"/>
    <cellStyle name="Comma 2 2 3 3 2 3 2 4" xfId="10843" xr:uid="{BED58B25-6673-460A-A6BA-81B9FB23B8FA}"/>
    <cellStyle name="Comma 2 2 3 3 2 3 3" xfId="2733" xr:uid="{984F6B24-618F-4E14-84AB-51972231C5DA}"/>
    <cellStyle name="Comma 2 2 3 3 2 3 3 2" xfId="5812" xr:uid="{B4A1A57C-EAD2-4E76-9413-0AEA23BD4EA0}"/>
    <cellStyle name="Comma 2 2 3 3 2 3 3 2 2" xfId="14865" xr:uid="{3FDC94C4-A0E8-473C-98C6-3E5BE457BCBA}"/>
    <cellStyle name="Comma 2 2 3 3 2 3 3 3" xfId="8826" xr:uid="{959573C8-690D-42A5-B88B-78670789CF08}"/>
    <cellStyle name="Comma 2 2 3 3 2 3 3 3 2" xfId="17879" xr:uid="{F74C1D1A-35E6-440D-BF4C-DB671205B1C4}"/>
    <cellStyle name="Comma 2 2 3 3 2 3 3 4" xfId="11847" xr:uid="{21C387D4-15FF-4F45-A34D-E366147FF28E}"/>
    <cellStyle name="Comma 2 2 3 3 2 3 4" xfId="3804" xr:uid="{0CD3CC6B-725D-4F0F-9106-5A3161D3C477}"/>
    <cellStyle name="Comma 2 2 3 3 2 3 4 2" xfId="12857" xr:uid="{859323F9-95C5-44B7-AE0C-2372057C2901}"/>
    <cellStyle name="Comma 2 2 3 3 2 3 5" xfId="6818" xr:uid="{4C6416A8-D7E5-4784-B75B-45017DD19DF7}"/>
    <cellStyle name="Comma 2 2 3 3 2 3 5 2" xfId="15871" xr:uid="{97F6516B-B19F-4B91-872A-418CAD0D3266}"/>
    <cellStyle name="Comma 2 2 3 3 2 3 6" xfId="9839" xr:uid="{02440E9B-47CA-490D-BAB0-6AF589E95DDC}"/>
    <cellStyle name="Comma 2 2 3 3 2 4" xfId="1511" xr:uid="{0A444BEF-8D54-47FD-BB93-F1EF755EB9FF}"/>
    <cellStyle name="Comma 2 2 3 3 2 4 2" xfId="4590" xr:uid="{9D75C8F0-80B0-4DF9-9C57-327EAB889792}"/>
    <cellStyle name="Comma 2 2 3 3 2 4 2 2" xfId="13643" xr:uid="{0A977018-83E1-4308-AEA2-7B66EEC2111C}"/>
    <cellStyle name="Comma 2 2 3 3 2 4 3" xfId="7604" xr:uid="{D3F8436B-9BFF-42EE-9F1A-E65AE2BB9FBC}"/>
    <cellStyle name="Comma 2 2 3 3 2 4 3 2" xfId="16657" xr:uid="{874EBC5B-56D5-4CCE-BCA2-52B8AD4FAAFC}"/>
    <cellStyle name="Comma 2 2 3 3 2 4 4" xfId="10625" xr:uid="{F3516AFD-6D95-4240-A4E9-D34026DE16FD}"/>
    <cellStyle name="Comma 2 2 3 3 2 5" xfId="2515" xr:uid="{54688103-E663-4E5A-811E-3B9E76F4FB70}"/>
    <cellStyle name="Comma 2 2 3 3 2 5 2" xfId="5594" xr:uid="{3E192C47-B061-477B-A3DC-A9488D6E3FC8}"/>
    <cellStyle name="Comma 2 2 3 3 2 5 2 2" xfId="14647" xr:uid="{3E1486FC-3D3A-48C6-826A-2314E5775EC9}"/>
    <cellStyle name="Comma 2 2 3 3 2 5 3" xfId="8608" xr:uid="{0F35CA60-03EA-4C34-9D00-3395166FD270}"/>
    <cellStyle name="Comma 2 2 3 3 2 5 3 2" xfId="17661" xr:uid="{139456E9-96A7-409F-9F86-0544568F5AD4}"/>
    <cellStyle name="Comma 2 2 3 3 2 5 4" xfId="11629" xr:uid="{DF55DBEE-9D2A-42F3-B0C8-BF4944D374B6}"/>
    <cellStyle name="Comma 2 2 3 3 2 6" xfId="3585" xr:uid="{76A02E73-34A0-4664-B945-1B26FB536373}"/>
    <cellStyle name="Comma 2 2 3 3 2 6 2" xfId="12638" xr:uid="{468DA70D-82DF-4EF6-B392-566D3A2C553A}"/>
    <cellStyle name="Comma 2 2 3 3 2 7" xfId="6599" xr:uid="{FEA268F9-15D4-40BC-979D-80162E367763}"/>
    <cellStyle name="Comma 2 2 3 3 2 7 2" xfId="15652" xr:uid="{48B271CD-2B09-47BA-AD5A-8E297E55B087}"/>
    <cellStyle name="Comma 2 2 3 3 2 8" xfId="9619" xr:uid="{93AD4E0C-1368-4E81-A325-E8FD6A352917}"/>
    <cellStyle name="Comma 2 2 3 3 3" xfId="726" xr:uid="{77E4B767-F3C2-4951-B9A9-026B765F5281}"/>
    <cellStyle name="Comma 2 2 3 3 3 2" xfId="1730" xr:uid="{80EADFF6-463F-4508-AD5E-9E4D13429138}"/>
    <cellStyle name="Comma 2 2 3 3 3 2 2" xfId="4809" xr:uid="{7A1A3383-83F0-4F50-AB43-4BFEF7DABE5E}"/>
    <cellStyle name="Comma 2 2 3 3 3 2 2 2" xfId="13862" xr:uid="{11B23350-4B80-42FB-A23E-DA905FD85DAC}"/>
    <cellStyle name="Comma 2 2 3 3 3 2 3" xfId="7823" xr:uid="{B1E3B7A7-21AA-4DB5-9755-E7B5C2FB7796}"/>
    <cellStyle name="Comma 2 2 3 3 3 2 3 2" xfId="16876" xr:uid="{6EEB66F6-4929-46B7-AF73-A8D8620BE63B}"/>
    <cellStyle name="Comma 2 2 3 3 3 2 4" xfId="10844" xr:uid="{5D2F112E-EC77-4883-A4E5-CB2EC67847D8}"/>
    <cellStyle name="Comma 2 2 3 3 3 3" xfId="2734" xr:uid="{DCCDAA48-DDDB-4196-906A-B596F6EB41C7}"/>
    <cellStyle name="Comma 2 2 3 3 3 3 2" xfId="5813" xr:uid="{BFE52E8C-13E3-48B8-88CA-7AD8EC6CEC13}"/>
    <cellStyle name="Comma 2 2 3 3 3 3 2 2" xfId="14866" xr:uid="{3CB99B3B-1EA8-4FFF-B94D-4FF661D2056D}"/>
    <cellStyle name="Comma 2 2 3 3 3 3 3" xfId="8827" xr:uid="{9850C195-5CD3-49E9-90C4-D6B4C9BDF88B}"/>
    <cellStyle name="Comma 2 2 3 3 3 3 3 2" xfId="17880" xr:uid="{37C50DFD-30E2-4FD2-83B1-D759189DD1E2}"/>
    <cellStyle name="Comma 2 2 3 3 3 3 4" xfId="11848" xr:uid="{5E25D7F8-FE3D-44A9-BA8E-D3E293221713}"/>
    <cellStyle name="Comma 2 2 3 3 3 4" xfId="3805" xr:uid="{0881CF3D-CDDC-4626-9C50-BE9387129F74}"/>
    <cellStyle name="Comma 2 2 3 3 3 4 2" xfId="12858" xr:uid="{433AF94A-CA3C-417F-9805-34B23D90787C}"/>
    <cellStyle name="Comma 2 2 3 3 3 5" xfId="6819" xr:uid="{788FBDE0-F1BF-41FB-BCEC-038E19979816}"/>
    <cellStyle name="Comma 2 2 3 3 3 5 2" xfId="15872" xr:uid="{889F0809-09DC-4E69-8EF1-4F9793118248}"/>
    <cellStyle name="Comma 2 2 3 3 3 6" xfId="9840" xr:uid="{4547FECB-FE27-43D1-99DF-37FAB59AAAFD}"/>
    <cellStyle name="Comma 2 2 3 3 4" xfId="727" xr:uid="{4FD58188-1E96-4117-991A-2D1B0C3C74A1}"/>
    <cellStyle name="Comma 2 2 3 3 4 2" xfId="1731" xr:uid="{4BFBC245-BE54-4DB9-8EB8-95E7886ECB57}"/>
    <cellStyle name="Comma 2 2 3 3 4 2 2" xfId="4810" xr:uid="{97FA3747-4C8D-476E-B424-6C8CCA632A72}"/>
    <cellStyle name="Comma 2 2 3 3 4 2 2 2" xfId="13863" xr:uid="{F91450A3-A503-41E2-93D8-952632882CB9}"/>
    <cellStyle name="Comma 2 2 3 3 4 2 3" xfId="7824" xr:uid="{5100D9A5-68CD-4A64-A092-DACF6ADE05BB}"/>
    <cellStyle name="Comma 2 2 3 3 4 2 3 2" xfId="16877" xr:uid="{D4613B73-A185-4B74-88CA-4B028B856CEF}"/>
    <cellStyle name="Comma 2 2 3 3 4 2 4" xfId="10845" xr:uid="{67F888EF-7C9A-42E9-86BC-6E437DA54CA5}"/>
    <cellStyle name="Comma 2 2 3 3 4 3" xfId="2735" xr:uid="{4625F7FA-B7F2-4438-971A-BA9C1E3E0A15}"/>
    <cellStyle name="Comma 2 2 3 3 4 3 2" xfId="5814" xr:uid="{4200A713-00BA-4316-B8B4-AB3B7ADD323B}"/>
    <cellStyle name="Comma 2 2 3 3 4 3 2 2" xfId="14867" xr:uid="{8B86E8A7-BCAB-4588-982D-51889355946B}"/>
    <cellStyle name="Comma 2 2 3 3 4 3 3" xfId="8828" xr:uid="{B7AC8425-88CB-4BE5-977C-F32712884B1A}"/>
    <cellStyle name="Comma 2 2 3 3 4 3 3 2" xfId="17881" xr:uid="{01F6240D-1424-4501-8215-89E7870917A3}"/>
    <cellStyle name="Comma 2 2 3 3 4 3 4" xfId="11849" xr:uid="{7147048F-B7A9-45B2-BC5C-490A988F092A}"/>
    <cellStyle name="Comma 2 2 3 3 4 4" xfId="3806" xr:uid="{C1F81DFD-3305-4868-ABD6-635B147EE899}"/>
    <cellStyle name="Comma 2 2 3 3 4 4 2" xfId="12859" xr:uid="{1E0D0731-8A65-4209-B455-4C0ED95D0DBC}"/>
    <cellStyle name="Comma 2 2 3 3 4 5" xfId="6820" xr:uid="{014DE80E-F850-4A09-ABFC-049CDB0C24BA}"/>
    <cellStyle name="Comma 2 2 3 3 4 5 2" xfId="15873" xr:uid="{5B441EBE-8741-4887-A0C5-707D17CEAA9B}"/>
    <cellStyle name="Comma 2 2 3 3 4 6" xfId="9841" xr:uid="{12F46B24-0249-4A34-82CE-8C023AB2DFD3}"/>
    <cellStyle name="Comma 2 2 3 3 5" xfId="1340" xr:uid="{27592284-72D2-4412-B45F-D30D00929DE8}"/>
    <cellStyle name="Comma 2 2 3 3 5 2" xfId="4419" xr:uid="{DDE93612-DE72-4E2E-AEE9-68662DA41CE7}"/>
    <cellStyle name="Comma 2 2 3 3 5 2 2" xfId="13472" xr:uid="{A7DFEA1B-D2D4-4405-B042-63C090F26043}"/>
    <cellStyle name="Comma 2 2 3 3 5 3" xfId="7433" xr:uid="{A201914B-AE12-4D74-B1B1-8B595A09EC96}"/>
    <cellStyle name="Comma 2 2 3 3 5 3 2" xfId="16486" xr:uid="{91FD0430-871E-4EA9-A1CD-A81820C88BDF}"/>
    <cellStyle name="Comma 2 2 3 3 5 4" xfId="10454" xr:uid="{ED5EF7D3-D354-4BFC-B33A-67189772DB75}"/>
    <cellStyle name="Comma 2 2 3 3 6" xfId="2344" xr:uid="{8DA1A18F-C9DF-44CB-BF18-CC635744013B}"/>
    <cellStyle name="Comma 2 2 3 3 6 2" xfId="5423" xr:uid="{8668CCF9-2C86-4427-8BFC-023B83C897E3}"/>
    <cellStyle name="Comma 2 2 3 3 6 2 2" xfId="14476" xr:uid="{2865EBBF-BA57-4FAA-A179-58F9C8A15961}"/>
    <cellStyle name="Comma 2 2 3 3 6 3" xfId="8437" xr:uid="{33534EF5-DEB4-4856-84C4-91CCA84E8627}"/>
    <cellStyle name="Comma 2 2 3 3 6 3 2" xfId="17490" xr:uid="{D5C020E7-40AE-4914-91DE-94EDC554F876}"/>
    <cellStyle name="Comma 2 2 3 3 6 4" xfId="11458" xr:uid="{903E4F8B-045A-4FC3-9F29-CA833EB94D4C}"/>
    <cellStyle name="Comma 2 2 3 3 7" xfId="3413" xr:uid="{D68B2CB0-3E87-4FE9-990F-155E1625AE86}"/>
    <cellStyle name="Comma 2 2 3 3 7 2" xfId="12466" xr:uid="{9267318E-551C-4B70-ACE1-75588342707D}"/>
    <cellStyle name="Comma 2 2 3 3 8" xfId="6427" xr:uid="{EF10F1DE-A903-4A42-957D-D14C32DE96D2}"/>
    <cellStyle name="Comma 2 2 3 3 8 2" xfId="15480" xr:uid="{5F939FBE-353C-4CFA-B514-29E444B930E2}"/>
    <cellStyle name="Comma 2 2 3 3 9" xfId="9447" xr:uid="{EC7F32AC-2EC8-4466-8B72-F81FBCF8E161}"/>
    <cellStyle name="Comma 2 2 3 4" xfId="345" xr:uid="{22AC5933-DF2A-4040-BF14-4884A62AFEE0}"/>
    <cellStyle name="Comma 2 2 3 4 2" xfId="543" xr:uid="{14EB7451-F89D-4193-ACAF-4654CDBE761B}"/>
    <cellStyle name="Comma 2 2 3 4 2 2" xfId="728" xr:uid="{9368F250-B2D0-4B67-8711-78AF479FF76D}"/>
    <cellStyle name="Comma 2 2 3 4 2 2 2" xfId="1732" xr:uid="{7FCDC9B3-1375-4299-96DA-2D171A40ED19}"/>
    <cellStyle name="Comma 2 2 3 4 2 2 2 2" xfId="4811" xr:uid="{B96C9379-435E-47A7-BE5D-99CA524306AB}"/>
    <cellStyle name="Comma 2 2 3 4 2 2 2 2 2" xfId="13864" xr:uid="{1B763F4C-5EC0-44D5-8983-8463CC7FB20E}"/>
    <cellStyle name="Comma 2 2 3 4 2 2 2 3" xfId="7825" xr:uid="{027BCA56-E338-4267-B806-37A5DF18FB5C}"/>
    <cellStyle name="Comma 2 2 3 4 2 2 2 3 2" xfId="16878" xr:uid="{8CF2A5C0-52F2-4D01-8FA5-9937F2311DA9}"/>
    <cellStyle name="Comma 2 2 3 4 2 2 2 4" xfId="10846" xr:uid="{CF330FA2-6ED0-48D5-BB08-9F761127C0FB}"/>
    <cellStyle name="Comma 2 2 3 4 2 2 3" xfId="2736" xr:uid="{5AA6E221-B6F9-4F0A-92EC-1F19789B5A79}"/>
    <cellStyle name="Comma 2 2 3 4 2 2 3 2" xfId="5815" xr:uid="{B57CECB7-4871-422C-8316-E1976B47A4FB}"/>
    <cellStyle name="Comma 2 2 3 4 2 2 3 2 2" xfId="14868" xr:uid="{E8F648CE-3743-4EF4-BC92-AFB915A6F671}"/>
    <cellStyle name="Comma 2 2 3 4 2 2 3 3" xfId="8829" xr:uid="{5E98BE7E-DB02-4985-8D14-B84F21A3D48E}"/>
    <cellStyle name="Comma 2 2 3 4 2 2 3 3 2" xfId="17882" xr:uid="{9F556AEF-7D94-474C-AB5C-50E4078912D1}"/>
    <cellStyle name="Comma 2 2 3 4 2 2 3 4" xfId="11850" xr:uid="{2AB478C7-D11D-4BA8-B8E4-E4BDCAD08C4C}"/>
    <cellStyle name="Comma 2 2 3 4 2 2 4" xfId="3807" xr:uid="{EEC58C18-8AC0-4AD7-9AB9-07EB384904A2}"/>
    <cellStyle name="Comma 2 2 3 4 2 2 4 2" xfId="12860" xr:uid="{172BCACC-1906-4C97-A345-9F4A7F772C51}"/>
    <cellStyle name="Comma 2 2 3 4 2 2 5" xfId="6821" xr:uid="{9A98036F-2BFD-49BF-96E1-D60342C76878}"/>
    <cellStyle name="Comma 2 2 3 4 2 2 5 2" xfId="15874" xr:uid="{5AFF50F1-B7E7-4571-B78C-DB1D1B806010}"/>
    <cellStyle name="Comma 2 2 3 4 2 2 6" xfId="9842" xr:uid="{37B3FF58-C8BE-4906-9EAC-8DFA6114EB7A}"/>
    <cellStyle name="Comma 2 2 3 4 2 3" xfId="729" xr:uid="{4559EF63-03A9-4CCB-B895-3FF17913425C}"/>
    <cellStyle name="Comma 2 2 3 4 2 3 2" xfId="1733" xr:uid="{A2A5BB19-58D1-49CB-A1FD-CB0B258CD281}"/>
    <cellStyle name="Comma 2 2 3 4 2 3 2 2" xfId="4812" xr:uid="{B544EB49-D362-4539-AA2B-38FE9850A76A}"/>
    <cellStyle name="Comma 2 2 3 4 2 3 2 2 2" xfId="13865" xr:uid="{C513ECF7-E09E-4AE4-99E0-BC84B59318E3}"/>
    <cellStyle name="Comma 2 2 3 4 2 3 2 3" xfId="7826" xr:uid="{6DEE7F63-4FA0-4E5B-9BD3-2918014B0E1D}"/>
    <cellStyle name="Comma 2 2 3 4 2 3 2 3 2" xfId="16879" xr:uid="{9B0A66D4-ACEC-4946-B37F-3893FC80E6CD}"/>
    <cellStyle name="Comma 2 2 3 4 2 3 2 4" xfId="10847" xr:uid="{B38E1B29-3FD9-4B5B-B33B-517A01A64143}"/>
    <cellStyle name="Comma 2 2 3 4 2 3 3" xfId="2737" xr:uid="{791BAE6C-0426-43A3-B314-82252509E54F}"/>
    <cellStyle name="Comma 2 2 3 4 2 3 3 2" xfId="5816" xr:uid="{C1AA515B-22BD-4F08-8928-F087ABCF3F29}"/>
    <cellStyle name="Comma 2 2 3 4 2 3 3 2 2" xfId="14869" xr:uid="{56B7555C-3163-4625-8692-29EE783F7F76}"/>
    <cellStyle name="Comma 2 2 3 4 2 3 3 3" xfId="8830" xr:uid="{58EFEF25-C38D-4A8F-8996-8F1ACF727785}"/>
    <cellStyle name="Comma 2 2 3 4 2 3 3 3 2" xfId="17883" xr:uid="{AA5E2CD4-9612-498E-831A-E83120609A46}"/>
    <cellStyle name="Comma 2 2 3 4 2 3 3 4" xfId="11851" xr:uid="{1DD034E1-B2F8-4CFF-A226-C4D8E8ADEAB1}"/>
    <cellStyle name="Comma 2 2 3 4 2 3 4" xfId="3808" xr:uid="{60B814A2-5405-4FC5-86F6-6A29A966B8B9}"/>
    <cellStyle name="Comma 2 2 3 4 2 3 4 2" xfId="12861" xr:uid="{95C145F8-931B-4FF0-84AD-BC71B6674B1E}"/>
    <cellStyle name="Comma 2 2 3 4 2 3 5" xfId="6822" xr:uid="{9E39E62D-5EF0-4B38-820C-DCC13DFAC174}"/>
    <cellStyle name="Comma 2 2 3 4 2 3 5 2" xfId="15875" xr:uid="{83043C3D-0C5C-46F1-8954-CEA11F48BF07}"/>
    <cellStyle name="Comma 2 2 3 4 2 3 6" xfId="9843" xr:uid="{AD0D4604-0050-47E1-BBD9-E60B748FEA68}"/>
    <cellStyle name="Comma 2 2 3 4 2 4" xfId="1550" xr:uid="{1844FF5A-5FB1-4968-9ED2-AC39DBD9545E}"/>
    <cellStyle name="Comma 2 2 3 4 2 4 2" xfId="4629" xr:uid="{D765F7C6-DDC6-41E4-8B1D-789C473B6F3F}"/>
    <cellStyle name="Comma 2 2 3 4 2 4 2 2" xfId="13682" xr:uid="{74DB505B-E51D-4DDB-8A89-06863A073EA2}"/>
    <cellStyle name="Comma 2 2 3 4 2 4 3" xfId="7643" xr:uid="{ABEE2F20-9AC1-4A5A-8184-A1C9B83DB0D5}"/>
    <cellStyle name="Comma 2 2 3 4 2 4 3 2" xfId="16696" xr:uid="{9ABC6A29-2CDF-44D1-A9E7-4619747D9CB5}"/>
    <cellStyle name="Comma 2 2 3 4 2 4 4" xfId="10664" xr:uid="{1114DD9D-1CB2-4258-B777-693B62FFAE9D}"/>
    <cellStyle name="Comma 2 2 3 4 2 5" xfId="2554" xr:uid="{0BBAFB09-D8EB-4A09-A516-8195DE306328}"/>
    <cellStyle name="Comma 2 2 3 4 2 5 2" xfId="5633" xr:uid="{338305DC-4622-47E4-B9DC-8F2BAFE54883}"/>
    <cellStyle name="Comma 2 2 3 4 2 5 2 2" xfId="14686" xr:uid="{85FEB3D4-108C-4C21-8961-3AA87EB30563}"/>
    <cellStyle name="Comma 2 2 3 4 2 5 3" xfId="8647" xr:uid="{B6D85F21-A61E-434A-B2CA-25BB44691889}"/>
    <cellStyle name="Comma 2 2 3 4 2 5 3 2" xfId="17700" xr:uid="{B801A64E-30B5-4A09-BB8A-B529A9B755CF}"/>
    <cellStyle name="Comma 2 2 3 4 2 5 4" xfId="11668" xr:uid="{9269F7C9-65B2-4B45-BDC2-88F72CA9D564}"/>
    <cellStyle name="Comma 2 2 3 4 2 6" xfId="3624" xr:uid="{37A58455-DCDA-48D9-A9DD-F0C9F1AD7065}"/>
    <cellStyle name="Comma 2 2 3 4 2 6 2" xfId="12677" xr:uid="{CBAA35AF-2D99-4F7F-AC9A-597963AA8315}"/>
    <cellStyle name="Comma 2 2 3 4 2 7" xfId="6638" xr:uid="{4E85B909-96D5-422E-94B6-888F7E6F694A}"/>
    <cellStyle name="Comma 2 2 3 4 2 7 2" xfId="15691" xr:uid="{6577FBBE-7E33-4B95-A4E3-849BFDFA5B2E}"/>
    <cellStyle name="Comma 2 2 3 4 2 8" xfId="9658" xr:uid="{907041FE-626E-4D25-9121-C833237D509C}"/>
    <cellStyle name="Comma 2 2 3 4 3" xfId="730" xr:uid="{53F5E028-1C68-4B5A-94CD-5D29749A3E8F}"/>
    <cellStyle name="Comma 2 2 3 4 3 2" xfId="1734" xr:uid="{9925FA52-0616-4A3C-AD73-00E805C06259}"/>
    <cellStyle name="Comma 2 2 3 4 3 2 2" xfId="4813" xr:uid="{88B00509-9EB0-4CE0-AEAA-821EB4139DBB}"/>
    <cellStyle name="Comma 2 2 3 4 3 2 2 2" xfId="13866" xr:uid="{836B6C68-32FE-4F69-8743-71835ADF71C2}"/>
    <cellStyle name="Comma 2 2 3 4 3 2 3" xfId="7827" xr:uid="{6F46DB1A-55B4-453B-9895-F519CFF96747}"/>
    <cellStyle name="Comma 2 2 3 4 3 2 3 2" xfId="16880" xr:uid="{6AD64CA0-4A93-43C6-B41B-A4DE30FEDEB2}"/>
    <cellStyle name="Comma 2 2 3 4 3 2 4" xfId="10848" xr:uid="{075B68E0-2E39-4707-AE1B-30214A30F536}"/>
    <cellStyle name="Comma 2 2 3 4 3 3" xfId="2738" xr:uid="{B5C7405B-D801-496D-83BF-972BCB70EBF2}"/>
    <cellStyle name="Comma 2 2 3 4 3 3 2" xfId="5817" xr:uid="{734E7C21-80C0-4136-A94A-6049A573066A}"/>
    <cellStyle name="Comma 2 2 3 4 3 3 2 2" xfId="14870" xr:uid="{92AD5CD1-490F-49CE-9F3B-DF0979F5D3F4}"/>
    <cellStyle name="Comma 2 2 3 4 3 3 3" xfId="8831" xr:uid="{A62F8C72-A3A2-4175-AE08-A3E7D4810E0E}"/>
    <cellStyle name="Comma 2 2 3 4 3 3 3 2" xfId="17884" xr:uid="{5282633E-AD02-42D4-83D8-BEF4B4DFCC5D}"/>
    <cellStyle name="Comma 2 2 3 4 3 3 4" xfId="11852" xr:uid="{7E5914D6-38DB-41B1-8F62-1FD41F29A0B9}"/>
    <cellStyle name="Comma 2 2 3 4 3 4" xfId="3809" xr:uid="{8D5C4B9F-5037-413A-AD5E-B409DB25D315}"/>
    <cellStyle name="Comma 2 2 3 4 3 4 2" xfId="12862" xr:uid="{2D427EF0-AFB4-40D1-8335-44C584886379}"/>
    <cellStyle name="Comma 2 2 3 4 3 5" xfId="6823" xr:uid="{EA44BA8A-B192-457C-857A-DA007C75B236}"/>
    <cellStyle name="Comma 2 2 3 4 3 5 2" xfId="15876" xr:uid="{ACF4245B-5C85-41B6-84AB-ACE13BFC3CB7}"/>
    <cellStyle name="Comma 2 2 3 4 3 6" xfId="9844" xr:uid="{A50970E9-49A1-4C5A-9C14-2913FCC6BAE4}"/>
    <cellStyle name="Comma 2 2 3 4 4" xfId="731" xr:uid="{64B88B75-C299-4256-8853-9FCB91048475}"/>
    <cellStyle name="Comma 2 2 3 4 4 2" xfId="1735" xr:uid="{F5DD1674-C539-489B-B1D9-6518FE957513}"/>
    <cellStyle name="Comma 2 2 3 4 4 2 2" xfId="4814" xr:uid="{A2EDF04B-2DC3-4322-B409-BA85EDFF1C4A}"/>
    <cellStyle name="Comma 2 2 3 4 4 2 2 2" xfId="13867" xr:uid="{FF587B2C-0018-4E5F-AC3F-753A385AEEC3}"/>
    <cellStyle name="Comma 2 2 3 4 4 2 3" xfId="7828" xr:uid="{EB8CC0A4-67CA-44C1-B213-C48B7765837E}"/>
    <cellStyle name="Comma 2 2 3 4 4 2 3 2" xfId="16881" xr:uid="{B547E726-4A40-4309-B911-72338AD2FDC7}"/>
    <cellStyle name="Comma 2 2 3 4 4 2 4" xfId="10849" xr:uid="{2B822287-F868-48E8-A448-157FB7AE5480}"/>
    <cellStyle name="Comma 2 2 3 4 4 3" xfId="2739" xr:uid="{E7A511BA-E020-4E1D-B4A0-1D8E4B42C545}"/>
    <cellStyle name="Comma 2 2 3 4 4 3 2" xfId="5818" xr:uid="{38AA044F-28C4-4E6E-A8BC-C4154282D0F6}"/>
    <cellStyle name="Comma 2 2 3 4 4 3 2 2" xfId="14871" xr:uid="{9BDD0F03-89DC-4279-9BCE-FF1B3A1DFBB9}"/>
    <cellStyle name="Comma 2 2 3 4 4 3 3" xfId="8832" xr:uid="{5E043C4D-145D-43BB-9582-B8B2D4718FFD}"/>
    <cellStyle name="Comma 2 2 3 4 4 3 3 2" xfId="17885" xr:uid="{AA68FC2A-D00D-45F1-BB77-17026DAF4BFD}"/>
    <cellStyle name="Comma 2 2 3 4 4 3 4" xfId="11853" xr:uid="{1688F2EA-6ECD-4A07-8B2D-E42B15086E7B}"/>
    <cellStyle name="Comma 2 2 3 4 4 4" xfId="3810" xr:uid="{3051FED0-D5C5-4526-9BE3-655E6DCE44A9}"/>
    <cellStyle name="Comma 2 2 3 4 4 4 2" xfId="12863" xr:uid="{DBF78BCD-6F9F-452B-B594-DA70BE33C390}"/>
    <cellStyle name="Comma 2 2 3 4 4 5" xfId="6824" xr:uid="{DF8DC7D8-77F0-4D41-8AAA-9D036AF90FA6}"/>
    <cellStyle name="Comma 2 2 3 4 4 5 2" xfId="15877" xr:uid="{E2FF97E1-2976-4934-95EE-F549120482A6}"/>
    <cellStyle name="Comma 2 2 3 4 4 6" xfId="9845" xr:uid="{B509591A-FA40-427A-9836-FF3E2921E4F5}"/>
    <cellStyle name="Comma 2 2 3 4 5" xfId="1379" xr:uid="{7D5764E3-6B07-4BFA-9AF0-93A9BFEFD734}"/>
    <cellStyle name="Comma 2 2 3 4 5 2" xfId="4458" xr:uid="{7B92B31E-84B7-4653-8791-DC759CEE2925}"/>
    <cellStyle name="Comma 2 2 3 4 5 2 2" xfId="13511" xr:uid="{95F82C57-13B7-4647-9030-660429FEF5C1}"/>
    <cellStyle name="Comma 2 2 3 4 5 3" xfId="7472" xr:uid="{01810329-3F94-4059-BE37-D707C6A318B1}"/>
    <cellStyle name="Comma 2 2 3 4 5 3 2" xfId="16525" xr:uid="{5CE67062-4036-40F5-A7AF-74CAFFCC9B4D}"/>
    <cellStyle name="Comma 2 2 3 4 5 4" xfId="10493" xr:uid="{5058F54E-9A81-404D-9A9E-3BEF334BF206}"/>
    <cellStyle name="Comma 2 2 3 4 6" xfId="2383" xr:uid="{57E1C5C4-5385-403E-8A92-C0D37C250443}"/>
    <cellStyle name="Comma 2 2 3 4 6 2" xfId="5462" xr:uid="{8EC8C97F-41DA-4E7C-BF21-012763346D49}"/>
    <cellStyle name="Comma 2 2 3 4 6 2 2" xfId="14515" xr:uid="{7748CC08-9B30-4769-8F1A-4B61E9EC95CD}"/>
    <cellStyle name="Comma 2 2 3 4 6 3" xfId="8476" xr:uid="{B70D074E-0F10-455E-A69D-15F1582247EC}"/>
    <cellStyle name="Comma 2 2 3 4 6 3 2" xfId="17529" xr:uid="{82DB61A6-D1C8-46F3-8017-D6948CE517F8}"/>
    <cellStyle name="Comma 2 2 3 4 6 4" xfId="11497" xr:uid="{602D3C5D-8810-47EC-BBF3-E270D27DF9A3}"/>
    <cellStyle name="Comma 2 2 3 4 7" xfId="3452" xr:uid="{C3EEF674-FE18-4904-9505-DD01CD400D30}"/>
    <cellStyle name="Comma 2 2 3 4 7 2" xfId="12505" xr:uid="{13752F39-1E94-4073-A3C5-D6F1A65F8002}"/>
    <cellStyle name="Comma 2 2 3 4 8" xfId="6466" xr:uid="{8C198AD8-24DD-442B-AF37-B13F1FF9E496}"/>
    <cellStyle name="Comma 2 2 3 4 8 2" xfId="15519" xr:uid="{6089440A-5E3F-4BAE-92BC-873CFB1B267D}"/>
    <cellStyle name="Comma 2 2 3 4 9" xfId="9486" xr:uid="{0C79D414-881E-42EE-9B5F-60B10000EDA4}"/>
    <cellStyle name="Comma 2 2 3 5" xfId="431" xr:uid="{64572911-D794-4836-97FD-5FB887A46140}"/>
    <cellStyle name="Comma 2 2 3 5 2" xfId="732" xr:uid="{5A412F24-5E42-4B90-B0B1-87CBC4EA31E0}"/>
    <cellStyle name="Comma 2 2 3 5 2 2" xfId="1736" xr:uid="{A8B9EB18-8E94-4351-938E-5DF422BBDA71}"/>
    <cellStyle name="Comma 2 2 3 5 2 2 2" xfId="4815" xr:uid="{9AC1B3B0-1EDA-4532-8E97-932F0D3CD8AB}"/>
    <cellStyle name="Comma 2 2 3 5 2 2 2 2" xfId="13868" xr:uid="{032221E8-09CA-413B-9707-78EEA477694D}"/>
    <cellStyle name="Comma 2 2 3 5 2 2 3" xfId="7829" xr:uid="{FAB54680-7986-4ACB-8120-63A547E4A718}"/>
    <cellStyle name="Comma 2 2 3 5 2 2 3 2" xfId="16882" xr:uid="{2C4BEEBC-B285-4D99-9EBE-3C024AB41444}"/>
    <cellStyle name="Comma 2 2 3 5 2 2 4" xfId="10850" xr:uid="{26A9B139-8601-4A7F-925E-E9C63FF65F51}"/>
    <cellStyle name="Comma 2 2 3 5 2 3" xfId="2740" xr:uid="{D6E33A0A-D39A-4455-A791-3EB873CBB670}"/>
    <cellStyle name="Comma 2 2 3 5 2 3 2" xfId="5819" xr:uid="{45800493-CB44-4190-9E46-5C2C4DC6BE71}"/>
    <cellStyle name="Comma 2 2 3 5 2 3 2 2" xfId="14872" xr:uid="{7598C98F-F8D6-41B4-A967-9844AC0608C5}"/>
    <cellStyle name="Comma 2 2 3 5 2 3 3" xfId="8833" xr:uid="{3E8FDF49-ED31-4B8B-A8E2-311261C83DF8}"/>
    <cellStyle name="Comma 2 2 3 5 2 3 3 2" xfId="17886" xr:uid="{908F5A3F-8842-4CCE-8F55-195C63DFA9E5}"/>
    <cellStyle name="Comma 2 2 3 5 2 3 4" xfId="11854" xr:uid="{ABC308AE-D6BA-4B66-BC22-26600B58F812}"/>
    <cellStyle name="Comma 2 2 3 5 2 4" xfId="3811" xr:uid="{117AECA2-3E6F-4AAB-8565-92C43703C21F}"/>
    <cellStyle name="Comma 2 2 3 5 2 4 2" xfId="12864" xr:uid="{FE8879B4-D358-4711-8984-5B57FE2DD31F}"/>
    <cellStyle name="Comma 2 2 3 5 2 5" xfId="6825" xr:uid="{B457B071-FC52-46D8-A287-AD64DEC225FF}"/>
    <cellStyle name="Comma 2 2 3 5 2 5 2" xfId="15878" xr:uid="{519ABBFB-6173-4D16-A62D-E91CA39F065D}"/>
    <cellStyle name="Comma 2 2 3 5 2 6" xfId="9846" xr:uid="{232F8991-B2A5-48CF-B177-12E9F608E9BA}"/>
    <cellStyle name="Comma 2 2 3 5 3" xfId="733" xr:uid="{556BFDF8-6495-49EC-BCF2-6A22DDAA9BA5}"/>
    <cellStyle name="Comma 2 2 3 5 3 2" xfId="1737" xr:uid="{2E59D3CD-32D3-4D53-8F67-B87BC2C54A81}"/>
    <cellStyle name="Comma 2 2 3 5 3 2 2" xfId="4816" xr:uid="{29114E81-A74F-4C59-B709-B316DBAE349E}"/>
    <cellStyle name="Comma 2 2 3 5 3 2 2 2" xfId="13869" xr:uid="{CA0608C3-F8D7-45A8-8BDC-ABE2E4B56C0F}"/>
    <cellStyle name="Comma 2 2 3 5 3 2 3" xfId="7830" xr:uid="{DC333100-2150-4144-8361-9F59961523C6}"/>
    <cellStyle name="Comma 2 2 3 5 3 2 3 2" xfId="16883" xr:uid="{ACCB2D8B-05AB-4BD6-BAA4-F0629674EB26}"/>
    <cellStyle name="Comma 2 2 3 5 3 2 4" xfId="10851" xr:uid="{2C95F75D-F9CA-4F29-9437-2B6BFDC3BB8C}"/>
    <cellStyle name="Comma 2 2 3 5 3 3" xfId="2741" xr:uid="{E465709A-6BD4-4D28-918A-0DEA4B8EA391}"/>
    <cellStyle name="Comma 2 2 3 5 3 3 2" xfId="5820" xr:uid="{0B220B69-071F-4DAC-844E-1A2DB056E04D}"/>
    <cellStyle name="Comma 2 2 3 5 3 3 2 2" xfId="14873" xr:uid="{168EB430-FFC6-4A51-A5E3-0434E237E1A3}"/>
    <cellStyle name="Comma 2 2 3 5 3 3 3" xfId="8834" xr:uid="{43844E98-A63E-4E77-9CAB-2D1A9772DA36}"/>
    <cellStyle name="Comma 2 2 3 5 3 3 3 2" xfId="17887" xr:uid="{B3B59A22-5BBC-4E0A-8701-A50811ECDC9E}"/>
    <cellStyle name="Comma 2 2 3 5 3 3 4" xfId="11855" xr:uid="{05E71FA0-15B1-400E-A0E1-2BCBAEC3296E}"/>
    <cellStyle name="Comma 2 2 3 5 3 4" xfId="3812" xr:uid="{DC100676-2FA2-4032-90A5-7AC71858525C}"/>
    <cellStyle name="Comma 2 2 3 5 3 4 2" xfId="12865" xr:uid="{B040C7A8-07BD-47E0-9B49-73C396A15502}"/>
    <cellStyle name="Comma 2 2 3 5 3 5" xfId="6826" xr:uid="{F8FBC212-B53E-4115-8EAB-6F535CF1D7B6}"/>
    <cellStyle name="Comma 2 2 3 5 3 5 2" xfId="15879" xr:uid="{97273192-EC9C-42ED-B9D7-6B4CF3E81EC1}"/>
    <cellStyle name="Comma 2 2 3 5 3 6" xfId="9847" xr:uid="{8046843D-111A-407B-B928-898AF0F82681}"/>
    <cellStyle name="Comma 2 2 3 5 4" xfId="1440" xr:uid="{A038EB8C-2618-4229-96E0-0C342D75D7DD}"/>
    <cellStyle name="Comma 2 2 3 5 4 2" xfId="4519" xr:uid="{3BCE116C-688C-4A75-9A93-B8DBC0C8B9A0}"/>
    <cellStyle name="Comma 2 2 3 5 4 2 2" xfId="13572" xr:uid="{8FE7DEFC-E256-4708-86CD-E674F75655FF}"/>
    <cellStyle name="Comma 2 2 3 5 4 3" xfId="7533" xr:uid="{E2AA6C07-5DD3-4620-9731-E3ACF77C68A9}"/>
    <cellStyle name="Comma 2 2 3 5 4 3 2" xfId="16586" xr:uid="{87E87887-4B00-42BD-9B5A-5161746CEE25}"/>
    <cellStyle name="Comma 2 2 3 5 4 4" xfId="10554" xr:uid="{ACDB66BA-2248-4081-80DC-013B1230A44B}"/>
    <cellStyle name="Comma 2 2 3 5 5" xfId="2444" xr:uid="{CBDC4EF3-CA1B-439B-8352-D50A14EDC624}"/>
    <cellStyle name="Comma 2 2 3 5 5 2" xfId="5523" xr:uid="{5DF025A1-DE14-437E-BA32-1CB31DA2CA87}"/>
    <cellStyle name="Comma 2 2 3 5 5 2 2" xfId="14576" xr:uid="{62C85FB6-F4D6-41B5-B5E4-7368F9A99B38}"/>
    <cellStyle name="Comma 2 2 3 5 5 3" xfId="8537" xr:uid="{52CFF848-1395-4BC0-A9EF-FA71B331F35B}"/>
    <cellStyle name="Comma 2 2 3 5 5 3 2" xfId="17590" xr:uid="{77E37C32-C19D-4E75-B17B-36C4D5A3BB38}"/>
    <cellStyle name="Comma 2 2 3 5 5 4" xfId="11558" xr:uid="{D288CF3A-6DD9-4709-B44F-681F0DD39378}"/>
    <cellStyle name="Comma 2 2 3 5 6" xfId="3514" xr:uid="{AAA2CCF0-9415-40B6-92FD-D4E42E867827}"/>
    <cellStyle name="Comma 2 2 3 5 6 2" xfId="12567" xr:uid="{BF53FFBE-C192-4A51-88DE-DCC73B37DA1E}"/>
    <cellStyle name="Comma 2 2 3 5 7" xfId="6528" xr:uid="{2E2EE2AB-2970-4BDE-AE1B-1E8791F435D6}"/>
    <cellStyle name="Comma 2 2 3 5 7 2" xfId="15581" xr:uid="{EBD26D0B-59D2-436D-8FB3-28D544079F75}"/>
    <cellStyle name="Comma 2 2 3 5 8" xfId="9548" xr:uid="{5423469D-B43F-4006-B3A6-DDC312CAB9CA}"/>
    <cellStyle name="Comma 2 2 3 6" xfId="734" xr:uid="{71FBEF6B-0297-42B7-8722-29BAA4FAAD62}"/>
    <cellStyle name="Comma 2 2 3 6 2" xfId="1738" xr:uid="{33B3ED74-39D1-4CA6-98E4-F3E6E03C8ED3}"/>
    <cellStyle name="Comma 2 2 3 6 2 2" xfId="4817" xr:uid="{78D0C0C8-C6A4-44CB-9022-A4F0C5C83C81}"/>
    <cellStyle name="Comma 2 2 3 6 2 2 2" xfId="13870" xr:uid="{D1101BEA-DF87-4A12-809A-5BE4E1B9272C}"/>
    <cellStyle name="Comma 2 2 3 6 2 3" xfId="7831" xr:uid="{F37C68E2-4755-4E20-BFE3-ACA3992BC90A}"/>
    <cellStyle name="Comma 2 2 3 6 2 3 2" xfId="16884" xr:uid="{7BFC6967-BE33-4789-B883-573ADD9BBF13}"/>
    <cellStyle name="Comma 2 2 3 6 2 4" xfId="10852" xr:uid="{D157B204-B214-460C-BD00-14B899D7B721}"/>
    <cellStyle name="Comma 2 2 3 6 3" xfId="2742" xr:uid="{0A1A0529-ECDA-4974-AB9A-4C1F32435520}"/>
    <cellStyle name="Comma 2 2 3 6 3 2" xfId="5821" xr:uid="{8874B07C-31CC-4FEC-8C2E-6856E19D31AE}"/>
    <cellStyle name="Comma 2 2 3 6 3 2 2" xfId="14874" xr:uid="{4BEB6B96-7390-4C17-8220-4DA31CA1195F}"/>
    <cellStyle name="Comma 2 2 3 6 3 3" xfId="8835" xr:uid="{1531F13C-EEC9-4C31-8BAC-8764CB2F2D56}"/>
    <cellStyle name="Comma 2 2 3 6 3 3 2" xfId="17888" xr:uid="{F20A659F-AAA2-44A4-AEAD-48C7AB4D3625}"/>
    <cellStyle name="Comma 2 2 3 6 3 4" xfId="11856" xr:uid="{354AF4C1-DB1D-4FF7-A2E5-68079BCE5F12}"/>
    <cellStyle name="Comma 2 2 3 6 4" xfId="3813" xr:uid="{DDD68BE7-78A4-40FE-A830-F53832B57571}"/>
    <cellStyle name="Comma 2 2 3 6 4 2" xfId="12866" xr:uid="{0CC42D8D-9A7B-4912-986D-AC4F60DF67CB}"/>
    <cellStyle name="Comma 2 2 3 6 5" xfId="6827" xr:uid="{03273F97-8DA9-444F-A2BF-6E6D95D87616}"/>
    <cellStyle name="Comma 2 2 3 6 5 2" xfId="15880" xr:uid="{13D321D4-0EF3-4ADF-9F64-27A552282CDC}"/>
    <cellStyle name="Comma 2 2 3 6 6" xfId="9848" xr:uid="{3ED9AD78-0EF7-464B-9990-25CE845E1713}"/>
    <cellStyle name="Comma 2 2 3 7" xfId="735" xr:uid="{B96B78EF-6A01-4BDB-9F6E-3344563A9848}"/>
    <cellStyle name="Comma 2 2 3 7 2" xfId="1739" xr:uid="{72E0CD4E-0D63-4D92-9B42-A5799EAF2C47}"/>
    <cellStyle name="Comma 2 2 3 7 2 2" xfId="4818" xr:uid="{61A6DD75-B4D5-4A1F-AD8B-E1F7F99519C3}"/>
    <cellStyle name="Comma 2 2 3 7 2 2 2" xfId="13871" xr:uid="{BBCD8623-E53B-4FFF-9933-4C2A8070364F}"/>
    <cellStyle name="Comma 2 2 3 7 2 3" xfId="7832" xr:uid="{53CEC3ED-22C4-4AF1-82E9-98FC07E5EFB6}"/>
    <cellStyle name="Comma 2 2 3 7 2 3 2" xfId="16885" xr:uid="{B3964AE8-4588-4C0E-B6F1-04DA4F8A0569}"/>
    <cellStyle name="Comma 2 2 3 7 2 4" xfId="10853" xr:uid="{44F02812-B0C5-4D43-BC52-21A771D7C12D}"/>
    <cellStyle name="Comma 2 2 3 7 3" xfId="2743" xr:uid="{D34CA921-CF14-484A-B173-3D50F972CAD1}"/>
    <cellStyle name="Comma 2 2 3 7 3 2" xfId="5822" xr:uid="{594FBD06-1329-46DC-8368-31D031FBFA20}"/>
    <cellStyle name="Comma 2 2 3 7 3 2 2" xfId="14875" xr:uid="{8789CE4D-2869-4EA1-BA7D-F1BD1C140E1F}"/>
    <cellStyle name="Comma 2 2 3 7 3 3" xfId="8836" xr:uid="{793CBDBD-46B5-4E1C-87BD-7EA8346829D0}"/>
    <cellStyle name="Comma 2 2 3 7 3 3 2" xfId="17889" xr:uid="{EB7FC570-4EC0-45B2-B4E2-C3F5A4BCFFC8}"/>
    <cellStyle name="Comma 2 2 3 7 3 4" xfId="11857" xr:uid="{D41E7AFA-DCC7-4D5C-B5A2-77E9AD1C9D81}"/>
    <cellStyle name="Comma 2 2 3 7 4" xfId="3814" xr:uid="{4A4E5D29-C211-4DDD-A89A-B409FBC7166F}"/>
    <cellStyle name="Comma 2 2 3 7 4 2" xfId="12867" xr:uid="{52D06A81-BC86-41CC-89F5-8ED3902BA454}"/>
    <cellStyle name="Comma 2 2 3 7 5" xfId="6828" xr:uid="{0707661B-07FE-44C1-8473-95CCFD2FE960}"/>
    <cellStyle name="Comma 2 2 3 7 5 2" xfId="15881" xr:uid="{D9E025D1-F44D-458D-ABC6-227427C474C0}"/>
    <cellStyle name="Comma 2 2 3 7 6" xfId="9849" xr:uid="{8B3F0B17-E5FB-476A-BD86-B05BFA0AF954}"/>
    <cellStyle name="Comma 2 2 3 8" xfId="1269" xr:uid="{B57E8EB2-58B8-4A7F-A64D-A317A16A065B}"/>
    <cellStyle name="Comma 2 2 3 8 2" xfId="4348" xr:uid="{92B5E2E8-81E6-4B5E-8CBE-AB84039361DA}"/>
    <cellStyle name="Comma 2 2 3 8 2 2" xfId="13401" xr:uid="{77AA67E4-CE78-4353-9ACF-29F5D8327572}"/>
    <cellStyle name="Comma 2 2 3 8 3" xfId="7362" xr:uid="{665FE808-BE39-473A-9656-F2D90E8E18ED}"/>
    <cellStyle name="Comma 2 2 3 8 3 2" xfId="16415" xr:uid="{F9E9B795-B169-4316-B438-D5CE5B4FB61F}"/>
    <cellStyle name="Comma 2 2 3 8 4" xfId="10383" xr:uid="{076A067B-A9BF-4807-B33B-9EC97FE71C54}"/>
    <cellStyle name="Comma 2 2 3 9" xfId="2273" xr:uid="{ACC72EF6-EB75-45CB-95C3-06C33FB40822}"/>
    <cellStyle name="Comma 2 2 3 9 2" xfId="5352" xr:uid="{B5D0930A-558E-466B-B8F5-0ABB2C74FBF3}"/>
    <cellStyle name="Comma 2 2 3 9 2 2" xfId="14405" xr:uid="{F1D59D65-72EB-4512-BB5B-DFC440EBB40B}"/>
    <cellStyle name="Comma 2 2 3 9 3" xfId="8366" xr:uid="{61824743-7D7E-49D3-92CF-A7ADCA55815D}"/>
    <cellStyle name="Comma 2 2 3 9 3 2" xfId="17419" xr:uid="{029AC6CB-965D-496F-9D0B-A0DB53FE87A8}"/>
    <cellStyle name="Comma 2 2 3 9 4" xfId="11387" xr:uid="{33EACE53-DCD9-42CE-B549-93461310FE4B}"/>
    <cellStyle name="Comma 2 2 4" xfId="120" xr:uid="{2B7F2D3D-FE15-4DF2-938B-C12001F92E50}"/>
    <cellStyle name="Comma 2 2 4 2" xfId="447" xr:uid="{419C4CA9-77CC-4C5A-AE54-4BFDC40CBA97}"/>
    <cellStyle name="Comma 2 2 4 2 2" xfId="736" xr:uid="{3FB4E6E8-95B0-486D-BB44-3D4425FCF276}"/>
    <cellStyle name="Comma 2 2 4 2 2 2" xfId="1740" xr:uid="{3071B30E-8E83-4635-ADD6-4FB5BB4CD3F2}"/>
    <cellStyle name="Comma 2 2 4 2 2 2 2" xfId="4819" xr:uid="{6C11CA6E-19B7-4982-AF4E-628F8888C2B0}"/>
    <cellStyle name="Comma 2 2 4 2 2 2 2 2" xfId="13872" xr:uid="{FAB7BCE7-EF28-41C7-8B37-B2CB918A2E44}"/>
    <cellStyle name="Comma 2 2 4 2 2 2 3" xfId="7833" xr:uid="{5DA900CE-718D-4CAA-BCB0-3B1A92D769B1}"/>
    <cellStyle name="Comma 2 2 4 2 2 2 3 2" xfId="16886" xr:uid="{B2C8303F-9860-4C2E-AA7B-424317CC083C}"/>
    <cellStyle name="Comma 2 2 4 2 2 2 4" xfId="10854" xr:uid="{D264E969-25D4-468F-9D94-3B33397A3A8F}"/>
    <cellStyle name="Comma 2 2 4 2 2 3" xfId="2744" xr:uid="{60D82209-D48B-4C6B-8D79-BAC34C64B67D}"/>
    <cellStyle name="Comma 2 2 4 2 2 3 2" xfId="5823" xr:uid="{0F7CAEC5-A418-4AE5-B7B9-F6AD999EBF94}"/>
    <cellStyle name="Comma 2 2 4 2 2 3 2 2" xfId="14876" xr:uid="{56CD388F-FD10-487A-94D6-5144D8A1C63E}"/>
    <cellStyle name="Comma 2 2 4 2 2 3 3" xfId="8837" xr:uid="{8B661D77-0010-4E86-81AB-F8A789117B1C}"/>
    <cellStyle name="Comma 2 2 4 2 2 3 3 2" xfId="17890" xr:uid="{3B4323A9-8C0C-47E8-8271-1635FB421E2A}"/>
    <cellStyle name="Comma 2 2 4 2 2 3 4" xfId="11858" xr:uid="{4C071FB7-F602-4F84-9273-63018C79B479}"/>
    <cellStyle name="Comma 2 2 4 2 2 4" xfId="3815" xr:uid="{466793CD-2589-4C3E-BD24-724D567EBFCE}"/>
    <cellStyle name="Comma 2 2 4 2 2 4 2" xfId="12868" xr:uid="{1FC7059F-E0AF-444D-94D0-19DC48937E8A}"/>
    <cellStyle name="Comma 2 2 4 2 2 5" xfId="6829" xr:uid="{D6AD8495-075D-4967-8D16-BF5BADCA3FA1}"/>
    <cellStyle name="Comma 2 2 4 2 2 5 2" xfId="15882" xr:uid="{E18A38DB-8529-4D3E-98E5-9064D4FF8B90}"/>
    <cellStyle name="Comma 2 2 4 2 2 6" xfId="9850" xr:uid="{826A91D2-31BD-43F8-A082-0154469F2C8F}"/>
    <cellStyle name="Comma 2 2 4 2 3" xfId="737" xr:uid="{8A6EF70B-1F83-48B2-9B35-81FA4F851622}"/>
    <cellStyle name="Comma 2 2 4 2 3 2" xfId="1741" xr:uid="{59F27F82-F5AF-45E5-AD48-3CE7517FF16A}"/>
    <cellStyle name="Comma 2 2 4 2 3 2 2" xfId="4820" xr:uid="{8F7E30D7-E1EE-444D-8854-12E3E794F966}"/>
    <cellStyle name="Comma 2 2 4 2 3 2 2 2" xfId="13873" xr:uid="{5A01E6AD-7AAD-4DC5-A10B-D5263332F84B}"/>
    <cellStyle name="Comma 2 2 4 2 3 2 3" xfId="7834" xr:uid="{DFE2D889-5340-4B8B-B4E4-187F6689269B}"/>
    <cellStyle name="Comma 2 2 4 2 3 2 3 2" xfId="16887" xr:uid="{A9F68CAC-DB83-4097-B010-0676D1C7EADE}"/>
    <cellStyle name="Comma 2 2 4 2 3 2 4" xfId="10855" xr:uid="{CB8CAEBE-68CD-449D-B53C-38B78EA8A0A4}"/>
    <cellStyle name="Comma 2 2 4 2 3 3" xfId="2745" xr:uid="{0E9A0879-702C-4390-B531-D1202194DC6C}"/>
    <cellStyle name="Comma 2 2 4 2 3 3 2" xfId="5824" xr:uid="{0109D65A-EB1E-4E1D-9B40-98E424BEB596}"/>
    <cellStyle name="Comma 2 2 4 2 3 3 2 2" xfId="14877" xr:uid="{EF4C4E35-7641-414F-AFB5-13768D88973D}"/>
    <cellStyle name="Comma 2 2 4 2 3 3 3" xfId="8838" xr:uid="{560D8852-DC0C-4DDE-AB16-7FE35CF49165}"/>
    <cellStyle name="Comma 2 2 4 2 3 3 3 2" xfId="17891" xr:uid="{97E5C71F-C1D7-47A6-A87F-5AFA55A63936}"/>
    <cellStyle name="Comma 2 2 4 2 3 3 4" xfId="11859" xr:uid="{B63D1E68-05C6-4A07-BB63-43912F567185}"/>
    <cellStyle name="Comma 2 2 4 2 3 4" xfId="3816" xr:uid="{DF8E9B43-E486-4FB2-826E-E89E86439840}"/>
    <cellStyle name="Comma 2 2 4 2 3 4 2" xfId="12869" xr:uid="{07BE7C6F-67BE-478F-9A91-36D853902529}"/>
    <cellStyle name="Comma 2 2 4 2 3 5" xfId="6830" xr:uid="{E6D56BE6-2D27-4F93-A451-2698FA13648F}"/>
    <cellStyle name="Comma 2 2 4 2 3 5 2" xfId="15883" xr:uid="{319153BF-8E52-4396-871B-508B6F38EA31}"/>
    <cellStyle name="Comma 2 2 4 2 3 6" xfId="9851" xr:uid="{ADBC9963-439D-482A-BBFA-D40ADFED8467}"/>
    <cellStyle name="Comma 2 2 4 2 4" xfId="1456" xr:uid="{FCC4C5CA-E2B7-4046-BE36-D957E6CEA1CF}"/>
    <cellStyle name="Comma 2 2 4 2 4 2" xfId="4535" xr:uid="{AFA00D55-39F9-4265-9BB1-F06A40509D17}"/>
    <cellStyle name="Comma 2 2 4 2 4 2 2" xfId="13588" xr:uid="{82B59B9C-C59A-476C-BA45-D2B1CDF213A3}"/>
    <cellStyle name="Comma 2 2 4 2 4 3" xfId="7549" xr:uid="{5705EC65-94A1-473C-ABD6-241E37EC7D28}"/>
    <cellStyle name="Comma 2 2 4 2 4 3 2" xfId="16602" xr:uid="{0DAEC507-5769-4B93-A7AC-62C4B6A8F561}"/>
    <cellStyle name="Comma 2 2 4 2 4 4" xfId="10570" xr:uid="{92F633F3-43D7-460A-86D3-E539A06D0524}"/>
    <cellStyle name="Comma 2 2 4 2 5" xfId="2460" xr:uid="{DAD0DE5C-913C-4A7C-BCEF-CBBF0FEC07F8}"/>
    <cellStyle name="Comma 2 2 4 2 5 2" xfId="5539" xr:uid="{B4578851-A9B4-48F6-A480-88E6448540D1}"/>
    <cellStyle name="Comma 2 2 4 2 5 2 2" xfId="14592" xr:uid="{894A4CB1-59A8-47C9-A5AB-E31DD668CEBC}"/>
    <cellStyle name="Comma 2 2 4 2 5 3" xfId="8553" xr:uid="{18252B4E-2287-4763-8227-F34A7219E69E}"/>
    <cellStyle name="Comma 2 2 4 2 5 3 2" xfId="17606" xr:uid="{8FCEC550-E94D-4070-9B3E-92A4ADBAF87B}"/>
    <cellStyle name="Comma 2 2 4 2 5 4" xfId="11574" xr:uid="{77E46DB2-C2A9-4A56-9F30-8D71EAE1FE0C}"/>
    <cellStyle name="Comma 2 2 4 2 6" xfId="3530" xr:uid="{6997055C-5FAF-4B30-BE85-07E342B7B681}"/>
    <cellStyle name="Comma 2 2 4 2 6 2" xfId="12583" xr:uid="{3E7A2295-3F94-4BAF-86F1-506F346C5AF7}"/>
    <cellStyle name="Comma 2 2 4 2 7" xfId="6544" xr:uid="{47EF6FC0-B546-4116-ACE6-8FB473F0169D}"/>
    <cellStyle name="Comma 2 2 4 2 7 2" xfId="15597" xr:uid="{11EBAB9C-8DCD-4E7D-9065-D56A10215CAC}"/>
    <cellStyle name="Comma 2 2 4 2 8" xfId="9564" xr:uid="{F736354B-EB30-45F5-914F-4BAC74574C62}"/>
    <cellStyle name="Comma 2 2 4 3" xfId="738" xr:uid="{16AB29D8-A508-4500-BE3A-6B192CF6BDE5}"/>
    <cellStyle name="Comma 2 2 4 3 2" xfId="1742" xr:uid="{D4F328AC-5BDD-4C98-B0AF-3FA87A7364B8}"/>
    <cellStyle name="Comma 2 2 4 3 2 2" xfId="4821" xr:uid="{8521A4A4-3E2C-4060-A679-2263A3128A50}"/>
    <cellStyle name="Comma 2 2 4 3 2 2 2" xfId="13874" xr:uid="{7ABA6565-846E-4FE6-B3CE-7A80FAE4BD61}"/>
    <cellStyle name="Comma 2 2 4 3 2 3" xfId="7835" xr:uid="{595CA984-00CB-4CD6-A92C-E669AA195F22}"/>
    <cellStyle name="Comma 2 2 4 3 2 3 2" xfId="16888" xr:uid="{A04A29BB-017C-4F4F-BDEC-FEAD046B7F9D}"/>
    <cellStyle name="Comma 2 2 4 3 2 4" xfId="10856" xr:uid="{779A9750-2237-4FB4-80F4-1F2487834E49}"/>
    <cellStyle name="Comma 2 2 4 3 3" xfId="2746" xr:uid="{9B5A86AF-EFA4-442A-BA9E-001AC7C4C289}"/>
    <cellStyle name="Comma 2 2 4 3 3 2" xfId="5825" xr:uid="{93BF4EF0-8A2E-4A37-BB0D-8ED2AADBF664}"/>
    <cellStyle name="Comma 2 2 4 3 3 2 2" xfId="14878" xr:uid="{BD03E06E-3489-4C0F-AB8E-5EE223F78C3D}"/>
    <cellStyle name="Comma 2 2 4 3 3 3" xfId="8839" xr:uid="{7CA0570A-6378-4276-92F5-4B4C06234C67}"/>
    <cellStyle name="Comma 2 2 4 3 3 3 2" xfId="17892" xr:uid="{36C25352-A6D3-421E-839C-475CC36BE1A1}"/>
    <cellStyle name="Comma 2 2 4 3 3 4" xfId="11860" xr:uid="{81B9B7A1-90B4-4DA9-ADB4-85E2A771BF58}"/>
    <cellStyle name="Comma 2 2 4 3 4" xfId="3817" xr:uid="{B69AB9FE-61C1-41A5-A4F8-5E6116C01ADC}"/>
    <cellStyle name="Comma 2 2 4 3 4 2" xfId="12870" xr:uid="{BD749B0F-28B3-4B4E-9DED-35B26F162327}"/>
    <cellStyle name="Comma 2 2 4 3 5" xfId="6831" xr:uid="{9C34EF58-C127-45AD-83F0-5EFE591C92A1}"/>
    <cellStyle name="Comma 2 2 4 3 5 2" xfId="15884" xr:uid="{916F8C02-D8C7-4E71-A88B-378726A1769E}"/>
    <cellStyle name="Comma 2 2 4 3 6" xfId="9852" xr:uid="{492E6032-21E5-47AF-831B-50D3DEE9F2EF}"/>
    <cellStyle name="Comma 2 2 4 4" xfId="739" xr:uid="{0DC6E872-6AB7-43C7-8809-C1243CC6B262}"/>
    <cellStyle name="Comma 2 2 4 4 2" xfId="1743" xr:uid="{F2650C40-4CEF-47DC-A3FA-01F48303FAED}"/>
    <cellStyle name="Comma 2 2 4 4 2 2" xfId="4822" xr:uid="{2314ED96-277F-4BC4-ACA0-BDE22BA6B6AC}"/>
    <cellStyle name="Comma 2 2 4 4 2 2 2" xfId="13875" xr:uid="{3A8F9F53-2127-4125-9853-EDE2FCCBAC9A}"/>
    <cellStyle name="Comma 2 2 4 4 2 3" xfId="7836" xr:uid="{E1E7AEDB-1B16-4451-AFC2-45C09E289F7F}"/>
    <cellStyle name="Comma 2 2 4 4 2 3 2" xfId="16889" xr:uid="{CA62F3DA-0F59-463A-9987-E32E40DA0EF8}"/>
    <cellStyle name="Comma 2 2 4 4 2 4" xfId="10857" xr:uid="{B4395C70-F448-4A91-8E45-90B597141B74}"/>
    <cellStyle name="Comma 2 2 4 4 3" xfId="2747" xr:uid="{766FB12E-4060-484B-9884-72D2AC1E282F}"/>
    <cellStyle name="Comma 2 2 4 4 3 2" xfId="5826" xr:uid="{39B6284F-98C9-47A0-A296-AC5A3D000729}"/>
    <cellStyle name="Comma 2 2 4 4 3 2 2" xfId="14879" xr:uid="{C9C95252-3B09-43CE-B37C-A02E5909AD4D}"/>
    <cellStyle name="Comma 2 2 4 4 3 3" xfId="8840" xr:uid="{30B87EF7-DAB5-4BBF-A0EE-AAB32EEB84B7}"/>
    <cellStyle name="Comma 2 2 4 4 3 3 2" xfId="17893" xr:uid="{2C8ECF7B-A48F-477A-82FD-8C1519CC4F79}"/>
    <cellStyle name="Comma 2 2 4 4 3 4" xfId="11861" xr:uid="{EB9C1F14-C040-48B3-A5A6-AA19E9BBE995}"/>
    <cellStyle name="Comma 2 2 4 4 4" xfId="3818" xr:uid="{00D74154-C2CC-412D-96FB-9BBC382E6A7B}"/>
    <cellStyle name="Comma 2 2 4 4 4 2" xfId="12871" xr:uid="{171A2F80-61BD-4A9F-950E-6D8767F50EF3}"/>
    <cellStyle name="Comma 2 2 4 4 5" xfId="6832" xr:uid="{447E43EE-9BDC-4C69-B25D-7D7DF4AE5840}"/>
    <cellStyle name="Comma 2 2 4 4 5 2" xfId="15885" xr:uid="{5D074EC7-A9C2-4D33-B9E9-6923B61D54DC}"/>
    <cellStyle name="Comma 2 2 4 4 6" xfId="9853" xr:uid="{67BE17EB-132F-47B3-89D8-911D412823D3}"/>
    <cellStyle name="Comma 2 2 4 5" xfId="1285" xr:uid="{C5DDA8E7-479C-4FF7-B016-B337DAF15B11}"/>
    <cellStyle name="Comma 2 2 4 5 2" xfId="4364" xr:uid="{BEF18377-84CA-462F-BBDB-4DEC00B880B4}"/>
    <cellStyle name="Comma 2 2 4 5 2 2" xfId="13417" xr:uid="{D1A6CDE0-FD73-49DC-AFE5-CE636C5CB523}"/>
    <cellStyle name="Comma 2 2 4 5 3" xfId="7378" xr:uid="{A872319B-DCF3-4D16-9883-451108F933D5}"/>
    <cellStyle name="Comma 2 2 4 5 3 2" xfId="16431" xr:uid="{03B13BAB-FB25-4233-9DF1-7631AACA3590}"/>
    <cellStyle name="Comma 2 2 4 5 4" xfId="10399" xr:uid="{BAF791D3-EE62-4DD7-B13E-C7A10D294894}"/>
    <cellStyle name="Comma 2 2 4 6" xfId="2289" xr:uid="{36B7829A-D582-45DE-8BBB-A1D7C38A9C8C}"/>
    <cellStyle name="Comma 2 2 4 6 2" xfId="5368" xr:uid="{5A335B94-6016-4937-9320-34D13553BA9B}"/>
    <cellStyle name="Comma 2 2 4 6 2 2" xfId="14421" xr:uid="{F9BC13B6-1F8D-48A7-B849-89F89EB61411}"/>
    <cellStyle name="Comma 2 2 4 6 3" xfId="8382" xr:uid="{90323A4C-808C-4CDF-A568-12406F1BDC69}"/>
    <cellStyle name="Comma 2 2 4 6 3 2" xfId="17435" xr:uid="{0A90D358-8AC0-4ADB-BC42-19C8D7BAE57E}"/>
    <cellStyle name="Comma 2 2 4 6 4" xfId="11403" xr:uid="{AA589674-5C2E-4DCE-B07D-5D5CB974D5DD}"/>
    <cellStyle name="Comma 2 2 4 7" xfId="3358" xr:uid="{6BFCFEAB-A5FB-40D8-B943-51CE6E081AF0}"/>
    <cellStyle name="Comma 2 2 4 7 2" xfId="12411" xr:uid="{69689822-6A73-49F3-B278-860B57F6CFAD}"/>
    <cellStyle name="Comma 2 2 4 8" xfId="6372" xr:uid="{CC315F9B-C7C3-458D-9506-AC6E8BC6ED74}"/>
    <cellStyle name="Comma 2 2 4 8 2" xfId="15425" xr:uid="{87856037-A6D7-4606-893C-8B01D45F383D}"/>
    <cellStyle name="Comma 2 2 4 9" xfId="9392" xr:uid="{F4017620-3A03-4EBE-AC42-B0410F16CA60}"/>
    <cellStyle name="Comma 2 2 5" xfId="186" xr:uid="{08BA41DC-9371-4912-A828-DC1904676001}"/>
    <cellStyle name="Comma 2 2 5 2" xfId="484" xr:uid="{A94784F5-C9AD-4B4E-B367-B6D8113656F1}"/>
    <cellStyle name="Comma 2 2 5 2 2" xfId="740" xr:uid="{49F42D27-0625-4AE7-B91C-C1256F5D2B32}"/>
    <cellStyle name="Comma 2 2 5 2 2 2" xfId="1744" xr:uid="{7537CC17-68B9-4E6E-BF4B-14681DADC621}"/>
    <cellStyle name="Comma 2 2 5 2 2 2 2" xfId="4823" xr:uid="{436FF125-9F25-499F-9C68-053326CADEF5}"/>
    <cellStyle name="Comma 2 2 5 2 2 2 2 2" xfId="13876" xr:uid="{915A6F99-FF60-4CD4-A5E6-D96386346863}"/>
    <cellStyle name="Comma 2 2 5 2 2 2 3" xfId="7837" xr:uid="{583F43C4-42D6-4FB1-98EE-1CAD138784AB}"/>
    <cellStyle name="Comma 2 2 5 2 2 2 3 2" xfId="16890" xr:uid="{E2E58E8E-413C-409F-A010-898987A6DEF6}"/>
    <cellStyle name="Comma 2 2 5 2 2 2 4" xfId="10858" xr:uid="{A8716F4E-1C9A-47D8-936B-1F282DAE6AD5}"/>
    <cellStyle name="Comma 2 2 5 2 2 3" xfId="2748" xr:uid="{F82C5E47-DAF6-4874-BAEE-2FD726B2F05F}"/>
    <cellStyle name="Comma 2 2 5 2 2 3 2" xfId="5827" xr:uid="{FC7CDB70-3EDD-41AF-AE5C-36F08CD372EA}"/>
    <cellStyle name="Comma 2 2 5 2 2 3 2 2" xfId="14880" xr:uid="{F7BEE429-15B2-49ED-92EC-8BBEE23975D1}"/>
    <cellStyle name="Comma 2 2 5 2 2 3 3" xfId="8841" xr:uid="{47942669-070A-4059-9F70-95DF4551F58F}"/>
    <cellStyle name="Comma 2 2 5 2 2 3 3 2" xfId="17894" xr:uid="{62D935B4-B1C3-466B-ABA2-E4D45797BDEC}"/>
    <cellStyle name="Comma 2 2 5 2 2 3 4" xfId="11862" xr:uid="{A3195B33-1620-4478-BD45-D704542176BC}"/>
    <cellStyle name="Comma 2 2 5 2 2 4" xfId="3819" xr:uid="{82085C76-B095-4A57-B550-6290E460F8DD}"/>
    <cellStyle name="Comma 2 2 5 2 2 4 2" xfId="12872" xr:uid="{6D147D1B-1784-4C38-9C2F-02D9B5F0C3FB}"/>
    <cellStyle name="Comma 2 2 5 2 2 5" xfId="6833" xr:uid="{94E2A924-F71D-4AE5-8DC1-08BD2AEF8DEF}"/>
    <cellStyle name="Comma 2 2 5 2 2 5 2" xfId="15886" xr:uid="{CCF9D164-4480-4355-B277-A2F6383E177D}"/>
    <cellStyle name="Comma 2 2 5 2 2 6" xfId="9854" xr:uid="{DB3812BC-490E-46FE-A604-8D21B126538E}"/>
    <cellStyle name="Comma 2 2 5 2 3" xfId="741" xr:uid="{1F91D2C0-7ACD-44E2-B8E2-9652AEB840F2}"/>
    <cellStyle name="Comma 2 2 5 2 3 2" xfId="1745" xr:uid="{821405FF-EE75-4AF5-AD8D-68D5A63045B2}"/>
    <cellStyle name="Comma 2 2 5 2 3 2 2" xfId="4824" xr:uid="{B758F897-0F81-409D-8C21-9274254A493E}"/>
    <cellStyle name="Comma 2 2 5 2 3 2 2 2" xfId="13877" xr:uid="{D0E4A640-2502-4F47-B43D-EAE46280C730}"/>
    <cellStyle name="Comma 2 2 5 2 3 2 3" xfId="7838" xr:uid="{805EC208-A5A7-4CA3-9AB3-79E0B5D89501}"/>
    <cellStyle name="Comma 2 2 5 2 3 2 3 2" xfId="16891" xr:uid="{DB3355C1-A085-4BE4-99AC-AB2E0F83DCCC}"/>
    <cellStyle name="Comma 2 2 5 2 3 2 4" xfId="10859" xr:uid="{B6F12609-0396-44A6-8B73-EF47901810AE}"/>
    <cellStyle name="Comma 2 2 5 2 3 3" xfId="2749" xr:uid="{10BE2897-1767-45F2-B00D-D2508AE29FB0}"/>
    <cellStyle name="Comma 2 2 5 2 3 3 2" xfId="5828" xr:uid="{3031A479-F07C-4A95-A96D-2732A610E866}"/>
    <cellStyle name="Comma 2 2 5 2 3 3 2 2" xfId="14881" xr:uid="{2965B30D-24E6-40F3-AE2A-66CDF454D134}"/>
    <cellStyle name="Comma 2 2 5 2 3 3 3" xfId="8842" xr:uid="{E1E34416-62D9-4CAF-8D38-C209CF48CEF0}"/>
    <cellStyle name="Comma 2 2 5 2 3 3 3 2" xfId="17895" xr:uid="{BC70A4C2-6366-479C-AB38-EAB416750A17}"/>
    <cellStyle name="Comma 2 2 5 2 3 3 4" xfId="11863" xr:uid="{AAB2B594-A725-43FA-A052-A720CCE93DC2}"/>
    <cellStyle name="Comma 2 2 5 2 3 4" xfId="3820" xr:uid="{D1E6739D-38CE-46C2-9790-029F07A94435}"/>
    <cellStyle name="Comma 2 2 5 2 3 4 2" xfId="12873" xr:uid="{ED3D9A81-439A-461B-A8C4-7FE016951EA5}"/>
    <cellStyle name="Comma 2 2 5 2 3 5" xfId="6834" xr:uid="{68CAA125-6BB3-4DCA-B175-C59E23D1E48A}"/>
    <cellStyle name="Comma 2 2 5 2 3 5 2" xfId="15887" xr:uid="{3783C4D8-B912-42DC-819B-1D87CA1435C1}"/>
    <cellStyle name="Comma 2 2 5 2 3 6" xfId="9855" xr:uid="{2B501BCA-2597-406D-BBD9-D17F9F2C34CB}"/>
    <cellStyle name="Comma 2 2 5 2 4" xfId="1493" xr:uid="{58306B8E-CBA4-49D5-95BE-7BCF47EE6835}"/>
    <cellStyle name="Comma 2 2 5 2 4 2" xfId="4572" xr:uid="{34D1C747-1C77-44BB-9F2D-11F5904771B9}"/>
    <cellStyle name="Comma 2 2 5 2 4 2 2" xfId="13625" xr:uid="{97F085B9-462F-4DA7-ABD1-DF1042276CF4}"/>
    <cellStyle name="Comma 2 2 5 2 4 3" xfId="7586" xr:uid="{C4FF22C3-3415-43B5-8DE8-5F84780D6B61}"/>
    <cellStyle name="Comma 2 2 5 2 4 3 2" xfId="16639" xr:uid="{238BBF51-FECB-42EC-BA8D-3A8AC443600D}"/>
    <cellStyle name="Comma 2 2 5 2 4 4" xfId="10607" xr:uid="{F3803F51-88D3-4715-B9E5-0E592144C6D4}"/>
    <cellStyle name="Comma 2 2 5 2 5" xfId="2497" xr:uid="{C21D115C-7E98-4CE0-866B-5C8270AFC573}"/>
    <cellStyle name="Comma 2 2 5 2 5 2" xfId="5576" xr:uid="{523790E1-4C87-4474-9C9B-37596095028C}"/>
    <cellStyle name="Comma 2 2 5 2 5 2 2" xfId="14629" xr:uid="{83001ABA-C15A-4931-AA00-D49275703B56}"/>
    <cellStyle name="Comma 2 2 5 2 5 3" xfId="8590" xr:uid="{2B7C2F18-3C29-42F1-99E3-5A1F914C7346}"/>
    <cellStyle name="Comma 2 2 5 2 5 3 2" xfId="17643" xr:uid="{4003F460-B0EF-4399-8ECE-53D548AC178F}"/>
    <cellStyle name="Comma 2 2 5 2 5 4" xfId="11611" xr:uid="{E37014F4-812D-47FD-AD63-B70526E24639}"/>
    <cellStyle name="Comma 2 2 5 2 6" xfId="3567" xr:uid="{3E2D382E-FBA5-4D96-BC20-350EA3EECE10}"/>
    <cellStyle name="Comma 2 2 5 2 6 2" xfId="12620" xr:uid="{54062864-798B-4111-8B61-CC39336EFF42}"/>
    <cellStyle name="Comma 2 2 5 2 7" xfId="6581" xr:uid="{D52AA1ED-EB85-49D8-9E15-82816B6014FA}"/>
    <cellStyle name="Comma 2 2 5 2 7 2" xfId="15634" xr:uid="{5CC5DEDA-0E1E-4B03-B2AE-9124185F11E7}"/>
    <cellStyle name="Comma 2 2 5 2 8" xfId="9601" xr:uid="{CF8282CE-AA84-4633-A8CF-834591FCF7A3}"/>
    <cellStyle name="Comma 2 2 5 3" xfId="742" xr:uid="{DF5574D7-8772-40B9-8631-B50EB0281338}"/>
    <cellStyle name="Comma 2 2 5 3 2" xfId="1746" xr:uid="{BB59EA05-05E0-4FD4-88A8-0EE0AD9F198A}"/>
    <cellStyle name="Comma 2 2 5 3 2 2" xfId="4825" xr:uid="{1A9DFD93-1297-407F-ADF0-C47B17F3368A}"/>
    <cellStyle name="Comma 2 2 5 3 2 2 2" xfId="13878" xr:uid="{558510FE-68CF-4231-A4F1-E2EE81EC4A24}"/>
    <cellStyle name="Comma 2 2 5 3 2 3" xfId="7839" xr:uid="{AA844177-6FEC-443C-A203-AA8A4DE3CEB7}"/>
    <cellStyle name="Comma 2 2 5 3 2 3 2" xfId="16892" xr:uid="{91FC42E2-DC35-4A34-974D-92E7CDBA44B9}"/>
    <cellStyle name="Comma 2 2 5 3 2 4" xfId="10860" xr:uid="{25475EBD-A56C-4221-82B8-D1D560E6A2CC}"/>
    <cellStyle name="Comma 2 2 5 3 3" xfId="2750" xr:uid="{0A1CB849-B011-4E0E-AA70-670B7B910C93}"/>
    <cellStyle name="Comma 2 2 5 3 3 2" xfId="5829" xr:uid="{8C9A8096-F61A-469C-8A64-BEC454A481F4}"/>
    <cellStyle name="Comma 2 2 5 3 3 2 2" xfId="14882" xr:uid="{73D3D00A-E06B-4CDF-8A04-0AA25D861C18}"/>
    <cellStyle name="Comma 2 2 5 3 3 3" xfId="8843" xr:uid="{916E75BD-3FD5-4F9E-9B29-5315406B0D7B}"/>
    <cellStyle name="Comma 2 2 5 3 3 3 2" xfId="17896" xr:uid="{2355AA5E-E9F1-488C-9705-BE610DD6B12B}"/>
    <cellStyle name="Comma 2 2 5 3 3 4" xfId="11864" xr:uid="{8969D877-256B-4859-988C-07821CF6D576}"/>
    <cellStyle name="Comma 2 2 5 3 4" xfId="3821" xr:uid="{682DBC80-CF84-4AFE-A774-04E329F942FE}"/>
    <cellStyle name="Comma 2 2 5 3 4 2" xfId="12874" xr:uid="{6E49C154-96DA-41D1-BFD5-BC5D13F68728}"/>
    <cellStyle name="Comma 2 2 5 3 5" xfId="6835" xr:uid="{DEDB5A63-3058-4B89-AF3B-7DCB7AEA5782}"/>
    <cellStyle name="Comma 2 2 5 3 5 2" xfId="15888" xr:uid="{850B74DB-3D52-4F17-84B1-F236F5E30BFE}"/>
    <cellStyle name="Comma 2 2 5 3 6" xfId="9856" xr:uid="{8E08E592-7EDD-4F0A-AA7B-FC9B8C99F8AF}"/>
    <cellStyle name="Comma 2 2 5 4" xfId="743" xr:uid="{37961ED3-C109-4462-9E48-EDA17290ADCB}"/>
    <cellStyle name="Comma 2 2 5 4 2" xfId="1747" xr:uid="{F2232378-5616-4BAC-AC5B-909A00F9B552}"/>
    <cellStyle name="Comma 2 2 5 4 2 2" xfId="4826" xr:uid="{0C82F748-5F71-4273-9C03-FA9CD522CE41}"/>
    <cellStyle name="Comma 2 2 5 4 2 2 2" xfId="13879" xr:uid="{33A23AF0-2C85-4637-8557-ABF119176150}"/>
    <cellStyle name="Comma 2 2 5 4 2 3" xfId="7840" xr:uid="{9C845FE9-2F94-4765-A48D-740C3E73F088}"/>
    <cellStyle name="Comma 2 2 5 4 2 3 2" xfId="16893" xr:uid="{04E1A846-42F3-4FC3-96F2-D2C425DD3170}"/>
    <cellStyle name="Comma 2 2 5 4 2 4" xfId="10861" xr:uid="{28CEA5C0-0CEE-468D-BC33-AFA8017656D7}"/>
    <cellStyle name="Comma 2 2 5 4 3" xfId="2751" xr:uid="{8DCBCF57-1CDE-413C-9F6E-EA14937B6C17}"/>
    <cellStyle name="Comma 2 2 5 4 3 2" xfId="5830" xr:uid="{A3D9E30C-41FD-4D6B-BD82-47EDB9D4DF82}"/>
    <cellStyle name="Comma 2 2 5 4 3 2 2" xfId="14883" xr:uid="{035F212E-5B98-4E9F-A242-75D0705942BC}"/>
    <cellStyle name="Comma 2 2 5 4 3 3" xfId="8844" xr:uid="{568D3A88-8204-4E30-B908-42E1ACD968E8}"/>
    <cellStyle name="Comma 2 2 5 4 3 3 2" xfId="17897" xr:uid="{57DAB0C5-6B24-415E-B641-1E2F56084DBB}"/>
    <cellStyle name="Comma 2 2 5 4 3 4" xfId="11865" xr:uid="{53CAC3E8-ED26-4A29-8433-D9888964465A}"/>
    <cellStyle name="Comma 2 2 5 4 4" xfId="3822" xr:uid="{0EF86400-3C82-4AF1-A659-9D86603B29FF}"/>
    <cellStyle name="Comma 2 2 5 4 4 2" xfId="12875" xr:uid="{4488132E-0D47-424D-B94A-F9E4F4951FD3}"/>
    <cellStyle name="Comma 2 2 5 4 5" xfId="6836" xr:uid="{0D1B643D-1E60-492E-B1F0-0FA0F0E00020}"/>
    <cellStyle name="Comma 2 2 5 4 5 2" xfId="15889" xr:uid="{2C641C52-882C-45A3-A42D-42FB1EB0CA38}"/>
    <cellStyle name="Comma 2 2 5 4 6" xfId="9857" xr:uid="{D525620C-FC1E-4B7C-9E23-E7D3747FFAF8}"/>
    <cellStyle name="Comma 2 2 5 5" xfId="1322" xr:uid="{C04F4259-F17B-4178-8778-7C2712DDD3CA}"/>
    <cellStyle name="Comma 2 2 5 5 2" xfId="4401" xr:uid="{4464C26D-3017-4568-88F4-ED1FA911EEEC}"/>
    <cellStyle name="Comma 2 2 5 5 2 2" xfId="13454" xr:uid="{8DA64840-5973-4621-A542-599575E3CAB8}"/>
    <cellStyle name="Comma 2 2 5 5 3" xfId="7415" xr:uid="{7A019D5F-36A0-4BA3-9A9C-B74CB7686BC7}"/>
    <cellStyle name="Comma 2 2 5 5 3 2" xfId="16468" xr:uid="{094F614D-1EE0-42AA-954D-EA78EDB00B68}"/>
    <cellStyle name="Comma 2 2 5 5 4" xfId="10436" xr:uid="{9B59C745-87A6-4D26-A999-7B8D8B9B0799}"/>
    <cellStyle name="Comma 2 2 5 6" xfId="2326" xr:uid="{EFFC3518-93F8-44B0-AA49-10A2D3EEF684}"/>
    <cellStyle name="Comma 2 2 5 6 2" xfId="5405" xr:uid="{E06C1D13-281F-46EF-9EC4-FA9065198A03}"/>
    <cellStyle name="Comma 2 2 5 6 2 2" xfId="14458" xr:uid="{FFCCC88C-75D0-450D-9D1A-B73C84595340}"/>
    <cellStyle name="Comma 2 2 5 6 3" xfId="8419" xr:uid="{BBF520EB-992F-4D0C-8261-E26181413AC9}"/>
    <cellStyle name="Comma 2 2 5 6 3 2" xfId="17472" xr:uid="{C25D58F6-3E83-4FDD-BF91-887B991F7986}"/>
    <cellStyle name="Comma 2 2 5 6 4" xfId="11440" xr:uid="{41184FA6-A3E0-45F4-93C8-AA3720109942}"/>
    <cellStyle name="Comma 2 2 5 7" xfId="3395" xr:uid="{79C94B0F-41C2-4102-BF0A-C51661CB404C}"/>
    <cellStyle name="Comma 2 2 5 7 2" xfId="12448" xr:uid="{08B07AAB-8D33-4D25-B7E2-3057E6CB564B}"/>
    <cellStyle name="Comma 2 2 5 8" xfId="6409" xr:uid="{6F0AF789-C91C-4590-B82C-15D1505F1779}"/>
    <cellStyle name="Comma 2 2 5 8 2" xfId="15462" xr:uid="{42DDB89B-24DA-4857-ACB8-0FABEC55F7C6}"/>
    <cellStyle name="Comma 2 2 5 9" xfId="9429" xr:uid="{A7262D19-2B5F-45DE-A868-E42DFBFCFD9F}"/>
    <cellStyle name="Comma 2 2 6" xfId="327" xr:uid="{996EF49E-39C6-479D-B36C-C85CD6C08619}"/>
    <cellStyle name="Comma 2 2 6 2" xfId="525" xr:uid="{5E28ED91-6A17-451B-B0B6-CFFD47BBE899}"/>
    <cellStyle name="Comma 2 2 6 2 2" xfId="744" xr:uid="{1FBF0185-3E28-4DC9-A227-0F79F2EEF62E}"/>
    <cellStyle name="Comma 2 2 6 2 2 2" xfId="1748" xr:uid="{EF038A8A-5AB5-48A0-8269-F88B16DFD9C6}"/>
    <cellStyle name="Comma 2 2 6 2 2 2 2" xfId="4827" xr:uid="{6E3518C5-E2CA-4C0F-B0CB-D425EE4500A4}"/>
    <cellStyle name="Comma 2 2 6 2 2 2 2 2" xfId="13880" xr:uid="{7082B5F9-EFE7-4B22-AAAF-CC6F07C32F78}"/>
    <cellStyle name="Comma 2 2 6 2 2 2 3" xfId="7841" xr:uid="{DB45F845-BAF9-4F56-A36A-995B20BF24D6}"/>
    <cellStyle name="Comma 2 2 6 2 2 2 3 2" xfId="16894" xr:uid="{43BAA63A-DCD2-49B2-8EAC-489BFE47139F}"/>
    <cellStyle name="Comma 2 2 6 2 2 2 4" xfId="10862" xr:uid="{48B8841B-F2A3-4DB4-AC58-12AEBFD898F7}"/>
    <cellStyle name="Comma 2 2 6 2 2 3" xfId="2752" xr:uid="{FFE58254-D152-42D4-A639-5A7E64AAD0AA}"/>
    <cellStyle name="Comma 2 2 6 2 2 3 2" xfId="5831" xr:uid="{48D45819-367F-4E14-A192-FC70172EEE54}"/>
    <cellStyle name="Comma 2 2 6 2 2 3 2 2" xfId="14884" xr:uid="{C4199DF6-B782-40C8-A137-48BA75CECB16}"/>
    <cellStyle name="Comma 2 2 6 2 2 3 3" xfId="8845" xr:uid="{35D98DDF-D3DB-462C-9247-4375E4D29E75}"/>
    <cellStyle name="Comma 2 2 6 2 2 3 3 2" xfId="17898" xr:uid="{968F16E7-3D9B-4811-B4EF-083E17DB4200}"/>
    <cellStyle name="Comma 2 2 6 2 2 3 4" xfId="11866" xr:uid="{D9300664-8E50-4442-8FAD-9D7AE11CF84F}"/>
    <cellStyle name="Comma 2 2 6 2 2 4" xfId="3823" xr:uid="{767689BA-2CE7-4FF7-A5D1-349507F16368}"/>
    <cellStyle name="Comma 2 2 6 2 2 4 2" xfId="12876" xr:uid="{4060AC00-7CD4-4F22-94D5-9CCC2EB08FC1}"/>
    <cellStyle name="Comma 2 2 6 2 2 5" xfId="6837" xr:uid="{09BC27B2-4B0B-4EC0-9EF2-65E94CD6B051}"/>
    <cellStyle name="Comma 2 2 6 2 2 5 2" xfId="15890" xr:uid="{E4E8C7F2-8CF2-42B0-A6A1-6F50E45C321D}"/>
    <cellStyle name="Comma 2 2 6 2 2 6" xfId="9858" xr:uid="{7B3F0B4E-AFFC-4BC1-B88C-DC9DC4A6FE5F}"/>
    <cellStyle name="Comma 2 2 6 2 3" xfId="745" xr:uid="{5BA95D78-E251-4072-9951-CE538EA105E8}"/>
    <cellStyle name="Comma 2 2 6 2 3 2" xfId="1749" xr:uid="{BEE2B7F4-3F23-4ABF-B95E-01EA36C5464C}"/>
    <cellStyle name="Comma 2 2 6 2 3 2 2" xfId="4828" xr:uid="{1F1CCCEC-9524-42F8-B5F5-43835268AF5C}"/>
    <cellStyle name="Comma 2 2 6 2 3 2 2 2" xfId="13881" xr:uid="{5E59DE4D-5A86-4048-ACED-ABC5843B5A35}"/>
    <cellStyle name="Comma 2 2 6 2 3 2 3" xfId="7842" xr:uid="{33EA8B55-65C2-4997-994E-F65D100236B5}"/>
    <cellStyle name="Comma 2 2 6 2 3 2 3 2" xfId="16895" xr:uid="{E7DC390A-47FB-4D46-BAE5-960863E67A15}"/>
    <cellStyle name="Comma 2 2 6 2 3 2 4" xfId="10863" xr:uid="{09D6FB78-8100-4E8E-9E29-E4407E64FD9F}"/>
    <cellStyle name="Comma 2 2 6 2 3 3" xfId="2753" xr:uid="{C490F76E-705F-4636-8066-571B827546C3}"/>
    <cellStyle name="Comma 2 2 6 2 3 3 2" xfId="5832" xr:uid="{5E1E2F2A-7597-4CC8-9CD3-502ADB61909A}"/>
    <cellStyle name="Comma 2 2 6 2 3 3 2 2" xfId="14885" xr:uid="{AA745C88-D3A0-41F1-BE71-C1DDF0B6AD9C}"/>
    <cellStyle name="Comma 2 2 6 2 3 3 3" xfId="8846" xr:uid="{A6390502-94D3-4C68-AE6C-725AB1C4CB26}"/>
    <cellStyle name="Comma 2 2 6 2 3 3 3 2" xfId="17899" xr:uid="{5FF0FF32-D5F6-4F5C-85C9-4A7CBA791EF3}"/>
    <cellStyle name="Comma 2 2 6 2 3 3 4" xfId="11867" xr:uid="{63264214-C284-4C77-BF3F-72D55C453B5F}"/>
    <cellStyle name="Comma 2 2 6 2 3 4" xfId="3824" xr:uid="{17B52147-7AB3-463F-A33E-82D2A0353374}"/>
    <cellStyle name="Comma 2 2 6 2 3 4 2" xfId="12877" xr:uid="{95C7D6EE-6CE2-4626-9FDB-4CE1A8050E02}"/>
    <cellStyle name="Comma 2 2 6 2 3 5" xfId="6838" xr:uid="{C22CCCF6-B0FA-48A1-AC6A-6C76400CA33E}"/>
    <cellStyle name="Comma 2 2 6 2 3 5 2" xfId="15891" xr:uid="{4E254785-EDE8-4D14-B63E-2B643C4FA269}"/>
    <cellStyle name="Comma 2 2 6 2 3 6" xfId="9859" xr:uid="{3EEA32C3-0B98-4B91-A2FD-1C35F9972057}"/>
    <cellStyle name="Comma 2 2 6 2 4" xfId="1532" xr:uid="{3FECFD29-15B6-46A6-BE6D-B51D8622D613}"/>
    <cellStyle name="Comma 2 2 6 2 4 2" xfId="4611" xr:uid="{0B63D15C-7637-4AA1-AEB4-B80686699E47}"/>
    <cellStyle name="Comma 2 2 6 2 4 2 2" xfId="13664" xr:uid="{75457E81-E3E6-4638-8516-3528EA39E2D3}"/>
    <cellStyle name="Comma 2 2 6 2 4 3" xfId="7625" xr:uid="{E65AC92C-C00B-4363-A7C4-DCDDD77ED8D4}"/>
    <cellStyle name="Comma 2 2 6 2 4 3 2" xfId="16678" xr:uid="{9FE7EECC-CEA9-4A64-AEA6-0092DA377013}"/>
    <cellStyle name="Comma 2 2 6 2 4 4" xfId="10646" xr:uid="{2FA15B2D-ABC5-4D77-805C-7624643E7BB5}"/>
    <cellStyle name="Comma 2 2 6 2 5" xfId="2536" xr:uid="{FA47AF3C-6A1C-4367-90EE-9BAB985A6DD5}"/>
    <cellStyle name="Comma 2 2 6 2 5 2" xfId="5615" xr:uid="{73BDE9B2-5F5A-4753-A5A9-C2ADF596839B}"/>
    <cellStyle name="Comma 2 2 6 2 5 2 2" xfId="14668" xr:uid="{5242BB9E-F4B2-4292-BB25-27456AD60C6D}"/>
    <cellStyle name="Comma 2 2 6 2 5 3" xfId="8629" xr:uid="{A2430611-837E-49E7-8C0A-A8B007B77362}"/>
    <cellStyle name="Comma 2 2 6 2 5 3 2" xfId="17682" xr:uid="{D84BB81B-1BDC-4C8E-83C4-C5336476D2C4}"/>
    <cellStyle name="Comma 2 2 6 2 5 4" xfId="11650" xr:uid="{2E724CB2-C6D0-489A-BDD1-037A787B7359}"/>
    <cellStyle name="Comma 2 2 6 2 6" xfId="3606" xr:uid="{14DA5FCF-3743-4543-843F-131D8BEF5343}"/>
    <cellStyle name="Comma 2 2 6 2 6 2" xfId="12659" xr:uid="{FEB38196-6EC1-4DE6-AA34-092E8FA68A77}"/>
    <cellStyle name="Comma 2 2 6 2 7" xfId="6620" xr:uid="{DC011D8F-0BEA-4F17-9761-2475E138C06C}"/>
    <cellStyle name="Comma 2 2 6 2 7 2" xfId="15673" xr:uid="{45A821E6-22D8-4B10-87D8-7AA88C17D707}"/>
    <cellStyle name="Comma 2 2 6 2 8" xfId="9640" xr:uid="{885D381B-086A-4F46-9F55-F1E5CA66BCCD}"/>
    <cellStyle name="Comma 2 2 6 3" xfId="746" xr:uid="{2A03C82F-6EB3-41F6-A376-C2346C9F0518}"/>
    <cellStyle name="Comma 2 2 6 3 2" xfId="1750" xr:uid="{34651976-E104-4A04-A939-1590DF25C97D}"/>
    <cellStyle name="Comma 2 2 6 3 2 2" xfId="4829" xr:uid="{67394302-B8A7-4EBA-9891-460A4FC360D5}"/>
    <cellStyle name="Comma 2 2 6 3 2 2 2" xfId="13882" xr:uid="{BF01AB7C-DB28-4646-B308-AD361B8257B1}"/>
    <cellStyle name="Comma 2 2 6 3 2 3" xfId="7843" xr:uid="{ACFD9009-E0E9-4521-B7BA-1B81485C48AA}"/>
    <cellStyle name="Comma 2 2 6 3 2 3 2" xfId="16896" xr:uid="{E2E97392-038D-4739-B8F2-E5EB9C9155CE}"/>
    <cellStyle name="Comma 2 2 6 3 2 4" xfId="10864" xr:uid="{FCE7A2DE-288E-4F5F-A49A-E6412F46A860}"/>
    <cellStyle name="Comma 2 2 6 3 3" xfId="2754" xr:uid="{9FA25144-451A-4F7A-B25C-0469FEA97BA5}"/>
    <cellStyle name="Comma 2 2 6 3 3 2" xfId="5833" xr:uid="{FB6E958D-1ED9-416F-BF51-B3DD214B82E4}"/>
    <cellStyle name="Comma 2 2 6 3 3 2 2" xfId="14886" xr:uid="{473954E4-D11E-4CCD-8C32-F18D8850156D}"/>
    <cellStyle name="Comma 2 2 6 3 3 3" xfId="8847" xr:uid="{69349667-17B7-4AEA-A925-54B1F1F99722}"/>
    <cellStyle name="Comma 2 2 6 3 3 3 2" xfId="17900" xr:uid="{60A7192A-38DB-421E-BAF7-C176D567BC86}"/>
    <cellStyle name="Comma 2 2 6 3 3 4" xfId="11868" xr:uid="{9F6CB356-96E0-4E95-A865-CDEFE40958AD}"/>
    <cellStyle name="Comma 2 2 6 3 4" xfId="3825" xr:uid="{D1016312-489F-4062-B514-04AAB7496374}"/>
    <cellStyle name="Comma 2 2 6 3 4 2" xfId="12878" xr:uid="{E078EF0E-D12F-4A3F-B1EE-ED9974F2B2D3}"/>
    <cellStyle name="Comma 2 2 6 3 5" xfId="6839" xr:uid="{8943AEF6-3857-421C-A9FF-C40B9CDDD46D}"/>
    <cellStyle name="Comma 2 2 6 3 5 2" xfId="15892" xr:uid="{6FCDBC3B-AC60-4F33-BCB7-741511A918B8}"/>
    <cellStyle name="Comma 2 2 6 3 6" xfId="9860" xr:uid="{0B287BFE-44D4-411B-B518-B2E84CC7129D}"/>
    <cellStyle name="Comma 2 2 6 4" xfId="747" xr:uid="{44FE031A-4A9F-48F8-A281-BFD66FD1264C}"/>
    <cellStyle name="Comma 2 2 6 4 2" xfId="1751" xr:uid="{D785952E-B8BE-47FD-8E9B-C3F09EF258CF}"/>
    <cellStyle name="Comma 2 2 6 4 2 2" xfId="4830" xr:uid="{29DA879D-5FAA-4698-8629-27F955DE5306}"/>
    <cellStyle name="Comma 2 2 6 4 2 2 2" xfId="13883" xr:uid="{8E91705A-76EA-4ACB-A92A-638252669404}"/>
    <cellStyle name="Comma 2 2 6 4 2 3" xfId="7844" xr:uid="{0957BF41-E782-43A5-965E-A56943A16CD1}"/>
    <cellStyle name="Comma 2 2 6 4 2 3 2" xfId="16897" xr:uid="{DD183DD5-A8C3-4BDD-A496-CB6DA3D05532}"/>
    <cellStyle name="Comma 2 2 6 4 2 4" xfId="10865" xr:uid="{9F228EE9-21C2-4D14-AF7D-96B16E38FB0E}"/>
    <cellStyle name="Comma 2 2 6 4 3" xfId="2755" xr:uid="{FDC441B3-C43D-42A1-AAC1-141ADEC1AB19}"/>
    <cellStyle name="Comma 2 2 6 4 3 2" xfId="5834" xr:uid="{F1375D5E-E8D5-4137-B9AD-50432D8AE92D}"/>
    <cellStyle name="Comma 2 2 6 4 3 2 2" xfId="14887" xr:uid="{BB9889F2-50E3-4032-BD7E-859AE44A4D29}"/>
    <cellStyle name="Comma 2 2 6 4 3 3" xfId="8848" xr:uid="{E4D61405-EFF5-4A64-91CE-D9A423A309F2}"/>
    <cellStyle name="Comma 2 2 6 4 3 3 2" xfId="17901" xr:uid="{7013A0F6-4743-440D-9DC2-946AE74EA1B4}"/>
    <cellStyle name="Comma 2 2 6 4 3 4" xfId="11869" xr:uid="{1969A3F7-077B-4538-ABA8-BB984D59AFAD}"/>
    <cellStyle name="Comma 2 2 6 4 4" xfId="3826" xr:uid="{8AE8DA4B-0685-4025-BA1E-D81E96A54F56}"/>
    <cellStyle name="Comma 2 2 6 4 4 2" xfId="12879" xr:uid="{179CAF76-C9F5-4E29-A553-2D274869AF28}"/>
    <cellStyle name="Comma 2 2 6 4 5" xfId="6840" xr:uid="{812FA95D-FADB-4EE5-8723-22E864F242B1}"/>
    <cellStyle name="Comma 2 2 6 4 5 2" xfId="15893" xr:uid="{C7D3671A-D29F-4AB2-85FD-D0E90AF0A183}"/>
    <cellStyle name="Comma 2 2 6 4 6" xfId="9861" xr:uid="{7B2C8AF0-E76F-438D-B18E-CE25D762297D}"/>
    <cellStyle name="Comma 2 2 6 5" xfId="1361" xr:uid="{0E67939C-588C-4D53-B2AB-52A05AF698F3}"/>
    <cellStyle name="Comma 2 2 6 5 2" xfId="4440" xr:uid="{A6CB44FC-3373-4E07-A859-E1E15597B0AA}"/>
    <cellStyle name="Comma 2 2 6 5 2 2" xfId="13493" xr:uid="{A22DDF5D-9036-43CE-B101-548F44E13FC3}"/>
    <cellStyle name="Comma 2 2 6 5 3" xfId="7454" xr:uid="{B5F07372-8704-4F1B-B862-31F02B6FCA89}"/>
    <cellStyle name="Comma 2 2 6 5 3 2" xfId="16507" xr:uid="{C96D111B-CF66-4F72-846E-7D525F70251F}"/>
    <cellStyle name="Comma 2 2 6 5 4" xfId="10475" xr:uid="{E30AC53A-5F15-49A8-A191-75ABFEA7BC0D}"/>
    <cellStyle name="Comma 2 2 6 6" xfId="2365" xr:uid="{EF285BC4-C51D-4648-9C6F-780479CAFDA5}"/>
    <cellStyle name="Comma 2 2 6 6 2" xfId="5444" xr:uid="{8BEE9884-2580-4D2F-83B5-C2A50FEC7C2F}"/>
    <cellStyle name="Comma 2 2 6 6 2 2" xfId="14497" xr:uid="{B336BB56-4DB0-4D71-BB4E-38C45F19D4E3}"/>
    <cellStyle name="Comma 2 2 6 6 3" xfId="8458" xr:uid="{35854B59-7B0C-4EC4-9655-F56993D48C89}"/>
    <cellStyle name="Comma 2 2 6 6 3 2" xfId="17511" xr:uid="{A3D17616-A191-4A14-B658-1157D464A745}"/>
    <cellStyle name="Comma 2 2 6 6 4" xfId="11479" xr:uid="{D9D20F32-7A33-4BE4-B0CB-F3DC9675CFF3}"/>
    <cellStyle name="Comma 2 2 6 7" xfId="3434" xr:uid="{4948C72F-A4D3-41EE-8DB5-0F0E93260C2E}"/>
    <cellStyle name="Comma 2 2 6 7 2" xfId="12487" xr:uid="{B871EE60-F812-4798-973A-8F91F3D6549F}"/>
    <cellStyle name="Comma 2 2 6 8" xfId="6448" xr:uid="{5EBBAC50-A401-4CF2-8B57-F64FD232597A}"/>
    <cellStyle name="Comma 2 2 6 8 2" xfId="15501" xr:uid="{E42BC6C7-B332-4D30-A555-92B804773C16}"/>
    <cellStyle name="Comma 2 2 6 9" xfId="9468" xr:uid="{3A9113F1-A968-4D47-B1BE-AC85D7E4CE97}"/>
    <cellStyle name="Comma 2 2 7" xfId="414" xr:uid="{DDAAF7A2-4CE4-4625-AB62-ED2477E73D2A}"/>
    <cellStyle name="Comma 2 2 7 2" xfId="748" xr:uid="{A98C01F3-5141-4911-B9E9-505AD42C3249}"/>
    <cellStyle name="Comma 2 2 7 2 2" xfId="1752" xr:uid="{DEE40AED-32D6-4245-A366-342B6115E98B}"/>
    <cellStyle name="Comma 2 2 7 2 2 2" xfId="4831" xr:uid="{FAED175E-78E9-4666-895A-69F615E9A3F4}"/>
    <cellStyle name="Comma 2 2 7 2 2 2 2" xfId="13884" xr:uid="{260BA1EF-BF28-48F1-8294-7CAC647CA1C2}"/>
    <cellStyle name="Comma 2 2 7 2 2 3" xfId="7845" xr:uid="{6AE624BB-DCF8-4FFE-87C7-22ACCD6018EB}"/>
    <cellStyle name="Comma 2 2 7 2 2 3 2" xfId="16898" xr:uid="{E72C6F5E-F146-4CA2-AE49-212B2FE3FD5D}"/>
    <cellStyle name="Comma 2 2 7 2 2 4" xfId="10866" xr:uid="{7B30D1A5-2107-43A0-9500-91F2F799D6DB}"/>
    <cellStyle name="Comma 2 2 7 2 3" xfId="2756" xr:uid="{55C195D4-94E6-49C7-9C31-B2A6BD0FCD45}"/>
    <cellStyle name="Comma 2 2 7 2 3 2" xfId="5835" xr:uid="{5151F071-157A-4051-9C22-D24CA9F9F93B}"/>
    <cellStyle name="Comma 2 2 7 2 3 2 2" xfId="14888" xr:uid="{4D0D4D52-AC89-4C89-9EE6-79596E1C8CE6}"/>
    <cellStyle name="Comma 2 2 7 2 3 3" xfId="8849" xr:uid="{D6820C9B-1607-4261-8BAB-682E96249A80}"/>
    <cellStyle name="Comma 2 2 7 2 3 3 2" xfId="17902" xr:uid="{1EA3B7B3-298C-4CE5-867E-C3D281F58FFF}"/>
    <cellStyle name="Comma 2 2 7 2 3 4" xfId="11870" xr:uid="{77BAACB7-1D2D-4842-986C-1675A8721DBA}"/>
    <cellStyle name="Comma 2 2 7 2 4" xfId="3827" xr:uid="{A1E6ED64-B804-4E3C-82BC-3A79882E296D}"/>
    <cellStyle name="Comma 2 2 7 2 4 2" xfId="12880" xr:uid="{371B4296-B79D-4CF9-9D3B-32E83D7E336F}"/>
    <cellStyle name="Comma 2 2 7 2 5" xfId="6841" xr:uid="{CC596E76-3272-45E5-98FA-F99CE1AEBC7D}"/>
    <cellStyle name="Comma 2 2 7 2 5 2" xfId="15894" xr:uid="{9A4E12C4-08D3-4497-8E5F-0B4ED28AA9BE}"/>
    <cellStyle name="Comma 2 2 7 2 6" xfId="9862" xr:uid="{6BAFA35B-6B8F-4D15-B3EB-225E883DD4CE}"/>
    <cellStyle name="Comma 2 2 7 3" xfId="749" xr:uid="{45911A7B-4DE4-49CC-A7B6-EA5D465B801D}"/>
    <cellStyle name="Comma 2 2 7 3 2" xfId="1753" xr:uid="{B737E4CC-122B-4796-901D-8D0F39AFCAFF}"/>
    <cellStyle name="Comma 2 2 7 3 2 2" xfId="4832" xr:uid="{F6EA3753-2243-4F48-BC3D-D822569BF6F1}"/>
    <cellStyle name="Comma 2 2 7 3 2 2 2" xfId="13885" xr:uid="{28BA6A0C-7BAB-4FAA-9045-FCEAD3EF506E}"/>
    <cellStyle name="Comma 2 2 7 3 2 3" xfId="7846" xr:uid="{00D521E1-126E-4107-94F4-BA6F602B1AD6}"/>
    <cellStyle name="Comma 2 2 7 3 2 3 2" xfId="16899" xr:uid="{7A5E6226-63B9-4EA5-BC63-AE3AC23F37FD}"/>
    <cellStyle name="Comma 2 2 7 3 2 4" xfId="10867" xr:uid="{25E8DCD3-55F1-488C-AB23-13BF05491DDE}"/>
    <cellStyle name="Comma 2 2 7 3 3" xfId="2757" xr:uid="{5EA948EF-754B-4A74-BF71-43D32EAEC9E4}"/>
    <cellStyle name="Comma 2 2 7 3 3 2" xfId="5836" xr:uid="{AC602DCD-4D05-4630-B807-DC68081D9B6A}"/>
    <cellStyle name="Comma 2 2 7 3 3 2 2" xfId="14889" xr:uid="{F242D154-EAAD-4EC2-ACAC-E5AF3EF6E516}"/>
    <cellStyle name="Comma 2 2 7 3 3 3" xfId="8850" xr:uid="{48D62ECE-176B-4CE6-81E7-7976E6D3285A}"/>
    <cellStyle name="Comma 2 2 7 3 3 3 2" xfId="17903" xr:uid="{245DD040-9BCE-454D-8FF7-6A619B655383}"/>
    <cellStyle name="Comma 2 2 7 3 3 4" xfId="11871" xr:uid="{470CFC46-763A-4167-A524-861F4394E447}"/>
    <cellStyle name="Comma 2 2 7 3 4" xfId="3828" xr:uid="{26ACDA82-3357-4025-9086-07CAD84CBFBA}"/>
    <cellStyle name="Comma 2 2 7 3 4 2" xfId="12881" xr:uid="{C7202AE3-A1E5-408C-8EA7-F28AC374E8D3}"/>
    <cellStyle name="Comma 2 2 7 3 5" xfId="6842" xr:uid="{64CE42E9-1BC2-4F67-87D8-51A77CE66983}"/>
    <cellStyle name="Comma 2 2 7 3 5 2" xfId="15895" xr:uid="{82E7F8D3-E72E-4179-8FCA-E8BD5487A85C}"/>
    <cellStyle name="Comma 2 2 7 3 6" xfId="9863" xr:uid="{730B94E1-8C68-4B9B-8E87-86B9152815FF}"/>
    <cellStyle name="Comma 2 2 7 4" xfId="1424" xr:uid="{E8E54CA7-FB34-4638-8FC1-9871440B17B8}"/>
    <cellStyle name="Comma 2 2 7 4 2" xfId="4503" xr:uid="{03850E8A-1863-4557-A499-BD69C8C224E7}"/>
    <cellStyle name="Comma 2 2 7 4 2 2" xfId="13556" xr:uid="{697A6C9A-94D4-486C-84BC-2DC48BB71D9A}"/>
    <cellStyle name="Comma 2 2 7 4 3" xfId="7517" xr:uid="{3A46D8B9-2283-492A-8A5F-1E5F85081C26}"/>
    <cellStyle name="Comma 2 2 7 4 3 2" xfId="16570" xr:uid="{F148AED4-5A70-4A8D-BDB2-149E0CE2B847}"/>
    <cellStyle name="Comma 2 2 7 4 4" xfId="10538" xr:uid="{5F8B7B5A-D1A1-4B7D-8218-F96E2DC128EC}"/>
    <cellStyle name="Comma 2 2 7 5" xfId="2428" xr:uid="{08CB2381-EF38-4C15-BF54-1CF27AEDACCC}"/>
    <cellStyle name="Comma 2 2 7 5 2" xfId="5507" xr:uid="{16FBB8B7-436E-4BAE-85B7-53277D638F4B}"/>
    <cellStyle name="Comma 2 2 7 5 2 2" xfId="14560" xr:uid="{B2C35678-9A4B-4362-A3B1-60A7562C1B18}"/>
    <cellStyle name="Comma 2 2 7 5 3" xfId="8521" xr:uid="{E8B0595C-DFDB-4A04-990B-AE2BEB21A1DA}"/>
    <cellStyle name="Comma 2 2 7 5 3 2" xfId="17574" xr:uid="{DCD9AD26-EEFB-4567-B3C9-CE375A7DD6D7}"/>
    <cellStyle name="Comma 2 2 7 5 4" xfId="11542" xr:uid="{A3C40828-50F7-406B-8822-2ABD6D92421B}"/>
    <cellStyle name="Comma 2 2 7 6" xfId="3498" xr:uid="{7E9D65A2-F01B-4D8D-9871-CB7C2EB49E0D}"/>
    <cellStyle name="Comma 2 2 7 6 2" xfId="12551" xr:uid="{E8C44A31-0FB5-4228-98D7-AE570CA87D1E}"/>
    <cellStyle name="Comma 2 2 7 7" xfId="6512" xr:uid="{B278AA63-62C6-4757-8044-8C9374A49F4C}"/>
    <cellStyle name="Comma 2 2 7 7 2" xfId="15565" xr:uid="{B8D20E93-009E-45E4-8551-436B6875E7A3}"/>
    <cellStyle name="Comma 2 2 7 8" xfId="9532" xr:uid="{672E4B4D-0138-4317-A89F-BF385B74BB91}"/>
    <cellStyle name="Comma 2 2 8" xfId="750" xr:uid="{61A61039-E1AA-4693-823B-8A819C0067A6}"/>
    <cellStyle name="Comma 2 2 8 2" xfId="1754" xr:uid="{647C38F6-B0C2-4183-AB73-7055DEE0DC72}"/>
    <cellStyle name="Comma 2 2 8 2 2" xfId="4833" xr:uid="{CB7BD870-2CBD-432A-8B72-8F376955BEC4}"/>
    <cellStyle name="Comma 2 2 8 2 2 2" xfId="13886" xr:uid="{FAFB9477-35EE-4F9C-B566-5E8EA1B44793}"/>
    <cellStyle name="Comma 2 2 8 2 3" xfId="7847" xr:uid="{E5E427B4-D8AE-4349-A7FD-297B7E969497}"/>
    <cellStyle name="Comma 2 2 8 2 3 2" xfId="16900" xr:uid="{4ED4DF8F-7729-4268-9794-53F977B9EC16}"/>
    <cellStyle name="Comma 2 2 8 2 4" xfId="10868" xr:uid="{34891378-1501-441F-9100-C91BED5CF850}"/>
    <cellStyle name="Comma 2 2 8 3" xfId="2758" xr:uid="{0AFE168D-D48F-4CF5-96CB-DAA3835E7069}"/>
    <cellStyle name="Comma 2 2 8 3 2" xfId="5837" xr:uid="{B607158A-BB1F-4B64-8295-D97044951844}"/>
    <cellStyle name="Comma 2 2 8 3 2 2" xfId="14890" xr:uid="{68AB7A5A-50BA-4753-856F-11CE9A770DF2}"/>
    <cellStyle name="Comma 2 2 8 3 3" xfId="8851" xr:uid="{6A5FA1EB-0CEC-442C-990C-086C275F5622}"/>
    <cellStyle name="Comma 2 2 8 3 3 2" xfId="17904" xr:uid="{02563C4F-3846-454E-94B4-96EEB36650A7}"/>
    <cellStyle name="Comma 2 2 8 3 4" xfId="11872" xr:uid="{9F517091-4793-489A-B6C0-B0DE0DB6963B}"/>
    <cellStyle name="Comma 2 2 8 4" xfId="3829" xr:uid="{CDC0F58C-1733-49FB-AEBA-DD10A5E32EE1}"/>
    <cellStyle name="Comma 2 2 8 4 2" xfId="12882" xr:uid="{F6225830-4CE0-4688-AEA9-5306B01CC8C6}"/>
    <cellStyle name="Comma 2 2 8 5" xfId="6843" xr:uid="{A27A3848-DCF7-4ED9-ABCA-ECE70E09C3BC}"/>
    <cellStyle name="Comma 2 2 8 5 2" xfId="15896" xr:uid="{A8BEAC36-1140-457D-8835-8F274FC77B32}"/>
    <cellStyle name="Comma 2 2 8 6" xfId="9864" xr:uid="{575ACD8D-9AF4-4D9B-ADC3-FBFB8F4A6A5D}"/>
    <cellStyle name="Comma 2 2 9" xfId="751" xr:uid="{44D61FDD-9056-4873-A8BD-9C5F03B8BFE4}"/>
    <cellStyle name="Comma 2 2 9 2" xfId="1755" xr:uid="{1A2350EF-71E9-4AC5-832C-B3882DDECF70}"/>
    <cellStyle name="Comma 2 2 9 2 2" xfId="4834" xr:uid="{A55F8B52-FFE2-4EF1-8017-9552F39E98DE}"/>
    <cellStyle name="Comma 2 2 9 2 2 2" xfId="13887" xr:uid="{9E92D7D8-DF1F-4FB1-8CFE-BF0C7FEF229A}"/>
    <cellStyle name="Comma 2 2 9 2 3" xfId="7848" xr:uid="{3D0B4116-B237-4437-9C2A-7BB11431C34C}"/>
    <cellStyle name="Comma 2 2 9 2 3 2" xfId="16901" xr:uid="{082C19CC-1CBA-4744-8A29-B5FB6961EE05}"/>
    <cellStyle name="Comma 2 2 9 2 4" xfId="10869" xr:uid="{98FBFF26-670F-4445-A93D-9CC462B43194}"/>
    <cellStyle name="Comma 2 2 9 3" xfId="2759" xr:uid="{D184CEBE-7A03-4DBF-8771-1CA8C6F11AB6}"/>
    <cellStyle name="Comma 2 2 9 3 2" xfId="5838" xr:uid="{45E05524-178F-40F1-A815-1589AABED2B2}"/>
    <cellStyle name="Comma 2 2 9 3 2 2" xfId="14891" xr:uid="{EA51088A-E47B-4112-AF97-4E4D9C63EB19}"/>
    <cellStyle name="Comma 2 2 9 3 3" xfId="8852" xr:uid="{D7DEAF98-7EB2-4C72-86A6-830B77023EA2}"/>
    <cellStyle name="Comma 2 2 9 3 3 2" xfId="17905" xr:uid="{889A668F-C39C-4F3B-87FB-86A0996DEEB1}"/>
    <cellStyle name="Comma 2 2 9 3 4" xfId="11873" xr:uid="{684A4CD9-71F6-4D33-9EE5-DF0ACF304029}"/>
    <cellStyle name="Comma 2 2 9 4" xfId="3830" xr:uid="{C090C1FF-3BFA-43A4-93B8-1D22532B005C}"/>
    <cellStyle name="Comma 2 2 9 4 2" xfId="12883" xr:uid="{5A5EAD10-E2CF-41EB-8FED-1B840BF74693}"/>
    <cellStyle name="Comma 2 2 9 5" xfId="6844" xr:uid="{B1D18DAF-F7BC-4CF1-A9A7-0BA12BA41FAD}"/>
    <cellStyle name="Comma 2 2 9 5 2" xfId="15897" xr:uid="{0A0F3F5C-8120-4241-81F9-6D0EBC45754B}"/>
    <cellStyle name="Comma 2 2 9 6" xfId="9865" xr:uid="{52867FF2-603C-4920-BF80-6DE4719D1C45}"/>
    <cellStyle name="Comma 2 3" xfId="92" xr:uid="{B1CD317E-6D73-49A7-AAA7-49A71E7DB388}"/>
    <cellStyle name="Comma 2 3 10" xfId="2261" xr:uid="{F9967639-B030-4F53-9AAA-186CEC49E18A}"/>
    <cellStyle name="Comma 2 3 10 2" xfId="5340" xr:uid="{67F2F4F3-97BC-43A0-B6C3-8A042333A0DC}"/>
    <cellStyle name="Comma 2 3 10 2 2" xfId="14393" xr:uid="{876E2C83-8844-48EB-8A4E-636A96ABB27C}"/>
    <cellStyle name="Comma 2 3 10 3" xfId="8354" xr:uid="{543D9150-0837-4178-B8C9-130A419B6E98}"/>
    <cellStyle name="Comma 2 3 10 3 2" xfId="17407" xr:uid="{9D9A54DE-9CDB-462E-9433-C53B3565A631}"/>
    <cellStyle name="Comma 2 3 10 4" xfId="11375" xr:uid="{9D7506A4-9490-4CD4-B8FE-91A4BA379221}"/>
    <cellStyle name="Comma 2 3 11" xfId="3330" xr:uid="{27CD0C26-C126-4092-8467-09347A0586D8}"/>
    <cellStyle name="Comma 2 3 11 2" xfId="12383" xr:uid="{2449AB44-11A2-4E7C-91D4-AE1E838FF060}"/>
    <cellStyle name="Comma 2 3 12" xfId="6344" xr:uid="{7A413996-FFBE-425A-82FA-8198297CEC03}"/>
    <cellStyle name="Comma 2 3 12 2" xfId="15397" xr:uid="{13107AAB-BB06-466B-8B17-0EE9AF992234}"/>
    <cellStyle name="Comma 2 3 13" xfId="9364" xr:uid="{CE73E004-4DBF-4193-8C39-583402729BAA}"/>
    <cellStyle name="Comma 2 3 2" xfId="108" xr:uid="{A07CD556-3B80-45AD-AF16-9C256F8BFFFC}"/>
    <cellStyle name="Comma 2 3 2 10" xfId="9380" xr:uid="{65BE50BD-587C-4C95-A132-9CFEAAB8E388}"/>
    <cellStyle name="Comma 2 3 2 2" xfId="140" xr:uid="{37EE2FC3-9959-445F-A542-0D7D5E31B08C}"/>
    <cellStyle name="Comma 2 3 2 2 2" xfId="467" xr:uid="{98122E5D-079D-4CBF-9D8F-48C2B0FA8414}"/>
    <cellStyle name="Comma 2 3 2 2 2 2" xfId="752" xr:uid="{E6C140E5-44A8-4FF3-ADEA-E8CEB397A30E}"/>
    <cellStyle name="Comma 2 3 2 2 2 2 2" xfId="1756" xr:uid="{585B5203-E28B-409A-BAEE-7CD5C57EC423}"/>
    <cellStyle name="Comma 2 3 2 2 2 2 2 2" xfId="4835" xr:uid="{8BEA1961-DE91-40C1-9FD6-247FE520C59A}"/>
    <cellStyle name="Comma 2 3 2 2 2 2 2 2 2" xfId="13888" xr:uid="{50BB57F9-B379-4948-989E-EEED39EAD6FA}"/>
    <cellStyle name="Comma 2 3 2 2 2 2 2 3" xfId="7849" xr:uid="{5D58833E-7A0F-4900-9E85-76C742CC3EF4}"/>
    <cellStyle name="Comma 2 3 2 2 2 2 2 3 2" xfId="16902" xr:uid="{DA7AC227-4E92-48A2-8F92-63CCEC3B3DC1}"/>
    <cellStyle name="Comma 2 3 2 2 2 2 2 4" xfId="10870" xr:uid="{BF659067-E440-4734-8146-13240F0BCCA0}"/>
    <cellStyle name="Comma 2 3 2 2 2 2 3" xfId="2760" xr:uid="{2FBDB676-7CB9-4AAD-A8D8-3A0C56DD6FFC}"/>
    <cellStyle name="Comma 2 3 2 2 2 2 3 2" xfId="5839" xr:uid="{92C3CAEA-3D59-4BB2-9B7C-4521863B150A}"/>
    <cellStyle name="Comma 2 3 2 2 2 2 3 2 2" xfId="14892" xr:uid="{78D22E74-9202-46F4-B2E3-5265C9BB6A2A}"/>
    <cellStyle name="Comma 2 3 2 2 2 2 3 3" xfId="8853" xr:uid="{1C4A217C-74D0-4A9C-A638-CB5324885E3D}"/>
    <cellStyle name="Comma 2 3 2 2 2 2 3 3 2" xfId="17906" xr:uid="{27F2FE50-C070-4179-80E5-B403A51B6BF7}"/>
    <cellStyle name="Comma 2 3 2 2 2 2 3 4" xfId="11874" xr:uid="{8DEE565F-4324-4A8E-BF91-07439DBD04DD}"/>
    <cellStyle name="Comma 2 3 2 2 2 2 4" xfId="3831" xr:uid="{078D2D6B-C46E-4006-A13C-C921A3BDEFB3}"/>
    <cellStyle name="Comma 2 3 2 2 2 2 4 2" xfId="12884" xr:uid="{0F353213-2067-464C-8979-0B9E4904A9BC}"/>
    <cellStyle name="Comma 2 3 2 2 2 2 5" xfId="6845" xr:uid="{69825B0D-6BD6-44F2-A80C-628194D1F397}"/>
    <cellStyle name="Comma 2 3 2 2 2 2 5 2" xfId="15898" xr:uid="{F6DDD440-7D9F-46FF-AB4D-1CD62D52A793}"/>
    <cellStyle name="Comma 2 3 2 2 2 2 6" xfId="9866" xr:uid="{9CCFC1A2-C309-4F87-9BBB-C89DFA897B6E}"/>
    <cellStyle name="Comma 2 3 2 2 2 3" xfId="753" xr:uid="{BAC74EE9-B029-46AC-AFE3-159411FFF325}"/>
    <cellStyle name="Comma 2 3 2 2 2 3 2" xfId="1757" xr:uid="{368E5E74-003E-4A97-A398-43A4B12A7BFF}"/>
    <cellStyle name="Comma 2 3 2 2 2 3 2 2" xfId="4836" xr:uid="{F13466DC-F607-482C-B829-4B260C575AD8}"/>
    <cellStyle name="Comma 2 3 2 2 2 3 2 2 2" xfId="13889" xr:uid="{F153634C-65B5-45BC-95B2-BB63F51B717A}"/>
    <cellStyle name="Comma 2 3 2 2 2 3 2 3" xfId="7850" xr:uid="{19BCCC1C-27C4-43D7-922F-4F5C637F482B}"/>
    <cellStyle name="Comma 2 3 2 2 2 3 2 3 2" xfId="16903" xr:uid="{7939E9DE-B1B1-406B-A1FE-0CB293C630E5}"/>
    <cellStyle name="Comma 2 3 2 2 2 3 2 4" xfId="10871" xr:uid="{5E88CDA3-0571-450F-94FD-F8D53FA3CB9E}"/>
    <cellStyle name="Comma 2 3 2 2 2 3 3" xfId="2761" xr:uid="{88CE4F33-9F17-4F0A-BAC2-33AE7D55D2C1}"/>
    <cellStyle name="Comma 2 3 2 2 2 3 3 2" xfId="5840" xr:uid="{899023A4-A1C9-4ABB-AD73-CD6FC909B227}"/>
    <cellStyle name="Comma 2 3 2 2 2 3 3 2 2" xfId="14893" xr:uid="{9BC6DFCB-E599-45E4-8527-E645CF5A3C38}"/>
    <cellStyle name="Comma 2 3 2 2 2 3 3 3" xfId="8854" xr:uid="{94D0B394-0A67-4DA5-8A23-A4CD524DB969}"/>
    <cellStyle name="Comma 2 3 2 2 2 3 3 3 2" xfId="17907" xr:uid="{CEAF2AB5-5FA9-4B35-A2F3-2032BFE11E52}"/>
    <cellStyle name="Comma 2 3 2 2 2 3 3 4" xfId="11875" xr:uid="{184C7832-15D8-49F3-BD79-90A320BB9009}"/>
    <cellStyle name="Comma 2 3 2 2 2 3 4" xfId="3832" xr:uid="{FE8CA67D-C628-4812-91CF-CBB88635CA68}"/>
    <cellStyle name="Comma 2 3 2 2 2 3 4 2" xfId="12885" xr:uid="{F61F68B3-A6A6-4518-BB6B-9CE02AE06C55}"/>
    <cellStyle name="Comma 2 3 2 2 2 3 5" xfId="6846" xr:uid="{66AEE4E5-3BC3-49E6-B238-E3CE357CB0BA}"/>
    <cellStyle name="Comma 2 3 2 2 2 3 5 2" xfId="15899" xr:uid="{24B8799A-BFBA-4F12-A7B3-143F02A33A2E}"/>
    <cellStyle name="Comma 2 3 2 2 2 3 6" xfId="9867" xr:uid="{D7E1FAB9-BB8C-4F66-BF20-16E4424E4C79}"/>
    <cellStyle name="Comma 2 3 2 2 2 4" xfId="1476" xr:uid="{578484AC-EDCF-4DF7-93F5-9DC36EE38ACD}"/>
    <cellStyle name="Comma 2 3 2 2 2 4 2" xfId="4555" xr:uid="{7826F350-80F0-496D-90DB-95EA22DA93FC}"/>
    <cellStyle name="Comma 2 3 2 2 2 4 2 2" xfId="13608" xr:uid="{84B07818-FFEE-49CB-8691-7610AEAA64D8}"/>
    <cellStyle name="Comma 2 3 2 2 2 4 3" xfId="7569" xr:uid="{A169DC53-5B09-4D53-916E-060522C4DA1C}"/>
    <cellStyle name="Comma 2 3 2 2 2 4 3 2" xfId="16622" xr:uid="{D6C783B1-DF0A-43B8-8EFE-276ED6B956FB}"/>
    <cellStyle name="Comma 2 3 2 2 2 4 4" xfId="10590" xr:uid="{0B5FD083-4D97-49A5-AAE1-AD8009B53424}"/>
    <cellStyle name="Comma 2 3 2 2 2 5" xfId="2480" xr:uid="{1D33F17C-B5AB-4DEF-AF20-942F5FC3D9E3}"/>
    <cellStyle name="Comma 2 3 2 2 2 5 2" xfId="5559" xr:uid="{9E223FDD-0657-4BA0-BAD8-DE06C28BFBDB}"/>
    <cellStyle name="Comma 2 3 2 2 2 5 2 2" xfId="14612" xr:uid="{4452838A-F21F-4000-A466-0725DB979896}"/>
    <cellStyle name="Comma 2 3 2 2 2 5 3" xfId="8573" xr:uid="{76D6A6CF-A6A9-4777-8E8C-77ADE548FA01}"/>
    <cellStyle name="Comma 2 3 2 2 2 5 3 2" xfId="17626" xr:uid="{F85CAC4D-2FBA-4BDB-824E-10D39D69A076}"/>
    <cellStyle name="Comma 2 3 2 2 2 5 4" xfId="11594" xr:uid="{1D8DB5F2-FDFE-4BE7-AF9F-6C8E03901EA0}"/>
    <cellStyle name="Comma 2 3 2 2 2 6" xfId="3550" xr:uid="{FBD3C5FB-3874-4779-A30F-CFE427E397A5}"/>
    <cellStyle name="Comma 2 3 2 2 2 6 2" xfId="12603" xr:uid="{D783FDDA-75D6-46BA-95FC-3AEC095D3AEB}"/>
    <cellStyle name="Comma 2 3 2 2 2 7" xfId="6564" xr:uid="{3EDE805E-C687-4079-96BC-C30130DF61AA}"/>
    <cellStyle name="Comma 2 3 2 2 2 7 2" xfId="15617" xr:uid="{D065D8C9-C866-4839-BED1-1D8282716268}"/>
    <cellStyle name="Comma 2 3 2 2 2 8" xfId="9584" xr:uid="{BD9235EC-0923-4CBD-BE32-3101D868B6B5}"/>
    <cellStyle name="Comma 2 3 2 2 3" xfId="754" xr:uid="{8A8E2FDA-D454-4948-AA96-CB715681F17C}"/>
    <cellStyle name="Comma 2 3 2 2 3 2" xfId="1758" xr:uid="{A7AA34DE-7169-473F-9704-64C5E92FAA7F}"/>
    <cellStyle name="Comma 2 3 2 2 3 2 2" xfId="4837" xr:uid="{D1D34E7C-66BA-47F6-A594-0310A2210560}"/>
    <cellStyle name="Comma 2 3 2 2 3 2 2 2" xfId="13890" xr:uid="{40395FFC-1C14-41E2-B77C-805857BA0BE9}"/>
    <cellStyle name="Comma 2 3 2 2 3 2 3" xfId="7851" xr:uid="{82CFC183-A4FC-41FA-A901-1F21C2B34BB8}"/>
    <cellStyle name="Comma 2 3 2 2 3 2 3 2" xfId="16904" xr:uid="{BF005676-6AC5-422A-8DBF-AEF8A8C4282A}"/>
    <cellStyle name="Comma 2 3 2 2 3 2 4" xfId="10872" xr:uid="{24AB919A-00A6-4643-815B-2082FF2F85AB}"/>
    <cellStyle name="Comma 2 3 2 2 3 3" xfId="2762" xr:uid="{7030F562-B348-4AEA-A64D-F62A37992AA7}"/>
    <cellStyle name="Comma 2 3 2 2 3 3 2" xfId="5841" xr:uid="{050DA35A-5B23-4154-8EFD-344E4FC0FEED}"/>
    <cellStyle name="Comma 2 3 2 2 3 3 2 2" xfId="14894" xr:uid="{B6D78B76-5F2E-4783-865D-B6B022097E08}"/>
    <cellStyle name="Comma 2 3 2 2 3 3 3" xfId="8855" xr:uid="{9E8D4C2F-1D9D-4DFF-A08C-D9F3E696F449}"/>
    <cellStyle name="Comma 2 3 2 2 3 3 3 2" xfId="17908" xr:uid="{9266AC03-F79B-4A4F-87E1-14D7D2C35073}"/>
    <cellStyle name="Comma 2 3 2 2 3 3 4" xfId="11876" xr:uid="{9BDD563B-7396-48B5-9D40-38B8D972E476}"/>
    <cellStyle name="Comma 2 3 2 2 3 4" xfId="3833" xr:uid="{7A5B4864-5E43-4135-8A8C-3D0D0D6AA063}"/>
    <cellStyle name="Comma 2 3 2 2 3 4 2" xfId="12886" xr:uid="{E2C32BF3-062C-4ADF-BFB0-30E3EC498A2F}"/>
    <cellStyle name="Comma 2 3 2 2 3 5" xfId="6847" xr:uid="{6BBA1D57-86C4-4D73-83BF-F85D5077B7BB}"/>
    <cellStyle name="Comma 2 3 2 2 3 5 2" xfId="15900" xr:uid="{67F01EF0-78E1-4730-B1E7-DFC7FBF8C6E6}"/>
    <cellStyle name="Comma 2 3 2 2 3 6" xfId="9868" xr:uid="{DB3405C7-585C-41DD-9FD4-BBC912CB658F}"/>
    <cellStyle name="Comma 2 3 2 2 4" xfId="755" xr:uid="{2A6F224F-B8C2-46C5-861B-48ED8364CB6F}"/>
    <cellStyle name="Comma 2 3 2 2 4 2" xfId="1759" xr:uid="{A79E3898-7980-4C5C-A835-9E7D84C7E07F}"/>
    <cellStyle name="Comma 2 3 2 2 4 2 2" xfId="4838" xr:uid="{81D8410E-0A8C-42F4-9969-3CA9DC15C493}"/>
    <cellStyle name="Comma 2 3 2 2 4 2 2 2" xfId="13891" xr:uid="{61B411AC-6CF0-414A-A016-D87F15802DA6}"/>
    <cellStyle name="Comma 2 3 2 2 4 2 3" xfId="7852" xr:uid="{A5E84563-AA38-427B-8165-EA21A1915C39}"/>
    <cellStyle name="Comma 2 3 2 2 4 2 3 2" xfId="16905" xr:uid="{259C8DD4-585C-45FF-A8DF-F8E8E4BAA74F}"/>
    <cellStyle name="Comma 2 3 2 2 4 2 4" xfId="10873" xr:uid="{8669B729-3907-45D3-BAA1-560DB7EED4A2}"/>
    <cellStyle name="Comma 2 3 2 2 4 3" xfId="2763" xr:uid="{D91D9B45-4038-45BE-AD1F-146C18EBEDB1}"/>
    <cellStyle name="Comma 2 3 2 2 4 3 2" xfId="5842" xr:uid="{2A0EF706-86CF-421D-BEEE-0B53FF967970}"/>
    <cellStyle name="Comma 2 3 2 2 4 3 2 2" xfId="14895" xr:uid="{E070654F-11C8-4F20-AC61-6EF453AC9CA7}"/>
    <cellStyle name="Comma 2 3 2 2 4 3 3" xfId="8856" xr:uid="{4615922D-06EB-4B9B-A6BB-E7387CE0C0A9}"/>
    <cellStyle name="Comma 2 3 2 2 4 3 3 2" xfId="17909" xr:uid="{1703FEE5-B48E-47B9-9C9D-530E11F07127}"/>
    <cellStyle name="Comma 2 3 2 2 4 3 4" xfId="11877" xr:uid="{96DD29A8-3EFF-495D-9959-78E08CDA57D8}"/>
    <cellStyle name="Comma 2 3 2 2 4 4" xfId="3834" xr:uid="{0925602D-0C99-47D8-855C-EA8D5F87E1C1}"/>
    <cellStyle name="Comma 2 3 2 2 4 4 2" xfId="12887" xr:uid="{6D633733-03B6-49DC-A554-3EB9C654BE8A}"/>
    <cellStyle name="Comma 2 3 2 2 4 5" xfId="6848" xr:uid="{9EA03A25-4024-4724-8BD6-06F8F184399E}"/>
    <cellStyle name="Comma 2 3 2 2 4 5 2" xfId="15901" xr:uid="{18373EBD-861D-497F-B59D-244BD0170B03}"/>
    <cellStyle name="Comma 2 3 2 2 4 6" xfId="9869" xr:uid="{769E6DB6-933D-4744-BAA6-15129E5FA4AD}"/>
    <cellStyle name="Comma 2 3 2 2 5" xfId="1305" xr:uid="{3951E50C-EA65-4D63-952D-93A543EE34DF}"/>
    <cellStyle name="Comma 2 3 2 2 5 2" xfId="4384" xr:uid="{F20D64B6-57A3-4FEC-A72E-B6C98FBA2A67}"/>
    <cellStyle name="Comma 2 3 2 2 5 2 2" xfId="13437" xr:uid="{1090004A-A403-4FC2-A7AD-65AA353386DB}"/>
    <cellStyle name="Comma 2 3 2 2 5 3" xfId="7398" xr:uid="{86BEF967-CDDE-4E07-A914-87E6F9B36949}"/>
    <cellStyle name="Comma 2 3 2 2 5 3 2" xfId="16451" xr:uid="{91822E33-2E7C-4300-8F0D-9DB09534C10B}"/>
    <cellStyle name="Comma 2 3 2 2 5 4" xfId="10419" xr:uid="{F631D968-7B86-4C34-85CF-B73E27721434}"/>
    <cellStyle name="Comma 2 3 2 2 6" xfId="2309" xr:uid="{571B2EFA-9204-433A-89A1-16736D9C144D}"/>
    <cellStyle name="Comma 2 3 2 2 6 2" xfId="5388" xr:uid="{9FB50DF8-7FA6-42A8-926E-B294056D0E7D}"/>
    <cellStyle name="Comma 2 3 2 2 6 2 2" xfId="14441" xr:uid="{5442EFFD-3697-4D13-8A32-232BBC7F0ED6}"/>
    <cellStyle name="Comma 2 3 2 2 6 3" xfId="8402" xr:uid="{25FDE93A-A6E1-4928-9617-D09332BF281A}"/>
    <cellStyle name="Comma 2 3 2 2 6 3 2" xfId="17455" xr:uid="{6C04895A-A20C-44BF-A1AA-FE8673760416}"/>
    <cellStyle name="Comma 2 3 2 2 6 4" xfId="11423" xr:uid="{1B7BBD01-E027-4BB9-9902-EB1ACC8A32F6}"/>
    <cellStyle name="Comma 2 3 2 2 7" xfId="3378" xr:uid="{47861052-113A-4ADE-9108-8398E15ACB45}"/>
    <cellStyle name="Comma 2 3 2 2 7 2" xfId="12431" xr:uid="{0E565CAB-FEF8-445C-A672-0B760A618069}"/>
    <cellStyle name="Comma 2 3 2 2 8" xfId="6392" xr:uid="{CF161B52-B67E-4393-96C3-6BDD83F1783F}"/>
    <cellStyle name="Comma 2 3 2 2 8 2" xfId="15445" xr:uid="{B78B54F7-D8F5-4C7A-A470-773BCD783B79}"/>
    <cellStyle name="Comma 2 3 2 2 9" xfId="9412" xr:uid="{19A81BB4-C700-4CA4-A77C-ED2823AC7E25}"/>
    <cellStyle name="Comma 2 3 2 3" xfId="435" xr:uid="{D417AE82-E52F-4484-8DB9-0FB06834AEF3}"/>
    <cellStyle name="Comma 2 3 2 3 2" xfId="756" xr:uid="{EE12172F-4AF2-4E6D-A225-479DF545185A}"/>
    <cellStyle name="Comma 2 3 2 3 2 2" xfId="1760" xr:uid="{D00B934F-4DA0-42C1-A61F-38D0E4B1CCB3}"/>
    <cellStyle name="Comma 2 3 2 3 2 2 2" xfId="4839" xr:uid="{DD182D64-3A42-4947-B838-4161AC15474B}"/>
    <cellStyle name="Comma 2 3 2 3 2 2 2 2" xfId="13892" xr:uid="{FB3B7835-A0D1-467D-8215-E1708267DFF9}"/>
    <cellStyle name="Comma 2 3 2 3 2 2 3" xfId="7853" xr:uid="{9FE6E19E-C6E1-4D63-8936-40F4003F00AB}"/>
    <cellStyle name="Comma 2 3 2 3 2 2 3 2" xfId="16906" xr:uid="{634CF05D-F7D3-46F1-93BF-D238A75F1C44}"/>
    <cellStyle name="Comma 2 3 2 3 2 2 4" xfId="10874" xr:uid="{12BFBF49-A2CB-4980-BA4E-9E7CB01D5B96}"/>
    <cellStyle name="Comma 2 3 2 3 2 3" xfId="2764" xr:uid="{37D80D40-E09B-4718-A518-DFAC870483F3}"/>
    <cellStyle name="Comma 2 3 2 3 2 3 2" xfId="5843" xr:uid="{70F140F4-5423-4D88-AF5E-212D4074CD56}"/>
    <cellStyle name="Comma 2 3 2 3 2 3 2 2" xfId="14896" xr:uid="{DFDB4A2A-609E-4FE7-AC64-2F08EEED8246}"/>
    <cellStyle name="Comma 2 3 2 3 2 3 3" xfId="8857" xr:uid="{5CCD3CF2-71AD-483A-92B8-5247A8EEE95D}"/>
    <cellStyle name="Comma 2 3 2 3 2 3 3 2" xfId="17910" xr:uid="{2A7E95B0-6F73-41E4-BDB3-C56AEB8E7819}"/>
    <cellStyle name="Comma 2 3 2 3 2 3 4" xfId="11878" xr:uid="{3835837A-C0A9-4D7C-BF77-8E3524EB64A8}"/>
    <cellStyle name="Comma 2 3 2 3 2 4" xfId="3835" xr:uid="{8A2A0397-07E9-4B95-9552-C04EAEB09F90}"/>
    <cellStyle name="Comma 2 3 2 3 2 4 2" xfId="12888" xr:uid="{A54BFF97-CFEC-42C5-BBBF-622F42FE14A8}"/>
    <cellStyle name="Comma 2 3 2 3 2 5" xfId="6849" xr:uid="{9898E1DE-7B63-4B55-89A7-E6F9A7EEC04E}"/>
    <cellStyle name="Comma 2 3 2 3 2 5 2" xfId="15902" xr:uid="{0C90FA1A-96C3-46C9-AF86-13845E265E87}"/>
    <cellStyle name="Comma 2 3 2 3 2 6" xfId="9870" xr:uid="{BE23E8B3-8D25-45BE-A9FD-AB143292F763}"/>
    <cellStyle name="Comma 2 3 2 3 3" xfId="757" xr:uid="{B041201F-20FB-4603-AC1D-7A8E913496CC}"/>
    <cellStyle name="Comma 2 3 2 3 3 2" xfId="1761" xr:uid="{D475FD5C-8C1E-4ABF-B0F0-272EAFF444F9}"/>
    <cellStyle name="Comma 2 3 2 3 3 2 2" xfId="4840" xr:uid="{FC2B1656-B361-4D5C-BF7C-CF4D44D44408}"/>
    <cellStyle name="Comma 2 3 2 3 3 2 2 2" xfId="13893" xr:uid="{FEB7108A-EF02-48E6-AD26-C6DF2F6DA8E0}"/>
    <cellStyle name="Comma 2 3 2 3 3 2 3" xfId="7854" xr:uid="{E6F90FCB-3666-4D2E-85CF-7D545E5C4E22}"/>
    <cellStyle name="Comma 2 3 2 3 3 2 3 2" xfId="16907" xr:uid="{2C32BD9A-F887-4115-B32D-DEA7F318ADA2}"/>
    <cellStyle name="Comma 2 3 2 3 3 2 4" xfId="10875" xr:uid="{AA997E44-7FAE-4067-8EA3-7604F05BEAE4}"/>
    <cellStyle name="Comma 2 3 2 3 3 3" xfId="2765" xr:uid="{C09AE77F-E170-4DED-8D65-326E861F6CA6}"/>
    <cellStyle name="Comma 2 3 2 3 3 3 2" xfId="5844" xr:uid="{101D9015-D54C-4A04-81F4-1C6C7DC9C5CF}"/>
    <cellStyle name="Comma 2 3 2 3 3 3 2 2" xfId="14897" xr:uid="{8556647E-DEB4-4D02-BA10-C78566E2326B}"/>
    <cellStyle name="Comma 2 3 2 3 3 3 3" xfId="8858" xr:uid="{B98E1865-2472-4C60-8263-7ED9F9F386B8}"/>
    <cellStyle name="Comma 2 3 2 3 3 3 3 2" xfId="17911" xr:uid="{FD5FC6AD-FB37-4078-8231-A128F9E857C2}"/>
    <cellStyle name="Comma 2 3 2 3 3 3 4" xfId="11879" xr:uid="{03B18FE0-033B-4B5F-986C-DFF32955F3FD}"/>
    <cellStyle name="Comma 2 3 2 3 3 4" xfId="3836" xr:uid="{91AD717F-68D4-43FA-BD85-6DDD212FA99A}"/>
    <cellStyle name="Comma 2 3 2 3 3 4 2" xfId="12889" xr:uid="{B0E98EFC-1B94-4339-BEC0-A5C00FE505E5}"/>
    <cellStyle name="Comma 2 3 2 3 3 5" xfId="6850" xr:uid="{9D57EDBC-BA67-471E-9F77-33C69BC93627}"/>
    <cellStyle name="Comma 2 3 2 3 3 5 2" xfId="15903" xr:uid="{2649CFA4-882C-4CF1-9D5E-4B6CC9844E95}"/>
    <cellStyle name="Comma 2 3 2 3 3 6" xfId="9871" xr:uid="{A2566C39-47E6-4607-88A6-38BF79358514}"/>
    <cellStyle name="Comma 2 3 2 3 4" xfId="1444" xr:uid="{68592AC8-F742-4C5A-9243-D2BCBC2999C9}"/>
    <cellStyle name="Comma 2 3 2 3 4 2" xfId="4523" xr:uid="{31F42030-7263-40F7-A6FD-1B52BFDC9B88}"/>
    <cellStyle name="Comma 2 3 2 3 4 2 2" xfId="13576" xr:uid="{17B43C18-1665-42E1-A20D-A38FEC4A9D8F}"/>
    <cellStyle name="Comma 2 3 2 3 4 3" xfId="7537" xr:uid="{F4B113E8-7527-483E-BDCE-58AC6C037371}"/>
    <cellStyle name="Comma 2 3 2 3 4 3 2" xfId="16590" xr:uid="{76153723-51A7-4605-8D9B-60C56D7773CA}"/>
    <cellStyle name="Comma 2 3 2 3 4 4" xfId="10558" xr:uid="{3D18170E-D536-4A37-9099-3EF00BC5116E}"/>
    <cellStyle name="Comma 2 3 2 3 5" xfId="2448" xr:uid="{D8B876A6-6E05-4744-91B8-7D209F9CABDE}"/>
    <cellStyle name="Comma 2 3 2 3 5 2" xfId="5527" xr:uid="{C8E7A832-A368-4D8F-9EA0-0727D8C6CC4B}"/>
    <cellStyle name="Comma 2 3 2 3 5 2 2" xfId="14580" xr:uid="{F623F929-EF9A-4551-B082-C01BA5818846}"/>
    <cellStyle name="Comma 2 3 2 3 5 3" xfId="8541" xr:uid="{CE81A80B-DBC8-4F36-81C2-2EDBF9F7A922}"/>
    <cellStyle name="Comma 2 3 2 3 5 3 2" xfId="17594" xr:uid="{91D2756E-D871-4DEF-9DD4-8BC7B887AA04}"/>
    <cellStyle name="Comma 2 3 2 3 5 4" xfId="11562" xr:uid="{514EA52A-0F9F-4C3A-9572-C4F1D95A80DB}"/>
    <cellStyle name="Comma 2 3 2 3 6" xfId="3518" xr:uid="{4D3F4E82-1A8E-4ECB-9AFF-B54345319A63}"/>
    <cellStyle name="Comma 2 3 2 3 6 2" xfId="12571" xr:uid="{A04C7958-9F2E-4BB6-AC79-F76692697F21}"/>
    <cellStyle name="Comma 2 3 2 3 7" xfId="6532" xr:uid="{BA469019-C799-4F96-8043-651AA5C62DA1}"/>
    <cellStyle name="Comma 2 3 2 3 7 2" xfId="15585" xr:uid="{C2168951-C21A-489A-A7D2-1553E48284B6}"/>
    <cellStyle name="Comma 2 3 2 3 8" xfId="9552" xr:uid="{760E9EB2-EA9D-4466-A9B2-DA4EAD9A39C3}"/>
    <cellStyle name="Comma 2 3 2 4" xfId="758" xr:uid="{61DAFEB5-BE30-47B4-AD2E-0C72891F0F41}"/>
    <cellStyle name="Comma 2 3 2 4 2" xfId="1762" xr:uid="{CD906AE1-D0F6-4207-9DBA-5E143662C9B0}"/>
    <cellStyle name="Comma 2 3 2 4 2 2" xfId="4841" xr:uid="{5EDE7D9B-70CD-45A7-AECF-3176640B58CD}"/>
    <cellStyle name="Comma 2 3 2 4 2 2 2" xfId="13894" xr:uid="{18FE2582-004A-4F74-B085-4F458D0474AD}"/>
    <cellStyle name="Comma 2 3 2 4 2 3" xfId="7855" xr:uid="{3C40D95F-04AE-4178-A025-5043FF03B2A7}"/>
    <cellStyle name="Comma 2 3 2 4 2 3 2" xfId="16908" xr:uid="{D5328F2F-AB87-404F-AA61-CE1CC5AB501D}"/>
    <cellStyle name="Comma 2 3 2 4 2 4" xfId="10876" xr:uid="{F904B959-2E33-4796-975D-2DEE14D6E8C2}"/>
    <cellStyle name="Comma 2 3 2 4 3" xfId="2766" xr:uid="{C3CE08D5-0223-4449-96EA-DD4881F46347}"/>
    <cellStyle name="Comma 2 3 2 4 3 2" xfId="5845" xr:uid="{26AC7EB5-6678-427E-8F22-87A5EF849E4A}"/>
    <cellStyle name="Comma 2 3 2 4 3 2 2" xfId="14898" xr:uid="{DA7CD11D-36A3-41B1-88B0-6DA05C59463F}"/>
    <cellStyle name="Comma 2 3 2 4 3 3" xfId="8859" xr:uid="{8ED4AD0F-7C17-45D9-919A-8A99E8962FB1}"/>
    <cellStyle name="Comma 2 3 2 4 3 3 2" xfId="17912" xr:uid="{74854115-9A93-408C-8D2D-83436A62AC21}"/>
    <cellStyle name="Comma 2 3 2 4 3 4" xfId="11880" xr:uid="{17C6D582-08CC-4F67-BC9E-FE7B45FE75E5}"/>
    <cellStyle name="Comma 2 3 2 4 4" xfId="3837" xr:uid="{DF5255EE-0FAC-4AE3-AA3F-5433E8781950}"/>
    <cellStyle name="Comma 2 3 2 4 4 2" xfId="12890" xr:uid="{987E074B-92C1-42DE-8B76-14F7E500FCA5}"/>
    <cellStyle name="Comma 2 3 2 4 5" xfId="6851" xr:uid="{FB354745-11D9-4B9F-9653-48EC4DBD9AED}"/>
    <cellStyle name="Comma 2 3 2 4 5 2" xfId="15904" xr:uid="{F5A89796-CF40-4E6F-9103-AEAF08A22470}"/>
    <cellStyle name="Comma 2 3 2 4 6" xfId="9872" xr:uid="{ADC483DE-9DBB-4B58-BB28-74C842998CE4}"/>
    <cellStyle name="Comma 2 3 2 5" xfId="759" xr:uid="{7F2A89BA-C460-431A-B46C-59D7F8F149F8}"/>
    <cellStyle name="Comma 2 3 2 5 2" xfId="1763" xr:uid="{64DCB7C4-2B7F-405E-BF60-158FC0E4CCE5}"/>
    <cellStyle name="Comma 2 3 2 5 2 2" xfId="4842" xr:uid="{A3B64556-C449-4243-8B04-1CF14E524FD0}"/>
    <cellStyle name="Comma 2 3 2 5 2 2 2" xfId="13895" xr:uid="{D9E7E439-9899-4D37-81EB-DDD842376FC9}"/>
    <cellStyle name="Comma 2 3 2 5 2 3" xfId="7856" xr:uid="{F118D7B1-22C7-4FF0-8127-97981DB9F83C}"/>
    <cellStyle name="Comma 2 3 2 5 2 3 2" xfId="16909" xr:uid="{31093341-AF87-44FC-9311-8269CE1E72F7}"/>
    <cellStyle name="Comma 2 3 2 5 2 4" xfId="10877" xr:uid="{F1EA2BB9-E646-4063-A41A-78F7D37C4F80}"/>
    <cellStyle name="Comma 2 3 2 5 3" xfId="2767" xr:uid="{E5D38749-5B78-49D5-A6E1-4D39ED0A304E}"/>
    <cellStyle name="Comma 2 3 2 5 3 2" xfId="5846" xr:uid="{0E6F4DF7-2C9A-41A9-964E-2EE5D3AED1B4}"/>
    <cellStyle name="Comma 2 3 2 5 3 2 2" xfId="14899" xr:uid="{FA4657D4-BF35-4A1A-8C43-F4527433FEE2}"/>
    <cellStyle name="Comma 2 3 2 5 3 3" xfId="8860" xr:uid="{CD152EF1-8266-4A29-B1BE-574E32D6D623}"/>
    <cellStyle name="Comma 2 3 2 5 3 3 2" xfId="17913" xr:uid="{FA0054E5-2BB7-4BAC-9DF2-B01C3D46B096}"/>
    <cellStyle name="Comma 2 3 2 5 3 4" xfId="11881" xr:uid="{8B1DA0CF-7D92-497E-B2B8-3F276A138F1B}"/>
    <cellStyle name="Comma 2 3 2 5 4" xfId="3838" xr:uid="{DCFD5E57-1482-4ADF-A41B-8E84481C548A}"/>
    <cellStyle name="Comma 2 3 2 5 4 2" xfId="12891" xr:uid="{C3637BE6-9B4D-493C-A6C1-E496D218C57F}"/>
    <cellStyle name="Comma 2 3 2 5 5" xfId="6852" xr:uid="{A2C5BEF8-8210-4DD3-9F44-2444887A79A1}"/>
    <cellStyle name="Comma 2 3 2 5 5 2" xfId="15905" xr:uid="{B4CB703E-66F4-45CC-9154-39CBAD199442}"/>
    <cellStyle name="Comma 2 3 2 5 6" xfId="9873" xr:uid="{FC9F78FB-D13D-40D4-9B2F-4FB8285B9DF7}"/>
    <cellStyle name="Comma 2 3 2 6" xfId="1273" xr:uid="{C2A8F219-353D-4C6A-81DC-FB023573D5D3}"/>
    <cellStyle name="Comma 2 3 2 6 2" xfId="4352" xr:uid="{318D656D-0382-4DC2-8CD7-0683A94985A8}"/>
    <cellStyle name="Comma 2 3 2 6 2 2" xfId="13405" xr:uid="{482AE394-6E9B-4A82-8B95-931A462E6FDE}"/>
    <cellStyle name="Comma 2 3 2 6 3" xfId="7366" xr:uid="{0717218D-0026-4984-8B78-C83AD26A0095}"/>
    <cellStyle name="Comma 2 3 2 6 3 2" xfId="16419" xr:uid="{2D77EC7C-C0C3-4801-B8ED-75C06CE61C41}"/>
    <cellStyle name="Comma 2 3 2 6 4" xfId="10387" xr:uid="{E02CFD5E-68E8-4772-9D5F-330B68B88896}"/>
    <cellStyle name="Comma 2 3 2 7" xfId="2277" xr:uid="{91890B8B-6324-4719-97F6-E1E143DB7664}"/>
    <cellStyle name="Comma 2 3 2 7 2" xfId="5356" xr:uid="{77F05C9A-028E-41DC-B901-72797FE3F509}"/>
    <cellStyle name="Comma 2 3 2 7 2 2" xfId="14409" xr:uid="{BCF300B1-08E6-4A52-BBB5-30147C0C7B58}"/>
    <cellStyle name="Comma 2 3 2 7 3" xfId="8370" xr:uid="{873A3303-CAF1-418A-9A12-6279C768C60A}"/>
    <cellStyle name="Comma 2 3 2 7 3 2" xfId="17423" xr:uid="{5D857B5D-6EF5-4D11-9D96-A8AC999BB0FC}"/>
    <cellStyle name="Comma 2 3 2 7 4" xfId="11391" xr:uid="{BAFFA6AC-784D-44CD-8DB9-6C50EC6D9CC5}"/>
    <cellStyle name="Comma 2 3 2 8" xfId="3346" xr:uid="{64588266-8BB7-4E64-A973-6CB466B5AA98}"/>
    <cellStyle name="Comma 2 3 2 8 2" xfId="12399" xr:uid="{4821440E-0035-4B73-98EA-24820D9FEF09}"/>
    <cellStyle name="Comma 2 3 2 9" xfId="6360" xr:uid="{8BCCDC60-BF22-4631-B06E-F180D67728F8}"/>
    <cellStyle name="Comma 2 3 2 9 2" xfId="15413" xr:uid="{E2D5A79A-4A2E-4655-8AF4-45BDC35D424D}"/>
    <cellStyle name="Comma 2 3 3" xfId="124" xr:uid="{45B854B0-F0D1-4789-8290-8EB6DF40A599}"/>
    <cellStyle name="Comma 2 3 3 2" xfId="451" xr:uid="{56A131C4-800B-47E1-BC47-C45DB157EDC0}"/>
    <cellStyle name="Comma 2 3 3 2 2" xfId="760" xr:uid="{B52F2827-E734-4BB5-A075-6DD99E384BED}"/>
    <cellStyle name="Comma 2 3 3 2 2 2" xfId="1764" xr:uid="{DDBA6B70-583A-4B3A-879D-9D94F6CF294E}"/>
    <cellStyle name="Comma 2 3 3 2 2 2 2" xfId="4843" xr:uid="{D13539E0-2F2C-44B4-98BC-5C5C0C707BAB}"/>
    <cellStyle name="Comma 2 3 3 2 2 2 2 2" xfId="13896" xr:uid="{09941CAB-D4B7-47E6-9EF9-05AD549F55AB}"/>
    <cellStyle name="Comma 2 3 3 2 2 2 3" xfId="7857" xr:uid="{5C075BB3-7B47-4F79-A7A0-F81F280FF126}"/>
    <cellStyle name="Comma 2 3 3 2 2 2 3 2" xfId="16910" xr:uid="{D91EDAEF-2858-496E-86C4-12ECF0148C11}"/>
    <cellStyle name="Comma 2 3 3 2 2 2 4" xfId="10878" xr:uid="{11F2407C-B499-4C68-8B09-D3F7915EEA0D}"/>
    <cellStyle name="Comma 2 3 3 2 2 3" xfId="2768" xr:uid="{4EA85EE8-C279-425E-BDC6-6B1669CA686A}"/>
    <cellStyle name="Comma 2 3 3 2 2 3 2" xfId="5847" xr:uid="{673CF567-9F0B-4541-810A-1E0B096BB79D}"/>
    <cellStyle name="Comma 2 3 3 2 2 3 2 2" xfId="14900" xr:uid="{2269F23E-7CF6-459F-86B8-0F2EDF987918}"/>
    <cellStyle name="Comma 2 3 3 2 2 3 3" xfId="8861" xr:uid="{9E8554C3-E6B6-4C3C-8FBA-13E2C56F722B}"/>
    <cellStyle name="Comma 2 3 3 2 2 3 3 2" xfId="17914" xr:uid="{3F710FA7-206D-4313-82C5-9A163B5B78F5}"/>
    <cellStyle name="Comma 2 3 3 2 2 3 4" xfId="11882" xr:uid="{E41868D1-7E42-47A6-9EBB-53DA606371B5}"/>
    <cellStyle name="Comma 2 3 3 2 2 4" xfId="3839" xr:uid="{D64F8DE6-41E6-483C-A2EF-3983162956F8}"/>
    <cellStyle name="Comma 2 3 3 2 2 4 2" xfId="12892" xr:uid="{072B2AAE-613A-47E8-846C-C19100BEB88B}"/>
    <cellStyle name="Comma 2 3 3 2 2 5" xfId="6853" xr:uid="{2FA46140-6E0A-49AE-B058-C59DA27BFE8F}"/>
    <cellStyle name="Comma 2 3 3 2 2 5 2" xfId="15906" xr:uid="{82189A0B-4EF2-42C4-A3C2-31BCBA19CFFC}"/>
    <cellStyle name="Comma 2 3 3 2 2 6" xfId="9874" xr:uid="{EDDE67E3-B80D-468F-A94D-55922FEB0359}"/>
    <cellStyle name="Comma 2 3 3 2 3" xfId="761" xr:uid="{F0204364-E9F7-4FA1-9947-ECC3626801DE}"/>
    <cellStyle name="Comma 2 3 3 2 3 2" xfId="1765" xr:uid="{44A010C4-70FA-4A35-B584-11E7D3877C17}"/>
    <cellStyle name="Comma 2 3 3 2 3 2 2" xfId="4844" xr:uid="{93B68348-E651-4D98-8A99-85D933AAB67D}"/>
    <cellStyle name="Comma 2 3 3 2 3 2 2 2" xfId="13897" xr:uid="{53614802-BB9B-47C0-AB33-89CA86FBAB1F}"/>
    <cellStyle name="Comma 2 3 3 2 3 2 3" xfId="7858" xr:uid="{263D75E9-C9BE-4858-9756-EC1997D43E32}"/>
    <cellStyle name="Comma 2 3 3 2 3 2 3 2" xfId="16911" xr:uid="{4B3A4784-20F0-46B5-B1FC-FB14253013BE}"/>
    <cellStyle name="Comma 2 3 3 2 3 2 4" xfId="10879" xr:uid="{5D111827-FC87-4E49-951E-DA39CDA85184}"/>
    <cellStyle name="Comma 2 3 3 2 3 3" xfId="2769" xr:uid="{EDC6C421-98AE-423D-A6B5-5773837EF8EC}"/>
    <cellStyle name="Comma 2 3 3 2 3 3 2" xfId="5848" xr:uid="{918349E8-B365-401E-A400-92C14B00A5EC}"/>
    <cellStyle name="Comma 2 3 3 2 3 3 2 2" xfId="14901" xr:uid="{D387AAEB-256E-44C6-B1D9-9F2C4B37CF0E}"/>
    <cellStyle name="Comma 2 3 3 2 3 3 3" xfId="8862" xr:uid="{611A3D0B-73DE-413A-BCF1-44BF60992DAC}"/>
    <cellStyle name="Comma 2 3 3 2 3 3 3 2" xfId="17915" xr:uid="{923C3692-FFA7-4DD8-BB95-AA9D22919B26}"/>
    <cellStyle name="Comma 2 3 3 2 3 3 4" xfId="11883" xr:uid="{EA03CE45-D5F0-4B4D-AC09-FDB911206324}"/>
    <cellStyle name="Comma 2 3 3 2 3 4" xfId="3840" xr:uid="{B26FAC3A-A826-474C-939C-F127B64410F8}"/>
    <cellStyle name="Comma 2 3 3 2 3 4 2" xfId="12893" xr:uid="{FE63F324-79AE-408E-AA9F-287902BFA39A}"/>
    <cellStyle name="Comma 2 3 3 2 3 5" xfId="6854" xr:uid="{CFB1833E-F46B-4077-B7A0-EDC20B167FAA}"/>
    <cellStyle name="Comma 2 3 3 2 3 5 2" xfId="15907" xr:uid="{C9EBA14B-A312-42A5-92F3-E644C60DBB20}"/>
    <cellStyle name="Comma 2 3 3 2 3 6" xfId="9875" xr:uid="{602E60BB-F799-46D8-B548-B698C322977F}"/>
    <cellStyle name="Comma 2 3 3 2 4" xfId="1460" xr:uid="{58679087-A7DB-430A-9F8F-D47D5BD59784}"/>
    <cellStyle name="Comma 2 3 3 2 4 2" xfId="4539" xr:uid="{6F051D5C-1AB5-4517-8B18-A1FB22098C9F}"/>
    <cellStyle name="Comma 2 3 3 2 4 2 2" xfId="13592" xr:uid="{CE119404-C4C1-4124-AC44-6FEBDF921C26}"/>
    <cellStyle name="Comma 2 3 3 2 4 3" xfId="7553" xr:uid="{537BCC00-AE15-4162-8D94-927B23064867}"/>
    <cellStyle name="Comma 2 3 3 2 4 3 2" xfId="16606" xr:uid="{86940DDC-A9D2-4C20-B6AB-2827A9CEC086}"/>
    <cellStyle name="Comma 2 3 3 2 4 4" xfId="10574" xr:uid="{9F87D046-E465-4022-B764-AD77A120F6B5}"/>
    <cellStyle name="Comma 2 3 3 2 5" xfId="2464" xr:uid="{0CCAE193-B068-4345-A08E-9C8632C2C232}"/>
    <cellStyle name="Comma 2 3 3 2 5 2" xfId="5543" xr:uid="{6312DCFD-796F-4FCF-B094-C2F15D998891}"/>
    <cellStyle name="Comma 2 3 3 2 5 2 2" xfId="14596" xr:uid="{265DC8DD-E632-44A2-827C-11B18204B829}"/>
    <cellStyle name="Comma 2 3 3 2 5 3" xfId="8557" xr:uid="{BAC8B68B-B5E4-48EC-BD8C-AA6BC66BE189}"/>
    <cellStyle name="Comma 2 3 3 2 5 3 2" xfId="17610" xr:uid="{B9661656-FF2B-4927-B593-516D048BCA5C}"/>
    <cellStyle name="Comma 2 3 3 2 5 4" xfId="11578" xr:uid="{C41EFA3D-7B64-4C47-A503-DA9D98B4CB2C}"/>
    <cellStyle name="Comma 2 3 3 2 6" xfId="3534" xr:uid="{0FE10CF1-0DD7-40F5-96CA-73CECA09B142}"/>
    <cellStyle name="Comma 2 3 3 2 6 2" xfId="12587" xr:uid="{14786023-42EB-4C7F-957B-A6F3E2721F09}"/>
    <cellStyle name="Comma 2 3 3 2 7" xfId="6548" xr:uid="{398199D6-00AD-4516-A079-99E7B484FF03}"/>
    <cellStyle name="Comma 2 3 3 2 7 2" xfId="15601" xr:uid="{4C845157-D48B-4973-9CA9-DCB5462930DA}"/>
    <cellStyle name="Comma 2 3 3 2 8" xfId="9568" xr:uid="{A0CF8DCC-D035-48CB-BCB6-194BB836E322}"/>
    <cellStyle name="Comma 2 3 3 3" xfId="762" xr:uid="{AD42AEDD-8F96-4B2A-AA7A-1331CB1D90F0}"/>
    <cellStyle name="Comma 2 3 3 3 2" xfId="1766" xr:uid="{11814732-B688-4E92-995A-4D16D60F4238}"/>
    <cellStyle name="Comma 2 3 3 3 2 2" xfId="4845" xr:uid="{DB316464-3F16-45DD-82A2-92478C334167}"/>
    <cellStyle name="Comma 2 3 3 3 2 2 2" xfId="13898" xr:uid="{0E4477CA-E2FE-400F-A692-A7B0DBE48A68}"/>
    <cellStyle name="Comma 2 3 3 3 2 3" xfId="7859" xr:uid="{9B19460D-6100-494E-AECF-76B8FE6BA7C7}"/>
    <cellStyle name="Comma 2 3 3 3 2 3 2" xfId="16912" xr:uid="{021A9B08-9A25-4842-90C0-A816D019F3BA}"/>
    <cellStyle name="Comma 2 3 3 3 2 4" xfId="10880" xr:uid="{5E2F3163-187A-446A-B6A4-24E44796DA1A}"/>
    <cellStyle name="Comma 2 3 3 3 3" xfId="2770" xr:uid="{37AC634A-6F95-4F76-B50F-582C503007EB}"/>
    <cellStyle name="Comma 2 3 3 3 3 2" xfId="5849" xr:uid="{6E2C2ED5-2F35-4B9C-A0D9-C2758A789E46}"/>
    <cellStyle name="Comma 2 3 3 3 3 2 2" xfId="14902" xr:uid="{DE38D688-3C90-4D2B-BEBB-B3CC452359B6}"/>
    <cellStyle name="Comma 2 3 3 3 3 3" xfId="8863" xr:uid="{CD70A13B-3913-4B98-97DA-F8882A2C8AF5}"/>
    <cellStyle name="Comma 2 3 3 3 3 3 2" xfId="17916" xr:uid="{4E9B6198-2A7F-45FE-86F8-20A5F145C46A}"/>
    <cellStyle name="Comma 2 3 3 3 3 4" xfId="11884" xr:uid="{690F0D97-9CC2-42E4-9288-2A402980C8A9}"/>
    <cellStyle name="Comma 2 3 3 3 4" xfId="3841" xr:uid="{A166BF67-02AA-4EBC-AFFE-A1463C63EBD0}"/>
    <cellStyle name="Comma 2 3 3 3 4 2" xfId="12894" xr:uid="{60E4EC94-74DB-4D3C-A6BD-EDC9995DDE9F}"/>
    <cellStyle name="Comma 2 3 3 3 5" xfId="6855" xr:uid="{AB0C24AD-1B1D-46F9-9C88-E627752A0312}"/>
    <cellStyle name="Comma 2 3 3 3 5 2" xfId="15908" xr:uid="{4DD5E542-A2DB-4B58-9EB1-E2DC3D553E99}"/>
    <cellStyle name="Comma 2 3 3 3 6" xfId="9876" xr:uid="{89AEA04E-796C-4796-A8E0-F76C6D41ACA9}"/>
    <cellStyle name="Comma 2 3 3 4" xfId="763" xr:uid="{EB050F4E-0C7B-4713-82B7-62F74577DFC1}"/>
    <cellStyle name="Comma 2 3 3 4 2" xfId="1767" xr:uid="{69490B8C-F864-4585-9D7A-AAFBE80FE8AC}"/>
    <cellStyle name="Comma 2 3 3 4 2 2" xfId="4846" xr:uid="{C55BCEE2-A71E-4A50-893D-D910AA2F5E86}"/>
    <cellStyle name="Comma 2 3 3 4 2 2 2" xfId="13899" xr:uid="{2A8DD4E1-BFD6-4706-B13A-3411A2177015}"/>
    <cellStyle name="Comma 2 3 3 4 2 3" xfId="7860" xr:uid="{A4A8B016-CBE2-469F-8347-DAA5DB7FCE7A}"/>
    <cellStyle name="Comma 2 3 3 4 2 3 2" xfId="16913" xr:uid="{AD34D4C6-8FC1-43C3-95F2-B137543F0A43}"/>
    <cellStyle name="Comma 2 3 3 4 2 4" xfId="10881" xr:uid="{B854DCDA-8DCA-43A7-BED6-2EB3A96845B5}"/>
    <cellStyle name="Comma 2 3 3 4 3" xfId="2771" xr:uid="{A8FAA0B6-7FD4-47CB-83B4-60194E1FC38F}"/>
    <cellStyle name="Comma 2 3 3 4 3 2" xfId="5850" xr:uid="{42A081CD-2C34-49A6-9483-C9DA0C0CF751}"/>
    <cellStyle name="Comma 2 3 3 4 3 2 2" xfId="14903" xr:uid="{93D59147-0346-43C7-8732-43B6BBF6791F}"/>
    <cellStyle name="Comma 2 3 3 4 3 3" xfId="8864" xr:uid="{3EB09122-D999-4759-84FE-002876E0F54E}"/>
    <cellStyle name="Comma 2 3 3 4 3 3 2" xfId="17917" xr:uid="{A12AA3D4-4951-4905-BFBE-B7A89249D47F}"/>
    <cellStyle name="Comma 2 3 3 4 3 4" xfId="11885" xr:uid="{43649EF0-0D1C-49DB-B893-8C641DF84DD1}"/>
    <cellStyle name="Comma 2 3 3 4 4" xfId="3842" xr:uid="{78E1F270-CAAF-4462-BEAD-AEED39416E89}"/>
    <cellStyle name="Comma 2 3 3 4 4 2" xfId="12895" xr:uid="{445846B4-8E41-404D-942E-6B76C2DA3684}"/>
    <cellStyle name="Comma 2 3 3 4 5" xfId="6856" xr:uid="{7E1B5507-7DDB-4F28-899C-A4F8D4A02388}"/>
    <cellStyle name="Comma 2 3 3 4 5 2" xfId="15909" xr:uid="{3C440294-2DFB-41F4-97B7-76BECB39E7A5}"/>
    <cellStyle name="Comma 2 3 3 4 6" xfId="9877" xr:uid="{B3953C67-922D-481B-A7CC-79796095ECA9}"/>
    <cellStyle name="Comma 2 3 3 5" xfId="1289" xr:uid="{CFB2DAEA-2E55-49FE-9CFD-CB322E9B616B}"/>
    <cellStyle name="Comma 2 3 3 5 2" xfId="4368" xr:uid="{F5EC2419-6D66-40A0-A5A4-2C0907E1F693}"/>
    <cellStyle name="Comma 2 3 3 5 2 2" xfId="13421" xr:uid="{BE4F6849-301D-4FD3-8386-FBCDC4CCF0E7}"/>
    <cellStyle name="Comma 2 3 3 5 3" xfId="7382" xr:uid="{0AF550EB-7FDF-40AA-A315-A5542307F9D6}"/>
    <cellStyle name="Comma 2 3 3 5 3 2" xfId="16435" xr:uid="{17A16F39-429C-4E93-A9AA-4A82E90FF297}"/>
    <cellStyle name="Comma 2 3 3 5 4" xfId="10403" xr:uid="{4DC4ACF5-EB70-470F-90C2-1C44D5466C34}"/>
    <cellStyle name="Comma 2 3 3 6" xfId="2293" xr:uid="{9405EA6F-84A1-4CA4-81E9-4E6051E1331E}"/>
    <cellStyle name="Comma 2 3 3 6 2" xfId="5372" xr:uid="{B50D00AC-2B05-4011-8879-FE70F1DC7ECE}"/>
    <cellStyle name="Comma 2 3 3 6 2 2" xfId="14425" xr:uid="{2900D88D-6A55-4C23-8E05-FA772834F2C2}"/>
    <cellStyle name="Comma 2 3 3 6 3" xfId="8386" xr:uid="{302279BD-E29F-4865-BEE9-3A7A987A5BEF}"/>
    <cellStyle name="Comma 2 3 3 6 3 2" xfId="17439" xr:uid="{610E136C-B8CB-4F31-97F7-25C2E7B42067}"/>
    <cellStyle name="Comma 2 3 3 6 4" xfId="11407" xr:uid="{F666D346-C263-4F00-8D12-692F6D4B2D75}"/>
    <cellStyle name="Comma 2 3 3 7" xfId="3362" xr:uid="{AF84A712-8BD2-4CAD-94CD-E158CF4F94F1}"/>
    <cellStyle name="Comma 2 3 3 7 2" xfId="12415" xr:uid="{68678205-C016-4DD6-B4B5-348A483451C9}"/>
    <cellStyle name="Comma 2 3 3 8" xfId="6376" xr:uid="{378CC093-8CEC-45EA-94CF-2D3C7B9494C4}"/>
    <cellStyle name="Comma 2 3 3 8 2" xfId="15429" xr:uid="{D2B58C2F-05A4-4709-97E4-F077CE004328}"/>
    <cellStyle name="Comma 2 3 3 9" xfId="9396" xr:uid="{ACD01FFE-272A-4CA6-87A2-46DFFFCA24A4}"/>
    <cellStyle name="Comma 2 3 4" xfId="233" xr:uid="{F9D69A40-44DC-40C3-B6E0-A5BC17B36B6A}"/>
    <cellStyle name="Comma 2 3 4 2" xfId="502" xr:uid="{F70D5353-F592-43E6-9E81-B008DD648193}"/>
    <cellStyle name="Comma 2 3 4 2 2" xfId="764" xr:uid="{485A50DE-A127-443A-A7C7-E74588134B48}"/>
    <cellStyle name="Comma 2 3 4 2 2 2" xfId="1768" xr:uid="{2820EEEF-381B-4E0C-A421-088D058D6B93}"/>
    <cellStyle name="Comma 2 3 4 2 2 2 2" xfId="4847" xr:uid="{E20512E6-69CB-47B3-BDAA-628F9E4F515B}"/>
    <cellStyle name="Comma 2 3 4 2 2 2 2 2" xfId="13900" xr:uid="{8F890F4F-A834-47E1-865B-D88E1F84C8C3}"/>
    <cellStyle name="Comma 2 3 4 2 2 2 3" xfId="7861" xr:uid="{A1B1C5D7-E2D7-4B33-8AE6-D7F3B88E3673}"/>
    <cellStyle name="Comma 2 3 4 2 2 2 3 2" xfId="16914" xr:uid="{3450EB49-8FD6-4298-8334-75CDD03F45C4}"/>
    <cellStyle name="Comma 2 3 4 2 2 2 4" xfId="10882" xr:uid="{AD75B48B-449A-4D79-BEE2-88AE0BFFAFC8}"/>
    <cellStyle name="Comma 2 3 4 2 2 3" xfId="2772" xr:uid="{60ACD6C5-3269-45C4-AD17-D202FCEFAE98}"/>
    <cellStyle name="Comma 2 3 4 2 2 3 2" xfId="5851" xr:uid="{ED8E659D-E67E-4C80-8E23-B1B701052F8F}"/>
    <cellStyle name="Comma 2 3 4 2 2 3 2 2" xfId="14904" xr:uid="{37F170D2-A11C-40F5-8258-B58921BFA86F}"/>
    <cellStyle name="Comma 2 3 4 2 2 3 3" xfId="8865" xr:uid="{C825D745-5010-4102-8938-AAF4779F7CA1}"/>
    <cellStyle name="Comma 2 3 4 2 2 3 3 2" xfId="17918" xr:uid="{EF393C2A-55B8-4D96-9E7B-58FEB3FF47BE}"/>
    <cellStyle name="Comma 2 3 4 2 2 3 4" xfId="11886" xr:uid="{DF45474B-4F9F-46D7-8F2A-65A07928C8A4}"/>
    <cellStyle name="Comma 2 3 4 2 2 4" xfId="3843" xr:uid="{6B492F92-5BD6-48CE-95A6-3377D3D1545B}"/>
    <cellStyle name="Comma 2 3 4 2 2 4 2" xfId="12896" xr:uid="{215697F2-6052-4779-BBEB-8504DBF268C8}"/>
    <cellStyle name="Comma 2 3 4 2 2 5" xfId="6857" xr:uid="{98951F7B-C4B2-4607-BE06-0B95F11395CF}"/>
    <cellStyle name="Comma 2 3 4 2 2 5 2" xfId="15910" xr:uid="{004BA439-4C71-4113-8B23-8EFB27BDB764}"/>
    <cellStyle name="Comma 2 3 4 2 2 6" xfId="9878" xr:uid="{A7C613EE-B2CA-496D-9FB8-A9B30A8027BB}"/>
    <cellStyle name="Comma 2 3 4 2 3" xfId="765" xr:uid="{7C7F027B-CB85-4250-A79A-DFFC0794E04A}"/>
    <cellStyle name="Comma 2 3 4 2 3 2" xfId="1769" xr:uid="{ACFD5BA0-3C81-43CC-AC69-B641795E613E}"/>
    <cellStyle name="Comma 2 3 4 2 3 2 2" xfId="4848" xr:uid="{550D868F-1E61-4003-BF2B-6AC11CBAB377}"/>
    <cellStyle name="Comma 2 3 4 2 3 2 2 2" xfId="13901" xr:uid="{B65A3067-ADC7-46C3-BB53-813E929DEDC2}"/>
    <cellStyle name="Comma 2 3 4 2 3 2 3" xfId="7862" xr:uid="{38D1C507-F6E8-409F-8C22-0A3A01697222}"/>
    <cellStyle name="Comma 2 3 4 2 3 2 3 2" xfId="16915" xr:uid="{048757FC-A9B9-431F-83BC-1786AEB3FF33}"/>
    <cellStyle name="Comma 2 3 4 2 3 2 4" xfId="10883" xr:uid="{5C51AB7D-3C18-4F8D-BC2C-27FB94515114}"/>
    <cellStyle name="Comma 2 3 4 2 3 3" xfId="2773" xr:uid="{2679E573-0217-4A1C-86F9-5785F160D36A}"/>
    <cellStyle name="Comma 2 3 4 2 3 3 2" xfId="5852" xr:uid="{028E70DE-9E34-4EFF-B9BC-F6E2999A5E44}"/>
    <cellStyle name="Comma 2 3 4 2 3 3 2 2" xfId="14905" xr:uid="{3343FD01-39CD-41DF-9210-7D58403AC29E}"/>
    <cellStyle name="Comma 2 3 4 2 3 3 3" xfId="8866" xr:uid="{1113BB6E-FE3B-4610-A3ED-7A9A6E912E8E}"/>
    <cellStyle name="Comma 2 3 4 2 3 3 3 2" xfId="17919" xr:uid="{EFFCB22F-6122-4EF8-8377-260073B2D90C}"/>
    <cellStyle name="Comma 2 3 4 2 3 3 4" xfId="11887" xr:uid="{63AF72AB-8442-4EF9-BB0A-2BD9EE8B1F9C}"/>
    <cellStyle name="Comma 2 3 4 2 3 4" xfId="3844" xr:uid="{EF84DC60-6A83-4C5B-97B5-BA30B9B102A0}"/>
    <cellStyle name="Comma 2 3 4 2 3 4 2" xfId="12897" xr:uid="{5F3DCB42-B9ED-4FEA-B121-72AA017FA0C1}"/>
    <cellStyle name="Comma 2 3 4 2 3 5" xfId="6858" xr:uid="{60195338-B382-491F-9EBD-563C81B5AB76}"/>
    <cellStyle name="Comma 2 3 4 2 3 5 2" xfId="15911" xr:uid="{F96DBF52-3FCC-467A-9F50-2D082FBB344C}"/>
    <cellStyle name="Comma 2 3 4 2 3 6" xfId="9879" xr:uid="{3E1E0636-EA12-45FC-9720-362D32088421}"/>
    <cellStyle name="Comma 2 3 4 2 4" xfId="1510" xr:uid="{9FFDF51A-470D-4E7D-9319-737EF91BAE66}"/>
    <cellStyle name="Comma 2 3 4 2 4 2" xfId="4589" xr:uid="{FDA0C9E3-7289-488E-806A-0456A1698914}"/>
    <cellStyle name="Comma 2 3 4 2 4 2 2" xfId="13642" xr:uid="{DB833840-B152-4C17-9A32-6F43E86C692F}"/>
    <cellStyle name="Comma 2 3 4 2 4 3" xfId="7603" xr:uid="{A9AF6821-B465-45C0-A6A4-3980956A3E0F}"/>
    <cellStyle name="Comma 2 3 4 2 4 3 2" xfId="16656" xr:uid="{57300703-54F3-4201-94C1-AF9CEF83EDFF}"/>
    <cellStyle name="Comma 2 3 4 2 4 4" xfId="10624" xr:uid="{1ACA8977-796C-4CB5-98B3-7D4E93C45100}"/>
    <cellStyle name="Comma 2 3 4 2 5" xfId="2514" xr:uid="{A9D9B7DC-FFEB-4BE5-8C0C-FF04F949A791}"/>
    <cellStyle name="Comma 2 3 4 2 5 2" xfId="5593" xr:uid="{702C6A35-027D-4A1C-805A-18F16A4278A1}"/>
    <cellStyle name="Comma 2 3 4 2 5 2 2" xfId="14646" xr:uid="{31DDDBDE-5C67-49B7-8097-FFE529303F34}"/>
    <cellStyle name="Comma 2 3 4 2 5 3" xfId="8607" xr:uid="{EF6D8B8A-2000-4E2A-9820-C7F210C2255C}"/>
    <cellStyle name="Comma 2 3 4 2 5 3 2" xfId="17660" xr:uid="{153CEB0C-E9E6-4116-A425-004D86DDE654}"/>
    <cellStyle name="Comma 2 3 4 2 5 4" xfId="11628" xr:uid="{DAB5BC56-B8C4-40F0-AE46-A04BDC67479D}"/>
    <cellStyle name="Comma 2 3 4 2 6" xfId="3584" xr:uid="{245F4932-AC92-4816-9F24-6A06CFBB4230}"/>
    <cellStyle name="Comma 2 3 4 2 6 2" xfId="12637" xr:uid="{0E74E0EF-2585-4D9E-AF8B-A580CD8BB09A}"/>
    <cellStyle name="Comma 2 3 4 2 7" xfId="6598" xr:uid="{FE22BEE9-1833-4EA5-B9C2-1E4973671D2F}"/>
    <cellStyle name="Comma 2 3 4 2 7 2" xfId="15651" xr:uid="{AC17A9E8-10E4-4026-8EC4-B31F5D0AEECB}"/>
    <cellStyle name="Comma 2 3 4 2 8" xfId="9618" xr:uid="{4E792C7F-3C60-4203-AC0B-21568C54597D}"/>
    <cellStyle name="Comma 2 3 4 3" xfId="766" xr:uid="{BB067BB9-A84E-4A44-9CCE-E2AB387217FD}"/>
    <cellStyle name="Comma 2 3 4 3 2" xfId="1770" xr:uid="{1298DACF-E9C5-49DA-A6EA-550658B52C72}"/>
    <cellStyle name="Comma 2 3 4 3 2 2" xfId="4849" xr:uid="{D0873EB3-E29A-41F8-A612-4A8691AF31B9}"/>
    <cellStyle name="Comma 2 3 4 3 2 2 2" xfId="13902" xr:uid="{B8525470-9406-42B4-BB0D-865C82C02086}"/>
    <cellStyle name="Comma 2 3 4 3 2 3" xfId="7863" xr:uid="{08EEFF03-E552-4EFE-BB0C-A0B90C8DF09B}"/>
    <cellStyle name="Comma 2 3 4 3 2 3 2" xfId="16916" xr:uid="{1ED8032D-002F-4380-AF7F-43C299324A69}"/>
    <cellStyle name="Comma 2 3 4 3 2 4" xfId="10884" xr:uid="{36601F8F-DB8B-46BF-9950-0A4023A16EBC}"/>
    <cellStyle name="Comma 2 3 4 3 3" xfId="2774" xr:uid="{F85FD056-9CAF-4D22-A7B8-3C80701157E2}"/>
    <cellStyle name="Comma 2 3 4 3 3 2" xfId="5853" xr:uid="{CFD91DB7-24AC-4F03-A90F-94084B423D05}"/>
    <cellStyle name="Comma 2 3 4 3 3 2 2" xfId="14906" xr:uid="{578E2625-40D0-4B4B-9453-B534961BD7AD}"/>
    <cellStyle name="Comma 2 3 4 3 3 3" xfId="8867" xr:uid="{DBEF6462-5E9A-4BA7-9228-8FE595D1AD88}"/>
    <cellStyle name="Comma 2 3 4 3 3 3 2" xfId="17920" xr:uid="{F8E31229-3DE5-4FBE-8052-B84A514679CD}"/>
    <cellStyle name="Comma 2 3 4 3 3 4" xfId="11888" xr:uid="{4C5B11CF-89FD-4863-97D3-2178D5B1B3AA}"/>
    <cellStyle name="Comma 2 3 4 3 4" xfId="3845" xr:uid="{D42EFC0F-17E7-471F-B651-13C8E689A691}"/>
    <cellStyle name="Comma 2 3 4 3 4 2" xfId="12898" xr:uid="{00A69101-B4BA-4CDC-9D20-EAD0E7DE9828}"/>
    <cellStyle name="Comma 2 3 4 3 5" xfId="6859" xr:uid="{4C647833-5BA6-4536-B675-E910A3B48602}"/>
    <cellStyle name="Comma 2 3 4 3 5 2" xfId="15912" xr:uid="{51379B1D-0F77-4A18-B598-C82CF5ACE8E6}"/>
    <cellStyle name="Comma 2 3 4 3 6" xfId="9880" xr:uid="{F07744A8-7C64-4CDE-91DA-8AF41082C9EA}"/>
    <cellStyle name="Comma 2 3 4 4" xfId="767" xr:uid="{EAC8A2E4-7EE6-41BC-BCD5-1491D2A9C579}"/>
    <cellStyle name="Comma 2 3 4 4 2" xfId="1771" xr:uid="{0A7CEE4C-A32C-4C5D-A65B-27847DB5DE61}"/>
    <cellStyle name="Comma 2 3 4 4 2 2" xfId="4850" xr:uid="{A737C3D2-9212-404F-A659-3EB7382B1547}"/>
    <cellStyle name="Comma 2 3 4 4 2 2 2" xfId="13903" xr:uid="{372B1D32-B5B9-4EFC-947C-15B9A5EDDA3D}"/>
    <cellStyle name="Comma 2 3 4 4 2 3" xfId="7864" xr:uid="{6048A854-5537-4521-A50E-5E4808F6E8C7}"/>
    <cellStyle name="Comma 2 3 4 4 2 3 2" xfId="16917" xr:uid="{A31E23E7-5260-4045-A109-F53D4989984B}"/>
    <cellStyle name="Comma 2 3 4 4 2 4" xfId="10885" xr:uid="{DA0D4188-E4FF-4AF9-9B4C-91FBA1230AD3}"/>
    <cellStyle name="Comma 2 3 4 4 3" xfId="2775" xr:uid="{4E2266A3-678D-47D4-9F21-CEBC9A9DCDA2}"/>
    <cellStyle name="Comma 2 3 4 4 3 2" xfId="5854" xr:uid="{29A2461D-3204-4DF9-B9D0-8DA85A632EAF}"/>
    <cellStyle name="Comma 2 3 4 4 3 2 2" xfId="14907" xr:uid="{D4397041-8319-4B73-86CB-40FAB58E68EE}"/>
    <cellStyle name="Comma 2 3 4 4 3 3" xfId="8868" xr:uid="{3F7B1E82-B6A7-4799-B298-330D1BC53775}"/>
    <cellStyle name="Comma 2 3 4 4 3 3 2" xfId="17921" xr:uid="{F5443BF2-9C12-4934-81D5-B08614C8110F}"/>
    <cellStyle name="Comma 2 3 4 4 3 4" xfId="11889" xr:uid="{7D4CD8E1-63A3-4C02-B650-D7EFF47C724D}"/>
    <cellStyle name="Comma 2 3 4 4 4" xfId="3846" xr:uid="{42130A79-C357-484A-B39B-3FE50CAB6844}"/>
    <cellStyle name="Comma 2 3 4 4 4 2" xfId="12899" xr:uid="{972E6FA0-0E86-4A60-986F-26BDBD01CFCF}"/>
    <cellStyle name="Comma 2 3 4 4 5" xfId="6860" xr:uid="{E31B9889-B055-471E-B6E9-62F1B1F0831C}"/>
    <cellStyle name="Comma 2 3 4 4 5 2" xfId="15913" xr:uid="{2C0DACB9-C660-42E3-A3CE-004265460407}"/>
    <cellStyle name="Comma 2 3 4 4 6" xfId="9881" xr:uid="{52CA0F0B-DCFA-4F4E-B2C8-BDE25186D971}"/>
    <cellStyle name="Comma 2 3 4 5" xfId="1339" xr:uid="{92505910-84DD-4823-8D61-3A23136A94D0}"/>
    <cellStyle name="Comma 2 3 4 5 2" xfId="4418" xr:uid="{90CD8F2B-9677-4F60-89A9-037DCEE60436}"/>
    <cellStyle name="Comma 2 3 4 5 2 2" xfId="13471" xr:uid="{100D9222-422B-4F79-A385-DCFF9A0FEF0A}"/>
    <cellStyle name="Comma 2 3 4 5 3" xfId="7432" xr:uid="{8141D805-AC02-4D99-9BA2-40F6BB5822EF}"/>
    <cellStyle name="Comma 2 3 4 5 3 2" xfId="16485" xr:uid="{91D788DD-1F16-405B-88CF-ABD87E7A86C6}"/>
    <cellStyle name="Comma 2 3 4 5 4" xfId="10453" xr:uid="{54472E6D-DC37-498E-A1E9-A1C1204DBE84}"/>
    <cellStyle name="Comma 2 3 4 6" xfId="2343" xr:uid="{9ACCB3F7-E76F-4DCC-9E52-95E8760A25B2}"/>
    <cellStyle name="Comma 2 3 4 6 2" xfId="5422" xr:uid="{7A196137-0619-447B-B210-3963FE58951D}"/>
    <cellStyle name="Comma 2 3 4 6 2 2" xfId="14475" xr:uid="{8E29543D-E08A-4718-BCC9-C308E0CB271F}"/>
    <cellStyle name="Comma 2 3 4 6 3" xfId="8436" xr:uid="{5A5DBB51-831C-47BA-B2E8-D75571BD39BF}"/>
    <cellStyle name="Comma 2 3 4 6 3 2" xfId="17489" xr:uid="{4D62832D-01D2-44EE-9FD4-F9F03B61C189}"/>
    <cellStyle name="Comma 2 3 4 6 4" xfId="11457" xr:uid="{05822D8C-0790-4D9A-A522-50FEABD26E31}"/>
    <cellStyle name="Comma 2 3 4 7" xfId="3412" xr:uid="{9A0D18CA-0858-4C1F-8A86-5664394FC27A}"/>
    <cellStyle name="Comma 2 3 4 7 2" xfId="12465" xr:uid="{5E8812B5-6E75-48DA-9C94-5E0BE2EF49C1}"/>
    <cellStyle name="Comma 2 3 4 8" xfId="6426" xr:uid="{3060C39A-7713-4CFB-BBC0-6D35B91D16C2}"/>
    <cellStyle name="Comma 2 3 4 8 2" xfId="15479" xr:uid="{1C97C841-2324-403C-B529-B29FBA22943D}"/>
    <cellStyle name="Comma 2 3 4 9" xfId="9446" xr:uid="{FC16D7AA-4261-4377-A1B8-A7C956AAB6C7}"/>
    <cellStyle name="Comma 2 3 5" xfId="344" xr:uid="{F4724094-465A-4990-BB63-DAAFC925E492}"/>
    <cellStyle name="Comma 2 3 5 2" xfId="542" xr:uid="{672C40D5-E528-4E34-A677-94D5562F9353}"/>
    <cellStyle name="Comma 2 3 5 2 2" xfId="768" xr:uid="{EAB73615-0E60-4C7B-BA41-DEEFA7B39D37}"/>
    <cellStyle name="Comma 2 3 5 2 2 2" xfId="1772" xr:uid="{8F793221-B864-4540-8372-6E5E2F0B977F}"/>
    <cellStyle name="Comma 2 3 5 2 2 2 2" xfId="4851" xr:uid="{95504DAB-DD1D-4E38-8BDB-E53E7D3589C7}"/>
    <cellStyle name="Comma 2 3 5 2 2 2 2 2" xfId="13904" xr:uid="{AFF587F8-D625-464A-BD12-5B437F9B3772}"/>
    <cellStyle name="Comma 2 3 5 2 2 2 3" xfId="7865" xr:uid="{02EA0341-8E93-442B-905F-3B47A84A7A95}"/>
    <cellStyle name="Comma 2 3 5 2 2 2 3 2" xfId="16918" xr:uid="{06C4A0BA-32A8-4102-BFEB-AEF79695F630}"/>
    <cellStyle name="Comma 2 3 5 2 2 2 4" xfId="10886" xr:uid="{F537E684-5A69-47D7-AC77-BFD6C40A10ED}"/>
    <cellStyle name="Comma 2 3 5 2 2 3" xfId="2776" xr:uid="{66B7B707-CECA-4826-BEC1-22F4709D3A73}"/>
    <cellStyle name="Comma 2 3 5 2 2 3 2" xfId="5855" xr:uid="{59D40EA8-9F09-4308-BBDC-03EDA0348A93}"/>
    <cellStyle name="Comma 2 3 5 2 2 3 2 2" xfId="14908" xr:uid="{E31C12A7-701A-4BBD-8D55-23056E421D25}"/>
    <cellStyle name="Comma 2 3 5 2 2 3 3" xfId="8869" xr:uid="{7B3218E1-7804-428B-B19C-7596AD3D7B22}"/>
    <cellStyle name="Comma 2 3 5 2 2 3 3 2" xfId="17922" xr:uid="{F7ED26D3-7767-4A44-A0FD-AF4645DE0EE9}"/>
    <cellStyle name="Comma 2 3 5 2 2 3 4" xfId="11890" xr:uid="{E85DF597-CEAB-4983-891F-6D979E9A54FC}"/>
    <cellStyle name="Comma 2 3 5 2 2 4" xfId="3847" xr:uid="{8E16FA73-7BEF-407C-8C44-99A2F359386B}"/>
    <cellStyle name="Comma 2 3 5 2 2 4 2" xfId="12900" xr:uid="{A3B57C46-AB85-4915-8C18-AFD7B5DDB94C}"/>
    <cellStyle name="Comma 2 3 5 2 2 5" xfId="6861" xr:uid="{4991A45E-777E-4521-98B3-688DDE29FF2C}"/>
    <cellStyle name="Comma 2 3 5 2 2 5 2" xfId="15914" xr:uid="{69DEE543-469F-435D-949D-379F3787A004}"/>
    <cellStyle name="Comma 2 3 5 2 2 6" xfId="9882" xr:uid="{97FB78AB-05B8-4F53-8E40-6AC98DDC4048}"/>
    <cellStyle name="Comma 2 3 5 2 3" xfId="769" xr:uid="{C0B3FAF9-CAA9-43A7-9CCC-BC545D928970}"/>
    <cellStyle name="Comma 2 3 5 2 3 2" xfId="1773" xr:uid="{3586E1B3-833C-4872-89CA-EE767F5597D0}"/>
    <cellStyle name="Comma 2 3 5 2 3 2 2" xfId="4852" xr:uid="{59D535E6-1149-461D-B4D1-43961EEE5FDF}"/>
    <cellStyle name="Comma 2 3 5 2 3 2 2 2" xfId="13905" xr:uid="{32FAF7D3-B18C-4542-9E93-AA9D0246B949}"/>
    <cellStyle name="Comma 2 3 5 2 3 2 3" xfId="7866" xr:uid="{B753AC16-BD2A-4ACC-9C4B-D3B4E27F3D60}"/>
    <cellStyle name="Comma 2 3 5 2 3 2 3 2" xfId="16919" xr:uid="{9CE60814-70F6-4AAA-BEE1-71BB22E394AA}"/>
    <cellStyle name="Comma 2 3 5 2 3 2 4" xfId="10887" xr:uid="{B061AD5D-4AF1-4BED-A997-7F6B90DE329B}"/>
    <cellStyle name="Comma 2 3 5 2 3 3" xfId="2777" xr:uid="{2BB33310-012C-4F7C-958D-94121C2824C3}"/>
    <cellStyle name="Comma 2 3 5 2 3 3 2" xfId="5856" xr:uid="{5C61665C-8A4C-4E8B-98C7-7D7D5B46378A}"/>
    <cellStyle name="Comma 2 3 5 2 3 3 2 2" xfId="14909" xr:uid="{5534D820-DB86-4DEF-A3E6-3C613B9BC55E}"/>
    <cellStyle name="Comma 2 3 5 2 3 3 3" xfId="8870" xr:uid="{9BFBD2E4-8F78-4598-ABF6-7F5A71B6AAFC}"/>
    <cellStyle name="Comma 2 3 5 2 3 3 3 2" xfId="17923" xr:uid="{5BD8CBE4-9309-402D-966A-FBFFDBD9B870}"/>
    <cellStyle name="Comma 2 3 5 2 3 3 4" xfId="11891" xr:uid="{3A72E286-A3F9-438C-99AF-3F3E4F1980C6}"/>
    <cellStyle name="Comma 2 3 5 2 3 4" xfId="3848" xr:uid="{E51D62D2-23D4-4680-A01A-2DE44BAFB61C}"/>
    <cellStyle name="Comma 2 3 5 2 3 4 2" xfId="12901" xr:uid="{2AA3E35F-82B0-4FCB-B646-2C1C3B71BC2D}"/>
    <cellStyle name="Comma 2 3 5 2 3 5" xfId="6862" xr:uid="{602A6744-395A-4BDA-B358-1E149029DF79}"/>
    <cellStyle name="Comma 2 3 5 2 3 5 2" xfId="15915" xr:uid="{6FDB1BBA-5176-4962-BC25-C16B10792148}"/>
    <cellStyle name="Comma 2 3 5 2 3 6" xfId="9883" xr:uid="{10AC278C-01B8-4119-8283-88509FE33032}"/>
    <cellStyle name="Comma 2 3 5 2 4" xfId="1549" xr:uid="{61DF9704-8E0E-4EDF-A9CE-12AC5C5D335C}"/>
    <cellStyle name="Comma 2 3 5 2 4 2" xfId="4628" xr:uid="{B41A098F-EC76-43C6-B415-865F195EEA1C}"/>
    <cellStyle name="Comma 2 3 5 2 4 2 2" xfId="13681" xr:uid="{E9F6F5C6-4E13-4D4C-87ED-4581FBF3152F}"/>
    <cellStyle name="Comma 2 3 5 2 4 3" xfId="7642" xr:uid="{AD216577-2D85-41AD-B2A6-FA9AA8435CFB}"/>
    <cellStyle name="Comma 2 3 5 2 4 3 2" xfId="16695" xr:uid="{DD10AD4D-671D-468D-9B72-859EA5D8AE9D}"/>
    <cellStyle name="Comma 2 3 5 2 4 4" xfId="10663" xr:uid="{24986418-51B2-45E2-ABB1-53C604D6CE93}"/>
    <cellStyle name="Comma 2 3 5 2 5" xfId="2553" xr:uid="{BD09360A-A14F-4B3C-8864-7D0B00CF9221}"/>
    <cellStyle name="Comma 2 3 5 2 5 2" xfId="5632" xr:uid="{D2C9C4E9-7D1B-4ECB-BEF3-30B82E450741}"/>
    <cellStyle name="Comma 2 3 5 2 5 2 2" xfId="14685" xr:uid="{FCEA0553-F52F-469A-ACA4-080C40AC3A64}"/>
    <cellStyle name="Comma 2 3 5 2 5 3" xfId="8646" xr:uid="{52A403CE-8975-4BE0-8833-FD9A8C0E6986}"/>
    <cellStyle name="Comma 2 3 5 2 5 3 2" xfId="17699" xr:uid="{3030A9E2-45E9-4951-A3DA-4CA4F470EA65}"/>
    <cellStyle name="Comma 2 3 5 2 5 4" xfId="11667" xr:uid="{9059F24C-5949-481B-9965-EBB3A4C8BB3A}"/>
    <cellStyle name="Comma 2 3 5 2 6" xfId="3623" xr:uid="{9BA3F290-E788-4A31-892B-579DC7A6EC4E}"/>
    <cellStyle name="Comma 2 3 5 2 6 2" xfId="12676" xr:uid="{DC1A51B0-52C3-4646-B59B-2BAAF00EE1B9}"/>
    <cellStyle name="Comma 2 3 5 2 7" xfId="6637" xr:uid="{83F7B066-29B6-4030-BFE0-685BB843DA82}"/>
    <cellStyle name="Comma 2 3 5 2 7 2" xfId="15690" xr:uid="{BE538CA1-0AF2-4F4E-AE28-50890C604E38}"/>
    <cellStyle name="Comma 2 3 5 2 8" xfId="9657" xr:uid="{FD858B3E-F0C8-4246-90A0-0E7ACF2F4A13}"/>
    <cellStyle name="Comma 2 3 5 3" xfId="770" xr:uid="{34624A60-365D-45ED-86BB-7A0DAD62287D}"/>
    <cellStyle name="Comma 2 3 5 3 2" xfId="1774" xr:uid="{1F2E47E0-DDEF-448A-9994-5725C6571862}"/>
    <cellStyle name="Comma 2 3 5 3 2 2" xfId="4853" xr:uid="{77152CCC-6C74-45D5-8F75-ED30F63A31F3}"/>
    <cellStyle name="Comma 2 3 5 3 2 2 2" xfId="13906" xr:uid="{904D4EFF-E359-42AA-A006-0A1064CC2502}"/>
    <cellStyle name="Comma 2 3 5 3 2 3" xfId="7867" xr:uid="{5BF6C017-8BC9-433A-83D9-85182F83ACC7}"/>
    <cellStyle name="Comma 2 3 5 3 2 3 2" xfId="16920" xr:uid="{D2B81948-3387-4698-A7E1-84DF18B3FA9B}"/>
    <cellStyle name="Comma 2 3 5 3 2 4" xfId="10888" xr:uid="{976F595D-298D-4E06-A8DB-C5942A377B10}"/>
    <cellStyle name="Comma 2 3 5 3 3" xfId="2778" xr:uid="{4D3BA946-1AC0-4447-ADDB-CB5A85B6B0E8}"/>
    <cellStyle name="Comma 2 3 5 3 3 2" xfId="5857" xr:uid="{19D2F0B5-E70A-43FE-8485-70FD28113928}"/>
    <cellStyle name="Comma 2 3 5 3 3 2 2" xfId="14910" xr:uid="{3D9A6073-66E3-450F-912F-F76C579E3112}"/>
    <cellStyle name="Comma 2 3 5 3 3 3" xfId="8871" xr:uid="{E1C98832-053D-4F73-ADC0-1B441B6BF60D}"/>
    <cellStyle name="Comma 2 3 5 3 3 3 2" xfId="17924" xr:uid="{916669A4-8C5D-4DB9-94A5-8FDC50544C75}"/>
    <cellStyle name="Comma 2 3 5 3 3 4" xfId="11892" xr:uid="{1D5C8F0B-1BAE-4F19-890C-D2848A3E6EDF}"/>
    <cellStyle name="Comma 2 3 5 3 4" xfId="3849" xr:uid="{D822108E-DA1E-4197-948E-08CABF9F7F09}"/>
    <cellStyle name="Comma 2 3 5 3 4 2" xfId="12902" xr:uid="{0A23F6B5-4EB0-4EA5-B43F-D23F7C9A89A7}"/>
    <cellStyle name="Comma 2 3 5 3 5" xfId="6863" xr:uid="{2FE63328-8B8B-4909-9E18-88A610C8B73F}"/>
    <cellStyle name="Comma 2 3 5 3 5 2" xfId="15916" xr:uid="{A23CBAD5-2AF9-4AB7-99DC-025B738A1127}"/>
    <cellStyle name="Comma 2 3 5 3 6" xfId="9884" xr:uid="{42547FAE-EBB5-48C8-92EA-0F4A15AED00A}"/>
    <cellStyle name="Comma 2 3 5 4" xfId="771" xr:uid="{DBA7042B-0AFA-42CC-9126-02D2FA17AD35}"/>
    <cellStyle name="Comma 2 3 5 4 2" xfId="1775" xr:uid="{FCA5D92A-915F-4F67-9EDD-F8CE98CD8367}"/>
    <cellStyle name="Comma 2 3 5 4 2 2" xfId="4854" xr:uid="{C9B4E7E6-BE14-4577-9A31-810428A01224}"/>
    <cellStyle name="Comma 2 3 5 4 2 2 2" xfId="13907" xr:uid="{3C5F6EE1-2A8A-4F76-A08C-80C4CE98C010}"/>
    <cellStyle name="Comma 2 3 5 4 2 3" xfId="7868" xr:uid="{723F1E0B-03AD-49FC-AA74-FC6F98F65493}"/>
    <cellStyle name="Comma 2 3 5 4 2 3 2" xfId="16921" xr:uid="{918A9BC7-BD39-40C2-9795-B1D197FC0E4E}"/>
    <cellStyle name="Comma 2 3 5 4 2 4" xfId="10889" xr:uid="{F51060D4-D025-4777-B0D0-471DCF939678}"/>
    <cellStyle name="Comma 2 3 5 4 3" xfId="2779" xr:uid="{7E4E6B3E-AB4F-4242-A8E5-733189132F62}"/>
    <cellStyle name="Comma 2 3 5 4 3 2" xfId="5858" xr:uid="{6A24925A-4F9A-4C23-89E0-7A719DEE54F6}"/>
    <cellStyle name="Comma 2 3 5 4 3 2 2" xfId="14911" xr:uid="{7EA3604E-9AA8-4EE0-A261-8C5023D9E283}"/>
    <cellStyle name="Comma 2 3 5 4 3 3" xfId="8872" xr:uid="{3855DC2B-9C13-478C-A9E4-E3461F9A6A09}"/>
    <cellStyle name="Comma 2 3 5 4 3 3 2" xfId="17925" xr:uid="{DFC5DB73-988C-46C0-8DBC-CC9801FC0E43}"/>
    <cellStyle name="Comma 2 3 5 4 3 4" xfId="11893" xr:uid="{131987BE-8F10-4DD3-9001-ABEE17502B4C}"/>
    <cellStyle name="Comma 2 3 5 4 4" xfId="3850" xr:uid="{50550E0B-21EE-4377-A2FB-21574B66FA9F}"/>
    <cellStyle name="Comma 2 3 5 4 4 2" xfId="12903" xr:uid="{110B6EA0-1D28-4D73-9E1E-82A18E3E713D}"/>
    <cellStyle name="Comma 2 3 5 4 5" xfId="6864" xr:uid="{0C2A44F7-0297-40BA-8058-BE97B711A415}"/>
    <cellStyle name="Comma 2 3 5 4 5 2" xfId="15917" xr:uid="{257337C0-993A-43B9-BF7B-D5785EA9F78A}"/>
    <cellStyle name="Comma 2 3 5 4 6" xfId="9885" xr:uid="{B73A2C91-39FD-4690-B3E7-391402A4D5DE}"/>
    <cellStyle name="Comma 2 3 5 5" xfId="1378" xr:uid="{8398DD90-3F0E-4883-8420-7F0BDF398E85}"/>
    <cellStyle name="Comma 2 3 5 5 2" xfId="4457" xr:uid="{56394DEE-F9ED-4FD6-A8BF-A6B5A57ECDD0}"/>
    <cellStyle name="Comma 2 3 5 5 2 2" xfId="13510" xr:uid="{0712ECA6-C619-4CD1-A62B-10EDF6C0D53A}"/>
    <cellStyle name="Comma 2 3 5 5 3" xfId="7471" xr:uid="{16336691-6CD3-4D37-8750-CCE22B0D9A22}"/>
    <cellStyle name="Comma 2 3 5 5 3 2" xfId="16524" xr:uid="{37C8D69F-9C8B-4D99-B1AB-11A36F8A69EA}"/>
    <cellStyle name="Comma 2 3 5 5 4" xfId="10492" xr:uid="{9774B739-3E84-4335-85E1-51BDB7298FE6}"/>
    <cellStyle name="Comma 2 3 5 6" xfId="2382" xr:uid="{528993EC-2635-4BFF-9103-FCF896B11304}"/>
    <cellStyle name="Comma 2 3 5 6 2" xfId="5461" xr:uid="{E1246C0D-67BA-4900-962D-1EE3BF5713CC}"/>
    <cellStyle name="Comma 2 3 5 6 2 2" xfId="14514" xr:uid="{1C42325D-A8E1-4A0D-8F97-6A2C4E195188}"/>
    <cellStyle name="Comma 2 3 5 6 3" xfId="8475" xr:uid="{1AF39C7C-EA54-4C2A-AC5B-4D42E165A364}"/>
    <cellStyle name="Comma 2 3 5 6 3 2" xfId="17528" xr:uid="{53B67EFE-C10B-4AC4-B870-D06E1A4120AB}"/>
    <cellStyle name="Comma 2 3 5 6 4" xfId="11496" xr:uid="{53BA7457-BDEC-4D54-9964-72E68F5F5DB4}"/>
    <cellStyle name="Comma 2 3 5 7" xfId="3451" xr:uid="{F2029F89-0CC6-46F0-B85D-161269700C7C}"/>
    <cellStyle name="Comma 2 3 5 7 2" xfId="12504" xr:uid="{03D0B4E9-7303-4D27-8785-9CE55271EE14}"/>
    <cellStyle name="Comma 2 3 5 8" xfId="6465" xr:uid="{6E207709-5B5E-4B74-85F1-756368F7160D}"/>
    <cellStyle name="Comma 2 3 5 8 2" xfId="15518" xr:uid="{DC288658-EEBC-40FE-9A68-B6EE5C22E042}"/>
    <cellStyle name="Comma 2 3 5 9" xfId="9485" xr:uid="{1CD18671-5036-40D8-B5D2-608A4B080811}"/>
    <cellStyle name="Comma 2 3 6" xfId="419" xr:uid="{EAAA7E37-6D5E-45E0-B5C1-7F2EABA01C62}"/>
    <cellStyle name="Comma 2 3 6 2" xfId="772" xr:uid="{C29BD3E7-B317-4B53-AFC7-FA06C950859A}"/>
    <cellStyle name="Comma 2 3 6 2 2" xfId="1776" xr:uid="{4310FD73-9241-439D-877C-DFF5A475E580}"/>
    <cellStyle name="Comma 2 3 6 2 2 2" xfId="4855" xr:uid="{C7A035A8-3509-4F30-9449-73E615776B2B}"/>
    <cellStyle name="Comma 2 3 6 2 2 2 2" xfId="13908" xr:uid="{FCF16D4F-E95F-470D-8D73-B3FC8E0D18DE}"/>
    <cellStyle name="Comma 2 3 6 2 2 3" xfId="7869" xr:uid="{D6110B1C-EC03-4D79-A94A-4E0CC2EA2527}"/>
    <cellStyle name="Comma 2 3 6 2 2 3 2" xfId="16922" xr:uid="{1C3AE124-81C0-4145-8B13-734104BA4787}"/>
    <cellStyle name="Comma 2 3 6 2 2 4" xfId="10890" xr:uid="{DAB5D396-CB73-43AA-943C-2ABE8D8D9D18}"/>
    <cellStyle name="Comma 2 3 6 2 3" xfId="2780" xr:uid="{33F8101C-EDB7-40A2-9209-9296179A3208}"/>
    <cellStyle name="Comma 2 3 6 2 3 2" xfId="5859" xr:uid="{E2F8B617-2C0C-4C82-BF60-93B775117BE2}"/>
    <cellStyle name="Comma 2 3 6 2 3 2 2" xfId="14912" xr:uid="{3C8C8A49-32F5-4708-8D3D-3B815492D921}"/>
    <cellStyle name="Comma 2 3 6 2 3 3" xfId="8873" xr:uid="{6F4C2368-E18C-4AA3-B8C6-E8993AE451A3}"/>
    <cellStyle name="Comma 2 3 6 2 3 3 2" xfId="17926" xr:uid="{32BE424B-A4DC-4B05-8B80-880258F707BD}"/>
    <cellStyle name="Comma 2 3 6 2 3 4" xfId="11894" xr:uid="{9F52C28D-1BDF-4AE1-9B77-55FB10B444F1}"/>
    <cellStyle name="Comma 2 3 6 2 4" xfId="3851" xr:uid="{6ED08127-928B-4558-AEE0-A17363236C59}"/>
    <cellStyle name="Comma 2 3 6 2 4 2" xfId="12904" xr:uid="{31DC715F-73B6-4D22-BE1C-5C01B2A9ABF9}"/>
    <cellStyle name="Comma 2 3 6 2 5" xfId="6865" xr:uid="{554B5E32-D1DB-4363-B6D2-641ACC6C73A3}"/>
    <cellStyle name="Comma 2 3 6 2 5 2" xfId="15918" xr:uid="{27E7C0A7-A838-4719-9C21-1077704E751B}"/>
    <cellStyle name="Comma 2 3 6 2 6" xfId="9886" xr:uid="{B2B07866-8A7E-441C-960A-43B2E8219460}"/>
    <cellStyle name="Comma 2 3 6 3" xfId="773" xr:uid="{BA7858B4-A4ED-49FE-9664-D32A36FDF178}"/>
    <cellStyle name="Comma 2 3 6 3 2" xfId="1777" xr:uid="{61FF3D10-B46A-47B8-8B5F-D06104A86EBF}"/>
    <cellStyle name="Comma 2 3 6 3 2 2" xfId="4856" xr:uid="{B5169BEB-C1DC-4F96-97E3-2B1486A31724}"/>
    <cellStyle name="Comma 2 3 6 3 2 2 2" xfId="13909" xr:uid="{9C0DAE86-98AF-4C13-A466-C45A97CC8732}"/>
    <cellStyle name="Comma 2 3 6 3 2 3" xfId="7870" xr:uid="{7B964C43-B90E-41DD-89F1-8880E3B862E5}"/>
    <cellStyle name="Comma 2 3 6 3 2 3 2" xfId="16923" xr:uid="{6B402370-0899-470A-B29C-63EB90E1857F}"/>
    <cellStyle name="Comma 2 3 6 3 2 4" xfId="10891" xr:uid="{194EEA43-C07F-4BFD-8CBD-F9C3B59C72CC}"/>
    <cellStyle name="Comma 2 3 6 3 3" xfId="2781" xr:uid="{39602A51-034C-4B60-B3B7-8004AC5EA1AE}"/>
    <cellStyle name="Comma 2 3 6 3 3 2" xfId="5860" xr:uid="{1C63B2F9-1C7F-4DFF-BF8A-B3B93A889744}"/>
    <cellStyle name="Comma 2 3 6 3 3 2 2" xfId="14913" xr:uid="{00B93879-C665-4EC4-B989-135AA0F0B249}"/>
    <cellStyle name="Comma 2 3 6 3 3 3" xfId="8874" xr:uid="{0EA88465-7096-4087-848A-F25998CEA894}"/>
    <cellStyle name="Comma 2 3 6 3 3 3 2" xfId="17927" xr:uid="{00FC1859-8957-4DCE-8D15-CDF583F7EC1C}"/>
    <cellStyle name="Comma 2 3 6 3 3 4" xfId="11895" xr:uid="{B01B7C65-54AD-4910-9BB5-CE0D140CA83D}"/>
    <cellStyle name="Comma 2 3 6 3 4" xfId="3852" xr:uid="{E1215BAB-2FD1-4CA5-8ADE-A7DEB0F0FDBB}"/>
    <cellStyle name="Comma 2 3 6 3 4 2" xfId="12905" xr:uid="{38480A91-F40E-425B-A2A7-6935D9998E3E}"/>
    <cellStyle name="Comma 2 3 6 3 5" xfId="6866" xr:uid="{9C396889-C655-4F7C-805A-1BA259DA9945}"/>
    <cellStyle name="Comma 2 3 6 3 5 2" xfId="15919" xr:uid="{5AF998F9-FB7C-446B-98AE-66F3A5562F54}"/>
    <cellStyle name="Comma 2 3 6 3 6" xfId="9887" xr:uid="{052848BC-62F2-446D-BD4E-0CA4E83E1AA2}"/>
    <cellStyle name="Comma 2 3 6 4" xfId="1428" xr:uid="{722DEC50-B673-4128-BE1C-B5C401FD7708}"/>
    <cellStyle name="Comma 2 3 6 4 2" xfId="4507" xr:uid="{A8ED8F54-F27B-4E27-852C-CCBA668EABE5}"/>
    <cellStyle name="Comma 2 3 6 4 2 2" xfId="13560" xr:uid="{7C51253B-71D7-4F68-B0D0-9B75F6AA2605}"/>
    <cellStyle name="Comma 2 3 6 4 3" xfId="7521" xr:uid="{F5764005-181C-4DA3-9212-529BA2AA2407}"/>
    <cellStyle name="Comma 2 3 6 4 3 2" xfId="16574" xr:uid="{A8EC340C-9714-4976-8FD9-633F7AAB3E76}"/>
    <cellStyle name="Comma 2 3 6 4 4" xfId="10542" xr:uid="{62BC0801-E847-4895-AF89-3F82CF2F5B73}"/>
    <cellStyle name="Comma 2 3 6 5" xfId="2432" xr:uid="{3CC64ED7-ECB5-4B7A-8D47-946BD987FBAE}"/>
    <cellStyle name="Comma 2 3 6 5 2" xfId="5511" xr:uid="{FFECCE52-E951-4579-AFE7-595BDDB4D5E1}"/>
    <cellStyle name="Comma 2 3 6 5 2 2" xfId="14564" xr:uid="{C5D74EAB-6F62-432A-8935-FE1A31403F45}"/>
    <cellStyle name="Comma 2 3 6 5 3" xfId="8525" xr:uid="{94ABC7FB-2382-46C6-A11C-21B7C58DBB68}"/>
    <cellStyle name="Comma 2 3 6 5 3 2" xfId="17578" xr:uid="{84617915-0110-439D-AAEB-34615A018237}"/>
    <cellStyle name="Comma 2 3 6 5 4" xfId="11546" xr:uid="{A237CB6D-B7AB-4E0A-A1CD-2F1ED46A112F}"/>
    <cellStyle name="Comma 2 3 6 6" xfId="3502" xr:uid="{333E4D0D-1EA1-45A8-8D9C-7B6FF395D509}"/>
    <cellStyle name="Comma 2 3 6 6 2" xfId="12555" xr:uid="{AE5B71D8-AD22-4F12-B494-FF8F54098367}"/>
    <cellStyle name="Comma 2 3 6 7" xfId="6516" xr:uid="{E5EF5E04-F5C5-4FD4-87D8-54C67C118CF7}"/>
    <cellStyle name="Comma 2 3 6 7 2" xfId="15569" xr:uid="{37048E79-AB63-47A8-B063-29CC01C881A8}"/>
    <cellStyle name="Comma 2 3 6 8" xfId="9536" xr:uid="{E4BF4988-4B0B-4B1E-8760-14E50AEE0B0E}"/>
    <cellStyle name="Comma 2 3 7" xfId="774" xr:uid="{25838B49-A438-47DA-89A3-0518DBE17535}"/>
    <cellStyle name="Comma 2 3 7 2" xfId="1778" xr:uid="{AC6CB559-8E2C-441F-A2A2-5CBD95A7B548}"/>
    <cellStyle name="Comma 2 3 7 2 2" xfId="4857" xr:uid="{2BF201F3-1EC1-46BD-B6CD-0B5A268FDAD7}"/>
    <cellStyle name="Comma 2 3 7 2 2 2" xfId="13910" xr:uid="{25D31397-D4EC-4680-B59A-AB2150D9DCBF}"/>
    <cellStyle name="Comma 2 3 7 2 3" xfId="7871" xr:uid="{3CA228E5-FBF7-4693-A042-9390E4EBD915}"/>
    <cellStyle name="Comma 2 3 7 2 3 2" xfId="16924" xr:uid="{4D38DDAD-4D49-4BEF-91F6-32EC910FF8A0}"/>
    <cellStyle name="Comma 2 3 7 2 4" xfId="10892" xr:uid="{D85D9058-07DC-4050-A264-ED2C541B545C}"/>
    <cellStyle name="Comma 2 3 7 3" xfId="2782" xr:uid="{AD979DB6-C9B8-4C12-9E01-9D78A255B916}"/>
    <cellStyle name="Comma 2 3 7 3 2" xfId="5861" xr:uid="{0A748E35-EC8B-4EFB-A7F4-4B3AAEF18D37}"/>
    <cellStyle name="Comma 2 3 7 3 2 2" xfId="14914" xr:uid="{42C5CC5D-4513-4474-8BD1-3FC3CA06B750}"/>
    <cellStyle name="Comma 2 3 7 3 3" xfId="8875" xr:uid="{3D451B9C-7459-4399-ADAA-3332DDCD1A1E}"/>
    <cellStyle name="Comma 2 3 7 3 3 2" xfId="17928" xr:uid="{5280F3F9-C5BB-447C-91A4-40070254808B}"/>
    <cellStyle name="Comma 2 3 7 3 4" xfId="11896" xr:uid="{CA9D83C1-65FA-4ECE-9600-812B7E8EF568}"/>
    <cellStyle name="Comma 2 3 7 4" xfId="3853" xr:uid="{C3A685A8-31CE-428A-BED2-77E7170C1780}"/>
    <cellStyle name="Comma 2 3 7 4 2" xfId="12906" xr:uid="{07631EE5-638C-4F8B-81F0-7D0E19785C6C}"/>
    <cellStyle name="Comma 2 3 7 5" xfId="6867" xr:uid="{2F248977-735D-496F-91E3-A3DD5ABAA3B8}"/>
    <cellStyle name="Comma 2 3 7 5 2" xfId="15920" xr:uid="{A993C184-E373-41C5-BF71-68F3FA2F2EBB}"/>
    <cellStyle name="Comma 2 3 7 6" xfId="9888" xr:uid="{ED53F567-6373-4C3F-BC25-3BBFCA689BC2}"/>
    <cellStyle name="Comma 2 3 8" xfId="775" xr:uid="{A3D5B80C-4E20-4A1A-85DF-A6D3F32E500E}"/>
    <cellStyle name="Comma 2 3 8 2" xfId="1779" xr:uid="{6931E089-04B5-4A7F-AD2E-985E9F436415}"/>
    <cellStyle name="Comma 2 3 8 2 2" xfId="4858" xr:uid="{92566E0F-5CA8-44CE-B161-B810535B8236}"/>
    <cellStyle name="Comma 2 3 8 2 2 2" xfId="13911" xr:uid="{48636C5D-0362-41C9-A83C-99F2A2E4CCBE}"/>
    <cellStyle name="Comma 2 3 8 2 3" xfId="7872" xr:uid="{369EDEB5-1C49-42D0-BB32-1C5083E7E498}"/>
    <cellStyle name="Comma 2 3 8 2 3 2" xfId="16925" xr:uid="{F4115966-5882-45BF-9731-B80978E708C7}"/>
    <cellStyle name="Comma 2 3 8 2 4" xfId="10893" xr:uid="{88DF1434-E0BB-4433-8F2C-5D4927D0766D}"/>
    <cellStyle name="Comma 2 3 8 3" xfId="2783" xr:uid="{177AAFA6-18D7-4B7B-9155-7DE6EB7C5DED}"/>
    <cellStyle name="Comma 2 3 8 3 2" xfId="5862" xr:uid="{67087FFD-F9AE-40FC-9B36-96815AF23713}"/>
    <cellStyle name="Comma 2 3 8 3 2 2" xfId="14915" xr:uid="{221EE992-02E9-4C58-8D5A-3693DDAD88DB}"/>
    <cellStyle name="Comma 2 3 8 3 3" xfId="8876" xr:uid="{C09B2794-9CAF-4E41-BF2C-222253ED35F9}"/>
    <cellStyle name="Comma 2 3 8 3 3 2" xfId="17929" xr:uid="{56B7BD28-4370-435D-AAD9-A915CB5CB495}"/>
    <cellStyle name="Comma 2 3 8 3 4" xfId="11897" xr:uid="{69F8AA75-8006-46B1-AD1B-77D8689898A9}"/>
    <cellStyle name="Comma 2 3 8 4" xfId="3854" xr:uid="{7C8FC395-08ED-4B75-BD36-E524EFC9098C}"/>
    <cellStyle name="Comma 2 3 8 4 2" xfId="12907" xr:uid="{37D8364C-FDB5-47E0-ABA5-675FD9183139}"/>
    <cellStyle name="Comma 2 3 8 5" xfId="6868" xr:uid="{CA0E125D-AFDE-4CA2-9B9D-315DF3B477E2}"/>
    <cellStyle name="Comma 2 3 8 5 2" xfId="15921" xr:uid="{E23A57A5-DDE8-4EA5-B57E-E502595E9517}"/>
    <cellStyle name="Comma 2 3 8 6" xfId="9889" xr:uid="{B94DF475-50C4-44A8-AB0B-A1DA0E0C205F}"/>
    <cellStyle name="Comma 2 3 9" xfId="1257" xr:uid="{A11B09DB-47F3-4D20-BFB3-2B85C9842680}"/>
    <cellStyle name="Comma 2 3 9 2" xfId="4336" xr:uid="{AD579998-6791-4AC8-88D8-04EEB391D4FF}"/>
    <cellStyle name="Comma 2 3 9 2 2" xfId="13389" xr:uid="{31588028-0823-45E8-845A-F5FA27395CE6}"/>
    <cellStyle name="Comma 2 3 9 3" xfId="7350" xr:uid="{851BDD9E-1D94-44EF-B17A-2C189DB85CCE}"/>
    <cellStyle name="Comma 2 3 9 3 2" xfId="16403" xr:uid="{F50DA393-99E5-4840-B322-F84E3A640518}"/>
    <cellStyle name="Comma 2 3 9 4" xfId="10371" xr:uid="{6D25ECB6-B4BB-4BB2-B171-24177F07FE65}"/>
    <cellStyle name="Comma 2 4" xfId="100" xr:uid="{70A0B284-5642-41DE-BA24-6BDC14C24B58}"/>
    <cellStyle name="Comma 2 4 10" xfId="9372" xr:uid="{489E22B9-728D-432E-89F1-2558F0F16CB7}"/>
    <cellStyle name="Comma 2 4 2" xfId="132" xr:uid="{0646A1E2-E597-41DE-A96A-1BBC6EDAF71B}"/>
    <cellStyle name="Comma 2 4 2 2" xfId="459" xr:uid="{F838D0E2-AD8D-4870-ACFC-6DBD90603CDC}"/>
    <cellStyle name="Comma 2 4 2 2 2" xfId="776" xr:uid="{D3A0A026-AE14-4CD1-972D-E5F52B5AC1CF}"/>
    <cellStyle name="Comma 2 4 2 2 2 2" xfId="1780" xr:uid="{85D43B6A-CD36-41B4-A6ED-25F4D65ED9B9}"/>
    <cellStyle name="Comma 2 4 2 2 2 2 2" xfId="4859" xr:uid="{4E2AD4E0-C4AB-445B-A9C7-58AF0FB02558}"/>
    <cellStyle name="Comma 2 4 2 2 2 2 2 2" xfId="13912" xr:uid="{19EC60F4-0189-464F-8A47-9D25DA4629D2}"/>
    <cellStyle name="Comma 2 4 2 2 2 2 3" xfId="7873" xr:uid="{64574D4C-3595-4042-A07A-3C586AA9DD15}"/>
    <cellStyle name="Comma 2 4 2 2 2 2 3 2" xfId="16926" xr:uid="{118EA314-2106-4B36-A500-8F751E437085}"/>
    <cellStyle name="Comma 2 4 2 2 2 2 4" xfId="10894" xr:uid="{CAB1F25D-5CB7-403D-A521-2C0A1FFA0B8D}"/>
    <cellStyle name="Comma 2 4 2 2 2 3" xfId="2784" xr:uid="{4F0C7381-F164-4BF5-BAF3-B4D63536258D}"/>
    <cellStyle name="Comma 2 4 2 2 2 3 2" xfId="5863" xr:uid="{CD3C6538-5AD7-4861-ACD8-5EBA4FCAFC37}"/>
    <cellStyle name="Comma 2 4 2 2 2 3 2 2" xfId="14916" xr:uid="{B12B2842-EA5D-43EB-87B8-951034AE316C}"/>
    <cellStyle name="Comma 2 4 2 2 2 3 3" xfId="8877" xr:uid="{A965B60E-2651-4C65-A80F-ACEC1D0DD1C9}"/>
    <cellStyle name="Comma 2 4 2 2 2 3 3 2" xfId="17930" xr:uid="{E72EAD89-B701-4A9F-BB20-211463A6EA28}"/>
    <cellStyle name="Comma 2 4 2 2 2 3 4" xfId="11898" xr:uid="{F6359A7D-AC48-46FA-8EBA-3E4031BE28D8}"/>
    <cellStyle name="Comma 2 4 2 2 2 4" xfId="3855" xr:uid="{BC3B0E2B-B05A-4D56-8A7F-8DAF95E950EC}"/>
    <cellStyle name="Comma 2 4 2 2 2 4 2" xfId="12908" xr:uid="{F724036D-A174-4C05-A6F4-9CA58FC7DE06}"/>
    <cellStyle name="Comma 2 4 2 2 2 5" xfId="6869" xr:uid="{0692D2CF-402A-422B-8004-1A2C823FEB89}"/>
    <cellStyle name="Comma 2 4 2 2 2 5 2" xfId="15922" xr:uid="{B99023AA-011A-473F-ADE5-AF106D151410}"/>
    <cellStyle name="Comma 2 4 2 2 2 6" xfId="9890" xr:uid="{E0B2D9F9-03BC-4B59-BB15-486E33B3784E}"/>
    <cellStyle name="Comma 2 4 2 2 3" xfId="777" xr:uid="{FB44219B-B529-4583-9DE9-2454ABB3CB99}"/>
    <cellStyle name="Comma 2 4 2 2 3 2" xfId="1781" xr:uid="{B4748287-3EFB-401F-BFAA-87C63A91351D}"/>
    <cellStyle name="Comma 2 4 2 2 3 2 2" xfId="4860" xr:uid="{CCD98D1C-C603-43C1-9080-E5B309F30B9E}"/>
    <cellStyle name="Comma 2 4 2 2 3 2 2 2" xfId="13913" xr:uid="{9FFB8634-2F65-48AB-9E32-4A61AA96097E}"/>
    <cellStyle name="Comma 2 4 2 2 3 2 3" xfId="7874" xr:uid="{312DA527-6F99-40FA-861E-B9BCD4C22CED}"/>
    <cellStyle name="Comma 2 4 2 2 3 2 3 2" xfId="16927" xr:uid="{B1AAB9CD-9D15-4E68-B8AF-4E2DC5AA850E}"/>
    <cellStyle name="Comma 2 4 2 2 3 2 4" xfId="10895" xr:uid="{3D3AD28C-BB1C-444C-B616-7A895AA8665B}"/>
    <cellStyle name="Comma 2 4 2 2 3 3" xfId="2785" xr:uid="{F187F759-219F-40F3-BB56-F40C5E978CEE}"/>
    <cellStyle name="Comma 2 4 2 2 3 3 2" xfId="5864" xr:uid="{B51C93F0-BC35-404C-B50E-9883C5F18433}"/>
    <cellStyle name="Comma 2 4 2 2 3 3 2 2" xfId="14917" xr:uid="{8E4CADC2-18C3-4662-8397-29CEDE7057AF}"/>
    <cellStyle name="Comma 2 4 2 2 3 3 3" xfId="8878" xr:uid="{D3C4EA27-1BC2-463E-8FA0-8D87D71D11EA}"/>
    <cellStyle name="Comma 2 4 2 2 3 3 3 2" xfId="17931" xr:uid="{6A508949-5312-4639-8194-EAAF6ECFDA0C}"/>
    <cellStyle name="Comma 2 4 2 2 3 3 4" xfId="11899" xr:uid="{E25DA247-A878-4871-9D14-832A439A1ED1}"/>
    <cellStyle name="Comma 2 4 2 2 3 4" xfId="3856" xr:uid="{E2799F60-E8DC-461F-B829-BA0CF6DA4056}"/>
    <cellStyle name="Comma 2 4 2 2 3 4 2" xfId="12909" xr:uid="{C15BDF43-7734-4553-8E03-5AD210D88E61}"/>
    <cellStyle name="Comma 2 4 2 2 3 5" xfId="6870" xr:uid="{2D4B706C-1F81-4644-8B47-B0EAE46AC4CB}"/>
    <cellStyle name="Comma 2 4 2 2 3 5 2" xfId="15923" xr:uid="{958C8EA3-179B-436F-90AA-92A3F1F94B38}"/>
    <cellStyle name="Comma 2 4 2 2 3 6" xfId="9891" xr:uid="{A17DDC57-475F-4055-929F-DEBEB0F3D739}"/>
    <cellStyle name="Comma 2 4 2 2 4" xfId="1468" xr:uid="{0AFC1B4F-45BB-46EF-AA86-1F8A734AED33}"/>
    <cellStyle name="Comma 2 4 2 2 4 2" xfId="4547" xr:uid="{7791CFEC-3F25-4161-8A5E-146DD03332D3}"/>
    <cellStyle name="Comma 2 4 2 2 4 2 2" xfId="13600" xr:uid="{35F876FE-17E2-4837-9430-0220E21232F6}"/>
    <cellStyle name="Comma 2 4 2 2 4 3" xfId="7561" xr:uid="{C597FF0C-FF11-4D3C-B783-88191AECD95C}"/>
    <cellStyle name="Comma 2 4 2 2 4 3 2" xfId="16614" xr:uid="{FBDBB9DD-7714-46B7-9DFB-4E74F4EB48AA}"/>
    <cellStyle name="Comma 2 4 2 2 4 4" xfId="10582" xr:uid="{427E5F7D-5C9B-4FD3-9722-CBD6A9D86CA7}"/>
    <cellStyle name="Comma 2 4 2 2 5" xfId="2472" xr:uid="{ED65074C-030B-471A-9E90-D19E02CDCE0B}"/>
    <cellStyle name="Comma 2 4 2 2 5 2" xfId="5551" xr:uid="{6869D075-466B-4BA6-9F4A-5302221D023F}"/>
    <cellStyle name="Comma 2 4 2 2 5 2 2" xfId="14604" xr:uid="{D3C187F8-1737-494F-980C-AA53FF3E8E3D}"/>
    <cellStyle name="Comma 2 4 2 2 5 3" xfId="8565" xr:uid="{A84FA112-A277-4A8A-8ED3-93EE1F7D3BA8}"/>
    <cellStyle name="Comma 2 4 2 2 5 3 2" xfId="17618" xr:uid="{545AD0F2-1D48-4935-8080-DD2D22C3799E}"/>
    <cellStyle name="Comma 2 4 2 2 5 4" xfId="11586" xr:uid="{0A9C3216-970E-459B-9666-E61494CC8E3D}"/>
    <cellStyle name="Comma 2 4 2 2 6" xfId="3542" xr:uid="{91D2BE7C-9922-45F6-9F7A-6D3720A9D29B}"/>
    <cellStyle name="Comma 2 4 2 2 6 2" xfId="12595" xr:uid="{F89D4F05-C2E0-44B8-B1F4-393C48F373DD}"/>
    <cellStyle name="Comma 2 4 2 2 7" xfId="6556" xr:uid="{46811A02-E875-42DD-9422-F06E4780B651}"/>
    <cellStyle name="Comma 2 4 2 2 7 2" xfId="15609" xr:uid="{9257DEC1-8E68-4F92-9B08-78D2848A407A}"/>
    <cellStyle name="Comma 2 4 2 2 8" xfId="9576" xr:uid="{F851EB41-54A2-4B3F-95A6-2412A81ADCE6}"/>
    <cellStyle name="Comma 2 4 2 3" xfId="778" xr:uid="{A8AF88E0-4D72-4241-B9E1-CA6907D62D8D}"/>
    <cellStyle name="Comma 2 4 2 3 2" xfId="1782" xr:uid="{412889C5-EC61-4B02-8445-8F35FDF6CDA2}"/>
    <cellStyle name="Comma 2 4 2 3 2 2" xfId="4861" xr:uid="{0A354155-966C-4082-BB67-445E5F082D6A}"/>
    <cellStyle name="Comma 2 4 2 3 2 2 2" xfId="13914" xr:uid="{636833A7-A42D-4385-BD91-9C34B7BF2C5A}"/>
    <cellStyle name="Comma 2 4 2 3 2 3" xfId="7875" xr:uid="{E4D94289-3A4F-4EEC-8814-D093833CBB03}"/>
    <cellStyle name="Comma 2 4 2 3 2 3 2" xfId="16928" xr:uid="{8ED7F68D-DD41-41B1-A13F-CA94396485F9}"/>
    <cellStyle name="Comma 2 4 2 3 2 4" xfId="10896" xr:uid="{8A784F68-1303-4E97-8193-EA053E446FA6}"/>
    <cellStyle name="Comma 2 4 2 3 3" xfId="2786" xr:uid="{1791B253-B0ED-41FF-AE3C-443DFAA85A34}"/>
    <cellStyle name="Comma 2 4 2 3 3 2" xfId="5865" xr:uid="{0E013A97-C65D-4D4B-BFA4-31E209D95659}"/>
    <cellStyle name="Comma 2 4 2 3 3 2 2" xfId="14918" xr:uid="{3F430216-9885-4CFB-BAED-118FB52693CF}"/>
    <cellStyle name="Comma 2 4 2 3 3 3" xfId="8879" xr:uid="{6BAA947B-93DF-4F8D-83A6-4D69034CCB9E}"/>
    <cellStyle name="Comma 2 4 2 3 3 3 2" xfId="17932" xr:uid="{6226FFA7-6B94-49B1-B3DA-2441717D43C6}"/>
    <cellStyle name="Comma 2 4 2 3 3 4" xfId="11900" xr:uid="{5AE34C35-7AB2-4840-AE3F-05B7A0FA9F23}"/>
    <cellStyle name="Comma 2 4 2 3 4" xfId="3857" xr:uid="{060CC329-D759-4898-9333-5BF0D9FD1B82}"/>
    <cellStyle name="Comma 2 4 2 3 4 2" xfId="12910" xr:uid="{91A394D7-2E9E-44B9-954B-F2F6B0EBE9BC}"/>
    <cellStyle name="Comma 2 4 2 3 5" xfId="6871" xr:uid="{DC180BE1-9FFE-4747-BCCE-7B036BCF7AF1}"/>
    <cellStyle name="Comma 2 4 2 3 5 2" xfId="15924" xr:uid="{FD863113-DBDE-4588-A7FC-03470B3E6F9F}"/>
    <cellStyle name="Comma 2 4 2 3 6" xfId="9892" xr:uid="{D3532A40-62BA-492C-9F00-A8930CC6C791}"/>
    <cellStyle name="Comma 2 4 2 4" xfId="779" xr:uid="{8AA13044-ADD9-4D33-B356-73913CB33391}"/>
    <cellStyle name="Comma 2 4 2 4 2" xfId="1783" xr:uid="{591D22D0-09BA-46B1-90B2-1969F578609C}"/>
    <cellStyle name="Comma 2 4 2 4 2 2" xfId="4862" xr:uid="{82F3B5FB-4213-4D10-AD0F-F7BD431F1D66}"/>
    <cellStyle name="Comma 2 4 2 4 2 2 2" xfId="13915" xr:uid="{45F58054-BD5B-4BAF-8062-BBE8BF13F1CD}"/>
    <cellStyle name="Comma 2 4 2 4 2 3" xfId="7876" xr:uid="{8D118D6D-7D0E-4A7A-81CC-D06693DFA23F}"/>
    <cellStyle name="Comma 2 4 2 4 2 3 2" xfId="16929" xr:uid="{1A948B69-0F05-4926-9795-0CBCC8B55309}"/>
    <cellStyle name="Comma 2 4 2 4 2 4" xfId="10897" xr:uid="{51A733CC-8AF8-40CB-A3B3-542A905972D3}"/>
    <cellStyle name="Comma 2 4 2 4 3" xfId="2787" xr:uid="{B4187B7A-034C-497F-AA47-E44343054C07}"/>
    <cellStyle name="Comma 2 4 2 4 3 2" xfId="5866" xr:uid="{D09E5775-2E02-439C-9253-AB13F15D149F}"/>
    <cellStyle name="Comma 2 4 2 4 3 2 2" xfId="14919" xr:uid="{3C9B03A8-5EE2-4CC4-94D8-615BD3A0552F}"/>
    <cellStyle name="Comma 2 4 2 4 3 3" xfId="8880" xr:uid="{10652E2B-4313-47B4-8F8D-6D2CA58F2834}"/>
    <cellStyle name="Comma 2 4 2 4 3 3 2" xfId="17933" xr:uid="{318DAC49-D826-4C5E-8C8D-2456085C8639}"/>
    <cellStyle name="Comma 2 4 2 4 3 4" xfId="11901" xr:uid="{AD2DB654-BACA-414D-ADE1-1D7FB697B62E}"/>
    <cellStyle name="Comma 2 4 2 4 4" xfId="3858" xr:uid="{07C11FB2-4D5E-4511-A3D1-EFC6FD5266C1}"/>
    <cellStyle name="Comma 2 4 2 4 4 2" xfId="12911" xr:uid="{952F3F81-3E6A-4307-BBFE-D456567784E9}"/>
    <cellStyle name="Comma 2 4 2 4 5" xfId="6872" xr:uid="{6F5C93C1-C5B5-4795-B60B-6DB7353E09B6}"/>
    <cellStyle name="Comma 2 4 2 4 5 2" xfId="15925" xr:uid="{D2DEED14-3F67-41E1-9621-B9A612FBD1D4}"/>
    <cellStyle name="Comma 2 4 2 4 6" xfId="9893" xr:uid="{9D8C40A8-FDDF-494C-82CE-E4DE79FC0A1E}"/>
    <cellStyle name="Comma 2 4 2 5" xfId="1297" xr:uid="{67567D87-6BDC-4292-9F2D-2A439BD50A8A}"/>
    <cellStyle name="Comma 2 4 2 5 2" xfId="4376" xr:uid="{3805D7C8-6E1E-4833-B56D-3ED051E27BD4}"/>
    <cellStyle name="Comma 2 4 2 5 2 2" xfId="13429" xr:uid="{2A2266F8-DED9-4395-A0B8-5E73663CC56A}"/>
    <cellStyle name="Comma 2 4 2 5 3" xfId="7390" xr:uid="{CACD7B2F-5434-4654-8F8C-30F38E6BBF23}"/>
    <cellStyle name="Comma 2 4 2 5 3 2" xfId="16443" xr:uid="{088695CC-D63F-402D-8405-156A3600C200}"/>
    <cellStyle name="Comma 2 4 2 5 4" xfId="10411" xr:uid="{0A7AAC79-8734-47FD-8AC3-E04DF483F522}"/>
    <cellStyle name="Comma 2 4 2 6" xfId="2301" xr:uid="{B5C04127-B766-41E7-A0D9-D4C01836E406}"/>
    <cellStyle name="Comma 2 4 2 6 2" xfId="5380" xr:uid="{B0CC0A99-EE0B-4D76-B524-89A25F6A4CCA}"/>
    <cellStyle name="Comma 2 4 2 6 2 2" xfId="14433" xr:uid="{5851C9F7-2CEC-436A-ADC3-54950517A01B}"/>
    <cellStyle name="Comma 2 4 2 6 3" xfId="8394" xr:uid="{12A371FF-62DB-4079-B23E-47406C18826A}"/>
    <cellStyle name="Comma 2 4 2 6 3 2" xfId="17447" xr:uid="{3F653568-A701-4BED-9830-FA5D0794F2A1}"/>
    <cellStyle name="Comma 2 4 2 6 4" xfId="11415" xr:uid="{14B16889-1B8D-4133-9815-F8031F042510}"/>
    <cellStyle name="Comma 2 4 2 7" xfId="3370" xr:uid="{4A6F8FDE-7EC5-432B-A10E-1D3F7161F4C7}"/>
    <cellStyle name="Comma 2 4 2 7 2" xfId="12423" xr:uid="{DE4A78FD-D807-4D15-A051-29ECDC147FF6}"/>
    <cellStyle name="Comma 2 4 2 8" xfId="6384" xr:uid="{F720D4E1-3DB9-48A2-8598-76D2D0080CD8}"/>
    <cellStyle name="Comma 2 4 2 8 2" xfId="15437" xr:uid="{1A3B3437-5FE0-4F8F-BA71-8E2276DBAF43}"/>
    <cellStyle name="Comma 2 4 2 9" xfId="9404" xr:uid="{6D30132C-7131-4CCC-A890-6BFCECF0EFAD}"/>
    <cellStyle name="Comma 2 4 3" xfId="427" xr:uid="{C666663B-A15B-4AA0-BE7C-6EDF7CF043D8}"/>
    <cellStyle name="Comma 2 4 3 2" xfId="780" xr:uid="{025913A2-57BE-4846-9F07-023F6AE94204}"/>
    <cellStyle name="Comma 2 4 3 2 2" xfId="1784" xr:uid="{22C35D53-80E3-47B6-A46B-D01AE06E20D2}"/>
    <cellStyle name="Comma 2 4 3 2 2 2" xfId="4863" xr:uid="{9B5825AA-8DE6-4798-94E7-4A12977B0D36}"/>
    <cellStyle name="Comma 2 4 3 2 2 2 2" xfId="13916" xr:uid="{20FA7639-EBFD-4274-80A7-E9CD2C5AB332}"/>
    <cellStyle name="Comma 2 4 3 2 2 3" xfId="7877" xr:uid="{4D32AE57-8812-42C4-B824-8D0D343F99D0}"/>
    <cellStyle name="Comma 2 4 3 2 2 3 2" xfId="16930" xr:uid="{5663CB27-FD9A-4EDE-963A-82C3A9965DA0}"/>
    <cellStyle name="Comma 2 4 3 2 2 4" xfId="10898" xr:uid="{61190C0B-C707-4A1C-97C8-92D31BA60F39}"/>
    <cellStyle name="Comma 2 4 3 2 3" xfId="2788" xr:uid="{3F505995-1798-43B4-B2A6-B3A1F1A35CC8}"/>
    <cellStyle name="Comma 2 4 3 2 3 2" xfId="5867" xr:uid="{2664AADA-E6F8-49AE-8A16-9AC2BF110591}"/>
    <cellStyle name="Comma 2 4 3 2 3 2 2" xfId="14920" xr:uid="{60925130-924A-43EC-8EFB-740B0B99CE98}"/>
    <cellStyle name="Comma 2 4 3 2 3 3" xfId="8881" xr:uid="{89EB791B-6435-4104-B9CF-9C9429368F52}"/>
    <cellStyle name="Comma 2 4 3 2 3 3 2" xfId="17934" xr:uid="{8B320D5C-7A93-4E97-9C20-6E88BFBEC81F}"/>
    <cellStyle name="Comma 2 4 3 2 3 4" xfId="11902" xr:uid="{27B223D2-1528-4F21-AD6B-89965041EA14}"/>
    <cellStyle name="Comma 2 4 3 2 4" xfId="3859" xr:uid="{D26D9C07-D823-4012-87F9-1FC5192BBA80}"/>
    <cellStyle name="Comma 2 4 3 2 4 2" xfId="12912" xr:uid="{7C0ED23B-8BC3-45B2-ADD5-D8B6D728D824}"/>
    <cellStyle name="Comma 2 4 3 2 5" xfId="6873" xr:uid="{F64B1EAE-C4E4-4415-8649-1E3BC6A8CA3B}"/>
    <cellStyle name="Comma 2 4 3 2 5 2" xfId="15926" xr:uid="{5F3EC13F-1D0D-4FF7-A085-971C5A375860}"/>
    <cellStyle name="Comma 2 4 3 2 6" xfId="9894" xr:uid="{9450B25F-58EF-4E0E-A149-994C50E33797}"/>
    <cellStyle name="Comma 2 4 3 3" xfId="781" xr:uid="{F3C76FF3-8311-4AB5-A46D-D22F289FAD94}"/>
    <cellStyle name="Comma 2 4 3 3 2" xfId="1785" xr:uid="{5183F983-C43A-4CBD-8014-1592C6E408DF}"/>
    <cellStyle name="Comma 2 4 3 3 2 2" xfId="4864" xr:uid="{AB65F630-FC46-440A-A9DC-6B922EE7573F}"/>
    <cellStyle name="Comma 2 4 3 3 2 2 2" xfId="13917" xr:uid="{29D865D5-AFD1-4077-9BDC-D108AA43C9FA}"/>
    <cellStyle name="Comma 2 4 3 3 2 3" xfId="7878" xr:uid="{01881410-0B1E-4942-A2F1-AD203DE7FA7A}"/>
    <cellStyle name="Comma 2 4 3 3 2 3 2" xfId="16931" xr:uid="{D70D1C16-B24F-4831-9B56-19E170157380}"/>
    <cellStyle name="Comma 2 4 3 3 2 4" xfId="10899" xr:uid="{23D233B1-66DA-424C-9577-B7E42CF5E20C}"/>
    <cellStyle name="Comma 2 4 3 3 3" xfId="2789" xr:uid="{5A17FB13-B38D-4335-A895-4C6EB07D8E92}"/>
    <cellStyle name="Comma 2 4 3 3 3 2" xfId="5868" xr:uid="{3787ED97-F84B-468D-B832-21B0C8A85852}"/>
    <cellStyle name="Comma 2 4 3 3 3 2 2" xfId="14921" xr:uid="{55153464-94DD-4342-A1B3-4715274E7113}"/>
    <cellStyle name="Comma 2 4 3 3 3 3" xfId="8882" xr:uid="{F1C4F576-0922-4B49-A637-2565A0BC440B}"/>
    <cellStyle name="Comma 2 4 3 3 3 3 2" xfId="17935" xr:uid="{01A84619-5560-494C-A0E1-DED7687CFB2C}"/>
    <cellStyle name="Comma 2 4 3 3 3 4" xfId="11903" xr:uid="{068C3062-1EA7-47BA-979E-188491664DE8}"/>
    <cellStyle name="Comma 2 4 3 3 4" xfId="3860" xr:uid="{38AB1B96-C54E-4F32-B790-7A7043EB587B}"/>
    <cellStyle name="Comma 2 4 3 3 4 2" xfId="12913" xr:uid="{82350CC5-3975-4C89-848D-ED24ED3FABF5}"/>
    <cellStyle name="Comma 2 4 3 3 5" xfId="6874" xr:uid="{B21706DF-0B85-4361-B026-C57262BCCA98}"/>
    <cellStyle name="Comma 2 4 3 3 5 2" xfId="15927" xr:uid="{C1D6A83B-C550-4FBD-9076-3BBEAF3A196A}"/>
    <cellStyle name="Comma 2 4 3 3 6" xfId="9895" xr:uid="{3DF64571-B69A-4AB7-91BD-CA7BD0A82817}"/>
    <cellStyle name="Comma 2 4 3 4" xfId="1436" xr:uid="{E6E7EA37-4FB1-49BC-A4F7-D92705033ED4}"/>
    <cellStyle name="Comma 2 4 3 4 2" xfId="4515" xr:uid="{06EEF31D-78C0-4CBF-B9FF-689C989BA5D5}"/>
    <cellStyle name="Comma 2 4 3 4 2 2" xfId="13568" xr:uid="{AA9B4E68-AF1A-4380-8EB5-E99C876438C1}"/>
    <cellStyle name="Comma 2 4 3 4 3" xfId="7529" xr:uid="{0D480432-1C1A-42A9-A8BC-3DFAD80E55C8}"/>
    <cellStyle name="Comma 2 4 3 4 3 2" xfId="16582" xr:uid="{A27F107E-4845-4C17-A00E-DD0EEFAA2284}"/>
    <cellStyle name="Comma 2 4 3 4 4" xfId="10550" xr:uid="{3879C362-0115-44A9-9C7A-7F2EEB5E8097}"/>
    <cellStyle name="Comma 2 4 3 5" xfId="2440" xr:uid="{FA929ED6-4CF8-4398-995E-1A71A6525D52}"/>
    <cellStyle name="Comma 2 4 3 5 2" xfId="5519" xr:uid="{A5971631-79FD-44DB-BC29-FB92D1656C1B}"/>
    <cellStyle name="Comma 2 4 3 5 2 2" xfId="14572" xr:uid="{A77641BA-E469-48DA-B381-7614D89BBC69}"/>
    <cellStyle name="Comma 2 4 3 5 3" xfId="8533" xr:uid="{D844608D-F73A-4BCE-96B2-46992E8A54A5}"/>
    <cellStyle name="Comma 2 4 3 5 3 2" xfId="17586" xr:uid="{231618B0-03A3-4648-846D-DC57A74B0226}"/>
    <cellStyle name="Comma 2 4 3 5 4" xfId="11554" xr:uid="{192B5D48-48F7-43FE-B28F-290C27F856CF}"/>
    <cellStyle name="Comma 2 4 3 6" xfId="3510" xr:uid="{D71D494C-4409-4316-86D6-81858447D6C3}"/>
    <cellStyle name="Comma 2 4 3 6 2" xfId="12563" xr:uid="{48735815-51C8-4047-911B-4C9952A1047E}"/>
    <cellStyle name="Comma 2 4 3 7" xfId="6524" xr:uid="{96833EF3-47DB-4A9B-8B20-42910E86FA5D}"/>
    <cellStyle name="Comma 2 4 3 7 2" xfId="15577" xr:uid="{B74D9292-BD24-4308-9418-31F01BB9AA9C}"/>
    <cellStyle name="Comma 2 4 3 8" xfId="9544" xr:uid="{622D2259-A018-4B95-82AF-873CB93D6C48}"/>
    <cellStyle name="Comma 2 4 4" xfId="782" xr:uid="{31FB7D68-2582-4F78-9BF1-477F1B876839}"/>
    <cellStyle name="Comma 2 4 4 2" xfId="1786" xr:uid="{D931D756-E800-4FBD-97DB-5F1138FA6D4C}"/>
    <cellStyle name="Comma 2 4 4 2 2" xfId="4865" xr:uid="{D422FFA0-4259-44F2-8A7C-204E4879E0F9}"/>
    <cellStyle name="Comma 2 4 4 2 2 2" xfId="13918" xr:uid="{758952F9-AFA8-4ED6-8FA5-BD839DC9AC36}"/>
    <cellStyle name="Comma 2 4 4 2 3" xfId="7879" xr:uid="{DFAD9ADC-56D4-41C7-8105-220470B24F2A}"/>
    <cellStyle name="Comma 2 4 4 2 3 2" xfId="16932" xr:uid="{366E454D-CDFF-4F47-A1A3-F2FBB207A95E}"/>
    <cellStyle name="Comma 2 4 4 2 4" xfId="10900" xr:uid="{2234BC99-1DAA-49E8-959F-5DB3840389DB}"/>
    <cellStyle name="Comma 2 4 4 3" xfId="2790" xr:uid="{3563C091-D973-4A43-A667-AFE7C97BADDF}"/>
    <cellStyle name="Comma 2 4 4 3 2" xfId="5869" xr:uid="{5E1DFAC5-D997-4488-A20B-9FCC58AAC39A}"/>
    <cellStyle name="Comma 2 4 4 3 2 2" xfId="14922" xr:uid="{9F9FE25E-8C56-4EB5-BC56-E5CAA2BFBBBE}"/>
    <cellStyle name="Comma 2 4 4 3 3" xfId="8883" xr:uid="{00411F36-7B0F-4C68-99F6-D865115F590F}"/>
    <cellStyle name="Comma 2 4 4 3 3 2" xfId="17936" xr:uid="{22B44F22-D38E-4436-BA29-73562FC4618E}"/>
    <cellStyle name="Comma 2 4 4 3 4" xfId="11904" xr:uid="{52785BD0-A29B-4551-99FF-4FD2B270BEE2}"/>
    <cellStyle name="Comma 2 4 4 4" xfId="3861" xr:uid="{190B6A33-AFE6-4068-860E-1FF9788FF46E}"/>
    <cellStyle name="Comma 2 4 4 4 2" xfId="12914" xr:uid="{0AAD567A-07F6-410C-986D-F65EC2C7A55D}"/>
    <cellStyle name="Comma 2 4 4 5" xfId="6875" xr:uid="{E9651FB2-A9BF-4FA2-B6F9-8B3F2B5EAA23}"/>
    <cellStyle name="Comma 2 4 4 5 2" xfId="15928" xr:uid="{F6931C95-FAE3-4A15-B9B4-24C14B96DB13}"/>
    <cellStyle name="Comma 2 4 4 6" xfId="9896" xr:uid="{9D86D4E9-34E2-422B-8348-809D11B6FFD0}"/>
    <cellStyle name="Comma 2 4 5" xfId="783" xr:uid="{977B37AC-F765-41E3-BADF-08B889331589}"/>
    <cellStyle name="Comma 2 4 5 2" xfId="1787" xr:uid="{D2B0AB00-538B-4468-A510-55225E49366C}"/>
    <cellStyle name="Comma 2 4 5 2 2" xfId="4866" xr:uid="{68943706-7169-4FE2-A8B9-7B63A805267A}"/>
    <cellStyle name="Comma 2 4 5 2 2 2" xfId="13919" xr:uid="{68BF24A4-235A-4A7F-BD5E-BED29BAE4D55}"/>
    <cellStyle name="Comma 2 4 5 2 3" xfId="7880" xr:uid="{D6F30092-B646-4A8D-B71F-CECF1DD348B5}"/>
    <cellStyle name="Comma 2 4 5 2 3 2" xfId="16933" xr:uid="{C4973B66-6BA8-40B8-9194-D5C1EF60F989}"/>
    <cellStyle name="Comma 2 4 5 2 4" xfId="10901" xr:uid="{5DA25520-CF8B-47B3-BFA5-E129B8A7E8E5}"/>
    <cellStyle name="Comma 2 4 5 3" xfId="2791" xr:uid="{F302C576-4459-46E9-BC40-0CA669875F32}"/>
    <cellStyle name="Comma 2 4 5 3 2" xfId="5870" xr:uid="{39DAF590-0004-4544-9E6E-DE007162635C}"/>
    <cellStyle name="Comma 2 4 5 3 2 2" xfId="14923" xr:uid="{4DF3098A-8064-4D49-8710-EA95630831FE}"/>
    <cellStyle name="Comma 2 4 5 3 3" xfId="8884" xr:uid="{136D491F-1BEE-49E1-9CC0-DC918C3D361B}"/>
    <cellStyle name="Comma 2 4 5 3 3 2" xfId="17937" xr:uid="{4F424D3B-6124-422F-8EEB-66A8AE0A9593}"/>
    <cellStyle name="Comma 2 4 5 3 4" xfId="11905" xr:uid="{52BF622C-3B75-46E9-9296-64703F90A467}"/>
    <cellStyle name="Comma 2 4 5 4" xfId="3862" xr:uid="{4123B47C-259A-4216-8F26-A06B44E9EB6A}"/>
    <cellStyle name="Comma 2 4 5 4 2" xfId="12915" xr:uid="{915A8135-A2EF-41F5-8039-46813E2814DE}"/>
    <cellStyle name="Comma 2 4 5 5" xfId="6876" xr:uid="{96EEDFA6-22F5-412F-A488-02C16FC9DD56}"/>
    <cellStyle name="Comma 2 4 5 5 2" xfId="15929" xr:uid="{5B98D2E8-C075-4A3C-A61F-426325FD65B6}"/>
    <cellStyle name="Comma 2 4 5 6" xfId="9897" xr:uid="{5A9085D1-BF2F-42F9-B328-B9EA5CD40AEC}"/>
    <cellStyle name="Comma 2 4 6" xfId="1265" xr:uid="{FE56DAA6-5EB5-4248-BF22-2B27FE954030}"/>
    <cellStyle name="Comma 2 4 6 2" xfId="4344" xr:uid="{E883FC86-2D5F-41E2-AE30-FAD42133F297}"/>
    <cellStyle name="Comma 2 4 6 2 2" xfId="13397" xr:uid="{7B3EC969-43D1-48FA-8AFC-377B243810AC}"/>
    <cellStyle name="Comma 2 4 6 3" xfId="7358" xr:uid="{7B4728E3-0408-471F-BD07-27B09A038854}"/>
    <cellStyle name="Comma 2 4 6 3 2" xfId="16411" xr:uid="{AD12E431-4055-41A6-AFD1-15C9FCE663E3}"/>
    <cellStyle name="Comma 2 4 6 4" xfId="10379" xr:uid="{CF3A3AB1-1D54-4816-8A8C-2D2777B7D2F4}"/>
    <cellStyle name="Comma 2 4 7" xfId="2269" xr:uid="{83381A3B-AEA0-49EB-A7CA-12EBC847BBF0}"/>
    <cellStyle name="Comma 2 4 7 2" xfId="5348" xr:uid="{89ECB944-5A95-4BF8-ABBD-2F6B66B61DB6}"/>
    <cellStyle name="Comma 2 4 7 2 2" xfId="14401" xr:uid="{3280E29F-0593-47B5-92A7-2B18FD09BD5C}"/>
    <cellStyle name="Comma 2 4 7 3" xfId="8362" xr:uid="{AE9EEBA0-B857-4C5C-BF33-413FAF25B314}"/>
    <cellStyle name="Comma 2 4 7 3 2" xfId="17415" xr:uid="{D6134E50-400B-4286-904F-A96E85611EF8}"/>
    <cellStyle name="Comma 2 4 7 4" xfId="11383" xr:uid="{FC1AE081-F11F-4707-AE59-61B2FCE4D454}"/>
    <cellStyle name="Comma 2 4 8" xfId="3338" xr:uid="{208C802F-9575-490B-9DEA-32AAEC99CF6B}"/>
    <cellStyle name="Comma 2 4 8 2" xfId="12391" xr:uid="{D336E952-4E49-4395-9689-BF2F0C118EA1}"/>
    <cellStyle name="Comma 2 4 9" xfId="6352" xr:uid="{427F3B7F-27FA-42CF-BE2C-F22BDED160F5}"/>
    <cellStyle name="Comma 2 4 9 2" xfId="15405" xr:uid="{1BEE13E7-1689-4EE1-BA53-ED4D16D12E3F}"/>
    <cellStyle name="Comma 2 5" xfId="116" xr:uid="{BA0AF8D1-1AA1-4B08-8983-10C0CCD68C51}"/>
    <cellStyle name="Comma 2 5 2" xfId="443" xr:uid="{08289665-A2D3-4ED5-8B43-1C495043269A}"/>
    <cellStyle name="Comma 2 5 2 2" xfId="784" xr:uid="{B81B2C8C-0545-46F4-92D9-4184FA7C346E}"/>
    <cellStyle name="Comma 2 5 2 2 2" xfId="1788" xr:uid="{87CC1A90-22E1-47CD-9F28-D4AF67E2AF61}"/>
    <cellStyle name="Comma 2 5 2 2 2 2" xfId="4867" xr:uid="{9473FE8E-7052-40D4-B8D5-41CF6AA202E9}"/>
    <cellStyle name="Comma 2 5 2 2 2 2 2" xfId="13920" xr:uid="{70B27F7D-3123-49FA-8BE5-E368A284A796}"/>
    <cellStyle name="Comma 2 5 2 2 2 3" xfId="7881" xr:uid="{71ADD7B6-F603-49E8-A41C-F882A56769EC}"/>
    <cellStyle name="Comma 2 5 2 2 2 3 2" xfId="16934" xr:uid="{EF315A66-92A5-487D-ACD4-70CACDAD507E}"/>
    <cellStyle name="Comma 2 5 2 2 2 4" xfId="10902" xr:uid="{8364B736-D31C-48B1-A5BA-7FDA3531E2EC}"/>
    <cellStyle name="Comma 2 5 2 2 3" xfId="2792" xr:uid="{B52E49FE-6CCA-46E2-88E9-5C17A5AC0308}"/>
    <cellStyle name="Comma 2 5 2 2 3 2" xfId="5871" xr:uid="{04D0145B-8CBC-45D2-AFB8-3A152D263580}"/>
    <cellStyle name="Comma 2 5 2 2 3 2 2" xfId="14924" xr:uid="{2E92F8B7-1C7B-4383-8176-D54A124DAF81}"/>
    <cellStyle name="Comma 2 5 2 2 3 3" xfId="8885" xr:uid="{D672AA8B-8906-4075-B916-29B61E850346}"/>
    <cellStyle name="Comma 2 5 2 2 3 3 2" xfId="17938" xr:uid="{1A692116-A4E9-4024-ACBF-52209DF3B48D}"/>
    <cellStyle name="Comma 2 5 2 2 3 4" xfId="11906" xr:uid="{67DB61F5-D509-4660-BB59-70A65449510C}"/>
    <cellStyle name="Comma 2 5 2 2 4" xfId="3863" xr:uid="{876E01A3-5C22-4E3C-98A1-F0C76DC42444}"/>
    <cellStyle name="Comma 2 5 2 2 4 2" xfId="12916" xr:uid="{2A1E1870-E376-484A-8EED-AC26CE21F1E2}"/>
    <cellStyle name="Comma 2 5 2 2 5" xfId="6877" xr:uid="{35C1029E-368A-48C2-934B-A41EA1E5FB37}"/>
    <cellStyle name="Comma 2 5 2 2 5 2" xfId="15930" xr:uid="{6E26417D-7761-4C6F-919B-60630F22F896}"/>
    <cellStyle name="Comma 2 5 2 2 6" xfId="9898" xr:uid="{3A64E674-5252-4DF0-8AFF-C1606CA0B710}"/>
    <cellStyle name="Comma 2 5 2 3" xfId="785" xr:uid="{F1F2FAA9-E0B8-42D6-8238-1CC4C4BEB9F3}"/>
    <cellStyle name="Comma 2 5 2 3 2" xfId="1789" xr:uid="{BBA2BB3F-9DA9-4A9C-A0CA-BA570218D4A7}"/>
    <cellStyle name="Comma 2 5 2 3 2 2" xfId="4868" xr:uid="{478D4927-1546-4D79-BBBE-2C3F18C3A35B}"/>
    <cellStyle name="Comma 2 5 2 3 2 2 2" xfId="13921" xr:uid="{D14D5E5F-629A-48FE-870F-0FF683BC387E}"/>
    <cellStyle name="Comma 2 5 2 3 2 3" xfId="7882" xr:uid="{FEEFCB88-099B-48CB-9B46-880384671444}"/>
    <cellStyle name="Comma 2 5 2 3 2 3 2" xfId="16935" xr:uid="{44C532E7-CEA4-4A1B-B8BA-F8C6F63A22FE}"/>
    <cellStyle name="Comma 2 5 2 3 2 4" xfId="10903" xr:uid="{768DE0E6-6B75-44A3-AAF4-C1545C91E4FF}"/>
    <cellStyle name="Comma 2 5 2 3 3" xfId="2793" xr:uid="{2CEEEA88-CD74-4600-8570-590358FCE25B}"/>
    <cellStyle name="Comma 2 5 2 3 3 2" xfId="5872" xr:uid="{641FC222-20A1-492A-BC1D-7BC4BB7EA69A}"/>
    <cellStyle name="Comma 2 5 2 3 3 2 2" xfId="14925" xr:uid="{690C1260-CAFB-4CE9-8E5B-D9A2E0A6E118}"/>
    <cellStyle name="Comma 2 5 2 3 3 3" xfId="8886" xr:uid="{3BD17AC2-F17F-4D4B-8725-B6C59EF4324E}"/>
    <cellStyle name="Comma 2 5 2 3 3 3 2" xfId="17939" xr:uid="{B05631A5-2B63-4FBB-AF8A-4F1F6859835F}"/>
    <cellStyle name="Comma 2 5 2 3 3 4" xfId="11907" xr:uid="{1DD32F84-C2F4-4999-9AD3-3B6300F5713E}"/>
    <cellStyle name="Comma 2 5 2 3 4" xfId="3864" xr:uid="{0BE21B56-D48C-4BC1-AC7E-13E2FC2CF403}"/>
    <cellStyle name="Comma 2 5 2 3 4 2" xfId="12917" xr:uid="{AED94A70-5C46-4C47-92FA-695AF8676DB0}"/>
    <cellStyle name="Comma 2 5 2 3 5" xfId="6878" xr:uid="{AFFFF237-A424-4979-AB18-78987884D64C}"/>
    <cellStyle name="Comma 2 5 2 3 5 2" xfId="15931" xr:uid="{5D4D9A03-4DEF-46B7-828C-2DE289DBD744}"/>
    <cellStyle name="Comma 2 5 2 3 6" xfId="9899" xr:uid="{0B586281-FB43-4EB4-9FB9-E2F3A68379C8}"/>
    <cellStyle name="Comma 2 5 2 4" xfId="1452" xr:uid="{34EBEDB4-6231-420F-B1CD-025D1BDFFD50}"/>
    <cellStyle name="Comma 2 5 2 4 2" xfId="4531" xr:uid="{8F8F0AB0-F32B-422B-A045-ADC8269BA32D}"/>
    <cellStyle name="Comma 2 5 2 4 2 2" xfId="13584" xr:uid="{5008C2E3-3FA7-416A-96B9-4A9B47BB7CA4}"/>
    <cellStyle name="Comma 2 5 2 4 3" xfId="7545" xr:uid="{3599D5EA-4A0A-4FCF-9D4C-EDAF47211F5A}"/>
    <cellStyle name="Comma 2 5 2 4 3 2" xfId="16598" xr:uid="{55EC1C79-86CA-4221-9C4E-5DDCD7850928}"/>
    <cellStyle name="Comma 2 5 2 4 4" xfId="10566" xr:uid="{6BFF0F31-29FC-4149-89DC-7AEF2824D06D}"/>
    <cellStyle name="Comma 2 5 2 5" xfId="2456" xr:uid="{70EB648B-595C-4EAE-B169-1BC66CA6ED3A}"/>
    <cellStyle name="Comma 2 5 2 5 2" xfId="5535" xr:uid="{86A6851C-E7D6-4487-A660-E446FB764E35}"/>
    <cellStyle name="Comma 2 5 2 5 2 2" xfId="14588" xr:uid="{0E016BC4-500F-4058-BAB6-9FB8C2DDE314}"/>
    <cellStyle name="Comma 2 5 2 5 3" xfId="8549" xr:uid="{AE6B7EC6-543F-4802-8388-DA8EDFAF5E52}"/>
    <cellStyle name="Comma 2 5 2 5 3 2" xfId="17602" xr:uid="{7F55A968-1A0B-4097-9D9A-EBF44347DEF2}"/>
    <cellStyle name="Comma 2 5 2 5 4" xfId="11570" xr:uid="{AFF6DF40-B8C8-4FCD-96AF-A6E18C405C55}"/>
    <cellStyle name="Comma 2 5 2 6" xfId="3526" xr:uid="{909532E3-9C18-4A61-A76B-62A0802D70BF}"/>
    <cellStyle name="Comma 2 5 2 6 2" xfId="12579" xr:uid="{4FE2FA53-C103-4ECA-BF86-F3B6F84DF530}"/>
    <cellStyle name="Comma 2 5 2 7" xfId="6540" xr:uid="{7854B724-8B0E-4836-B84B-9DD9100359F3}"/>
    <cellStyle name="Comma 2 5 2 7 2" xfId="15593" xr:uid="{9E2135B0-FD49-487C-A81A-34ED1D77241A}"/>
    <cellStyle name="Comma 2 5 2 8" xfId="9560" xr:uid="{5CEFBA47-8771-4D50-A197-86F158906565}"/>
    <cellStyle name="Comma 2 5 3" xfId="786" xr:uid="{D9365B82-01EA-4349-8D85-478850800C06}"/>
    <cellStyle name="Comma 2 5 3 2" xfId="1790" xr:uid="{11908E1D-55D3-4B1A-ACF5-4CD88E10C68B}"/>
    <cellStyle name="Comma 2 5 3 2 2" xfId="4869" xr:uid="{3D275DCC-C578-4435-A750-D885D1AD17B4}"/>
    <cellStyle name="Comma 2 5 3 2 2 2" xfId="13922" xr:uid="{5372123D-325D-4CE1-A7A4-5E34A930BF12}"/>
    <cellStyle name="Comma 2 5 3 2 3" xfId="7883" xr:uid="{9D659721-9E2C-43EA-A248-B0B071F88178}"/>
    <cellStyle name="Comma 2 5 3 2 3 2" xfId="16936" xr:uid="{E1C148B8-CD97-46D7-BF25-767BB610AD27}"/>
    <cellStyle name="Comma 2 5 3 2 4" xfId="10904" xr:uid="{C633FF95-5AA3-4FE6-A668-9A7F332C95E9}"/>
    <cellStyle name="Comma 2 5 3 3" xfId="2794" xr:uid="{C6FFC3E9-C239-4213-BDD1-1C47D06BE506}"/>
    <cellStyle name="Comma 2 5 3 3 2" xfId="5873" xr:uid="{7971284E-CC4D-458D-AE5C-86EB284A5BA6}"/>
    <cellStyle name="Comma 2 5 3 3 2 2" xfId="14926" xr:uid="{59D29457-B3A8-4DD5-8F3E-056EE391EF9B}"/>
    <cellStyle name="Comma 2 5 3 3 3" xfId="8887" xr:uid="{1F67FD09-C479-42EB-8600-AF8B20D0C21E}"/>
    <cellStyle name="Comma 2 5 3 3 3 2" xfId="17940" xr:uid="{3B06D8D5-3895-4387-8CB6-49B27376BF3A}"/>
    <cellStyle name="Comma 2 5 3 3 4" xfId="11908" xr:uid="{86EE5D37-3450-4911-985F-F85538654835}"/>
    <cellStyle name="Comma 2 5 3 4" xfId="3865" xr:uid="{7831A9F1-32C3-4043-87D6-75D3003ECC9F}"/>
    <cellStyle name="Comma 2 5 3 4 2" xfId="12918" xr:uid="{3FD5513D-B426-4188-84B0-19FE98D52C69}"/>
    <cellStyle name="Comma 2 5 3 5" xfId="6879" xr:uid="{81388B69-9337-4476-9F8F-32D35FB8CE81}"/>
    <cellStyle name="Comma 2 5 3 5 2" xfId="15932" xr:uid="{D2006521-93BB-4067-AB0C-895E94095630}"/>
    <cellStyle name="Comma 2 5 3 6" xfId="9900" xr:uid="{96A678C1-C8C4-40EE-83EB-0C3172FBE6D1}"/>
    <cellStyle name="Comma 2 5 4" xfId="787" xr:uid="{B261576C-9E5A-4BE7-ADAF-16CF23DF46E3}"/>
    <cellStyle name="Comma 2 5 4 2" xfId="1791" xr:uid="{D910E44E-2EE5-4F1D-B2D7-F36F77AC1CA8}"/>
    <cellStyle name="Comma 2 5 4 2 2" xfId="4870" xr:uid="{B913312E-88BA-4BCC-ADD4-E448DB6B380F}"/>
    <cellStyle name="Comma 2 5 4 2 2 2" xfId="13923" xr:uid="{1ADEDE09-7070-485D-9979-B5490F1337B6}"/>
    <cellStyle name="Comma 2 5 4 2 3" xfId="7884" xr:uid="{D702093B-271E-47E0-8F34-0E4D0647542B}"/>
    <cellStyle name="Comma 2 5 4 2 3 2" xfId="16937" xr:uid="{EDA3CE08-6A77-452F-AFBA-B59050491A89}"/>
    <cellStyle name="Comma 2 5 4 2 4" xfId="10905" xr:uid="{9C56D69A-6AA2-4FDC-89C4-B411A44AA36E}"/>
    <cellStyle name="Comma 2 5 4 3" xfId="2795" xr:uid="{7739430F-F638-4A6F-B7EF-E174ED68B65A}"/>
    <cellStyle name="Comma 2 5 4 3 2" xfId="5874" xr:uid="{312999C4-C9B2-426A-8251-5A0203E3D7BB}"/>
    <cellStyle name="Comma 2 5 4 3 2 2" xfId="14927" xr:uid="{756CC3B2-C235-40A5-80F6-20E75C9DD7A5}"/>
    <cellStyle name="Comma 2 5 4 3 3" xfId="8888" xr:uid="{009C45E4-F1B6-4D86-B4C9-AE86536AD3A7}"/>
    <cellStyle name="Comma 2 5 4 3 3 2" xfId="17941" xr:uid="{3E26DC81-644C-4773-9238-59ACA9C9C374}"/>
    <cellStyle name="Comma 2 5 4 3 4" xfId="11909" xr:uid="{CA713EB8-A1D6-4D1C-A73E-63AE965D26C0}"/>
    <cellStyle name="Comma 2 5 4 4" xfId="3866" xr:uid="{8D275AD1-9677-462E-A3A9-050201D7D214}"/>
    <cellStyle name="Comma 2 5 4 4 2" xfId="12919" xr:uid="{489DCC80-1330-4C01-804E-692F7F32B4C1}"/>
    <cellStyle name="Comma 2 5 4 5" xfId="6880" xr:uid="{56EB905A-C0CB-4E77-8BA1-176440ED5896}"/>
    <cellStyle name="Comma 2 5 4 5 2" xfId="15933" xr:uid="{52258008-8532-4B51-A858-AA161770A97E}"/>
    <cellStyle name="Comma 2 5 4 6" xfId="9901" xr:uid="{354A2552-075F-4534-9DD1-F08690BED6EB}"/>
    <cellStyle name="Comma 2 5 5" xfId="1281" xr:uid="{84CD0477-CA2F-45E2-B101-DC176B222060}"/>
    <cellStyle name="Comma 2 5 5 2" xfId="4360" xr:uid="{A2D4ECB1-D808-453D-8276-03E5295C71E8}"/>
    <cellStyle name="Comma 2 5 5 2 2" xfId="13413" xr:uid="{0BE6B5E0-8A97-4AD6-B483-97939F2C8D1E}"/>
    <cellStyle name="Comma 2 5 5 3" xfId="7374" xr:uid="{E92C3DD2-E8AD-4648-AEB2-430F94506F80}"/>
    <cellStyle name="Comma 2 5 5 3 2" xfId="16427" xr:uid="{8533E248-FFDB-415A-A010-4D370A6E32C1}"/>
    <cellStyle name="Comma 2 5 5 4" xfId="10395" xr:uid="{1C636A84-E28D-4C85-9DC7-7AFCF2CB3C22}"/>
    <cellStyle name="Comma 2 5 6" xfId="2285" xr:uid="{592EA949-0FC7-4D07-9A10-241FDD832D44}"/>
    <cellStyle name="Comma 2 5 6 2" xfId="5364" xr:uid="{4DDE298E-77C4-4012-8605-5A2368931B49}"/>
    <cellStyle name="Comma 2 5 6 2 2" xfId="14417" xr:uid="{3E4FD84B-EE68-4CA0-A683-FCE2C7496A4A}"/>
    <cellStyle name="Comma 2 5 6 3" xfId="8378" xr:uid="{D7A1585B-F7B4-4851-BEE2-9E36324C1AE2}"/>
    <cellStyle name="Comma 2 5 6 3 2" xfId="17431" xr:uid="{9D323069-E3A3-4377-8A45-FE3F85951400}"/>
    <cellStyle name="Comma 2 5 6 4" xfId="11399" xr:uid="{623D2E62-F7E9-4ACC-91CD-6D2EC9AC4615}"/>
    <cellStyle name="Comma 2 5 7" xfId="3354" xr:uid="{9E54FB25-9174-4CC6-A05C-992537A31BA8}"/>
    <cellStyle name="Comma 2 5 7 2" xfId="12407" xr:uid="{DE62E6CD-0F60-4F74-9BB0-5539394BAFC9}"/>
    <cellStyle name="Comma 2 5 8" xfId="6368" xr:uid="{3EC41483-3E35-43E9-8383-F9155A525BF3}"/>
    <cellStyle name="Comma 2 5 8 2" xfId="15421" xr:uid="{F40E5DF2-0D6F-4D0B-85B2-3E4E289B86C1}"/>
    <cellStyle name="Comma 2 5 9" xfId="9388" xr:uid="{1852DCD2-C780-4E32-9555-1D83600F517B}"/>
    <cellStyle name="Comma 2 6" xfId="80" xr:uid="{C3BFECF5-F475-474C-9E9E-1392293FA3B0}"/>
    <cellStyle name="Comma 2 6 2" xfId="410" xr:uid="{60232381-9079-456F-8F61-128F37775726}"/>
    <cellStyle name="Comma 2 6 2 2" xfId="788" xr:uid="{45EB35E9-9B38-4B1C-8447-F8BE1B16685B}"/>
    <cellStyle name="Comma 2 6 2 2 2" xfId="1792" xr:uid="{50EF8AA4-CE7C-44F2-AC79-9A0290CE4FFE}"/>
    <cellStyle name="Comma 2 6 2 2 2 2" xfId="4871" xr:uid="{8FA5378B-2687-42B3-89C3-61E8FF8DEA26}"/>
    <cellStyle name="Comma 2 6 2 2 2 2 2" xfId="13924" xr:uid="{20274841-1582-4C2E-A04E-75644F752524}"/>
    <cellStyle name="Comma 2 6 2 2 2 3" xfId="7885" xr:uid="{E7D487D3-1CD8-4E37-91B3-B5DF34704652}"/>
    <cellStyle name="Comma 2 6 2 2 2 3 2" xfId="16938" xr:uid="{2EA37814-62DF-4017-A003-E1349ED6BB0F}"/>
    <cellStyle name="Comma 2 6 2 2 2 4" xfId="10906" xr:uid="{9A6614AD-C484-4393-AD9C-600D01EEE948}"/>
    <cellStyle name="Comma 2 6 2 2 3" xfId="2796" xr:uid="{72F76D09-4114-4B49-B75B-CA2A566C6CE3}"/>
    <cellStyle name="Comma 2 6 2 2 3 2" xfId="5875" xr:uid="{6779D65D-3058-4EEA-AB4B-E4E8C34D2E6A}"/>
    <cellStyle name="Comma 2 6 2 2 3 2 2" xfId="14928" xr:uid="{42BB686B-15AB-447A-81BC-C6419B708E42}"/>
    <cellStyle name="Comma 2 6 2 2 3 3" xfId="8889" xr:uid="{9BF96715-42B5-4C17-A89A-EC03DA220642}"/>
    <cellStyle name="Comma 2 6 2 2 3 3 2" xfId="17942" xr:uid="{6A688AD1-2BAC-49CE-83F2-6D4F969B6830}"/>
    <cellStyle name="Comma 2 6 2 2 3 4" xfId="11910" xr:uid="{5EA2A985-D03C-41D5-B8B0-CB573E31970A}"/>
    <cellStyle name="Comma 2 6 2 2 4" xfId="3867" xr:uid="{4EC44E7F-86C3-4581-A78C-A1FE2205E49E}"/>
    <cellStyle name="Comma 2 6 2 2 4 2" xfId="12920" xr:uid="{A13F86F3-B165-4F3D-8C06-31B784DDECD1}"/>
    <cellStyle name="Comma 2 6 2 2 5" xfId="6881" xr:uid="{6A4CE5F2-ED9D-4A89-959E-6982A9BEC6AE}"/>
    <cellStyle name="Comma 2 6 2 2 5 2" xfId="15934" xr:uid="{6FB169EF-A067-48C4-9556-B9DB662C855F}"/>
    <cellStyle name="Comma 2 6 2 2 6" xfId="9902" xr:uid="{85C6BF46-7584-4FC5-A298-5F74CAFDF9C0}"/>
    <cellStyle name="Comma 2 6 2 3" xfId="789" xr:uid="{E980AB7E-7C95-458A-A855-4C168669D328}"/>
    <cellStyle name="Comma 2 6 2 3 2" xfId="1793" xr:uid="{D8F9A599-7F3D-4484-9F3B-4285EB2FC6B0}"/>
    <cellStyle name="Comma 2 6 2 3 2 2" xfId="4872" xr:uid="{D820C1A1-10ED-44D0-9C49-8C7B032E5894}"/>
    <cellStyle name="Comma 2 6 2 3 2 2 2" xfId="13925" xr:uid="{433B8804-413B-40C2-9F21-B42DE20FC137}"/>
    <cellStyle name="Comma 2 6 2 3 2 3" xfId="7886" xr:uid="{85825071-933E-492A-B309-63757F639741}"/>
    <cellStyle name="Comma 2 6 2 3 2 3 2" xfId="16939" xr:uid="{C312A78C-200F-4BEF-A554-12D6061D8CE9}"/>
    <cellStyle name="Comma 2 6 2 3 2 4" xfId="10907" xr:uid="{0CFE2BD0-B927-472D-9007-4AE2DE7FC5CC}"/>
    <cellStyle name="Comma 2 6 2 3 3" xfId="2797" xr:uid="{813947EB-C891-4B6A-96E1-E67E1865DFD6}"/>
    <cellStyle name="Comma 2 6 2 3 3 2" xfId="5876" xr:uid="{A8B7DDF1-5DCB-43F7-A92D-A3300F3C2A36}"/>
    <cellStyle name="Comma 2 6 2 3 3 2 2" xfId="14929" xr:uid="{C86A0E03-44B9-4701-A7C9-2832E55EE36F}"/>
    <cellStyle name="Comma 2 6 2 3 3 3" xfId="8890" xr:uid="{2B887E42-1165-44C6-A36B-7C0923A391F6}"/>
    <cellStyle name="Comma 2 6 2 3 3 3 2" xfId="17943" xr:uid="{01E33787-C0D5-478A-A1C6-9732A21BCCBE}"/>
    <cellStyle name="Comma 2 6 2 3 3 4" xfId="11911" xr:uid="{87B92709-1B62-4C77-9927-84AA76E067DE}"/>
    <cellStyle name="Comma 2 6 2 3 4" xfId="3868" xr:uid="{F510EAFD-DB64-4671-AF9A-0FD01B998360}"/>
    <cellStyle name="Comma 2 6 2 3 4 2" xfId="12921" xr:uid="{D8B22916-D077-474C-80BA-0967BCC7BCA8}"/>
    <cellStyle name="Comma 2 6 2 3 5" xfId="6882" xr:uid="{0619A390-66CB-4F42-998A-74702A09E29B}"/>
    <cellStyle name="Comma 2 6 2 3 5 2" xfId="15935" xr:uid="{6B6803E9-B091-42F2-B82E-391E0B3982B3}"/>
    <cellStyle name="Comma 2 6 2 3 6" xfId="9903" xr:uid="{5EF9A102-3D02-4A67-A23F-B41E0940A043}"/>
    <cellStyle name="Comma 2 6 2 4" xfId="1420" xr:uid="{4A162B3E-7D89-4123-A21D-1382BC42A588}"/>
    <cellStyle name="Comma 2 6 2 4 2" xfId="4499" xr:uid="{E3B5B6E3-FE53-4AA6-8A89-CECDD1CB2AA8}"/>
    <cellStyle name="Comma 2 6 2 4 2 2" xfId="13552" xr:uid="{08CDF19F-C419-49C9-AD99-0D1E04F13615}"/>
    <cellStyle name="Comma 2 6 2 4 3" xfId="7513" xr:uid="{295955D4-16B9-4254-8071-5898A92DBE8B}"/>
    <cellStyle name="Comma 2 6 2 4 3 2" xfId="16566" xr:uid="{EF2D52E6-D859-4A4F-8A6B-F8612FF7BC21}"/>
    <cellStyle name="Comma 2 6 2 4 4" xfId="10534" xr:uid="{B0D7B706-189A-426A-B5AF-CEFEAC77E8A2}"/>
    <cellStyle name="Comma 2 6 2 5" xfId="2424" xr:uid="{F57DBC1F-C036-4384-86D9-F55AD4053CDE}"/>
    <cellStyle name="Comma 2 6 2 5 2" xfId="5503" xr:uid="{60A22844-3680-4820-B444-2DAE41ADAD81}"/>
    <cellStyle name="Comma 2 6 2 5 2 2" xfId="14556" xr:uid="{5FD32D9E-6F6B-413E-AF00-69C1737AEEEF}"/>
    <cellStyle name="Comma 2 6 2 5 3" xfId="8517" xr:uid="{B2D28AD3-D9B8-489F-A4AD-C629CA48ECD6}"/>
    <cellStyle name="Comma 2 6 2 5 3 2" xfId="17570" xr:uid="{1A163684-CC4A-4E5C-A654-49C303AF76C2}"/>
    <cellStyle name="Comma 2 6 2 5 4" xfId="11538" xr:uid="{5FA340B9-6021-4303-AE52-2D4CBC2AA774}"/>
    <cellStyle name="Comma 2 6 2 6" xfId="3494" xr:uid="{A1EB7B54-ACAF-478E-9E35-590263668511}"/>
    <cellStyle name="Comma 2 6 2 6 2" xfId="12547" xr:uid="{B1B12C66-B5EF-430C-BD41-18AF74F4D48A}"/>
    <cellStyle name="Comma 2 6 2 7" xfId="6508" xr:uid="{B3268BDB-3C8F-46AD-9A78-01883B61F349}"/>
    <cellStyle name="Comma 2 6 2 7 2" xfId="15561" xr:uid="{24EB3288-62B5-4F23-9C5A-7FEBB7D61102}"/>
    <cellStyle name="Comma 2 6 2 8" xfId="9528" xr:uid="{15457BC1-937A-483C-B6E7-537F22BE44FB}"/>
    <cellStyle name="Comma 2 6 3" xfId="790" xr:uid="{A9E67D58-CB13-4A85-8B7E-55C56B1B1AE1}"/>
    <cellStyle name="Comma 2 6 3 2" xfId="1794" xr:uid="{FE511D61-D5AE-4A3B-9385-C30786418D99}"/>
    <cellStyle name="Comma 2 6 3 2 2" xfId="4873" xr:uid="{E8A94BBF-B1FA-4989-B774-299264718E88}"/>
    <cellStyle name="Comma 2 6 3 2 2 2" xfId="13926" xr:uid="{40B94558-8FA4-4842-B7C1-F15221B6A20D}"/>
    <cellStyle name="Comma 2 6 3 2 3" xfId="7887" xr:uid="{38236668-DE8B-4EB9-93F3-F704E5452850}"/>
    <cellStyle name="Comma 2 6 3 2 3 2" xfId="16940" xr:uid="{73EA2653-FB84-44E1-BAB0-0EE5D9A973D5}"/>
    <cellStyle name="Comma 2 6 3 2 4" xfId="10908" xr:uid="{6985C190-0E7C-4B37-86A9-E3DFBC454A07}"/>
    <cellStyle name="Comma 2 6 3 3" xfId="2798" xr:uid="{601976C3-F7A3-4D54-8C4A-E6057571F344}"/>
    <cellStyle name="Comma 2 6 3 3 2" xfId="5877" xr:uid="{20845C0F-AEE6-49B7-9724-39610669D797}"/>
    <cellStyle name="Comma 2 6 3 3 2 2" xfId="14930" xr:uid="{2CAE56FB-DA27-4F81-BE4E-C63A5D7390A3}"/>
    <cellStyle name="Comma 2 6 3 3 3" xfId="8891" xr:uid="{BC408FD9-C2DA-4E69-8819-35DFB4BF71FD}"/>
    <cellStyle name="Comma 2 6 3 3 3 2" xfId="17944" xr:uid="{A783F5FD-FBCA-4BFD-8D57-215654C19F55}"/>
    <cellStyle name="Comma 2 6 3 3 4" xfId="11912" xr:uid="{4C1AFEDA-09E0-44D0-8D1A-5666921867F1}"/>
    <cellStyle name="Comma 2 6 3 4" xfId="3869" xr:uid="{9C6605A3-D54B-42BE-A555-9843BB8D0B55}"/>
    <cellStyle name="Comma 2 6 3 4 2" xfId="12922" xr:uid="{87C5451C-9CAA-4847-BBFF-8D395CB45BC5}"/>
    <cellStyle name="Comma 2 6 3 5" xfId="6883" xr:uid="{BDC7CD04-CE5F-49C8-B953-57E0154981BF}"/>
    <cellStyle name="Comma 2 6 3 5 2" xfId="15936" xr:uid="{B39E6FFB-07D6-43FB-82DC-8B19A4F62067}"/>
    <cellStyle name="Comma 2 6 3 6" xfId="9904" xr:uid="{79F1D642-E626-4799-976C-B055E4E84A95}"/>
    <cellStyle name="Comma 2 6 4" xfId="791" xr:uid="{A75FED9D-E71C-48D4-B81E-9F56D354A0DC}"/>
    <cellStyle name="Comma 2 6 4 2" xfId="1795" xr:uid="{D57A4017-EC98-4F0A-85C8-A0A6C16EC2E7}"/>
    <cellStyle name="Comma 2 6 4 2 2" xfId="4874" xr:uid="{D5D7DC7E-912B-4DC4-8A97-EC01DAD3B81E}"/>
    <cellStyle name="Comma 2 6 4 2 2 2" xfId="13927" xr:uid="{19B39434-163F-4EB9-BE3A-289DC5BF5752}"/>
    <cellStyle name="Comma 2 6 4 2 3" xfId="7888" xr:uid="{E5E797ED-2B7E-4B5A-9445-7B1C634AE8EE}"/>
    <cellStyle name="Comma 2 6 4 2 3 2" xfId="16941" xr:uid="{8CDFC4E0-78E4-48B4-A8B6-F5B5E7253291}"/>
    <cellStyle name="Comma 2 6 4 2 4" xfId="10909" xr:uid="{1093D266-A1F7-4E4E-8A54-EAA3F903228B}"/>
    <cellStyle name="Comma 2 6 4 3" xfId="2799" xr:uid="{17AA868C-FE7B-4A37-9758-73346B460C75}"/>
    <cellStyle name="Comma 2 6 4 3 2" xfId="5878" xr:uid="{AFC28FCE-D4C9-4619-915A-73AE28EEF0B8}"/>
    <cellStyle name="Comma 2 6 4 3 2 2" xfId="14931" xr:uid="{2CA0807D-86B0-470D-8617-02C750F1576D}"/>
    <cellStyle name="Comma 2 6 4 3 3" xfId="8892" xr:uid="{2BF007C3-8A31-440D-BE9D-609C476AF985}"/>
    <cellStyle name="Comma 2 6 4 3 3 2" xfId="17945" xr:uid="{6426023C-A599-4500-88B7-E90D26C3FC10}"/>
    <cellStyle name="Comma 2 6 4 3 4" xfId="11913" xr:uid="{B0421BAC-839A-4304-9E55-8130A30B7784}"/>
    <cellStyle name="Comma 2 6 4 4" xfId="3870" xr:uid="{748CD230-A8C8-4F53-A1B0-ECB448AD30A5}"/>
    <cellStyle name="Comma 2 6 4 4 2" xfId="12923" xr:uid="{432209A8-4355-4C68-ACEF-1378FAC3DFE0}"/>
    <cellStyle name="Comma 2 6 4 5" xfId="6884" xr:uid="{5331DFBF-32E9-49FA-91C6-2280612F2686}"/>
    <cellStyle name="Comma 2 6 4 5 2" xfId="15937" xr:uid="{2CC9B637-EF9F-4F2C-B359-8120D623E7FB}"/>
    <cellStyle name="Comma 2 6 4 6" xfId="9905" xr:uid="{33E399F2-699C-4C11-9C17-D6C56D721CBF}"/>
    <cellStyle name="Comma 2 6 5" xfId="1249" xr:uid="{770A4C26-B4BA-4B59-A63F-A980E4C97055}"/>
    <cellStyle name="Comma 2 6 5 2" xfId="4328" xr:uid="{3FC542F3-4A3A-4D1E-B534-990CD8F013BC}"/>
    <cellStyle name="Comma 2 6 5 2 2" xfId="13381" xr:uid="{DAB1138B-7143-4D2D-9B69-31730E7DA7C8}"/>
    <cellStyle name="Comma 2 6 5 3" xfId="7342" xr:uid="{F975E097-3577-4DC4-815F-7B1FA592575D}"/>
    <cellStyle name="Comma 2 6 5 3 2" xfId="16395" xr:uid="{8E308F32-218A-47C4-97CF-F501AE04664C}"/>
    <cellStyle name="Comma 2 6 5 4" xfId="10363" xr:uid="{20422BD4-37F4-4CD7-B2ED-2424118A5EF5}"/>
    <cellStyle name="Comma 2 6 6" xfId="2253" xr:uid="{FBA8B32B-777D-4124-90A2-3BB99309B337}"/>
    <cellStyle name="Comma 2 6 6 2" xfId="5332" xr:uid="{E0FBB21B-9734-4C91-BB34-C28D5E38A918}"/>
    <cellStyle name="Comma 2 6 6 2 2" xfId="14385" xr:uid="{A5053656-8ECB-4DD7-9DA8-FD43E9E83493}"/>
    <cellStyle name="Comma 2 6 6 3" xfId="8346" xr:uid="{082A16B9-B96C-4363-9172-A340EC6AA48C}"/>
    <cellStyle name="Comma 2 6 6 3 2" xfId="17399" xr:uid="{6D75076B-6059-492D-84C0-124C293E28E3}"/>
    <cellStyle name="Comma 2 6 6 4" xfId="11367" xr:uid="{8923FDF1-5B4F-4FB6-AFFF-C83BD7FA91A7}"/>
    <cellStyle name="Comma 2 6 7" xfId="3322" xr:uid="{42CDE5F0-E278-4804-AF42-E4B19D8D9A98}"/>
    <cellStyle name="Comma 2 6 7 2" xfId="12375" xr:uid="{7115BDD1-78AF-4323-93F6-0D80BDE1FC75}"/>
    <cellStyle name="Comma 2 6 8" xfId="6336" xr:uid="{051C2C35-ECCF-416F-91DF-00B3EE328CB6}"/>
    <cellStyle name="Comma 2 6 8 2" xfId="15389" xr:uid="{548337E4-3A66-4CF8-97A9-33106D1ADE23}"/>
    <cellStyle name="Comma 2 6 9" xfId="9356" xr:uid="{65099BD2-AB83-4CE9-BD27-4E6A7A532696}"/>
    <cellStyle name="Comma 2 7" xfId="165" xr:uid="{069308D6-F984-4AB3-AF92-F93F4E0BDCBC}"/>
    <cellStyle name="Comma 2 7 2" xfId="479" xr:uid="{13705C19-020B-40DF-B988-B1B32DA298CC}"/>
    <cellStyle name="Comma 2 7 2 2" xfId="792" xr:uid="{615434F4-545D-4E71-B3FF-DB8E478D1D24}"/>
    <cellStyle name="Comma 2 7 2 2 2" xfId="1796" xr:uid="{26570F52-EF18-402A-B268-B2F84C17FD4D}"/>
    <cellStyle name="Comma 2 7 2 2 2 2" xfId="4875" xr:uid="{3CA37F02-198A-45DF-AA9C-D3DB6607FACC}"/>
    <cellStyle name="Comma 2 7 2 2 2 2 2" xfId="13928" xr:uid="{AFFC9634-809E-4D96-AB72-A27C4660D97C}"/>
    <cellStyle name="Comma 2 7 2 2 2 3" xfId="7889" xr:uid="{B9658F49-1397-4D09-857F-056D19DA5033}"/>
    <cellStyle name="Comma 2 7 2 2 2 3 2" xfId="16942" xr:uid="{F48BC409-C4C4-4D04-B170-BE4D9510D908}"/>
    <cellStyle name="Comma 2 7 2 2 2 4" xfId="10910" xr:uid="{8614154C-FFF1-4EBC-9232-25C2A3C35997}"/>
    <cellStyle name="Comma 2 7 2 2 3" xfId="2800" xr:uid="{D4F2C828-6F9C-41D1-B672-99E0DE75BBB9}"/>
    <cellStyle name="Comma 2 7 2 2 3 2" xfId="5879" xr:uid="{35F3CA96-BC8D-4C10-937B-A79BB482BD18}"/>
    <cellStyle name="Comma 2 7 2 2 3 2 2" xfId="14932" xr:uid="{0C9E93BE-E214-415C-B6EA-2C7A3BA948E6}"/>
    <cellStyle name="Comma 2 7 2 2 3 3" xfId="8893" xr:uid="{BA17900A-94BC-4AB0-9413-5EC2394251E6}"/>
    <cellStyle name="Comma 2 7 2 2 3 3 2" xfId="17946" xr:uid="{5EDE35C9-F1BD-48D3-A505-BB770F7371EC}"/>
    <cellStyle name="Comma 2 7 2 2 3 4" xfId="11914" xr:uid="{C6487963-4F69-4F1D-A2DA-F2A1351FBF46}"/>
    <cellStyle name="Comma 2 7 2 2 4" xfId="3871" xr:uid="{03CB718E-A683-4ECE-8A22-07DF4EF96271}"/>
    <cellStyle name="Comma 2 7 2 2 4 2" xfId="12924" xr:uid="{89734D0B-BB17-4BE9-BAEC-2619EB23CC6B}"/>
    <cellStyle name="Comma 2 7 2 2 5" xfId="6885" xr:uid="{518CFC9F-3B7C-4FBA-9A74-C161B5E33532}"/>
    <cellStyle name="Comma 2 7 2 2 5 2" xfId="15938" xr:uid="{3DE7DDB8-BCD7-4155-B4E8-131FFAC8F557}"/>
    <cellStyle name="Comma 2 7 2 2 6" xfId="9906" xr:uid="{982ADDA1-DDEB-43B4-813A-BA0263E31C56}"/>
    <cellStyle name="Comma 2 7 2 3" xfId="793" xr:uid="{7B031604-3432-4EB7-B7A5-62DDC1EE2297}"/>
    <cellStyle name="Comma 2 7 2 3 2" xfId="1797" xr:uid="{C28A8ABF-7A5B-4B14-8261-4DB99298A3A8}"/>
    <cellStyle name="Comma 2 7 2 3 2 2" xfId="4876" xr:uid="{D3825CDE-C78F-4281-BC0F-960D724C8F68}"/>
    <cellStyle name="Comma 2 7 2 3 2 2 2" xfId="13929" xr:uid="{9786A49C-4FB1-41A7-B5DF-C3AC6939DF3A}"/>
    <cellStyle name="Comma 2 7 2 3 2 3" xfId="7890" xr:uid="{61DCCA6C-51B7-4678-B4CD-70FD4487316B}"/>
    <cellStyle name="Comma 2 7 2 3 2 3 2" xfId="16943" xr:uid="{A33807E7-04DB-455B-A11E-984477AD3638}"/>
    <cellStyle name="Comma 2 7 2 3 2 4" xfId="10911" xr:uid="{E5C68B44-075E-4146-917E-87FD4CC1ED7C}"/>
    <cellStyle name="Comma 2 7 2 3 3" xfId="2801" xr:uid="{C441EE5E-1E40-416B-8AC2-D544FFE2CBB4}"/>
    <cellStyle name="Comma 2 7 2 3 3 2" xfId="5880" xr:uid="{B862D95F-D40F-40CA-B47B-5D4FED34572A}"/>
    <cellStyle name="Comma 2 7 2 3 3 2 2" xfId="14933" xr:uid="{2C7032D2-18BA-43D5-AAA1-466C9007DC5D}"/>
    <cellStyle name="Comma 2 7 2 3 3 3" xfId="8894" xr:uid="{512E802F-E035-4EBA-BF5E-1ACC5A011B27}"/>
    <cellStyle name="Comma 2 7 2 3 3 3 2" xfId="17947" xr:uid="{79D9B9CF-7A0C-4FC7-93CB-C0956C984CEB}"/>
    <cellStyle name="Comma 2 7 2 3 3 4" xfId="11915" xr:uid="{ED97FADB-23B3-4055-B8B5-7E6599EB7C1C}"/>
    <cellStyle name="Comma 2 7 2 3 4" xfId="3872" xr:uid="{2B47DAAD-C04B-4BB7-A100-8A48462BF1A7}"/>
    <cellStyle name="Comma 2 7 2 3 4 2" xfId="12925" xr:uid="{F185D1F2-2695-4680-9091-DB22BA971C57}"/>
    <cellStyle name="Comma 2 7 2 3 5" xfId="6886" xr:uid="{0061DAE2-780B-4D97-8FD1-5B468F50E977}"/>
    <cellStyle name="Comma 2 7 2 3 5 2" xfId="15939" xr:uid="{47461728-904C-45C4-B02B-E7C312C9B142}"/>
    <cellStyle name="Comma 2 7 2 3 6" xfId="9907" xr:uid="{4A5DD9CC-14B6-45EE-82BF-B60B3AAED658}"/>
    <cellStyle name="Comma 2 7 2 4" xfId="1488" xr:uid="{5497D44C-C17E-4775-98D5-997016D243C5}"/>
    <cellStyle name="Comma 2 7 2 4 2" xfId="4567" xr:uid="{B66DD44D-EE77-41AE-B8CB-3C63509B365E}"/>
    <cellStyle name="Comma 2 7 2 4 2 2" xfId="13620" xr:uid="{D8FC6AEE-CB1D-4632-9D60-88EDD1F94F4A}"/>
    <cellStyle name="Comma 2 7 2 4 3" xfId="7581" xr:uid="{3C34F255-E7F2-45C8-A35B-974475ED66E5}"/>
    <cellStyle name="Comma 2 7 2 4 3 2" xfId="16634" xr:uid="{18901BBF-05D1-4F9E-9255-DF300C32E41D}"/>
    <cellStyle name="Comma 2 7 2 4 4" xfId="10602" xr:uid="{DE626339-3C54-4C8F-ACBB-FDA8757DE25C}"/>
    <cellStyle name="Comma 2 7 2 5" xfId="2492" xr:uid="{D9C8D34A-0179-4C96-AC7C-72B1D8BF4BA4}"/>
    <cellStyle name="Comma 2 7 2 5 2" xfId="5571" xr:uid="{E42A65AF-6938-42D1-8621-F348E43A1B02}"/>
    <cellStyle name="Comma 2 7 2 5 2 2" xfId="14624" xr:uid="{972E59CF-12D2-4A11-85E6-00EF7C32E21F}"/>
    <cellStyle name="Comma 2 7 2 5 3" xfId="8585" xr:uid="{5E668F9E-6B53-4D52-BF9F-139541AA7929}"/>
    <cellStyle name="Comma 2 7 2 5 3 2" xfId="17638" xr:uid="{4DCC344A-93C7-4C05-AB8A-4BB2D28D24C0}"/>
    <cellStyle name="Comma 2 7 2 5 4" xfId="11606" xr:uid="{28D88CCE-431C-4310-BB83-8DEEAE4A3B88}"/>
    <cellStyle name="Comma 2 7 2 6" xfId="3562" xr:uid="{0BF637C1-F18E-4F5A-BDFE-EF443E4DE3BB}"/>
    <cellStyle name="Comma 2 7 2 6 2" xfId="12615" xr:uid="{BD582194-5E95-4BAB-95FE-812E8A58A794}"/>
    <cellStyle name="Comma 2 7 2 7" xfId="6576" xr:uid="{765F0F84-60F2-4B7F-ABC1-8D949193235E}"/>
    <cellStyle name="Comma 2 7 2 7 2" xfId="15629" xr:uid="{5BCDF686-D025-448F-9FA7-8BF5FDB2BE59}"/>
    <cellStyle name="Comma 2 7 2 8" xfId="9596" xr:uid="{65C9EEDF-D651-423D-8198-30147362FEA0}"/>
    <cellStyle name="Comma 2 7 3" xfId="794" xr:uid="{8F890404-3CF8-4376-8EB4-93C911E631AE}"/>
    <cellStyle name="Comma 2 7 3 2" xfId="1798" xr:uid="{99769207-06FB-4F6C-A592-147976D95FAB}"/>
    <cellStyle name="Comma 2 7 3 2 2" xfId="4877" xr:uid="{85C30C3F-5EAD-4886-AE55-766AE628D19C}"/>
    <cellStyle name="Comma 2 7 3 2 2 2" xfId="13930" xr:uid="{C44EDBFB-9C2F-4821-939C-699452B0C790}"/>
    <cellStyle name="Comma 2 7 3 2 3" xfId="7891" xr:uid="{BD441EB0-603E-4C60-B7AB-E88EE2477AB5}"/>
    <cellStyle name="Comma 2 7 3 2 3 2" xfId="16944" xr:uid="{5453DE1F-8452-4180-A397-F5CADF7C5E55}"/>
    <cellStyle name="Comma 2 7 3 2 4" xfId="10912" xr:uid="{E6595CF2-EFDF-4C08-97A9-3201F7AF4FC5}"/>
    <cellStyle name="Comma 2 7 3 3" xfId="2802" xr:uid="{B4DA2CD4-8F42-49C3-9751-654848B943F2}"/>
    <cellStyle name="Comma 2 7 3 3 2" xfId="5881" xr:uid="{9546CD94-6A78-4433-A016-93525D6C7D6A}"/>
    <cellStyle name="Comma 2 7 3 3 2 2" xfId="14934" xr:uid="{B22DF950-0485-4723-9BA7-8598E674B715}"/>
    <cellStyle name="Comma 2 7 3 3 3" xfId="8895" xr:uid="{1A9987E4-0A1A-4575-9FB2-BC5E54190D9A}"/>
    <cellStyle name="Comma 2 7 3 3 3 2" xfId="17948" xr:uid="{BC3C8972-38C4-4274-B8BE-439094EBEAB9}"/>
    <cellStyle name="Comma 2 7 3 3 4" xfId="11916" xr:uid="{8DA98E84-D5DD-4C0B-9280-6FE06D4731B2}"/>
    <cellStyle name="Comma 2 7 3 4" xfId="3873" xr:uid="{9F99DC95-85D3-446F-9352-25EAB4FF1931}"/>
    <cellStyle name="Comma 2 7 3 4 2" xfId="12926" xr:uid="{C87CDE44-A242-4632-9CBB-2BED88169098}"/>
    <cellStyle name="Comma 2 7 3 5" xfId="6887" xr:uid="{E7D55E21-4540-449B-AADA-1B9830720950}"/>
    <cellStyle name="Comma 2 7 3 5 2" xfId="15940" xr:uid="{332F3795-B611-4BA3-8821-0EFFB2CC81F1}"/>
    <cellStyle name="Comma 2 7 3 6" xfId="9908" xr:uid="{C1290D65-63D5-447D-9422-8647558AFD7D}"/>
    <cellStyle name="Comma 2 7 4" xfId="795" xr:uid="{365DBAA4-AA39-4B4E-ABD5-0BAEE4636289}"/>
    <cellStyle name="Comma 2 7 4 2" xfId="1799" xr:uid="{E6D0377F-1C83-4941-9780-D0DE1FE9C753}"/>
    <cellStyle name="Comma 2 7 4 2 2" xfId="4878" xr:uid="{E2A4C5CF-C8FD-4F9B-8F3E-DCAE94F47411}"/>
    <cellStyle name="Comma 2 7 4 2 2 2" xfId="13931" xr:uid="{6AA252AC-A19C-4571-A5A0-2481F4DB288B}"/>
    <cellStyle name="Comma 2 7 4 2 3" xfId="7892" xr:uid="{8F2F0856-3690-49D5-B357-C50C86EDCFD9}"/>
    <cellStyle name="Comma 2 7 4 2 3 2" xfId="16945" xr:uid="{EEF35F65-3C69-471B-9F99-45AC7D6C8037}"/>
    <cellStyle name="Comma 2 7 4 2 4" xfId="10913" xr:uid="{BAE7CCBA-6A4C-437A-855D-CA3B04142DDD}"/>
    <cellStyle name="Comma 2 7 4 3" xfId="2803" xr:uid="{86E0AE89-7E72-4771-A2D0-AFA50A5C44CB}"/>
    <cellStyle name="Comma 2 7 4 3 2" xfId="5882" xr:uid="{4125EA3A-9EDA-4331-8074-4FB30AACE29C}"/>
    <cellStyle name="Comma 2 7 4 3 2 2" xfId="14935" xr:uid="{A7F682FE-6AFC-45B7-A313-7DEE2C98DB09}"/>
    <cellStyle name="Comma 2 7 4 3 3" xfId="8896" xr:uid="{C9C4C7A9-C827-4162-A861-C1D59152B94F}"/>
    <cellStyle name="Comma 2 7 4 3 3 2" xfId="17949" xr:uid="{9189861F-3FC2-42B6-AFEE-BB416E347755}"/>
    <cellStyle name="Comma 2 7 4 3 4" xfId="11917" xr:uid="{094E4EDD-5EBB-4BF1-98D3-A1A6FC41D67D}"/>
    <cellStyle name="Comma 2 7 4 4" xfId="3874" xr:uid="{C38CDA62-D8AD-43BB-BD89-D37AE36DE477}"/>
    <cellStyle name="Comma 2 7 4 4 2" xfId="12927" xr:uid="{C2157735-8203-44C7-BBED-59DCBD70BA52}"/>
    <cellStyle name="Comma 2 7 4 5" xfId="6888" xr:uid="{78E58EE3-8D97-4DEF-8412-5736750B1E72}"/>
    <cellStyle name="Comma 2 7 4 5 2" xfId="15941" xr:uid="{B43673B7-1CCA-454A-B6F7-F01345CA3995}"/>
    <cellStyle name="Comma 2 7 4 6" xfId="9909" xr:uid="{9563B201-CB1C-43A0-B479-4C5B1A298510}"/>
    <cellStyle name="Comma 2 7 5" xfId="1317" xr:uid="{07C5AD6F-BC8D-46CB-9D28-8D2E40316631}"/>
    <cellStyle name="Comma 2 7 5 2" xfId="4396" xr:uid="{568AC083-A41A-4C74-B3F7-6C1578978710}"/>
    <cellStyle name="Comma 2 7 5 2 2" xfId="13449" xr:uid="{61B12F4D-9B63-4223-BCC7-1406A44DF0C6}"/>
    <cellStyle name="Comma 2 7 5 3" xfId="7410" xr:uid="{2BBAF82C-EAFF-4C0B-8CCE-540D1E92AD3A}"/>
    <cellStyle name="Comma 2 7 5 3 2" xfId="16463" xr:uid="{6422DB17-DD3F-467B-B037-1ACE59E04F5E}"/>
    <cellStyle name="Comma 2 7 5 4" xfId="10431" xr:uid="{CF1974A2-87F1-4DF5-ACC6-7648468A8779}"/>
    <cellStyle name="Comma 2 7 6" xfId="2321" xr:uid="{D7D212D9-79C6-45FA-B19E-B7E9A98E77EA}"/>
    <cellStyle name="Comma 2 7 6 2" xfId="5400" xr:uid="{36CBC0E4-B64C-4B10-8944-356F9C997066}"/>
    <cellStyle name="Comma 2 7 6 2 2" xfId="14453" xr:uid="{0B2FDD2F-E44D-4D86-8C29-B79504E19C9A}"/>
    <cellStyle name="Comma 2 7 6 3" xfId="8414" xr:uid="{61D5C4D3-1B2E-496D-856D-242BCB5B7A98}"/>
    <cellStyle name="Comma 2 7 6 3 2" xfId="17467" xr:uid="{5C910F9B-A76B-4832-9A38-C013AC5FE6EB}"/>
    <cellStyle name="Comma 2 7 6 4" xfId="11435" xr:uid="{35A38CBB-F6D2-445D-AC8F-6F47E9289A11}"/>
    <cellStyle name="Comma 2 7 7" xfId="3390" xr:uid="{D543BBAB-9577-4BD3-823A-84EFC1A56BAF}"/>
    <cellStyle name="Comma 2 7 7 2" xfId="12443" xr:uid="{BF334A07-9EB3-4354-B330-983C1BD0F449}"/>
    <cellStyle name="Comma 2 7 8" xfId="6404" xr:uid="{9C39BDBC-F25F-4316-8C7D-4389D25E112F}"/>
    <cellStyle name="Comma 2 7 8 2" xfId="15457" xr:uid="{47AA0C4D-026A-4666-9AFD-B4897D86943A}"/>
    <cellStyle name="Comma 2 7 9" xfId="9424" xr:uid="{104195F0-2D61-4665-BA97-9B658F4AA47C}"/>
    <cellStyle name="Comma 2 8" xfId="322" xr:uid="{B07A9501-26E4-432C-BE24-589F17C6F069}"/>
    <cellStyle name="Comma 2 8 2" xfId="520" xr:uid="{BE43FB94-BE23-4B70-A167-63E2386D8728}"/>
    <cellStyle name="Comma 2 8 2 2" xfId="796" xr:uid="{9DDC300D-47E8-42F7-A427-99486C34699F}"/>
    <cellStyle name="Comma 2 8 2 2 2" xfId="1800" xr:uid="{7D4CDE9A-1A63-4E0D-89AA-717DADB18F99}"/>
    <cellStyle name="Comma 2 8 2 2 2 2" xfId="4879" xr:uid="{91F48287-1770-4214-BDB1-784F1B7E0DDD}"/>
    <cellStyle name="Comma 2 8 2 2 2 2 2" xfId="13932" xr:uid="{CDFB5718-2054-4F13-BC18-BA532EB7A357}"/>
    <cellStyle name="Comma 2 8 2 2 2 3" xfId="7893" xr:uid="{4C6D31E3-B233-4846-AA0D-7727359809A1}"/>
    <cellStyle name="Comma 2 8 2 2 2 3 2" xfId="16946" xr:uid="{E2995E0B-3F4A-4D9C-BC18-B1222A76C0FE}"/>
    <cellStyle name="Comma 2 8 2 2 2 4" xfId="10914" xr:uid="{AB7B3036-7126-41F8-9276-6DE70D37AC23}"/>
    <cellStyle name="Comma 2 8 2 2 3" xfId="2804" xr:uid="{464F2721-B7DC-436D-B166-85EBAB84756D}"/>
    <cellStyle name="Comma 2 8 2 2 3 2" xfId="5883" xr:uid="{AA5C9D65-6515-4202-A6ED-5E3AB83D15B6}"/>
    <cellStyle name="Comma 2 8 2 2 3 2 2" xfId="14936" xr:uid="{57F51503-B181-4F3D-BEC9-D67B76636892}"/>
    <cellStyle name="Comma 2 8 2 2 3 3" xfId="8897" xr:uid="{A64588D9-DF6A-4766-AEE9-A4DAB28E63BF}"/>
    <cellStyle name="Comma 2 8 2 2 3 3 2" xfId="17950" xr:uid="{4EAD4BCD-3AAB-44B9-AC64-D63070E21B94}"/>
    <cellStyle name="Comma 2 8 2 2 3 4" xfId="11918" xr:uid="{EEF37D35-A7FD-4957-AA76-A32EF121E0E6}"/>
    <cellStyle name="Comma 2 8 2 2 4" xfId="3875" xr:uid="{D6A334EB-67BA-483F-94BD-7643D8025784}"/>
    <cellStyle name="Comma 2 8 2 2 4 2" xfId="12928" xr:uid="{A2A31792-038F-4021-BEC4-988DC630B1A6}"/>
    <cellStyle name="Comma 2 8 2 2 5" xfId="6889" xr:uid="{18710D53-568F-4272-B12D-4895028D5CE6}"/>
    <cellStyle name="Comma 2 8 2 2 5 2" xfId="15942" xr:uid="{939DFDDA-838F-411D-8C94-518B2C3D5B87}"/>
    <cellStyle name="Comma 2 8 2 2 6" xfId="9910" xr:uid="{56FD7702-8A9A-4756-85B6-2180AF158095}"/>
    <cellStyle name="Comma 2 8 2 3" xfId="797" xr:uid="{4CA7A182-C332-4BA8-A35C-5F820C571833}"/>
    <cellStyle name="Comma 2 8 2 3 2" xfId="1801" xr:uid="{47B92298-3ED4-4B2A-A92D-18BFD238325B}"/>
    <cellStyle name="Comma 2 8 2 3 2 2" xfId="4880" xr:uid="{964B33D0-632A-4AB3-82BE-3A3DE2B989DC}"/>
    <cellStyle name="Comma 2 8 2 3 2 2 2" xfId="13933" xr:uid="{8CAB3F08-A0F7-410B-9082-50207EACB93A}"/>
    <cellStyle name="Comma 2 8 2 3 2 3" xfId="7894" xr:uid="{092E1D2D-1756-4077-B27D-4F32DB005FC5}"/>
    <cellStyle name="Comma 2 8 2 3 2 3 2" xfId="16947" xr:uid="{E6381C48-76A5-4EA2-8C3E-A7B536EF16CC}"/>
    <cellStyle name="Comma 2 8 2 3 2 4" xfId="10915" xr:uid="{CEA7CCE2-7073-42E0-B077-08745A45C4D1}"/>
    <cellStyle name="Comma 2 8 2 3 3" xfId="2805" xr:uid="{F2716CCE-A162-432A-9360-A999100988E9}"/>
    <cellStyle name="Comma 2 8 2 3 3 2" xfId="5884" xr:uid="{80763F21-C5CB-4001-9CC9-7647E162ACB9}"/>
    <cellStyle name="Comma 2 8 2 3 3 2 2" xfId="14937" xr:uid="{B02C1055-4D0F-40A0-A500-65A213A32F5B}"/>
    <cellStyle name="Comma 2 8 2 3 3 3" xfId="8898" xr:uid="{5CD567FF-5A0D-4634-9B58-8A772BEE79A9}"/>
    <cellStyle name="Comma 2 8 2 3 3 3 2" xfId="17951" xr:uid="{EDAFD3B9-133E-496E-8687-5029DD98A899}"/>
    <cellStyle name="Comma 2 8 2 3 3 4" xfId="11919" xr:uid="{20171DBB-A538-4FB1-984A-F03DC88954DF}"/>
    <cellStyle name="Comma 2 8 2 3 4" xfId="3876" xr:uid="{62151F74-2330-4997-A6BE-5CE80EDDD015}"/>
    <cellStyle name="Comma 2 8 2 3 4 2" xfId="12929" xr:uid="{3BB1D6B6-33C1-4BDC-894A-A421E0A42B43}"/>
    <cellStyle name="Comma 2 8 2 3 5" xfId="6890" xr:uid="{10C0D94C-7DC4-48E6-9501-C5695E2CF6CF}"/>
    <cellStyle name="Comma 2 8 2 3 5 2" xfId="15943" xr:uid="{5DDA3A44-C7E8-4300-A2A8-B12ACF200C67}"/>
    <cellStyle name="Comma 2 8 2 3 6" xfId="9911" xr:uid="{B4E4F6B1-0976-4DB9-9E38-AF49F8AB0A3D}"/>
    <cellStyle name="Comma 2 8 2 4" xfId="1527" xr:uid="{618207E4-EE9D-44B9-AE1F-32C0C240E5B2}"/>
    <cellStyle name="Comma 2 8 2 4 2" xfId="4606" xr:uid="{0B326E46-A776-4D8B-9CCF-09B2E46A5376}"/>
    <cellStyle name="Comma 2 8 2 4 2 2" xfId="13659" xr:uid="{8DC9E8DA-EB90-44FF-A3FE-BF67E84DB659}"/>
    <cellStyle name="Comma 2 8 2 4 3" xfId="7620" xr:uid="{0228088A-CE8E-483B-8A0F-76A9EC64E572}"/>
    <cellStyle name="Comma 2 8 2 4 3 2" xfId="16673" xr:uid="{B4609C91-CCB8-4984-B31A-E36E2E93E90D}"/>
    <cellStyle name="Comma 2 8 2 4 4" xfId="10641" xr:uid="{F0B20082-A3AE-4BF5-A57F-4E777B0FC272}"/>
    <cellStyle name="Comma 2 8 2 5" xfId="2531" xr:uid="{FD4007E5-5064-47CE-9BC9-52192988F5CC}"/>
    <cellStyle name="Comma 2 8 2 5 2" xfId="5610" xr:uid="{44D2B056-69C8-4F19-A414-3BFCF27A2B64}"/>
    <cellStyle name="Comma 2 8 2 5 2 2" xfId="14663" xr:uid="{6C88AC2E-4BFE-4C5E-853D-3FC566A7B161}"/>
    <cellStyle name="Comma 2 8 2 5 3" xfId="8624" xr:uid="{F14BEB0C-8092-47E8-A365-A550DE846E82}"/>
    <cellStyle name="Comma 2 8 2 5 3 2" xfId="17677" xr:uid="{6585C434-D5E2-496C-B3AF-22F41DC23531}"/>
    <cellStyle name="Comma 2 8 2 5 4" xfId="11645" xr:uid="{C3B315BA-5FCE-4131-AAC9-45096810499D}"/>
    <cellStyle name="Comma 2 8 2 6" xfId="3601" xr:uid="{C9883FEE-88F2-4CEE-A658-A8C65B59438F}"/>
    <cellStyle name="Comma 2 8 2 6 2" xfId="12654" xr:uid="{37C3D4F4-02B7-4DC8-B3CF-64D6CF83E11C}"/>
    <cellStyle name="Comma 2 8 2 7" xfId="6615" xr:uid="{BB618F85-F4DA-4851-9484-8A972489602E}"/>
    <cellStyle name="Comma 2 8 2 7 2" xfId="15668" xr:uid="{B8BD6C56-EC0E-4DFD-83FC-EAD487BA9546}"/>
    <cellStyle name="Comma 2 8 2 8" xfId="9635" xr:uid="{9F32D316-2C5C-42BB-AF7B-CC19CD8FE53A}"/>
    <cellStyle name="Comma 2 8 3" xfId="798" xr:uid="{5C16AFA6-4522-4450-8B55-188FCA0C7640}"/>
    <cellStyle name="Comma 2 8 3 2" xfId="1802" xr:uid="{86E2E89F-5783-4355-9003-7D525B02DCC6}"/>
    <cellStyle name="Comma 2 8 3 2 2" xfId="4881" xr:uid="{C6419F88-4BF5-4120-93B0-BF554C96B1FD}"/>
    <cellStyle name="Comma 2 8 3 2 2 2" xfId="13934" xr:uid="{9B79F93C-7C1A-4104-AC31-203C0FCF3677}"/>
    <cellStyle name="Comma 2 8 3 2 3" xfId="7895" xr:uid="{E5E04C33-EAB6-4264-8F87-C93A5AF4ECE0}"/>
    <cellStyle name="Comma 2 8 3 2 3 2" xfId="16948" xr:uid="{2B961866-DAEA-4BFF-9984-C4D3CA284528}"/>
    <cellStyle name="Comma 2 8 3 2 4" xfId="10916" xr:uid="{8CC2D301-B321-46D1-8075-35B2AEF5C7D7}"/>
    <cellStyle name="Comma 2 8 3 3" xfId="2806" xr:uid="{7288327A-5B12-4EF7-87AC-1322A6BDD4D3}"/>
    <cellStyle name="Comma 2 8 3 3 2" xfId="5885" xr:uid="{2D103399-7DDD-4AAF-BB93-787F6A8A6013}"/>
    <cellStyle name="Comma 2 8 3 3 2 2" xfId="14938" xr:uid="{E5882EEF-33B5-4A9B-81B2-DBC0D69D057A}"/>
    <cellStyle name="Comma 2 8 3 3 3" xfId="8899" xr:uid="{1CF99630-81ED-4914-B7C2-03E61FC42955}"/>
    <cellStyle name="Comma 2 8 3 3 3 2" xfId="17952" xr:uid="{8872701A-932D-46D7-9D75-89F4E73FB790}"/>
    <cellStyle name="Comma 2 8 3 3 4" xfId="11920" xr:uid="{95533AB1-53B7-4B82-A89F-843A58E1AFCD}"/>
    <cellStyle name="Comma 2 8 3 4" xfId="3877" xr:uid="{6E11ED0D-F7C1-4B6B-83EF-6B4A04477D1E}"/>
    <cellStyle name="Comma 2 8 3 4 2" xfId="12930" xr:uid="{975DB2A7-FD23-4991-B54B-FB682678D366}"/>
    <cellStyle name="Comma 2 8 3 5" xfId="6891" xr:uid="{8DD436B2-304E-406C-916C-B945D6624CCD}"/>
    <cellStyle name="Comma 2 8 3 5 2" xfId="15944" xr:uid="{232B4B04-CF08-41B8-90C3-6163A795E857}"/>
    <cellStyle name="Comma 2 8 3 6" xfId="9912" xr:uid="{85B52B39-38B7-4043-A6BD-6F6BFB16BBF2}"/>
    <cellStyle name="Comma 2 8 4" xfId="799" xr:uid="{B9BD41ED-26C6-4446-B1E4-3F670739BD65}"/>
    <cellStyle name="Comma 2 8 4 2" xfId="1803" xr:uid="{8400ECA4-BF98-4659-B22A-2C048BB1B850}"/>
    <cellStyle name="Comma 2 8 4 2 2" xfId="4882" xr:uid="{A1A0F538-4A41-46E6-A866-A69AEAA35CA3}"/>
    <cellStyle name="Comma 2 8 4 2 2 2" xfId="13935" xr:uid="{5A8CFDAE-8A9C-445C-9E08-D05E523910EF}"/>
    <cellStyle name="Comma 2 8 4 2 3" xfId="7896" xr:uid="{3EA0B250-16B9-40F1-A68F-74BCBD559A81}"/>
    <cellStyle name="Comma 2 8 4 2 3 2" xfId="16949" xr:uid="{C680D2DD-70AD-4981-BE0B-F8B274F6FEEC}"/>
    <cellStyle name="Comma 2 8 4 2 4" xfId="10917" xr:uid="{6A312C3A-9C2B-485F-B344-950F554FE176}"/>
    <cellStyle name="Comma 2 8 4 3" xfId="2807" xr:uid="{B5143CF3-15D1-42FE-A1BA-5CE54FDF61D0}"/>
    <cellStyle name="Comma 2 8 4 3 2" xfId="5886" xr:uid="{4583F084-4B94-4EA5-8460-B3F2FEC1F49E}"/>
    <cellStyle name="Comma 2 8 4 3 2 2" xfId="14939" xr:uid="{74FFA83F-075B-45C4-B75D-BA1382672FCD}"/>
    <cellStyle name="Comma 2 8 4 3 3" xfId="8900" xr:uid="{3DB01CCF-1DC8-432C-83F1-8CF2437F65FF}"/>
    <cellStyle name="Comma 2 8 4 3 3 2" xfId="17953" xr:uid="{E360FE33-BBA8-4439-9C1E-B6ABEC282FD5}"/>
    <cellStyle name="Comma 2 8 4 3 4" xfId="11921" xr:uid="{27827051-6A14-46BE-B010-741FFE22B32B}"/>
    <cellStyle name="Comma 2 8 4 4" xfId="3878" xr:uid="{43E710CD-7C0F-409D-A85E-2DC880B91711}"/>
    <cellStyle name="Comma 2 8 4 4 2" xfId="12931" xr:uid="{F61C3F14-03E0-47E6-A861-C845F05585CF}"/>
    <cellStyle name="Comma 2 8 4 5" xfId="6892" xr:uid="{57D42A4B-15BD-41F7-B23D-AD8B6E405556}"/>
    <cellStyle name="Comma 2 8 4 5 2" xfId="15945" xr:uid="{ED539681-328F-431F-90E2-8FF19F8501F1}"/>
    <cellStyle name="Comma 2 8 4 6" xfId="9913" xr:uid="{345A262A-77F1-4E38-99AA-7A3CADB9FF29}"/>
    <cellStyle name="Comma 2 8 5" xfId="1356" xr:uid="{58763BDB-45AD-4F79-A973-9270887A0DD6}"/>
    <cellStyle name="Comma 2 8 5 2" xfId="4435" xr:uid="{76754016-FF0C-4E0B-869F-4FD44ABC6763}"/>
    <cellStyle name="Comma 2 8 5 2 2" xfId="13488" xr:uid="{C8E5B08F-2DD2-4A03-9511-164F3B51686D}"/>
    <cellStyle name="Comma 2 8 5 3" xfId="7449" xr:uid="{D08EAD75-9B19-44FE-A54F-AF910F852780}"/>
    <cellStyle name="Comma 2 8 5 3 2" xfId="16502" xr:uid="{222B33DF-3409-41E1-AEFD-89B17BB44769}"/>
    <cellStyle name="Comma 2 8 5 4" xfId="10470" xr:uid="{73DDDD7D-69D4-43EC-8F44-1E14D8E3D9B7}"/>
    <cellStyle name="Comma 2 8 6" xfId="2360" xr:uid="{19872FB6-C32D-4061-AA42-CF70FBB4B3B4}"/>
    <cellStyle name="Comma 2 8 6 2" xfId="5439" xr:uid="{A5A57661-5932-48D7-8482-72F0ED2CF6CE}"/>
    <cellStyle name="Comma 2 8 6 2 2" xfId="14492" xr:uid="{98EE6EF4-C97F-4F0B-AE2A-43CCA10E329C}"/>
    <cellStyle name="Comma 2 8 6 3" xfId="8453" xr:uid="{6AA75E06-B19D-4E66-81E4-4954AB82EDB2}"/>
    <cellStyle name="Comma 2 8 6 3 2" xfId="17506" xr:uid="{AFD7AD35-8ABD-4277-AC48-72633CA41498}"/>
    <cellStyle name="Comma 2 8 6 4" xfId="11474" xr:uid="{087B11E7-5BE7-4F2F-B374-64154DE320EF}"/>
    <cellStyle name="Comma 2 8 7" xfId="3429" xr:uid="{C548434C-4BCC-4A89-955D-D4416BADDE39}"/>
    <cellStyle name="Comma 2 8 7 2" xfId="12482" xr:uid="{386D044E-4E11-4D25-93E6-F492702F679B}"/>
    <cellStyle name="Comma 2 8 8" xfId="6443" xr:uid="{68D005CF-115F-4D14-B883-CD5B0A05D093}"/>
    <cellStyle name="Comma 2 8 8 2" xfId="15496" xr:uid="{8BAC8F7E-531B-4AD5-99B6-78A031606797}"/>
    <cellStyle name="Comma 2 8 9" xfId="9463" xr:uid="{3816C27C-0A10-4F09-AEAD-DE382402E372}"/>
    <cellStyle name="Comma 2 9" xfId="405" xr:uid="{58E4ECC2-C015-452F-A88A-5C50ABA0F821}"/>
    <cellStyle name="Comma 2 9 2" xfId="800" xr:uid="{902B8DF5-B1C0-4811-9396-EB782D513F6D}"/>
    <cellStyle name="Comma 2 9 2 2" xfId="1804" xr:uid="{B74A000C-E2D0-461E-AF07-9C084EC9E25E}"/>
    <cellStyle name="Comma 2 9 2 2 2" xfId="4883" xr:uid="{53282A68-B504-40B0-A52F-D6F5DA761C39}"/>
    <cellStyle name="Comma 2 9 2 2 2 2" xfId="13936" xr:uid="{2BF7F483-2489-4AD1-8066-E694E925A511}"/>
    <cellStyle name="Comma 2 9 2 2 3" xfId="7897" xr:uid="{9853BB4E-3DA9-4E6F-B316-77E8F4E6CAEC}"/>
    <cellStyle name="Comma 2 9 2 2 3 2" xfId="16950" xr:uid="{3A4E2A61-4DAB-477E-A2F1-EE731CC062A9}"/>
    <cellStyle name="Comma 2 9 2 2 4" xfId="10918" xr:uid="{281E35F9-F1AD-4710-8C61-14D608420FA9}"/>
    <cellStyle name="Comma 2 9 2 3" xfId="2808" xr:uid="{9AE8513B-DA3A-4C84-B61B-CA5B6B8D33A8}"/>
    <cellStyle name="Comma 2 9 2 3 2" xfId="5887" xr:uid="{BA344A40-C3B1-4E52-B67C-8DAF9C47BA6F}"/>
    <cellStyle name="Comma 2 9 2 3 2 2" xfId="14940" xr:uid="{B1618525-4697-45DA-9D4D-C6EC882B522F}"/>
    <cellStyle name="Comma 2 9 2 3 3" xfId="8901" xr:uid="{80B18D66-0366-4B2F-90D0-1261FAF130AF}"/>
    <cellStyle name="Comma 2 9 2 3 3 2" xfId="17954" xr:uid="{F6B3F527-E87C-4903-99A0-29404988C7C5}"/>
    <cellStyle name="Comma 2 9 2 3 4" xfId="11922" xr:uid="{766B8680-1E5B-4A1B-BF08-E80119477FCD}"/>
    <cellStyle name="Comma 2 9 2 4" xfId="3879" xr:uid="{88E1A27E-5659-44F9-98F0-6BF550528346}"/>
    <cellStyle name="Comma 2 9 2 4 2" xfId="12932" xr:uid="{5310E70D-833A-4F72-A8C0-09F21EA4DAAC}"/>
    <cellStyle name="Comma 2 9 2 5" xfId="6893" xr:uid="{49C61EC0-BF1E-4C6F-A148-540A8CC1D185}"/>
    <cellStyle name="Comma 2 9 2 5 2" xfId="15946" xr:uid="{7ABAF5AF-72C6-4D2B-BFBA-AE899B74B05D}"/>
    <cellStyle name="Comma 2 9 2 6" xfId="9914" xr:uid="{251A2C16-076B-4B51-988A-FB565F304685}"/>
    <cellStyle name="Comma 2 9 3" xfId="801" xr:uid="{1F2CE8D4-EDAD-4C84-B7EE-DC3152577D4A}"/>
    <cellStyle name="Comma 2 9 3 2" xfId="1805" xr:uid="{ADBD78A3-46AC-4394-9046-2A5E8D4A8BF4}"/>
    <cellStyle name="Comma 2 9 3 2 2" xfId="4884" xr:uid="{9ACBF584-B87B-44E9-862D-F0D263C8D9A1}"/>
    <cellStyle name="Comma 2 9 3 2 2 2" xfId="13937" xr:uid="{4647AE27-BE06-4AF4-8D67-D42895240343}"/>
    <cellStyle name="Comma 2 9 3 2 3" xfId="7898" xr:uid="{9FC97246-2E67-4F75-B8B7-948446787B8A}"/>
    <cellStyle name="Comma 2 9 3 2 3 2" xfId="16951" xr:uid="{5EE1618F-AACC-49D3-A841-BD644EFCD17A}"/>
    <cellStyle name="Comma 2 9 3 2 4" xfId="10919" xr:uid="{BA67C659-CE08-45C3-BF0D-0DFC87837911}"/>
    <cellStyle name="Comma 2 9 3 3" xfId="2809" xr:uid="{9C820157-984D-494F-9A9E-88906F650F07}"/>
    <cellStyle name="Comma 2 9 3 3 2" xfId="5888" xr:uid="{B413B625-A67F-4EB8-89C8-CBFF843A6D3D}"/>
    <cellStyle name="Comma 2 9 3 3 2 2" xfId="14941" xr:uid="{2E517AA9-D306-468A-A0F5-5A5A08EB5739}"/>
    <cellStyle name="Comma 2 9 3 3 3" xfId="8902" xr:uid="{88BDC5FE-DCEB-46D4-8BDA-D11FBE76B045}"/>
    <cellStyle name="Comma 2 9 3 3 3 2" xfId="17955" xr:uid="{F9082F08-55EE-4D70-B0CE-4442C6D76D11}"/>
    <cellStyle name="Comma 2 9 3 3 4" xfId="11923" xr:uid="{1F66297B-FF30-4607-AE03-4AFB9ECCAE6A}"/>
    <cellStyle name="Comma 2 9 3 4" xfId="3880" xr:uid="{D9DE9852-CF3A-4640-B2C0-DA89C5960465}"/>
    <cellStyle name="Comma 2 9 3 4 2" xfId="12933" xr:uid="{301DF0E0-9CB4-420B-BF41-B8A408FAA965}"/>
    <cellStyle name="Comma 2 9 3 5" xfId="6894" xr:uid="{F54986E0-28FF-4C98-A550-D233F0B25DA2}"/>
    <cellStyle name="Comma 2 9 3 5 2" xfId="15947" xr:uid="{67D62467-ADB6-4550-8FE8-283F66F44FA5}"/>
    <cellStyle name="Comma 2 9 3 6" xfId="9915" xr:uid="{902071B5-6ED4-4B0E-9846-D340F8CC0090}"/>
    <cellStyle name="Comma 2 9 4" xfId="1416" xr:uid="{1E5AD036-7A79-4D31-908A-C3D4E4A49767}"/>
    <cellStyle name="Comma 2 9 4 2" xfId="4495" xr:uid="{032632D2-B28E-4D52-802C-E086C583B30C}"/>
    <cellStyle name="Comma 2 9 4 2 2" xfId="13548" xr:uid="{846DC15C-CD8E-46D6-A8E0-43D5B648720F}"/>
    <cellStyle name="Comma 2 9 4 3" xfId="7509" xr:uid="{5296E937-8B29-4277-808A-1DC6FABDC41B}"/>
    <cellStyle name="Comma 2 9 4 3 2" xfId="16562" xr:uid="{4C59E3C4-2E5D-4D6B-B044-4C04B3999B54}"/>
    <cellStyle name="Comma 2 9 4 4" xfId="10530" xr:uid="{162EF1BA-B4E9-4233-8DDF-114C8FA78627}"/>
    <cellStyle name="Comma 2 9 5" xfId="2420" xr:uid="{E2E1F452-7111-4A19-ABCB-1E7A3A05307B}"/>
    <cellStyle name="Comma 2 9 5 2" xfId="5499" xr:uid="{38E8CC12-2A89-4063-B22D-07F0C44D73CE}"/>
    <cellStyle name="Comma 2 9 5 2 2" xfId="14552" xr:uid="{EA577DF5-6EB8-4DD3-9CB6-639EBDD1CA67}"/>
    <cellStyle name="Comma 2 9 5 3" xfId="8513" xr:uid="{E2AE7057-CE66-4F46-939A-2B5CAB9D5EA3}"/>
    <cellStyle name="Comma 2 9 5 3 2" xfId="17566" xr:uid="{D29F8FAE-F07D-4369-AE77-4797511608D2}"/>
    <cellStyle name="Comma 2 9 5 4" xfId="11534" xr:uid="{641F8CB9-0233-4619-8B25-69C8E6A2D454}"/>
    <cellStyle name="Comma 2 9 6" xfId="3490" xr:uid="{14C80E93-21C4-4434-ADA0-9CFEB4C1A530}"/>
    <cellStyle name="Comma 2 9 6 2" xfId="12543" xr:uid="{2F43F3CB-7C83-47DB-9390-7D48226EC630}"/>
    <cellStyle name="Comma 2 9 7" xfId="6504" xr:uid="{8AEE1BF8-FD2F-4698-A2A4-B147B0A68584}"/>
    <cellStyle name="Comma 2 9 7 2" xfId="15557" xr:uid="{29AACEEC-ED25-4DD7-AFAE-8248145DAAD7}"/>
    <cellStyle name="Comma 2 9 8" xfId="9524" xr:uid="{695F0A16-2936-4AEA-AD5F-A56D6FACE109}"/>
    <cellStyle name="Comma 20" xfId="360" xr:uid="{79B65D9B-4040-4379-9C8E-6C996CB98EC5}"/>
    <cellStyle name="Comma 20 2" xfId="557" xr:uid="{2565EF03-023A-4A07-BA02-820DD25A652A}"/>
    <cellStyle name="Comma 20 2 2" xfId="802" xr:uid="{95FF726F-E3A6-4B0C-9491-2A5D7A9D1393}"/>
    <cellStyle name="Comma 20 2 2 2" xfId="1806" xr:uid="{70934D82-9FC6-4B0D-9550-5A1547F8FDCE}"/>
    <cellStyle name="Comma 20 2 2 2 2" xfId="4885" xr:uid="{AE929A2B-CED8-4FBB-9038-0018865CBFC3}"/>
    <cellStyle name="Comma 20 2 2 2 2 2" xfId="13938" xr:uid="{31314F3C-6454-4286-BB54-2BF9F67A74E9}"/>
    <cellStyle name="Comma 20 2 2 2 3" xfId="7899" xr:uid="{DE35B798-01D8-400B-9B9A-E530AA7248AB}"/>
    <cellStyle name="Comma 20 2 2 2 3 2" xfId="16952" xr:uid="{C497D2DD-EBF4-4EEC-9F01-32AA73E8FC35}"/>
    <cellStyle name="Comma 20 2 2 2 4" xfId="10920" xr:uid="{10A3C83C-0DC2-4C07-8968-2953BB06913B}"/>
    <cellStyle name="Comma 20 2 2 3" xfId="2810" xr:uid="{5627685D-7457-4D5E-AD36-7AF95792AC54}"/>
    <cellStyle name="Comma 20 2 2 3 2" xfId="5889" xr:uid="{60AF3524-19FB-47D2-A72A-CDB9A7E245D7}"/>
    <cellStyle name="Comma 20 2 2 3 2 2" xfId="14942" xr:uid="{83C69B7C-B9D2-4559-A542-050002F4E9BF}"/>
    <cellStyle name="Comma 20 2 2 3 3" xfId="8903" xr:uid="{DF29C0EC-0540-455C-9CA2-BF28B74A1945}"/>
    <cellStyle name="Comma 20 2 2 3 3 2" xfId="17956" xr:uid="{127D80DA-07EE-46EA-A4D0-1EA496C18E3D}"/>
    <cellStyle name="Comma 20 2 2 3 4" xfId="11924" xr:uid="{370C17EC-8F0D-4A71-AC4E-3E7A4A9C8165}"/>
    <cellStyle name="Comma 20 2 2 4" xfId="3881" xr:uid="{496990E7-CB4B-49C4-A24D-7A6961CD4488}"/>
    <cellStyle name="Comma 20 2 2 4 2" xfId="12934" xr:uid="{059B1570-8324-40C4-A253-2797F053EFD3}"/>
    <cellStyle name="Comma 20 2 2 5" xfId="6895" xr:uid="{6C323C27-DBFC-40CF-89B9-1112AAF397C3}"/>
    <cellStyle name="Comma 20 2 2 5 2" xfId="15948" xr:uid="{167B838E-BAFB-4DA7-A144-E408896629B6}"/>
    <cellStyle name="Comma 20 2 2 6" xfId="9916" xr:uid="{9D721AE7-1DDF-46F0-8B32-F0185833C8CB}"/>
    <cellStyle name="Comma 20 2 3" xfId="803" xr:uid="{349F2A5F-6CD0-490B-9063-E63B945BD9D8}"/>
    <cellStyle name="Comma 20 2 3 2" xfId="1807" xr:uid="{8F9A2BD4-923B-48EE-857D-6780C76EB8D9}"/>
    <cellStyle name="Comma 20 2 3 2 2" xfId="4886" xr:uid="{17D8D4D7-0F3B-41D2-8F64-FD8D841C74F7}"/>
    <cellStyle name="Comma 20 2 3 2 2 2" xfId="13939" xr:uid="{26240D67-7A6E-4707-A68B-77F1D23F3792}"/>
    <cellStyle name="Comma 20 2 3 2 3" xfId="7900" xr:uid="{6BC2CC2D-2D64-47D0-848E-8730794925D1}"/>
    <cellStyle name="Comma 20 2 3 2 3 2" xfId="16953" xr:uid="{D52D9AD0-7117-46A0-82D5-8364D1B051F8}"/>
    <cellStyle name="Comma 20 2 3 2 4" xfId="10921" xr:uid="{77B358A8-F95E-4D2F-8050-A5C8B634F5F0}"/>
    <cellStyle name="Comma 20 2 3 3" xfId="2811" xr:uid="{50805ECE-75AF-4E07-8427-674705E8AC00}"/>
    <cellStyle name="Comma 20 2 3 3 2" xfId="5890" xr:uid="{C938FD74-AE3F-4F58-9BEC-E32B7A256AC5}"/>
    <cellStyle name="Comma 20 2 3 3 2 2" xfId="14943" xr:uid="{6902DBFD-BF52-42F3-9BCF-FD4313010519}"/>
    <cellStyle name="Comma 20 2 3 3 3" xfId="8904" xr:uid="{7A147438-3EF4-4051-A2AB-21ED1A60BEE1}"/>
    <cellStyle name="Comma 20 2 3 3 3 2" xfId="17957" xr:uid="{E2AC94F5-91D9-47AC-8153-9FEF556A85A0}"/>
    <cellStyle name="Comma 20 2 3 3 4" xfId="11925" xr:uid="{54935D63-9BE0-4275-9F0D-908068DDA48C}"/>
    <cellStyle name="Comma 20 2 3 4" xfId="3882" xr:uid="{360BFF4A-DB0D-4640-9235-5E91EE0E1600}"/>
    <cellStyle name="Comma 20 2 3 4 2" xfId="12935" xr:uid="{C375A1BC-568A-45D8-9C36-462F3DB4FA70}"/>
    <cellStyle name="Comma 20 2 3 5" xfId="6896" xr:uid="{E6A6DD58-2678-4728-AC93-C18E2BD48F79}"/>
    <cellStyle name="Comma 20 2 3 5 2" xfId="15949" xr:uid="{86B79932-21A8-475F-824F-8A9DD2AE0582}"/>
    <cellStyle name="Comma 20 2 3 6" xfId="9917" xr:uid="{EAC894B3-B8B1-46E8-871B-E987A4E7C0D3}"/>
    <cellStyle name="Comma 20 2 4" xfId="1564" xr:uid="{F014C40D-14C3-41AA-B363-49C6C0CBC1F4}"/>
    <cellStyle name="Comma 20 2 4 2" xfId="4643" xr:uid="{871F3393-AC34-414E-9C5F-38DDE950EFC7}"/>
    <cellStyle name="Comma 20 2 4 2 2" xfId="13696" xr:uid="{7CBFE40F-E1F6-464F-A05D-83C03DE33E82}"/>
    <cellStyle name="Comma 20 2 4 3" xfId="7657" xr:uid="{8848837D-A355-49CC-8073-C2328E5A0334}"/>
    <cellStyle name="Comma 20 2 4 3 2" xfId="16710" xr:uid="{CE0C8E12-6DC0-4045-9E1D-B2C95E27F930}"/>
    <cellStyle name="Comma 20 2 4 4" xfId="10678" xr:uid="{F56611FD-F7C6-4335-BA6D-01A55FAEEB8D}"/>
    <cellStyle name="Comma 20 2 5" xfId="2568" xr:uid="{D32946A1-4A28-43D8-95A1-7906C352E587}"/>
    <cellStyle name="Comma 20 2 5 2" xfId="5647" xr:uid="{EF8870DC-C4C7-47C1-949E-F9BB2F50E3AB}"/>
    <cellStyle name="Comma 20 2 5 2 2" xfId="14700" xr:uid="{DF11A4EE-731D-48B6-AD7C-3EDC6716F065}"/>
    <cellStyle name="Comma 20 2 5 3" xfId="8661" xr:uid="{59918C1E-4F26-4CB7-8826-ADAEAF74BE14}"/>
    <cellStyle name="Comma 20 2 5 3 2" xfId="17714" xr:uid="{B821621E-C8F2-429A-BF0D-FDB76BBA06E9}"/>
    <cellStyle name="Comma 20 2 5 4" xfId="11682" xr:uid="{2940EE54-5902-499E-83BA-C4FB667D3291}"/>
    <cellStyle name="Comma 20 2 6" xfId="3638" xr:uid="{1382740E-281B-4826-9735-04FF3966BDA7}"/>
    <cellStyle name="Comma 20 2 6 2" xfId="12691" xr:uid="{1636C51A-3FA4-4C76-B261-D9A360DCD108}"/>
    <cellStyle name="Comma 20 2 7" xfId="6652" xr:uid="{31860920-4088-4317-B908-0973C3C8D3CC}"/>
    <cellStyle name="Comma 20 2 7 2" xfId="15705" xr:uid="{5DD71D08-D3A3-4A40-A0AC-3101216E2A00}"/>
    <cellStyle name="Comma 20 2 8" xfId="9672" xr:uid="{5280A48F-5FC1-4191-AD09-62D814B691D7}"/>
    <cellStyle name="Comma 20 3" xfId="804" xr:uid="{C53D7354-1BD6-44AA-B2F8-31667A3AC82E}"/>
    <cellStyle name="Comma 20 3 2" xfId="1808" xr:uid="{CC0DE59A-EF69-4CCC-B486-DA4353578E08}"/>
    <cellStyle name="Comma 20 3 2 2" xfId="4887" xr:uid="{222FD3A7-139A-4DCF-9B4F-B7C38AB0F514}"/>
    <cellStyle name="Comma 20 3 2 2 2" xfId="13940" xr:uid="{3B16B08B-FAFA-45A0-AC5C-0938748CA7B3}"/>
    <cellStyle name="Comma 20 3 2 3" xfId="7901" xr:uid="{45346F8E-F327-4919-BC0A-3282B3311472}"/>
    <cellStyle name="Comma 20 3 2 3 2" xfId="16954" xr:uid="{D8498588-BD25-46E7-935D-83CD5E194833}"/>
    <cellStyle name="Comma 20 3 2 4" xfId="10922" xr:uid="{1BB3B189-C37F-4F1E-8C60-9DC2281F3629}"/>
    <cellStyle name="Comma 20 3 3" xfId="2812" xr:uid="{8A909EF9-95AB-44E4-8328-24AFBE970036}"/>
    <cellStyle name="Comma 20 3 3 2" xfId="5891" xr:uid="{7897E655-CCD4-4A19-AAAC-95AA921C759A}"/>
    <cellStyle name="Comma 20 3 3 2 2" xfId="14944" xr:uid="{4A48BEE9-F8F5-4566-8F13-F5CC04731130}"/>
    <cellStyle name="Comma 20 3 3 3" xfId="8905" xr:uid="{F2AB4FAD-0BED-4DF7-8896-3830C170093F}"/>
    <cellStyle name="Comma 20 3 3 3 2" xfId="17958" xr:uid="{6DB965E0-5550-406D-AD40-6F90A8F2421B}"/>
    <cellStyle name="Comma 20 3 3 4" xfId="11926" xr:uid="{4E2DA05C-0B89-4854-B277-A62A0C21386D}"/>
    <cellStyle name="Comma 20 3 4" xfId="3883" xr:uid="{E98D82AC-6FF9-4FBB-BF86-F8C25405678D}"/>
    <cellStyle name="Comma 20 3 4 2" xfId="12936" xr:uid="{CF114861-45CA-4C5B-966B-B31FB80209E0}"/>
    <cellStyle name="Comma 20 3 5" xfId="6897" xr:uid="{D4B1BEBC-6667-4BBE-82BA-4385E8ED618A}"/>
    <cellStyle name="Comma 20 3 5 2" xfId="15950" xr:uid="{D3B0323A-902B-4607-900E-A78C8C4FFA5C}"/>
    <cellStyle name="Comma 20 3 6" xfId="9918" xr:uid="{DF159D78-7ACE-461B-8111-5603937534D2}"/>
    <cellStyle name="Comma 20 4" xfId="805" xr:uid="{CFD11928-CBD6-4902-9727-68019DEE3B3C}"/>
    <cellStyle name="Comma 20 4 2" xfId="1809" xr:uid="{A38108B6-144A-42CA-A9CE-3E49DF115BC6}"/>
    <cellStyle name="Comma 20 4 2 2" xfId="4888" xr:uid="{A98772FC-9DE5-43FA-9126-2B833CA86696}"/>
    <cellStyle name="Comma 20 4 2 2 2" xfId="13941" xr:uid="{88E565AA-8EF8-4CF6-A3DF-E146048E70CF}"/>
    <cellStyle name="Comma 20 4 2 3" xfId="7902" xr:uid="{34245D79-EDE0-4FB5-A84F-A026D0732999}"/>
    <cellStyle name="Comma 20 4 2 3 2" xfId="16955" xr:uid="{0355FD97-8F82-4B9E-8F0B-A3A7AB5EB45A}"/>
    <cellStyle name="Comma 20 4 2 4" xfId="10923" xr:uid="{76EA61C0-0E24-47AF-8099-302FA3EFAF2B}"/>
    <cellStyle name="Comma 20 4 3" xfId="2813" xr:uid="{CC3C78FA-BE1B-4150-AB03-536E482D4E4B}"/>
    <cellStyle name="Comma 20 4 3 2" xfId="5892" xr:uid="{DB052A50-D28C-491B-919C-38A8A3494701}"/>
    <cellStyle name="Comma 20 4 3 2 2" xfId="14945" xr:uid="{CDAB1F2B-02AC-4672-B64C-52D3F63FA6BC}"/>
    <cellStyle name="Comma 20 4 3 3" xfId="8906" xr:uid="{99BEF38B-1B39-40B4-8A60-6D9E9EF8CC3E}"/>
    <cellStyle name="Comma 20 4 3 3 2" xfId="17959" xr:uid="{627CF0D9-48C5-4129-8B71-A3713C8F76F3}"/>
    <cellStyle name="Comma 20 4 3 4" xfId="11927" xr:uid="{9B728EE1-DEFA-4157-933C-F2E6EF0E9190}"/>
    <cellStyle name="Comma 20 4 4" xfId="3884" xr:uid="{E947022F-B3EE-4EB4-B4B7-120A42FD76BE}"/>
    <cellStyle name="Comma 20 4 4 2" xfId="12937" xr:uid="{56FF244D-7EA4-4D80-954D-10AF65BF7642}"/>
    <cellStyle name="Comma 20 4 5" xfId="6898" xr:uid="{E7C8F228-B6F0-46DC-AA8E-886411EC79AB}"/>
    <cellStyle name="Comma 20 4 5 2" xfId="15951" xr:uid="{F7BC8307-C120-40A1-9A6E-50CC841D7267}"/>
    <cellStyle name="Comma 20 4 6" xfId="9919" xr:uid="{3CFAF9D9-2817-4100-9F6C-9E5E0B482583}"/>
    <cellStyle name="Comma 20 5" xfId="1393" xr:uid="{93C98D03-1D2B-4E9B-8D8A-7B2DE075D5C5}"/>
    <cellStyle name="Comma 20 5 2" xfId="4472" xr:uid="{DF33EC7A-3F45-4939-BD00-2305AE386774}"/>
    <cellStyle name="Comma 20 5 2 2" xfId="13525" xr:uid="{2B8BB3DA-DA8A-4340-8E51-6885D89E3B7B}"/>
    <cellStyle name="Comma 20 5 3" xfId="7486" xr:uid="{B4D564C2-1795-49C7-A210-F6CBD9B6D049}"/>
    <cellStyle name="Comma 20 5 3 2" xfId="16539" xr:uid="{BFD60B71-F197-42D8-9352-E9D098DA05DF}"/>
    <cellStyle name="Comma 20 5 4" xfId="10507" xr:uid="{4DB96C91-39D6-4AF5-B9AE-F65910925DD2}"/>
    <cellStyle name="Comma 20 6" xfId="2397" xr:uid="{81B3BFA6-BC7A-4149-8A43-C8F3DC314C50}"/>
    <cellStyle name="Comma 20 6 2" xfId="5476" xr:uid="{4BFB9AB3-67A6-403D-A8D9-831645F3FADF}"/>
    <cellStyle name="Comma 20 6 2 2" xfId="14529" xr:uid="{609B6E19-87A8-4EC2-9FAC-5F32BDEFCC21}"/>
    <cellStyle name="Comma 20 6 3" xfId="8490" xr:uid="{A01686B2-FE36-4640-AFEF-FB08EAF7C6AD}"/>
    <cellStyle name="Comma 20 6 3 2" xfId="17543" xr:uid="{15890A6D-FB23-4C0B-AC61-85ED8F07D70E}"/>
    <cellStyle name="Comma 20 6 4" xfId="11511" xr:uid="{704D5CD5-4796-4824-A709-634F1098882B}"/>
    <cellStyle name="Comma 20 7" xfId="3466" xr:uid="{7553D213-407C-4EBE-8DE3-9E320782E70C}"/>
    <cellStyle name="Comma 20 7 2" xfId="12519" xr:uid="{BF6DF5AB-A288-4947-A432-6677A827C005}"/>
    <cellStyle name="Comma 20 8" xfId="6480" xr:uid="{A4505C6F-910F-4E0D-B763-A3DFB81FF80A}"/>
    <cellStyle name="Comma 20 8 2" xfId="15533" xr:uid="{BAAB9E02-7674-4FD0-8640-EFC3BBA7E8B9}"/>
    <cellStyle name="Comma 20 9" xfId="9500" xr:uid="{3247FB15-6377-4043-A458-72BCD70F5012}"/>
    <cellStyle name="Comma 21" xfId="379" xr:uid="{BDCE9D90-23B5-4785-9D32-842970AB800A}"/>
    <cellStyle name="Comma 21 2" xfId="566" xr:uid="{9573FB46-B7EB-4012-9B46-DD2ED276966E}"/>
    <cellStyle name="Comma 21 2 2" xfId="806" xr:uid="{09107F04-BE88-428D-91FE-04A18D0388CC}"/>
    <cellStyle name="Comma 21 2 2 2" xfId="1810" xr:uid="{0CA23901-7035-4F03-A3AF-62C06B2A59BF}"/>
    <cellStyle name="Comma 21 2 2 2 2" xfId="4889" xr:uid="{44C9ACB8-D2D2-4296-9EC4-91C693F32FEF}"/>
    <cellStyle name="Comma 21 2 2 2 2 2" xfId="13942" xr:uid="{07184682-30AF-4BD4-8403-BF406714976E}"/>
    <cellStyle name="Comma 21 2 2 2 3" xfId="7903" xr:uid="{EC444508-EF68-449E-99B1-33C5B3551461}"/>
    <cellStyle name="Comma 21 2 2 2 3 2" xfId="16956" xr:uid="{410E14EF-DA27-4CDF-9F5B-1966108BDE52}"/>
    <cellStyle name="Comma 21 2 2 2 4" xfId="10924" xr:uid="{BA8D80DC-556E-48FF-B2AE-CFAA422CF5F7}"/>
    <cellStyle name="Comma 21 2 2 3" xfId="2814" xr:uid="{8B12B700-A27D-4F13-B532-A3E694B7542D}"/>
    <cellStyle name="Comma 21 2 2 3 2" xfId="5893" xr:uid="{7BBE7343-118F-4492-9C6B-546729BB8391}"/>
    <cellStyle name="Comma 21 2 2 3 2 2" xfId="14946" xr:uid="{11A6B8CC-0147-4866-A249-C552FBC644F2}"/>
    <cellStyle name="Comma 21 2 2 3 3" xfId="8907" xr:uid="{9CBD4874-E47D-41B9-A342-67C922003BBE}"/>
    <cellStyle name="Comma 21 2 2 3 3 2" xfId="17960" xr:uid="{A322BF95-E5E4-4239-98B3-54D6837B2A9E}"/>
    <cellStyle name="Comma 21 2 2 3 4" xfId="11928" xr:uid="{87B8FD5E-35F7-4BC2-A7E7-B3D396B643E9}"/>
    <cellStyle name="Comma 21 2 2 4" xfId="3885" xr:uid="{94CDE321-BBA6-40A7-918D-6B3230A8425E}"/>
    <cellStyle name="Comma 21 2 2 4 2" xfId="12938" xr:uid="{E0C12F66-0483-4BD3-AD49-9B2176B5CCAD}"/>
    <cellStyle name="Comma 21 2 2 5" xfId="6899" xr:uid="{03EBA25C-8C1F-4422-9165-77ADBE5F564F}"/>
    <cellStyle name="Comma 21 2 2 5 2" xfId="15952" xr:uid="{DBD72AB4-0AF2-4D9E-B76C-5CC70DF75990}"/>
    <cellStyle name="Comma 21 2 2 6" xfId="9920" xr:uid="{840CED69-FD9E-4A73-AD05-3CE53A0516AF}"/>
    <cellStyle name="Comma 21 2 3" xfId="807" xr:uid="{F566D7C6-D1E8-4DCE-979B-47D03A8E5A68}"/>
    <cellStyle name="Comma 21 2 3 2" xfId="1811" xr:uid="{940B9F8F-828B-4561-BA22-88B4F281772E}"/>
    <cellStyle name="Comma 21 2 3 2 2" xfId="4890" xr:uid="{B2D3EBD9-F74A-4C73-BA76-8AA86FBD5FDD}"/>
    <cellStyle name="Comma 21 2 3 2 2 2" xfId="13943" xr:uid="{9B9DB59A-7BFE-43A9-9115-649A3EF8B287}"/>
    <cellStyle name="Comma 21 2 3 2 3" xfId="7904" xr:uid="{D40D1DF3-0203-4C9E-B09F-F2C361C19760}"/>
    <cellStyle name="Comma 21 2 3 2 3 2" xfId="16957" xr:uid="{72C4E6D7-A7E9-43BD-A146-DD4E1E3D5833}"/>
    <cellStyle name="Comma 21 2 3 2 4" xfId="10925" xr:uid="{4B5F19BC-50D0-4F32-A418-C5B58086ED36}"/>
    <cellStyle name="Comma 21 2 3 3" xfId="2815" xr:uid="{94DF19A3-8585-4B4D-AD0B-ED39759DD52B}"/>
    <cellStyle name="Comma 21 2 3 3 2" xfId="5894" xr:uid="{16A5CC18-B978-4922-A447-1AA93286C033}"/>
    <cellStyle name="Comma 21 2 3 3 2 2" xfId="14947" xr:uid="{E0F60C8C-9762-4672-BA15-78B62DA45691}"/>
    <cellStyle name="Comma 21 2 3 3 3" xfId="8908" xr:uid="{D481E782-A3D2-47E1-B960-FB37EEA49378}"/>
    <cellStyle name="Comma 21 2 3 3 3 2" xfId="17961" xr:uid="{3B12C16B-B72F-4367-B0E1-B78E0140B5FD}"/>
    <cellStyle name="Comma 21 2 3 3 4" xfId="11929" xr:uid="{D508F9CC-8423-484A-A493-CEBD7FAC2AB5}"/>
    <cellStyle name="Comma 21 2 3 4" xfId="3886" xr:uid="{ABA9086D-3281-4251-B7F7-AA5456FBC48C}"/>
    <cellStyle name="Comma 21 2 3 4 2" xfId="12939" xr:uid="{D168600E-84BD-428E-A497-ADCEBF93A581}"/>
    <cellStyle name="Comma 21 2 3 5" xfId="6900" xr:uid="{58FFC29F-C21A-4D1E-8A04-E9C770AADC69}"/>
    <cellStyle name="Comma 21 2 3 5 2" xfId="15953" xr:uid="{9CA1A637-9CFA-48CC-8518-7B5C612A48E8}"/>
    <cellStyle name="Comma 21 2 3 6" xfId="9921" xr:uid="{B07B6ED1-CB6B-4F62-8507-79B1E8A83AFE}"/>
    <cellStyle name="Comma 21 2 4" xfId="1572" xr:uid="{F247CB86-A071-4A0C-A9C5-CB0183B0193D}"/>
    <cellStyle name="Comma 21 2 4 2" xfId="4651" xr:uid="{27EF8A57-B303-45E1-888C-E311F05CBFDF}"/>
    <cellStyle name="Comma 21 2 4 2 2" xfId="13704" xr:uid="{6B529390-F6A8-48D4-9B72-6056F246DA16}"/>
    <cellStyle name="Comma 21 2 4 3" xfId="7665" xr:uid="{A81CED59-15B1-4CB8-958E-8CEC522861E9}"/>
    <cellStyle name="Comma 21 2 4 3 2" xfId="16718" xr:uid="{24ED8D70-05AA-48E5-8155-3A46F983811C}"/>
    <cellStyle name="Comma 21 2 4 4" xfId="10686" xr:uid="{96B1B106-59C1-499D-8311-4257F804A8EC}"/>
    <cellStyle name="Comma 21 2 5" xfId="2576" xr:uid="{3F9E8A73-73E9-4766-8EF5-68EC08833EAB}"/>
    <cellStyle name="Comma 21 2 5 2" xfId="5655" xr:uid="{534BD47B-5F4D-441F-8309-DC3AD70E07DF}"/>
    <cellStyle name="Comma 21 2 5 2 2" xfId="14708" xr:uid="{B9BCDBCD-4E44-4D2C-86CE-F36A3D82D7A9}"/>
    <cellStyle name="Comma 21 2 5 3" xfId="8669" xr:uid="{6FC775D9-C029-4B25-80E9-C459FAF8451A}"/>
    <cellStyle name="Comma 21 2 5 3 2" xfId="17722" xr:uid="{697D2A2F-45EE-4C3B-85A1-9DED650DE6C5}"/>
    <cellStyle name="Comma 21 2 5 4" xfId="11690" xr:uid="{5E3D4F98-1AAB-4206-B336-A2F210B720AC}"/>
    <cellStyle name="Comma 21 2 6" xfId="3647" xr:uid="{B016B262-9817-40A7-8AE4-EE6015862642}"/>
    <cellStyle name="Comma 21 2 6 2" xfId="12700" xr:uid="{2FEBA1EF-52BD-4EB1-83CE-D5158B66AB66}"/>
    <cellStyle name="Comma 21 2 7" xfId="6661" xr:uid="{71A4B7F9-101A-4EEA-94D7-AE4148C25D1C}"/>
    <cellStyle name="Comma 21 2 7 2" xfId="15714" xr:uid="{A43AEC90-B439-4A96-8EB6-AA243355E3B9}"/>
    <cellStyle name="Comma 21 2 8" xfId="9681" xr:uid="{B72B62F2-D32E-4397-A359-07EC608CB6E3}"/>
    <cellStyle name="Comma 21 3" xfId="808" xr:uid="{7245FAED-2D49-4115-99D8-645BAA5F1C89}"/>
    <cellStyle name="Comma 21 3 2" xfId="1812" xr:uid="{90E3A1F3-B564-48C4-9E8F-A48855FB6BA5}"/>
    <cellStyle name="Comma 21 3 2 2" xfId="4891" xr:uid="{880A9814-424D-403C-87BC-3951169DC6D0}"/>
    <cellStyle name="Comma 21 3 2 2 2" xfId="13944" xr:uid="{D3631741-1722-4812-B804-08631B31372C}"/>
    <cellStyle name="Comma 21 3 2 3" xfId="7905" xr:uid="{A288CB3A-F184-435F-BCC9-42B3F8A7182B}"/>
    <cellStyle name="Comma 21 3 2 3 2" xfId="16958" xr:uid="{F7C17E78-4D19-4136-B2EE-DE84C5862172}"/>
    <cellStyle name="Comma 21 3 2 4" xfId="10926" xr:uid="{9851DB3D-EA15-4E92-B705-7BB8A9F95020}"/>
    <cellStyle name="Comma 21 3 3" xfId="2816" xr:uid="{51A1E7DC-69CD-4787-886A-67394C2006EE}"/>
    <cellStyle name="Comma 21 3 3 2" xfId="5895" xr:uid="{510CAA91-20E9-4D04-B410-89B3E24D35FE}"/>
    <cellStyle name="Comma 21 3 3 2 2" xfId="14948" xr:uid="{43A88FED-EF16-4355-8830-38A2B9304234}"/>
    <cellStyle name="Comma 21 3 3 3" xfId="8909" xr:uid="{B4404FD5-203C-4985-BED7-D02DA4909C95}"/>
    <cellStyle name="Comma 21 3 3 3 2" xfId="17962" xr:uid="{44865E08-8A44-40AF-84EE-94D994A3006C}"/>
    <cellStyle name="Comma 21 3 3 4" xfId="11930" xr:uid="{13822CB6-08BE-46E5-9131-17C7784BC020}"/>
    <cellStyle name="Comma 21 3 4" xfId="3887" xr:uid="{FF560E4B-8F8E-449F-9197-5D426235F362}"/>
    <cellStyle name="Comma 21 3 4 2" xfId="12940" xr:uid="{2E867156-83DF-495E-B928-0AB18C09BB2A}"/>
    <cellStyle name="Comma 21 3 5" xfId="6901" xr:uid="{9D919817-CAC6-4B43-A07C-50E8E97E1B59}"/>
    <cellStyle name="Comma 21 3 5 2" xfId="15954" xr:uid="{6575BF94-9E43-4225-85BD-6DB8E81BB2EE}"/>
    <cellStyle name="Comma 21 3 6" xfId="9922" xr:uid="{5E5B9440-39AA-4448-980A-D85DBE4DE8C5}"/>
    <cellStyle name="Comma 21 4" xfId="809" xr:uid="{1CB8D770-A1DA-4CEB-9ECC-24CC0482494C}"/>
    <cellStyle name="Comma 21 4 2" xfId="1813" xr:uid="{70CDDD84-FEE5-49EB-81A6-EA2C3744B41D}"/>
    <cellStyle name="Comma 21 4 2 2" xfId="4892" xr:uid="{71B0CEF5-A5FC-4F97-9C23-CD38C0FAFEC3}"/>
    <cellStyle name="Comma 21 4 2 2 2" xfId="13945" xr:uid="{0D4CAD56-071B-4539-9725-B00A4FEA8613}"/>
    <cellStyle name="Comma 21 4 2 3" xfId="7906" xr:uid="{B0309531-7ACD-41E4-AFB6-36332668A198}"/>
    <cellStyle name="Comma 21 4 2 3 2" xfId="16959" xr:uid="{30863DAD-6049-4A0B-81CE-636C0C591541}"/>
    <cellStyle name="Comma 21 4 2 4" xfId="10927" xr:uid="{EE0C2515-0ABF-4010-B23E-3475E0E9567F}"/>
    <cellStyle name="Comma 21 4 3" xfId="2817" xr:uid="{19AF8A3E-F048-438F-975D-CB20E0ACDC33}"/>
    <cellStyle name="Comma 21 4 3 2" xfId="5896" xr:uid="{973C94F4-DE60-4C77-9598-238B0CDF53A9}"/>
    <cellStyle name="Comma 21 4 3 2 2" xfId="14949" xr:uid="{3DE22FAB-990A-4D67-BD0A-6B35E7D950C5}"/>
    <cellStyle name="Comma 21 4 3 3" xfId="8910" xr:uid="{0359C909-AB57-41BB-94EE-9A1F2F32268E}"/>
    <cellStyle name="Comma 21 4 3 3 2" xfId="17963" xr:uid="{D88D895B-CA29-4E41-8F41-9285C764C7AE}"/>
    <cellStyle name="Comma 21 4 3 4" xfId="11931" xr:uid="{0AA644FE-86E3-479F-A229-A574A98B1D84}"/>
    <cellStyle name="Comma 21 4 4" xfId="3888" xr:uid="{B15E30DD-D21D-4475-B834-59AE51772C49}"/>
    <cellStyle name="Comma 21 4 4 2" xfId="12941" xr:uid="{2FD36531-B7A4-4474-9D6A-ED432FB3AB65}"/>
    <cellStyle name="Comma 21 4 5" xfId="6902" xr:uid="{412F3D54-982A-4597-96B1-B43B292E1D91}"/>
    <cellStyle name="Comma 21 4 5 2" xfId="15955" xr:uid="{3911D2B4-10CB-4159-B164-7BD0B43F268E}"/>
    <cellStyle name="Comma 21 4 6" xfId="9923" xr:uid="{29A8B2FF-F9DC-4E93-AB27-2FA03A4DFD5E}"/>
    <cellStyle name="Comma 21 5" xfId="1401" xr:uid="{47E9D8CA-B1D9-40E0-B6AB-4CDB35DB07A7}"/>
    <cellStyle name="Comma 21 5 2" xfId="4480" xr:uid="{D62C6AB2-03D3-44CB-8F5E-E616E70523B9}"/>
    <cellStyle name="Comma 21 5 2 2" xfId="13533" xr:uid="{A7833049-6BBF-4880-9BBF-94B475E33967}"/>
    <cellStyle name="Comma 21 5 3" xfId="7494" xr:uid="{8BA970E1-8F67-4C19-A467-94656ED2DBE6}"/>
    <cellStyle name="Comma 21 5 3 2" xfId="16547" xr:uid="{48C48EA2-11AB-4068-9709-28D5A53176DD}"/>
    <cellStyle name="Comma 21 5 4" xfId="10515" xr:uid="{EC3939F0-2E54-4858-BD64-D51DAE82A0B4}"/>
    <cellStyle name="Comma 21 6" xfId="2405" xr:uid="{EFC06A04-FCBF-4111-A2C5-6BBFFC394F61}"/>
    <cellStyle name="Comma 21 6 2" xfId="5484" xr:uid="{CD4166B9-5A88-41C5-A3C3-D19C70627438}"/>
    <cellStyle name="Comma 21 6 2 2" xfId="14537" xr:uid="{292CC57A-1D9E-499C-8E66-9B7543979149}"/>
    <cellStyle name="Comma 21 6 3" xfId="8498" xr:uid="{BE60E474-A90F-4584-B129-C3B41F3B13C6}"/>
    <cellStyle name="Comma 21 6 3 2" xfId="17551" xr:uid="{1F01D9E5-9852-40D2-9866-AB291376276D}"/>
    <cellStyle name="Comma 21 6 4" xfId="11519" xr:uid="{0FEDF2EC-D167-4DE2-B4DB-64DB991E01BD}"/>
    <cellStyle name="Comma 21 7" xfId="3475" xr:uid="{E2376FF8-AF9F-4507-A53B-4CF7D28486F5}"/>
    <cellStyle name="Comma 21 7 2" xfId="12528" xr:uid="{DBCAFD8C-E6ED-4D6B-A361-BEA94356BB90}"/>
    <cellStyle name="Comma 21 8" xfId="6489" xr:uid="{9970503F-E9B0-4158-8225-CE116F7680E3}"/>
    <cellStyle name="Comma 21 8 2" xfId="15542" xr:uid="{67E23BE4-D59A-42E2-AA18-30604E0E25BE}"/>
    <cellStyle name="Comma 21 9" xfId="9509" xr:uid="{58396602-EC34-4E48-AF4A-E10F9133E423}"/>
    <cellStyle name="Comma 22" xfId="367" xr:uid="{7BA5973B-34D2-447F-B3D9-9387B2F8B3F3}"/>
    <cellStyle name="Comma 22 2" xfId="560" xr:uid="{5A67F549-3607-4532-AE65-4CEB0B71553E}"/>
    <cellStyle name="Comma 22 2 2" xfId="810" xr:uid="{0E9FFB74-570E-4589-80FE-4268C6DC2D01}"/>
    <cellStyle name="Comma 22 2 2 2" xfId="1814" xr:uid="{CE4F3C2B-0E20-4459-B123-17DFFB1A390F}"/>
    <cellStyle name="Comma 22 2 2 2 2" xfId="4893" xr:uid="{DAFBC74C-6AA8-408A-8CCE-ED607A6F37F9}"/>
    <cellStyle name="Comma 22 2 2 2 2 2" xfId="13946" xr:uid="{A8D0133E-700A-4A96-B0E8-680ECD19B060}"/>
    <cellStyle name="Comma 22 2 2 2 3" xfId="7907" xr:uid="{32C32158-A668-4AD8-B774-421B25C610A6}"/>
    <cellStyle name="Comma 22 2 2 2 3 2" xfId="16960" xr:uid="{65EEC130-8B0C-459B-BC51-CE28731BD819}"/>
    <cellStyle name="Comma 22 2 2 2 4" xfId="10928" xr:uid="{2BA600A0-1723-48CC-984B-367FE7CD528F}"/>
    <cellStyle name="Comma 22 2 2 3" xfId="2818" xr:uid="{5318B9E8-F902-4B8F-8FE4-AE0F6FC4D6CC}"/>
    <cellStyle name="Comma 22 2 2 3 2" xfId="5897" xr:uid="{5433D9D1-17D5-4C58-97FA-3DC7D920DC80}"/>
    <cellStyle name="Comma 22 2 2 3 2 2" xfId="14950" xr:uid="{9098D0B3-875E-4434-A5BF-0C0E24AF9A9D}"/>
    <cellStyle name="Comma 22 2 2 3 3" xfId="8911" xr:uid="{D4EF91D8-149E-47AB-B676-4679C4F78091}"/>
    <cellStyle name="Comma 22 2 2 3 3 2" xfId="17964" xr:uid="{6CED28FB-8634-45BE-82B6-B80DB7742448}"/>
    <cellStyle name="Comma 22 2 2 3 4" xfId="11932" xr:uid="{7648468E-29DC-4FE6-9309-8F05B2C8928D}"/>
    <cellStyle name="Comma 22 2 2 4" xfId="3889" xr:uid="{1D99FCDD-8311-4B62-8493-45E130056B0B}"/>
    <cellStyle name="Comma 22 2 2 4 2" xfId="12942" xr:uid="{2F8B0F8B-1C07-49BF-BD9D-668D6737E99E}"/>
    <cellStyle name="Comma 22 2 2 5" xfId="6903" xr:uid="{107F161A-609B-4F0B-B3F1-18F0E931735D}"/>
    <cellStyle name="Comma 22 2 2 5 2" xfId="15956" xr:uid="{B04C0688-F66D-4C77-B74C-F03BA1C1971D}"/>
    <cellStyle name="Comma 22 2 2 6" xfId="9924" xr:uid="{DE746427-7FD4-4912-B7BD-705A8CF6CDB9}"/>
    <cellStyle name="Comma 22 2 3" xfId="811" xr:uid="{D658E270-2097-40D2-8F94-150EE363C77B}"/>
    <cellStyle name="Comma 22 2 3 2" xfId="1815" xr:uid="{CFB63C16-C513-4137-904C-050C3D01846F}"/>
    <cellStyle name="Comma 22 2 3 2 2" xfId="4894" xr:uid="{19C0D829-4F38-4530-A920-10AFC4BC7C5C}"/>
    <cellStyle name="Comma 22 2 3 2 2 2" xfId="13947" xr:uid="{F3B2162D-8A2A-4F91-A0BD-2CDFA0023077}"/>
    <cellStyle name="Comma 22 2 3 2 3" xfId="7908" xr:uid="{0BA7D063-08DC-4FA6-85AF-32409FB1FBD8}"/>
    <cellStyle name="Comma 22 2 3 2 3 2" xfId="16961" xr:uid="{397F3F31-C3B2-4286-8D00-207AC18D52D8}"/>
    <cellStyle name="Comma 22 2 3 2 4" xfId="10929" xr:uid="{1A9CCE22-CCA2-4776-A98A-8A4521F9A246}"/>
    <cellStyle name="Comma 22 2 3 3" xfId="2819" xr:uid="{787D5540-D0D6-4B65-B550-4191D0F39323}"/>
    <cellStyle name="Comma 22 2 3 3 2" xfId="5898" xr:uid="{F9D9E0DD-7620-47D5-BD4F-8F43194BD999}"/>
    <cellStyle name="Comma 22 2 3 3 2 2" xfId="14951" xr:uid="{F35727F0-F707-4F34-AA99-9D0D01DF51B5}"/>
    <cellStyle name="Comma 22 2 3 3 3" xfId="8912" xr:uid="{BB56B36B-AE2A-4828-95A8-32ECD201F029}"/>
    <cellStyle name="Comma 22 2 3 3 3 2" xfId="17965" xr:uid="{74D7728C-5876-4A77-BD2A-43BB01568DA0}"/>
    <cellStyle name="Comma 22 2 3 3 4" xfId="11933" xr:uid="{AE58A20A-1B13-4440-91C6-454108A81356}"/>
    <cellStyle name="Comma 22 2 3 4" xfId="3890" xr:uid="{7E63BD1C-FC9D-469A-A8B8-E60BB0A3EAD2}"/>
    <cellStyle name="Comma 22 2 3 4 2" xfId="12943" xr:uid="{88A5B3DD-E5BE-4CC5-AB32-2DE22DCEE613}"/>
    <cellStyle name="Comma 22 2 3 5" xfId="6904" xr:uid="{AE73989C-B2B3-47D0-B152-6BD126CE2E0D}"/>
    <cellStyle name="Comma 22 2 3 5 2" xfId="15957" xr:uid="{13D0D29A-719F-41E5-91B4-C68243D7DFC0}"/>
    <cellStyle name="Comma 22 2 3 6" xfId="9925" xr:uid="{0E296248-7143-4946-ABD1-2E4CE49DECEF}"/>
    <cellStyle name="Comma 22 2 4" xfId="1567" xr:uid="{24A37BDF-B9C5-4AC5-A0C4-1272226B1E21}"/>
    <cellStyle name="Comma 22 2 4 2" xfId="4646" xr:uid="{3584C0C1-71BA-4E7B-9B40-36E909C0A082}"/>
    <cellStyle name="Comma 22 2 4 2 2" xfId="13699" xr:uid="{C0FD6D21-9672-4F6D-AD97-72E4188914E7}"/>
    <cellStyle name="Comma 22 2 4 3" xfId="7660" xr:uid="{B0B72FEB-41CA-4831-BD94-AF4CFDE9BB87}"/>
    <cellStyle name="Comma 22 2 4 3 2" xfId="16713" xr:uid="{7448D361-0F4D-4CA3-AADF-D37F3454EC12}"/>
    <cellStyle name="Comma 22 2 4 4" xfId="10681" xr:uid="{0EA63DF0-FA51-4E63-A46F-DABAC78AE123}"/>
    <cellStyle name="Comma 22 2 5" xfId="2571" xr:uid="{79C8CD7B-D929-4084-BE4B-6A495FC4E93E}"/>
    <cellStyle name="Comma 22 2 5 2" xfId="5650" xr:uid="{61CC9448-485C-4DC3-9E45-C243044C8676}"/>
    <cellStyle name="Comma 22 2 5 2 2" xfId="14703" xr:uid="{963E3F3B-533A-4921-937F-D4297006C222}"/>
    <cellStyle name="Comma 22 2 5 3" xfId="8664" xr:uid="{E46FCA3E-081C-4A7C-BDA0-5B977DA752DA}"/>
    <cellStyle name="Comma 22 2 5 3 2" xfId="17717" xr:uid="{371C2AE6-5E0F-4A40-AACB-5E147DA488D5}"/>
    <cellStyle name="Comma 22 2 5 4" xfId="11685" xr:uid="{B9CA9D47-5B92-4DB0-BEEF-333912DCC73D}"/>
    <cellStyle name="Comma 22 2 6" xfId="3641" xr:uid="{CD805FCF-3B69-49E7-AE02-089AC86C1042}"/>
    <cellStyle name="Comma 22 2 6 2" xfId="12694" xr:uid="{4EC98321-E930-4325-B662-614320A93EC2}"/>
    <cellStyle name="Comma 22 2 7" xfId="6655" xr:uid="{C247A4B0-8835-4799-9FE0-D772AE596AA4}"/>
    <cellStyle name="Comma 22 2 7 2" xfId="15708" xr:uid="{BDF34A61-806F-40F6-B474-5D651748CEAE}"/>
    <cellStyle name="Comma 22 2 8" xfId="9675" xr:uid="{6F9CB782-E146-4B4E-B716-8C9B571455E8}"/>
    <cellStyle name="Comma 22 3" xfId="812" xr:uid="{C20A4B62-5D89-494F-B92B-1753C09C7FC2}"/>
    <cellStyle name="Comma 22 3 2" xfId="1816" xr:uid="{4B66B68D-6970-414F-8EF4-F73212071824}"/>
    <cellStyle name="Comma 22 3 2 2" xfId="4895" xr:uid="{76442EE2-E7D3-46D4-B720-0BA76941241C}"/>
    <cellStyle name="Comma 22 3 2 2 2" xfId="13948" xr:uid="{29B7A173-15A4-4387-849E-92B27EF4000C}"/>
    <cellStyle name="Comma 22 3 2 3" xfId="7909" xr:uid="{28CEB09D-2A0D-413F-801D-1092F5F83B4C}"/>
    <cellStyle name="Comma 22 3 2 3 2" xfId="16962" xr:uid="{4949DBE0-F7E8-48DC-BA91-84CD993267F1}"/>
    <cellStyle name="Comma 22 3 2 4" xfId="10930" xr:uid="{36E8C301-2B68-4D03-A0E7-A2F49253C866}"/>
    <cellStyle name="Comma 22 3 3" xfId="2820" xr:uid="{DC4D4B28-FEB1-4D7B-A1FE-E19787052FA2}"/>
    <cellStyle name="Comma 22 3 3 2" xfId="5899" xr:uid="{C197A491-85A1-413F-89C3-6FC9493D9808}"/>
    <cellStyle name="Comma 22 3 3 2 2" xfId="14952" xr:uid="{46E8CA0A-3BF5-4A06-9951-74713B4E0B60}"/>
    <cellStyle name="Comma 22 3 3 3" xfId="8913" xr:uid="{DC7653B7-1AAA-4108-B5EE-83445F69990B}"/>
    <cellStyle name="Comma 22 3 3 3 2" xfId="17966" xr:uid="{13870441-6327-4662-8892-C3A1FC34B8B8}"/>
    <cellStyle name="Comma 22 3 3 4" xfId="11934" xr:uid="{A5A6DCE1-F88D-4C24-991B-8C488EE8AC24}"/>
    <cellStyle name="Comma 22 3 4" xfId="3891" xr:uid="{377B4B25-9DD8-4A11-8DBB-BD96628712D9}"/>
    <cellStyle name="Comma 22 3 4 2" xfId="12944" xr:uid="{88C951A3-F1B0-4245-A4C1-D31ADCF2A367}"/>
    <cellStyle name="Comma 22 3 5" xfId="6905" xr:uid="{1106683D-396E-4A69-AA76-8CD8CE39630E}"/>
    <cellStyle name="Comma 22 3 5 2" xfId="15958" xr:uid="{429949B0-44F0-4869-B042-96F966733070}"/>
    <cellStyle name="Comma 22 3 6" xfId="9926" xr:uid="{50437EB6-067B-4F7D-A048-35E90E8555F7}"/>
    <cellStyle name="Comma 22 4" xfId="813" xr:uid="{1DBEE549-D2CE-4D7C-BF9B-66EE4C7F5D32}"/>
    <cellStyle name="Comma 22 4 2" xfId="1817" xr:uid="{C5B070CF-EA5F-43DF-8920-CDF69DD317AE}"/>
    <cellStyle name="Comma 22 4 2 2" xfId="4896" xr:uid="{879A59B1-B516-4F42-8575-A95F5755B68F}"/>
    <cellStyle name="Comma 22 4 2 2 2" xfId="13949" xr:uid="{3E3766D1-1E4C-4486-8539-387DD075C303}"/>
    <cellStyle name="Comma 22 4 2 3" xfId="7910" xr:uid="{FE79CAA4-8162-403D-915B-2AD678C8B66C}"/>
    <cellStyle name="Comma 22 4 2 3 2" xfId="16963" xr:uid="{A7624749-A3A3-4E8F-AF9E-3321762977E5}"/>
    <cellStyle name="Comma 22 4 2 4" xfId="10931" xr:uid="{D4F4BFD6-3C22-40A0-B844-CD6022379780}"/>
    <cellStyle name="Comma 22 4 3" xfId="2821" xr:uid="{C2047612-D1E0-4963-8DE9-1B12A78F8791}"/>
    <cellStyle name="Comma 22 4 3 2" xfId="5900" xr:uid="{ECA4CD81-E12F-49A6-9D17-3BB1BB021802}"/>
    <cellStyle name="Comma 22 4 3 2 2" xfId="14953" xr:uid="{8172C2AD-EC69-431B-B945-B0054D43E8A5}"/>
    <cellStyle name="Comma 22 4 3 3" xfId="8914" xr:uid="{5CCE65E0-1911-4A5D-80E7-11FC2B10E4E1}"/>
    <cellStyle name="Comma 22 4 3 3 2" xfId="17967" xr:uid="{5E2E7716-91F1-44B9-9BD7-FE7B3C140863}"/>
    <cellStyle name="Comma 22 4 3 4" xfId="11935" xr:uid="{CD75D250-0750-4E4E-AAFA-DD329950D36F}"/>
    <cellStyle name="Comma 22 4 4" xfId="3892" xr:uid="{207E921B-6BB0-49D3-A865-93E479F6DDFA}"/>
    <cellStyle name="Comma 22 4 4 2" xfId="12945" xr:uid="{F296DBCF-83F3-4137-9766-006ACDA7ADCC}"/>
    <cellStyle name="Comma 22 4 5" xfId="6906" xr:uid="{FCA448B5-E64F-402C-B72A-968E414E46E6}"/>
    <cellStyle name="Comma 22 4 5 2" xfId="15959" xr:uid="{D6D4EABF-C579-43E2-A863-A0989DC1D442}"/>
    <cellStyle name="Comma 22 4 6" xfId="9927" xr:uid="{8672E139-6A59-4025-BAB7-4C06DAF7E4C4}"/>
    <cellStyle name="Comma 22 5" xfId="1396" xr:uid="{C3AAE465-0DAB-4831-9086-32617FB95F6A}"/>
    <cellStyle name="Comma 22 5 2" xfId="4475" xr:uid="{C22F0BA2-52D5-49E7-989C-69647B59075E}"/>
    <cellStyle name="Comma 22 5 2 2" xfId="13528" xr:uid="{03781DB5-41E8-4BB8-982B-EBFEC1658820}"/>
    <cellStyle name="Comma 22 5 3" xfId="7489" xr:uid="{14A53670-943E-4C01-9429-0B3B9A78C562}"/>
    <cellStyle name="Comma 22 5 3 2" xfId="16542" xr:uid="{781F3C37-56FC-486B-BA97-D87B0CAA5A4C}"/>
    <cellStyle name="Comma 22 5 4" xfId="10510" xr:uid="{E1199C25-144A-4964-8144-3AA3A578EB0C}"/>
    <cellStyle name="Comma 22 6" xfId="2400" xr:uid="{4DD5E637-70CB-4B5F-A4BF-28C6E7BD55C5}"/>
    <cellStyle name="Comma 22 6 2" xfId="5479" xr:uid="{9A718BCB-6BFA-483E-99FB-A1941CA5F09A}"/>
    <cellStyle name="Comma 22 6 2 2" xfId="14532" xr:uid="{D98B7A88-2F89-4A2A-B07B-70E74798D866}"/>
    <cellStyle name="Comma 22 6 3" xfId="8493" xr:uid="{247CF2F3-8FC0-4FEA-8D6E-6A7688020573}"/>
    <cellStyle name="Comma 22 6 3 2" xfId="17546" xr:uid="{960F7E20-E205-4862-8D4C-495F8BAE330B}"/>
    <cellStyle name="Comma 22 6 4" xfId="11514" xr:uid="{1D1C3A26-8AE6-4291-9503-C694E6602A79}"/>
    <cellStyle name="Comma 22 7" xfId="3469" xr:uid="{012C0A8D-A9B0-480A-8DC4-AC31385CD3B9}"/>
    <cellStyle name="Comma 22 7 2" xfId="12522" xr:uid="{7DD34A35-792C-486D-AF77-81D9EC771EAD}"/>
    <cellStyle name="Comma 22 8" xfId="6483" xr:uid="{AE8678A9-D46C-4FBA-9071-0A1C850C2113}"/>
    <cellStyle name="Comma 22 8 2" xfId="15536" xr:uid="{4FBFC425-9DF6-4BAC-9BBF-33301F37505C}"/>
    <cellStyle name="Comma 22 9" xfId="9503" xr:uid="{A392A132-7331-49E2-9D6B-EB3ECD09CEA2}"/>
    <cellStyle name="Comma 23" xfId="378" xr:uid="{E1D5F807-A6E9-4E0B-8AF7-E12BBAD98446}"/>
    <cellStyle name="Comma 23 2" xfId="565" xr:uid="{B6B37D29-C833-4EA3-A78E-3C2D514C974B}"/>
    <cellStyle name="Comma 23 2 2" xfId="814" xr:uid="{11F44E47-4E23-46DC-A4CD-6AE94F6466CE}"/>
    <cellStyle name="Comma 23 2 2 2" xfId="1818" xr:uid="{02EB59AF-E884-451F-976B-C0AB829C4B16}"/>
    <cellStyle name="Comma 23 2 2 2 2" xfId="4897" xr:uid="{513D548F-4D2A-4E11-BFDF-AA5BD6B2060F}"/>
    <cellStyle name="Comma 23 2 2 2 2 2" xfId="13950" xr:uid="{1CEB5867-08FE-426F-84E0-BB9DA0EDE2A3}"/>
    <cellStyle name="Comma 23 2 2 2 3" xfId="7911" xr:uid="{6EBA2E98-9AC9-4EE0-9EB0-98498B9DAD0E}"/>
    <cellStyle name="Comma 23 2 2 2 3 2" xfId="16964" xr:uid="{38C34984-F22F-40B8-A1D2-EC95D024A9B1}"/>
    <cellStyle name="Comma 23 2 2 2 4" xfId="10932" xr:uid="{8EE041FE-7E9B-4D33-B755-8422EBA169DB}"/>
    <cellStyle name="Comma 23 2 2 3" xfId="2822" xr:uid="{2CEB7F4C-95AB-4778-822C-74DC0C8A5F20}"/>
    <cellStyle name="Comma 23 2 2 3 2" xfId="5901" xr:uid="{7B68E6FD-829C-4C50-8AC2-1C83109CFB84}"/>
    <cellStyle name="Comma 23 2 2 3 2 2" xfId="14954" xr:uid="{FB30DF7C-CC02-4175-B450-8E28F6FA7970}"/>
    <cellStyle name="Comma 23 2 2 3 3" xfId="8915" xr:uid="{FBCF5DB6-4CB7-41A4-9F67-1D210B680AA1}"/>
    <cellStyle name="Comma 23 2 2 3 3 2" xfId="17968" xr:uid="{BBDC54B8-9F25-4EF3-82B8-68F29B0AF169}"/>
    <cellStyle name="Comma 23 2 2 3 4" xfId="11936" xr:uid="{74A657C3-9001-4E2D-BDD5-84646BDDAD02}"/>
    <cellStyle name="Comma 23 2 2 4" xfId="3893" xr:uid="{F6F2E280-52CB-4B17-A750-57FAA30284AD}"/>
    <cellStyle name="Comma 23 2 2 4 2" xfId="12946" xr:uid="{F106642A-6BFF-484F-BFB6-27D41D3EF84A}"/>
    <cellStyle name="Comma 23 2 2 5" xfId="6907" xr:uid="{9261DCD2-A4DC-46E6-AC11-3F40EABB9AC3}"/>
    <cellStyle name="Comma 23 2 2 5 2" xfId="15960" xr:uid="{F4E4DF75-83AD-496A-85A4-1261FD5064A8}"/>
    <cellStyle name="Comma 23 2 2 6" xfId="9928" xr:uid="{DD3B1CD9-C259-411E-B4F1-6E1C9BBF4A54}"/>
    <cellStyle name="Comma 23 2 3" xfId="815" xr:uid="{DE4B0DA3-E48C-457C-9A27-0DC25DB99400}"/>
    <cellStyle name="Comma 23 2 3 2" xfId="1819" xr:uid="{3ABD6D74-D3A2-4A79-903F-6B1B46C16612}"/>
    <cellStyle name="Comma 23 2 3 2 2" xfId="4898" xr:uid="{53102C67-0605-42CE-9AD5-BF88887416CB}"/>
    <cellStyle name="Comma 23 2 3 2 2 2" xfId="13951" xr:uid="{2BED1140-4CD0-44BC-9698-B19EABFEB09D}"/>
    <cellStyle name="Comma 23 2 3 2 3" xfId="7912" xr:uid="{CF35643E-FFDE-4165-8CED-36466BD9553C}"/>
    <cellStyle name="Comma 23 2 3 2 3 2" xfId="16965" xr:uid="{75667951-E4E7-4E10-AD12-FDD27899C7B0}"/>
    <cellStyle name="Comma 23 2 3 2 4" xfId="10933" xr:uid="{0DA6348A-A1C8-4033-A3E8-F4C465B421D9}"/>
    <cellStyle name="Comma 23 2 3 3" xfId="2823" xr:uid="{8310FBBD-7856-4638-A70E-39743D77F99F}"/>
    <cellStyle name="Comma 23 2 3 3 2" xfId="5902" xr:uid="{EC63AC48-7C23-46F4-AD61-827288AFC287}"/>
    <cellStyle name="Comma 23 2 3 3 2 2" xfId="14955" xr:uid="{18BE4CD6-07A0-49F4-8C56-194EE93595EA}"/>
    <cellStyle name="Comma 23 2 3 3 3" xfId="8916" xr:uid="{05306BFE-E63C-454F-808F-998298FB790E}"/>
    <cellStyle name="Comma 23 2 3 3 3 2" xfId="17969" xr:uid="{798CAFF4-AB3B-4F84-A35A-A2857ED4263B}"/>
    <cellStyle name="Comma 23 2 3 3 4" xfId="11937" xr:uid="{440E72D7-BBFE-4D33-BF50-C4310A3D7AC4}"/>
    <cellStyle name="Comma 23 2 3 4" xfId="3894" xr:uid="{8ECC9B90-7B31-4FD6-A27C-787527D2241A}"/>
    <cellStyle name="Comma 23 2 3 4 2" xfId="12947" xr:uid="{116FE49D-8726-496D-B5A5-21B18A71AF3C}"/>
    <cellStyle name="Comma 23 2 3 5" xfId="6908" xr:uid="{E0A337C1-E790-4118-BDD6-48F9FE1547C3}"/>
    <cellStyle name="Comma 23 2 3 5 2" xfId="15961" xr:uid="{AC2215A9-D03D-466C-96B5-EF9681A1E828}"/>
    <cellStyle name="Comma 23 2 3 6" xfId="9929" xr:uid="{D13A1DB1-B122-4ECB-8708-FD06DF5F2219}"/>
    <cellStyle name="Comma 23 2 4" xfId="1571" xr:uid="{A05D7FA6-9726-4AA5-A709-3A113D46DF6F}"/>
    <cellStyle name="Comma 23 2 4 2" xfId="4650" xr:uid="{7F261BC7-519F-4534-B968-1116D346DB27}"/>
    <cellStyle name="Comma 23 2 4 2 2" xfId="13703" xr:uid="{E65EAC06-F1FF-4157-A3C4-A6635785120A}"/>
    <cellStyle name="Comma 23 2 4 3" xfId="7664" xr:uid="{5BE02C27-8C03-44BB-A234-5CAE7A69C8C0}"/>
    <cellStyle name="Comma 23 2 4 3 2" xfId="16717" xr:uid="{E7C6D592-7350-451E-A856-565FD8C5C5F6}"/>
    <cellStyle name="Comma 23 2 4 4" xfId="10685" xr:uid="{94498A27-E7E5-4843-A362-377B9E3F07B5}"/>
    <cellStyle name="Comma 23 2 5" xfId="2575" xr:uid="{2E1785FF-3218-43D1-A926-FE530BC7DDFB}"/>
    <cellStyle name="Comma 23 2 5 2" xfId="5654" xr:uid="{10E8D621-EB4F-4EE3-B5E6-22A528B46B16}"/>
    <cellStyle name="Comma 23 2 5 2 2" xfId="14707" xr:uid="{4FAC3969-5E34-4B65-9CF0-D0EB21CEFE66}"/>
    <cellStyle name="Comma 23 2 5 3" xfId="8668" xr:uid="{A14665A2-200B-44E1-B0FD-2852992C3999}"/>
    <cellStyle name="Comma 23 2 5 3 2" xfId="17721" xr:uid="{254E6CCE-832D-4C0F-9B10-A5595EF40283}"/>
    <cellStyle name="Comma 23 2 5 4" xfId="11689" xr:uid="{DD04B466-5A7F-4F07-A2EF-793748F92E46}"/>
    <cellStyle name="Comma 23 2 6" xfId="3646" xr:uid="{16165D4D-4B8A-4553-B0A4-5CEA160AF383}"/>
    <cellStyle name="Comma 23 2 6 2" xfId="12699" xr:uid="{BC512A86-28D4-4238-9D19-C05D7354A867}"/>
    <cellStyle name="Comma 23 2 7" xfId="6660" xr:uid="{7DAB4798-D86F-4304-AEF6-DCB57C119C37}"/>
    <cellStyle name="Comma 23 2 7 2" xfId="15713" xr:uid="{6823CDA2-E041-43DA-98B4-7708EBAB97CA}"/>
    <cellStyle name="Comma 23 2 8" xfId="9680" xr:uid="{E0FBF2CA-945E-4C1F-98B8-90C94BC94EC8}"/>
    <cellStyle name="Comma 23 3" xfId="816" xr:uid="{37011F00-A996-49E8-8ABF-5494E3BF8C1F}"/>
    <cellStyle name="Comma 23 3 2" xfId="1820" xr:uid="{FCAB1E6B-B945-403D-8982-C7F5A15C6A46}"/>
    <cellStyle name="Comma 23 3 2 2" xfId="4899" xr:uid="{EF477F63-6882-4274-B3F4-15907A7D2DDF}"/>
    <cellStyle name="Comma 23 3 2 2 2" xfId="13952" xr:uid="{6670EDC8-8772-418C-9B17-1166BCFA8D73}"/>
    <cellStyle name="Comma 23 3 2 3" xfId="7913" xr:uid="{D96BC60B-9C70-4868-B610-3C50DDD778F4}"/>
    <cellStyle name="Comma 23 3 2 3 2" xfId="16966" xr:uid="{59D9DAA5-1EBD-45DD-A381-0B08AF46A8DD}"/>
    <cellStyle name="Comma 23 3 2 4" xfId="10934" xr:uid="{A4D3B7E4-4D8E-412B-ABEA-A177FAFEF800}"/>
    <cellStyle name="Comma 23 3 3" xfId="2824" xr:uid="{E23FDFB7-B5FF-414B-B0B3-03A348C96FD8}"/>
    <cellStyle name="Comma 23 3 3 2" xfId="5903" xr:uid="{AC2CFF18-2033-4916-90C1-DB041B36CB58}"/>
    <cellStyle name="Comma 23 3 3 2 2" xfId="14956" xr:uid="{760E6438-4C70-4F08-BD53-D8C0D6716601}"/>
    <cellStyle name="Comma 23 3 3 3" xfId="8917" xr:uid="{4440D479-6D5D-4168-B2CA-FF13CE919B75}"/>
    <cellStyle name="Comma 23 3 3 3 2" xfId="17970" xr:uid="{616E55DE-5BA5-4F9B-8157-33D300E96DBA}"/>
    <cellStyle name="Comma 23 3 3 4" xfId="11938" xr:uid="{F18C6E01-E481-4E94-89FB-31C673196C41}"/>
    <cellStyle name="Comma 23 3 4" xfId="3895" xr:uid="{EEFA4721-AF6B-4E26-8C8C-A35B86F477BF}"/>
    <cellStyle name="Comma 23 3 4 2" xfId="12948" xr:uid="{80A5B3A2-5870-4477-9E56-42A76FAD9135}"/>
    <cellStyle name="Comma 23 3 5" xfId="6909" xr:uid="{CACD082A-D732-41CD-880B-E43570FDA08C}"/>
    <cellStyle name="Comma 23 3 5 2" xfId="15962" xr:uid="{682C35D9-6D80-46BE-AA81-2E8DBD6D3527}"/>
    <cellStyle name="Comma 23 3 6" xfId="9930" xr:uid="{BC023DF5-FE0C-49CB-A83A-D669A8A9177B}"/>
    <cellStyle name="Comma 23 4" xfId="817" xr:uid="{D9135B44-F34A-4E65-AFD7-0C5FCD0FACA2}"/>
    <cellStyle name="Comma 23 4 2" xfId="1821" xr:uid="{BB8A07B0-553C-46E8-8353-609AA2C51EBB}"/>
    <cellStyle name="Comma 23 4 2 2" xfId="4900" xr:uid="{D3C42628-1120-4D1D-A06E-0185364B26AE}"/>
    <cellStyle name="Comma 23 4 2 2 2" xfId="13953" xr:uid="{35D92DDF-AC95-48AD-B41C-61BDAC5912DF}"/>
    <cellStyle name="Comma 23 4 2 3" xfId="7914" xr:uid="{489AC210-5E1D-4AE9-B9A5-63084CFDB0E6}"/>
    <cellStyle name="Comma 23 4 2 3 2" xfId="16967" xr:uid="{7D1EC5A7-B1DC-4FFE-BD13-EEAA2F4CF7E6}"/>
    <cellStyle name="Comma 23 4 2 4" xfId="10935" xr:uid="{BC77E7D5-B372-4511-A0AF-28529FB33011}"/>
    <cellStyle name="Comma 23 4 3" xfId="2825" xr:uid="{3A550F18-049A-49F2-8C49-89098905617A}"/>
    <cellStyle name="Comma 23 4 3 2" xfId="5904" xr:uid="{C1564C55-2875-48FB-B265-FF4459EE94E3}"/>
    <cellStyle name="Comma 23 4 3 2 2" xfId="14957" xr:uid="{BA1FCACC-F255-4060-BA07-97E99C93420F}"/>
    <cellStyle name="Comma 23 4 3 3" xfId="8918" xr:uid="{604F0745-B4AC-4EA8-9770-C21581D41EB7}"/>
    <cellStyle name="Comma 23 4 3 3 2" xfId="17971" xr:uid="{1AF1EF49-FFEC-4315-8D77-AD7CCD7F0669}"/>
    <cellStyle name="Comma 23 4 3 4" xfId="11939" xr:uid="{77735A99-FC72-459E-859B-F067D45ACCA2}"/>
    <cellStyle name="Comma 23 4 4" xfId="3896" xr:uid="{D8876600-ED2A-41A4-9319-F4E22B6918FF}"/>
    <cellStyle name="Comma 23 4 4 2" xfId="12949" xr:uid="{75E46A41-DC08-4D75-A81C-9361797E78A0}"/>
    <cellStyle name="Comma 23 4 5" xfId="6910" xr:uid="{D0F8A0B9-C1B3-4A82-A43C-FE7A328FC795}"/>
    <cellStyle name="Comma 23 4 5 2" xfId="15963" xr:uid="{4E203A3F-D009-40FC-A503-B92B79FE37D7}"/>
    <cellStyle name="Comma 23 4 6" xfId="9931" xr:uid="{1A20E6C8-06EB-40FE-95A5-747FC9B23251}"/>
    <cellStyle name="Comma 23 5" xfId="1400" xr:uid="{810BBA30-3235-4DB5-A40C-2CA9D8134601}"/>
    <cellStyle name="Comma 23 5 2" xfId="4479" xr:uid="{FD761EB3-9414-4BFA-84C0-61402BA65F64}"/>
    <cellStyle name="Comma 23 5 2 2" xfId="13532" xr:uid="{22984047-8BEB-4ECA-88D5-AD367DDF18E9}"/>
    <cellStyle name="Comma 23 5 3" xfId="7493" xr:uid="{E5BA6DFD-4F36-4EFC-9B21-867CBEA1FA86}"/>
    <cellStyle name="Comma 23 5 3 2" xfId="16546" xr:uid="{40B51B71-1489-4C89-B565-792B94C540B6}"/>
    <cellStyle name="Comma 23 5 4" xfId="10514" xr:uid="{15ACE7C4-80A0-46BA-9621-8DFEC9A27F8A}"/>
    <cellStyle name="Comma 23 6" xfId="2404" xr:uid="{EACE67B4-2795-437F-95AB-0B2ED8BA9E60}"/>
    <cellStyle name="Comma 23 6 2" xfId="5483" xr:uid="{16D262D6-BF71-4674-B2AC-A3F8773E45CA}"/>
    <cellStyle name="Comma 23 6 2 2" xfId="14536" xr:uid="{98033B0B-CD6F-4810-B792-9CFB745A6741}"/>
    <cellStyle name="Comma 23 6 3" xfId="8497" xr:uid="{558D768D-7687-4902-9263-02DC7ABD2B48}"/>
    <cellStyle name="Comma 23 6 3 2" xfId="17550" xr:uid="{D38DFDFB-1752-46C0-9996-17CA77840A4B}"/>
    <cellStyle name="Comma 23 6 4" xfId="11518" xr:uid="{123D11F2-4172-4DFD-A3C7-5683DD13526B}"/>
    <cellStyle name="Comma 23 7" xfId="3474" xr:uid="{5091DF38-F886-401A-9907-FF0E4FA9671E}"/>
    <cellStyle name="Comma 23 7 2" xfId="12527" xr:uid="{2A877349-C692-4FCE-9B01-4DEA823EF410}"/>
    <cellStyle name="Comma 23 8" xfId="6488" xr:uid="{662E5E32-46B6-48D4-A395-FAEEBDACCA48}"/>
    <cellStyle name="Comma 23 8 2" xfId="15541" xr:uid="{B2B51B5B-20D1-4BDA-BCAA-09D2C02027F3}"/>
    <cellStyle name="Comma 23 9" xfId="9508" xr:uid="{D2F090EC-2CEA-4C92-A9FB-C45230210AE5}"/>
    <cellStyle name="Comma 24" xfId="240" xr:uid="{545D97A9-5D54-4D5E-900E-2AF5903AE32C}"/>
    <cellStyle name="Comma 24 10" xfId="9448" xr:uid="{8D041FDE-FCCA-4512-A578-755582869741}"/>
    <cellStyle name="Comma 24 2" xfId="346" xr:uid="{88F0B0BB-5367-4158-A92C-6171C6240738}"/>
    <cellStyle name="Comma 24 2 2" xfId="544" xr:uid="{552286EE-02AC-4856-B148-62ACD86E74F4}"/>
    <cellStyle name="Comma 24 2 2 2" xfId="818" xr:uid="{7FC6B7B5-672D-4619-B1DD-6201C3B4D123}"/>
    <cellStyle name="Comma 24 2 2 2 2" xfId="1822" xr:uid="{2976947B-7F85-4783-8CDD-1FB4DFA2AE7A}"/>
    <cellStyle name="Comma 24 2 2 2 2 2" xfId="4901" xr:uid="{FE671ABC-EDDE-4C7B-A155-405094CA82C2}"/>
    <cellStyle name="Comma 24 2 2 2 2 2 2" xfId="13954" xr:uid="{7F18A18C-0E03-4920-98F5-46A9904407E9}"/>
    <cellStyle name="Comma 24 2 2 2 2 3" xfId="7915" xr:uid="{4542D381-4547-4942-80CE-8F42FFEE1C7C}"/>
    <cellStyle name="Comma 24 2 2 2 2 3 2" xfId="16968" xr:uid="{33122BC1-AE23-43AE-A972-4248EDF35AFE}"/>
    <cellStyle name="Comma 24 2 2 2 2 4" xfId="10936" xr:uid="{CA863562-6E85-4C0F-BB0F-C36D33D3403B}"/>
    <cellStyle name="Comma 24 2 2 2 3" xfId="2826" xr:uid="{A1C80733-6207-4296-8A16-98DCEA4F2980}"/>
    <cellStyle name="Comma 24 2 2 2 3 2" xfId="5905" xr:uid="{0AD23C95-947D-4EDF-B813-B0470D68FABD}"/>
    <cellStyle name="Comma 24 2 2 2 3 2 2" xfId="14958" xr:uid="{B9979260-EAAF-45D1-9E3E-A900CF2C207A}"/>
    <cellStyle name="Comma 24 2 2 2 3 3" xfId="8919" xr:uid="{0411DDB0-8059-4DF5-A6D5-0FCC1659F04F}"/>
    <cellStyle name="Comma 24 2 2 2 3 3 2" xfId="17972" xr:uid="{B6864D04-EB28-4885-AC54-C9BB1A39CA89}"/>
    <cellStyle name="Comma 24 2 2 2 3 4" xfId="11940" xr:uid="{66E2C74B-BA8E-438A-92AC-3A2895062843}"/>
    <cellStyle name="Comma 24 2 2 2 4" xfId="3897" xr:uid="{E9CDFED3-4B85-4B41-952B-3866E2FD49C8}"/>
    <cellStyle name="Comma 24 2 2 2 4 2" xfId="12950" xr:uid="{0A9ECF1E-A5CF-4E4A-A0BD-6CD828BF95CB}"/>
    <cellStyle name="Comma 24 2 2 2 5" xfId="6911" xr:uid="{ADBC3153-BE6D-4042-8073-9BDD19DEE5AE}"/>
    <cellStyle name="Comma 24 2 2 2 5 2" xfId="15964" xr:uid="{8D0A6C98-6CC5-4306-BB7A-8B3A3F518158}"/>
    <cellStyle name="Comma 24 2 2 2 6" xfId="9932" xr:uid="{3BBF6F9F-7DA7-4216-9402-B9D9535E9F0A}"/>
    <cellStyle name="Comma 24 2 2 3" xfId="819" xr:uid="{5A92AE39-9AD1-46E5-884E-C4F29FA9E458}"/>
    <cellStyle name="Comma 24 2 2 3 2" xfId="1823" xr:uid="{84CD846D-02EF-4738-9BDF-F17C430137BE}"/>
    <cellStyle name="Comma 24 2 2 3 2 2" xfId="4902" xr:uid="{D6EAFC64-1BF6-4AAC-91F6-E73110C8A23A}"/>
    <cellStyle name="Comma 24 2 2 3 2 2 2" xfId="13955" xr:uid="{7ADAC7ED-676A-4100-B092-1E1E555F6858}"/>
    <cellStyle name="Comma 24 2 2 3 2 3" xfId="7916" xr:uid="{9AB53CCD-95C9-4DE9-8246-7DAA06D06486}"/>
    <cellStyle name="Comma 24 2 2 3 2 3 2" xfId="16969" xr:uid="{65831AE1-F85F-42C5-B846-7A7D5EE1F7E8}"/>
    <cellStyle name="Comma 24 2 2 3 2 4" xfId="10937" xr:uid="{3147063D-9491-4EC0-9CC2-2D78681A4B0C}"/>
    <cellStyle name="Comma 24 2 2 3 3" xfId="2827" xr:uid="{205E18C2-5A4E-4074-BBFC-4B97144E783D}"/>
    <cellStyle name="Comma 24 2 2 3 3 2" xfId="5906" xr:uid="{632EDF44-7081-4BDC-ADEC-868CC88CDB75}"/>
    <cellStyle name="Comma 24 2 2 3 3 2 2" xfId="14959" xr:uid="{3EEED332-E79D-4717-970C-6F8D99CD8FDB}"/>
    <cellStyle name="Comma 24 2 2 3 3 3" xfId="8920" xr:uid="{FFE95077-FFFB-4733-AA87-667D601D0680}"/>
    <cellStyle name="Comma 24 2 2 3 3 3 2" xfId="17973" xr:uid="{88C6B184-314A-42DB-9FFF-65D984F60498}"/>
    <cellStyle name="Comma 24 2 2 3 3 4" xfId="11941" xr:uid="{696DE1F5-7B38-4E06-8E8B-A36C4A2D8AFA}"/>
    <cellStyle name="Comma 24 2 2 3 4" xfId="3898" xr:uid="{EF4A38CF-008B-4021-839C-4F798E022091}"/>
    <cellStyle name="Comma 24 2 2 3 4 2" xfId="12951" xr:uid="{7F532474-D66D-4C4A-ADBB-D4FD68DDCE99}"/>
    <cellStyle name="Comma 24 2 2 3 5" xfId="6912" xr:uid="{EDB944A8-1909-4DBE-891E-C1D8839E8585}"/>
    <cellStyle name="Comma 24 2 2 3 5 2" xfId="15965" xr:uid="{71A5FD33-899F-467A-A6F1-BC385B2010D0}"/>
    <cellStyle name="Comma 24 2 2 3 6" xfId="9933" xr:uid="{9AC7D4B9-15FF-440B-A967-CF562BB4BE85}"/>
    <cellStyle name="Comma 24 2 2 4" xfId="1551" xr:uid="{D0B0C80B-DF67-4E1F-9D90-8E334D379F1D}"/>
    <cellStyle name="Comma 24 2 2 4 2" xfId="4630" xr:uid="{C6F0C690-2EAA-42CB-8AAD-0D4C7CDEEEEE}"/>
    <cellStyle name="Comma 24 2 2 4 2 2" xfId="13683" xr:uid="{B7E360A9-0442-4478-AF29-8EA94893CB1F}"/>
    <cellStyle name="Comma 24 2 2 4 3" xfId="7644" xr:uid="{5D7699CA-82BD-4122-876F-35538BC632B0}"/>
    <cellStyle name="Comma 24 2 2 4 3 2" xfId="16697" xr:uid="{13750AA3-0151-4BEB-ADF0-35E98461341E}"/>
    <cellStyle name="Comma 24 2 2 4 4" xfId="10665" xr:uid="{CEA99DB7-5EF8-47EB-8E04-36482BFD2487}"/>
    <cellStyle name="Comma 24 2 2 5" xfId="2555" xr:uid="{9D98EE2D-C62E-415B-8041-B9103D166DB5}"/>
    <cellStyle name="Comma 24 2 2 5 2" xfId="5634" xr:uid="{5DE5C8C8-C316-45E8-818B-8A675B63E0F4}"/>
    <cellStyle name="Comma 24 2 2 5 2 2" xfId="14687" xr:uid="{29A5F9B6-5CC9-4D9A-AE88-AE6579DF4B8C}"/>
    <cellStyle name="Comma 24 2 2 5 3" xfId="8648" xr:uid="{92AF6B45-8CD6-40C3-B7EE-88B9ABE0C5E6}"/>
    <cellStyle name="Comma 24 2 2 5 3 2" xfId="17701" xr:uid="{DFE255F9-EEE1-438B-AD24-22E3EF625F44}"/>
    <cellStyle name="Comma 24 2 2 5 4" xfId="11669" xr:uid="{6CB9B7CD-EE13-4960-94F5-B5B4C6092E9E}"/>
    <cellStyle name="Comma 24 2 2 6" xfId="3625" xr:uid="{44978967-AABA-4229-81B1-AF892E015974}"/>
    <cellStyle name="Comma 24 2 2 6 2" xfId="12678" xr:uid="{B01C78BB-FA89-4D45-BA44-48C79790D34D}"/>
    <cellStyle name="Comma 24 2 2 7" xfId="6639" xr:uid="{565DC74D-55C6-4E23-A1CB-9ECEFADE4EFB}"/>
    <cellStyle name="Comma 24 2 2 7 2" xfId="15692" xr:uid="{EC59A5E8-1FA8-46A9-B7AB-23EB25CE97FA}"/>
    <cellStyle name="Comma 24 2 2 8" xfId="9659" xr:uid="{7EC29915-3CF7-4A39-8DD5-14A3BC2A96B0}"/>
    <cellStyle name="Comma 24 2 3" xfId="820" xr:uid="{427554DA-4978-4613-BA63-4477920617AF}"/>
    <cellStyle name="Comma 24 2 3 2" xfId="1824" xr:uid="{BD6AA20C-8B38-4FF9-9FD0-979156B10D01}"/>
    <cellStyle name="Comma 24 2 3 2 2" xfId="4903" xr:uid="{469998D9-1CD7-49AC-9F89-A96A79ADB5BF}"/>
    <cellStyle name="Comma 24 2 3 2 2 2" xfId="13956" xr:uid="{7D6903F4-F679-4DA2-AF52-B5C3E3CF929A}"/>
    <cellStyle name="Comma 24 2 3 2 3" xfId="7917" xr:uid="{53DAB918-46DE-4CB5-A497-DB09ECA7EDF6}"/>
    <cellStyle name="Comma 24 2 3 2 3 2" xfId="16970" xr:uid="{A0667590-0E70-44E6-AA84-A73368B52905}"/>
    <cellStyle name="Comma 24 2 3 2 4" xfId="10938" xr:uid="{72670BCC-E90C-4FEF-9E15-CBD1F5EB26DC}"/>
    <cellStyle name="Comma 24 2 3 3" xfId="2828" xr:uid="{A3926F7D-9F00-4A24-A687-DB9B42D9E3B6}"/>
    <cellStyle name="Comma 24 2 3 3 2" xfId="5907" xr:uid="{D2AC5BD5-3879-4E9F-9B8A-E016EDA1E389}"/>
    <cellStyle name="Comma 24 2 3 3 2 2" xfId="14960" xr:uid="{CBEFF9D8-478D-4A54-8DA3-9AD7ABC95535}"/>
    <cellStyle name="Comma 24 2 3 3 3" xfId="8921" xr:uid="{85F6988F-99B4-4A8E-BAFF-6BC4BE39F0AC}"/>
    <cellStyle name="Comma 24 2 3 3 3 2" xfId="17974" xr:uid="{03FAB763-8F63-4079-8B3B-CF19EBA0B60C}"/>
    <cellStyle name="Comma 24 2 3 3 4" xfId="11942" xr:uid="{02D1699E-9742-404E-87E5-7F7C2942A71F}"/>
    <cellStyle name="Comma 24 2 3 4" xfId="3899" xr:uid="{008968C0-F50B-4703-ABE2-F2CD15B46C7D}"/>
    <cellStyle name="Comma 24 2 3 4 2" xfId="12952" xr:uid="{481E0C93-787F-41BB-90FD-453F6BFCEEC3}"/>
    <cellStyle name="Comma 24 2 3 5" xfId="6913" xr:uid="{A66D0AAC-68EF-4B82-8C67-0EA526E5CB8E}"/>
    <cellStyle name="Comma 24 2 3 5 2" xfId="15966" xr:uid="{E7D7E876-DD4D-41A7-A6AF-A0B945F9D8E7}"/>
    <cellStyle name="Comma 24 2 3 6" xfId="9934" xr:uid="{82B5ADB9-D8C5-4FC3-9E8C-8E153A825FF1}"/>
    <cellStyle name="Comma 24 2 4" xfId="821" xr:uid="{3C002EA8-7FD2-4EF1-BA6F-5F796E48BB59}"/>
    <cellStyle name="Comma 24 2 4 2" xfId="1825" xr:uid="{AD1BE9F1-1084-4E74-9006-C361F0AB96DE}"/>
    <cellStyle name="Comma 24 2 4 2 2" xfId="4904" xr:uid="{557831F9-199A-46D8-AA57-FFB0B49AAF6E}"/>
    <cellStyle name="Comma 24 2 4 2 2 2" xfId="13957" xr:uid="{7F229EA0-817D-4246-A780-21FB2D721ADE}"/>
    <cellStyle name="Comma 24 2 4 2 3" xfId="7918" xr:uid="{4C7E46E8-092C-4EE0-8330-57F3524B49A0}"/>
    <cellStyle name="Comma 24 2 4 2 3 2" xfId="16971" xr:uid="{8EEBAD7E-54B9-4ECE-9815-294A9BE759AF}"/>
    <cellStyle name="Comma 24 2 4 2 4" xfId="10939" xr:uid="{81598A65-C00F-4902-AA4D-7C0723916545}"/>
    <cellStyle name="Comma 24 2 4 3" xfId="2829" xr:uid="{7BF2299B-9064-49DD-87AA-FF31D7C78212}"/>
    <cellStyle name="Comma 24 2 4 3 2" xfId="5908" xr:uid="{59CD54F8-DE56-4AB1-BAB1-B743BD4DC030}"/>
    <cellStyle name="Comma 24 2 4 3 2 2" xfId="14961" xr:uid="{B97EC916-A686-4F2C-BEDA-09C42131010A}"/>
    <cellStyle name="Comma 24 2 4 3 3" xfId="8922" xr:uid="{30AC918F-D750-46EF-9AFC-D4DF1A479048}"/>
    <cellStyle name="Comma 24 2 4 3 3 2" xfId="17975" xr:uid="{9AA7B1E0-CCB6-4D53-B036-CF380899175D}"/>
    <cellStyle name="Comma 24 2 4 3 4" xfId="11943" xr:uid="{0BF73CBE-3BFC-4312-AA19-D733392FCA86}"/>
    <cellStyle name="Comma 24 2 4 4" xfId="3900" xr:uid="{1C83E623-48E2-4DFE-A8DD-BA2F07F3F0F4}"/>
    <cellStyle name="Comma 24 2 4 4 2" xfId="12953" xr:uid="{2D8E48CB-0115-4560-B551-2269EFC42D7A}"/>
    <cellStyle name="Comma 24 2 4 5" xfId="6914" xr:uid="{4FF79123-FA2C-4A1F-8777-71B4B6B9CCA7}"/>
    <cellStyle name="Comma 24 2 4 5 2" xfId="15967" xr:uid="{21B5EA09-B7B3-41B9-A1D5-17DF2A9DDC42}"/>
    <cellStyle name="Comma 24 2 4 6" xfId="9935" xr:uid="{6C422D30-34C0-40D0-B3F0-84BA19C1F604}"/>
    <cellStyle name="Comma 24 2 5" xfId="1380" xr:uid="{DB6AFDAD-B519-40FE-BC7A-06D0498AD634}"/>
    <cellStyle name="Comma 24 2 5 2" xfId="4459" xr:uid="{66407C8D-1857-4387-A542-C6EF42EB4549}"/>
    <cellStyle name="Comma 24 2 5 2 2" xfId="13512" xr:uid="{A497E436-FCAE-4869-B673-176EA2361F7D}"/>
    <cellStyle name="Comma 24 2 5 3" xfId="7473" xr:uid="{DE40CCBD-F521-47F7-95BC-0E4B6D75C339}"/>
    <cellStyle name="Comma 24 2 5 3 2" xfId="16526" xr:uid="{FDF0803C-5913-494C-BB44-89C63DC87515}"/>
    <cellStyle name="Comma 24 2 5 4" xfId="10494" xr:uid="{6DDBF32A-7E7B-4670-9BAC-2A6E9F40423B}"/>
    <cellStyle name="Comma 24 2 6" xfId="2384" xr:uid="{1B22A1F0-93EE-40C8-99B8-38D6D019E588}"/>
    <cellStyle name="Comma 24 2 6 2" xfId="5463" xr:uid="{D0E20246-0EA3-4D63-B603-6E18D705C577}"/>
    <cellStyle name="Comma 24 2 6 2 2" xfId="14516" xr:uid="{E015CB52-9580-4788-BD21-397346A55015}"/>
    <cellStyle name="Comma 24 2 6 3" xfId="8477" xr:uid="{962F5924-8B36-4C2C-A45E-BA5AACAEF790}"/>
    <cellStyle name="Comma 24 2 6 3 2" xfId="17530" xr:uid="{F9972A91-1EC9-4FB4-9288-D4E642314456}"/>
    <cellStyle name="Comma 24 2 6 4" xfId="11498" xr:uid="{8BB01A2B-C8A1-49A9-8546-9431E6E4E483}"/>
    <cellStyle name="Comma 24 2 7" xfId="3453" xr:uid="{01B1193F-001F-421A-90DC-5CED1906A416}"/>
    <cellStyle name="Comma 24 2 7 2" xfId="12506" xr:uid="{9003133D-6353-41B8-9DA0-752438FFBD84}"/>
    <cellStyle name="Comma 24 2 8" xfId="6467" xr:uid="{D93C31FB-839F-451E-8203-7F894D70DB67}"/>
    <cellStyle name="Comma 24 2 8 2" xfId="15520" xr:uid="{2F9219EE-CF28-4BB8-96A4-F01A29DE83F6}"/>
    <cellStyle name="Comma 24 2 9" xfId="9487" xr:uid="{2CDEEFB1-2AD0-4F95-8DE7-5CCBC175120B}"/>
    <cellStyle name="Comma 24 3" xfId="504" xr:uid="{63BD6ADE-4AD9-4A24-806A-D1F77D1EAC26}"/>
    <cellStyle name="Comma 24 3 2" xfId="822" xr:uid="{F07F36E5-35CA-4350-8B39-C54AF0A82209}"/>
    <cellStyle name="Comma 24 3 2 2" xfId="1826" xr:uid="{4935CF1A-BD32-4502-B80D-38CB81951D68}"/>
    <cellStyle name="Comma 24 3 2 2 2" xfId="4905" xr:uid="{89BDC26A-8C46-48BA-A4E5-40B32EADDCD7}"/>
    <cellStyle name="Comma 24 3 2 2 2 2" xfId="13958" xr:uid="{0547EDD1-FA1D-469E-8914-1E573645A362}"/>
    <cellStyle name="Comma 24 3 2 2 3" xfId="7919" xr:uid="{7C287D48-9142-4433-94AB-7FF9FD7B3B77}"/>
    <cellStyle name="Comma 24 3 2 2 3 2" xfId="16972" xr:uid="{112F1659-6DAC-4CD9-9BDF-27E0BB740495}"/>
    <cellStyle name="Comma 24 3 2 2 4" xfId="10940" xr:uid="{28D41964-6104-4B53-8F1F-4D558462A685}"/>
    <cellStyle name="Comma 24 3 2 3" xfId="2830" xr:uid="{7A61D298-59A1-4281-BCC9-A816580AFA6D}"/>
    <cellStyle name="Comma 24 3 2 3 2" xfId="5909" xr:uid="{BE9F9E33-6714-43CD-8DA4-C9D2921F08C8}"/>
    <cellStyle name="Comma 24 3 2 3 2 2" xfId="14962" xr:uid="{B7609E58-33FD-47E6-884F-484E638CEBAF}"/>
    <cellStyle name="Comma 24 3 2 3 3" xfId="8923" xr:uid="{B5AC0173-BC70-4D2B-A781-3D8DA23AAB8D}"/>
    <cellStyle name="Comma 24 3 2 3 3 2" xfId="17976" xr:uid="{EDA353BA-5D4B-4593-9394-2D465831A3F9}"/>
    <cellStyle name="Comma 24 3 2 3 4" xfId="11944" xr:uid="{9A89C5AB-892D-4612-B393-49600CBFD507}"/>
    <cellStyle name="Comma 24 3 2 4" xfId="3901" xr:uid="{39814FBE-4219-4B42-8A96-69E934C83ECF}"/>
    <cellStyle name="Comma 24 3 2 4 2" xfId="12954" xr:uid="{66A91DAC-8435-479C-827F-7CE2FDCDAB41}"/>
    <cellStyle name="Comma 24 3 2 5" xfId="6915" xr:uid="{EDF97770-D62B-4559-BA0E-CEF13FF4A9C2}"/>
    <cellStyle name="Comma 24 3 2 5 2" xfId="15968" xr:uid="{27020D84-A0E1-4914-8DEF-D81B10F8CE20}"/>
    <cellStyle name="Comma 24 3 2 6" xfId="9936" xr:uid="{D00147F2-98B3-4409-BD41-AFEF84F27BBF}"/>
    <cellStyle name="Comma 24 3 3" xfId="823" xr:uid="{2C0E4CD1-5654-4103-BD26-1370F0E3B5A0}"/>
    <cellStyle name="Comma 24 3 3 2" xfId="1827" xr:uid="{E18A0031-CF03-43A9-850B-394472E3BC20}"/>
    <cellStyle name="Comma 24 3 3 2 2" xfId="4906" xr:uid="{16AC0C34-DCE8-4F58-837D-550762A8DE0F}"/>
    <cellStyle name="Comma 24 3 3 2 2 2" xfId="13959" xr:uid="{915E8FB5-077A-4D33-945B-928101BC644C}"/>
    <cellStyle name="Comma 24 3 3 2 3" xfId="7920" xr:uid="{45909BAF-B237-4C45-90E9-3D453FFB288D}"/>
    <cellStyle name="Comma 24 3 3 2 3 2" xfId="16973" xr:uid="{32E277EB-9C19-48D9-A0D0-4DD7A688FB77}"/>
    <cellStyle name="Comma 24 3 3 2 4" xfId="10941" xr:uid="{BB307053-B257-4C96-B353-434DE979FDE1}"/>
    <cellStyle name="Comma 24 3 3 3" xfId="2831" xr:uid="{468DDCE9-8E05-419C-BA74-9702E0840539}"/>
    <cellStyle name="Comma 24 3 3 3 2" xfId="5910" xr:uid="{BC04C9E2-BECE-4E00-9698-E00AE9E53888}"/>
    <cellStyle name="Comma 24 3 3 3 2 2" xfId="14963" xr:uid="{9C1BDB85-5E3A-44EF-B070-79ED974CBFE2}"/>
    <cellStyle name="Comma 24 3 3 3 3" xfId="8924" xr:uid="{3A649334-1C53-4B63-8B59-BEA26FA2FF3B}"/>
    <cellStyle name="Comma 24 3 3 3 3 2" xfId="17977" xr:uid="{51155698-1AF2-4BA1-B0E3-98DB0705AC83}"/>
    <cellStyle name="Comma 24 3 3 3 4" xfId="11945" xr:uid="{04F30E64-E492-4C4F-87A1-BF543FFBEA7F}"/>
    <cellStyle name="Comma 24 3 3 4" xfId="3902" xr:uid="{5060F563-2818-4C33-B63F-03F0A3F8CDA2}"/>
    <cellStyle name="Comma 24 3 3 4 2" xfId="12955" xr:uid="{BF87BF69-866B-4DE0-9FD4-C2513119B36F}"/>
    <cellStyle name="Comma 24 3 3 5" xfId="6916" xr:uid="{ACF5B004-88DE-4ADB-9FC7-60073EB8CE27}"/>
    <cellStyle name="Comma 24 3 3 5 2" xfId="15969" xr:uid="{C5682751-CC76-4D75-A4B3-5125752E4446}"/>
    <cellStyle name="Comma 24 3 3 6" xfId="9937" xr:uid="{8F0F8F56-7FA5-49D2-8A4A-75024A37548A}"/>
    <cellStyle name="Comma 24 3 4" xfId="1512" xr:uid="{709F9936-2E15-41E8-9186-A52AFD760B08}"/>
    <cellStyle name="Comma 24 3 4 2" xfId="4591" xr:uid="{BC73CCD8-75A7-45D2-B50F-53FF854B032B}"/>
    <cellStyle name="Comma 24 3 4 2 2" xfId="13644" xr:uid="{66B216B3-A4A1-4EFF-B598-DD2343380CF4}"/>
    <cellStyle name="Comma 24 3 4 3" xfId="7605" xr:uid="{2823B504-8310-4739-9720-E0D4DF2A414A}"/>
    <cellStyle name="Comma 24 3 4 3 2" xfId="16658" xr:uid="{2C4428C3-61A8-4D5F-B492-884BE5774AE1}"/>
    <cellStyle name="Comma 24 3 4 4" xfId="10626" xr:uid="{C623CE0B-5F27-49AC-AA6D-6065C43CA830}"/>
    <cellStyle name="Comma 24 3 5" xfId="2516" xr:uid="{DB442A90-88B3-4E03-885F-653EF68BBCB4}"/>
    <cellStyle name="Comma 24 3 5 2" xfId="5595" xr:uid="{88F71676-0E86-45FE-8D8F-8F619EF02D5F}"/>
    <cellStyle name="Comma 24 3 5 2 2" xfId="14648" xr:uid="{8E2D43E6-798B-4ABF-A810-CA5028D5259F}"/>
    <cellStyle name="Comma 24 3 5 3" xfId="8609" xr:uid="{DF0C3B2F-89CF-451C-8CCF-8408669BA02B}"/>
    <cellStyle name="Comma 24 3 5 3 2" xfId="17662" xr:uid="{5DF93238-428F-4220-B17C-D4ABE32F6DBA}"/>
    <cellStyle name="Comma 24 3 5 4" xfId="11630" xr:uid="{01FF569F-80AB-4D85-AE24-3466CC5127D0}"/>
    <cellStyle name="Comma 24 3 6" xfId="3586" xr:uid="{48916575-8809-4FE1-B328-C62114A060DE}"/>
    <cellStyle name="Comma 24 3 6 2" xfId="12639" xr:uid="{B6A9BBCE-409F-4285-8B87-2FBD7B1D42D4}"/>
    <cellStyle name="Comma 24 3 7" xfId="6600" xr:uid="{F29C9660-A35B-49F6-8A4E-2ED5B72D4896}"/>
    <cellStyle name="Comma 24 3 7 2" xfId="15653" xr:uid="{BB859A25-45B3-45A8-8E8B-8944E223E88A}"/>
    <cellStyle name="Comma 24 3 8" xfId="9620" xr:uid="{8E36FF50-BC8A-4C61-9A2E-5E220064F15D}"/>
    <cellStyle name="Comma 24 4" xfId="824" xr:uid="{A6AB4853-07D4-4A24-975B-A7DD68CE0AE7}"/>
    <cellStyle name="Comma 24 4 2" xfId="1828" xr:uid="{FBD4BA58-83D9-4E91-B4F6-2AE95055D7C9}"/>
    <cellStyle name="Comma 24 4 2 2" xfId="4907" xr:uid="{F349A0DF-A211-480B-9FEA-A8349B80C850}"/>
    <cellStyle name="Comma 24 4 2 2 2" xfId="13960" xr:uid="{904CCFBE-FB28-45E3-8D14-47DD8E53284E}"/>
    <cellStyle name="Comma 24 4 2 3" xfId="7921" xr:uid="{0B5E9727-5A77-4C53-ABB4-99AF04AF8517}"/>
    <cellStyle name="Comma 24 4 2 3 2" xfId="16974" xr:uid="{4374E12E-4CDD-48E3-B675-5F53829D2A39}"/>
    <cellStyle name="Comma 24 4 2 4" xfId="10942" xr:uid="{E314D90F-B735-463D-BD5B-F0C94EA8471D}"/>
    <cellStyle name="Comma 24 4 3" xfId="2832" xr:uid="{F6D66107-0956-48B8-9BEB-74329CBCE671}"/>
    <cellStyle name="Comma 24 4 3 2" xfId="5911" xr:uid="{5EAD6FD1-B9B1-4F13-8C08-3A2A58556BE4}"/>
    <cellStyle name="Comma 24 4 3 2 2" xfId="14964" xr:uid="{F59CE2F1-8BC5-4641-B081-C998A1FFEA0C}"/>
    <cellStyle name="Comma 24 4 3 3" xfId="8925" xr:uid="{505C9D0D-05F6-4B19-BDE6-DF483650AE73}"/>
    <cellStyle name="Comma 24 4 3 3 2" xfId="17978" xr:uid="{82F0B8FA-DB56-484A-A82D-5AEFE28AED26}"/>
    <cellStyle name="Comma 24 4 3 4" xfId="11946" xr:uid="{3A971293-3952-4F91-9E4B-1BA2640FC0CE}"/>
    <cellStyle name="Comma 24 4 4" xfId="3903" xr:uid="{5FFEF738-2EA4-4749-A002-7447BD02472D}"/>
    <cellStyle name="Comma 24 4 4 2" xfId="12956" xr:uid="{9E12B71A-1A4F-436E-9E97-D34A65005337}"/>
    <cellStyle name="Comma 24 4 5" xfId="6917" xr:uid="{4F6F5A45-66AD-4165-A689-46D23E6DDD21}"/>
    <cellStyle name="Comma 24 4 5 2" xfId="15970" xr:uid="{56539503-3953-4F65-AFCC-B74EFEF8A02D}"/>
    <cellStyle name="Comma 24 4 6" xfId="9938" xr:uid="{8320F76D-B8CF-4A1C-9197-0F10F9AFD6B0}"/>
    <cellStyle name="Comma 24 5" xfId="825" xr:uid="{322750A5-DA1C-406D-B49F-D838C0F5E332}"/>
    <cellStyle name="Comma 24 5 2" xfId="1829" xr:uid="{63257A9C-C3AB-43F7-B94B-1D8D2B9231AA}"/>
    <cellStyle name="Comma 24 5 2 2" xfId="4908" xr:uid="{22F2D741-4B4E-4358-81C0-D673C23AF186}"/>
    <cellStyle name="Comma 24 5 2 2 2" xfId="13961" xr:uid="{D51C1193-60C2-4FDA-BA16-46515818F282}"/>
    <cellStyle name="Comma 24 5 2 3" xfId="7922" xr:uid="{CEBDFC48-933A-4D67-A94E-55063A3C493D}"/>
    <cellStyle name="Comma 24 5 2 3 2" xfId="16975" xr:uid="{5DCC8D4D-B83D-4CAB-BF4B-123385E0512B}"/>
    <cellStyle name="Comma 24 5 2 4" xfId="10943" xr:uid="{EDBB3AE5-21A2-48F0-A8A5-EA7C4D8BAEE6}"/>
    <cellStyle name="Comma 24 5 3" xfId="2833" xr:uid="{03B2F424-49CD-423E-881B-A2B26D530374}"/>
    <cellStyle name="Comma 24 5 3 2" xfId="5912" xr:uid="{F9DF906A-65E7-4A91-89F5-F4A33504993E}"/>
    <cellStyle name="Comma 24 5 3 2 2" xfId="14965" xr:uid="{FAFE7EBD-1BB5-4D71-B4D2-A0B66A0D0893}"/>
    <cellStyle name="Comma 24 5 3 3" xfId="8926" xr:uid="{3E7EAC89-659E-4E86-AC59-3E0FDDE0B2C7}"/>
    <cellStyle name="Comma 24 5 3 3 2" xfId="17979" xr:uid="{7B5CA6A9-A0AA-40F5-ABB8-472F46814F94}"/>
    <cellStyle name="Comma 24 5 3 4" xfId="11947" xr:uid="{D943BB44-B81D-4817-B09D-20024D485320}"/>
    <cellStyle name="Comma 24 5 4" xfId="3904" xr:uid="{FCE627D8-9DE3-4AE1-829E-BA0AA8BD671E}"/>
    <cellStyle name="Comma 24 5 4 2" xfId="12957" xr:uid="{7049BB87-C9BD-4705-817F-6C674815C642}"/>
    <cellStyle name="Comma 24 5 5" xfId="6918" xr:uid="{DA72E049-A299-40F4-ACA2-7A211DAE5BE5}"/>
    <cellStyle name="Comma 24 5 5 2" xfId="15971" xr:uid="{53E9C7BB-6E83-4ADE-9FEE-3F522CC08FB0}"/>
    <cellStyle name="Comma 24 5 6" xfId="9939" xr:uid="{FC86E6D0-0641-4C30-ACDD-B6CF90E07476}"/>
    <cellStyle name="Comma 24 6" xfId="1341" xr:uid="{C61F3986-8CB7-4C00-8853-124664FD512C}"/>
    <cellStyle name="Comma 24 6 2" xfId="4420" xr:uid="{F9ED92F9-3BBF-4213-9ACA-124F64F93BCB}"/>
    <cellStyle name="Comma 24 6 2 2" xfId="13473" xr:uid="{AEBE59DF-BC1B-4D62-A1C0-AE62CC54BEAF}"/>
    <cellStyle name="Comma 24 6 3" xfId="7434" xr:uid="{B88CAC0D-251F-434E-97F9-CB8348F7883F}"/>
    <cellStyle name="Comma 24 6 3 2" xfId="16487" xr:uid="{E6D5FEFC-8489-4CFF-887A-FBCFB64DA88C}"/>
    <cellStyle name="Comma 24 6 4" xfId="10455" xr:uid="{4140BA24-63D5-4DC7-A21B-21DED7D35824}"/>
    <cellStyle name="Comma 24 7" xfId="2345" xr:uid="{91E110B1-B230-405E-93EB-8E5F650594F8}"/>
    <cellStyle name="Comma 24 7 2" xfId="5424" xr:uid="{0FF44926-9BF9-4A03-82A9-5042A9BBDF5E}"/>
    <cellStyle name="Comma 24 7 2 2" xfId="14477" xr:uid="{D7E78968-64FA-46D2-904A-7E002D512205}"/>
    <cellStyle name="Comma 24 7 3" xfId="8438" xr:uid="{E1C79317-A65A-487B-9210-9D6DAFD6A384}"/>
    <cellStyle name="Comma 24 7 3 2" xfId="17491" xr:uid="{8D8EFB7E-4EB5-4F2F-A6FA-F43F2481E6C4}"/>
    <cellStyle name="Comma 24 7 4" xfId="11459" xr:uid="{60FE8077-D7A3-42F2-9444-D3EA2766AB68}"/>
    <cellStyle name="Comma 24 8" xfId="3414" xr:uid="{209EDA65-639E-4AE9-A12A-D23B99EA450D}"/>
    <cellStyle name="Comma 24 8 2" xfId="12467" xr:uid="{FB88804E-2EC9-4220-B4DA-CFF92E944A66}"/>
    <cellStyle name="Comma 24 9" xfId="6428" xr:uid="{D4F807C6-9F4B-4E75-9052-DA55AC921D0E}"/>
    <cellStyle name="Comma 24 9 2" xfId="15481" xr:uid="{69C911C7-B31F-4921-B113-2DA8B36E7A49}"/>
    <cellStyle name="Comma 25" xfId="370" xr:uid="{3FCFB8B3-7C55-46D3-9A87-DF546B3FE87A}"/>
    <cellStyle name="Comma 25 2" xfId="561" xr:uid="{A96C752C-1B82-49D9-8607-3A00A3641523}"/>
    <cellStyle name="Comma 25 2 2" xfId="826" xr:uid="{57E559F6-B847-4509-B545-A82F62A7C39E}"/>
    <cellStyle name="Comma 25 2 2 2" xfId="1830" xr:uid="{FCDEA7F3-7181-4C71-8C8B-5A37252431B4}"/>
    <cellStyle name="Comma 25 2 2 2 2" xfId="4909" xr:uid="{8106DF74-9D07-4BB3-B959-1C44DF2B9344}"/>
    <cellStyle name="Comma 25 2 2 2 2 2" xfId="13962" xr:uid="{F3DEC614-F9CA-47CF-82B2-A92AEB4E5299}"/>
    <cellStyle name="Comma 25 2 2 2 3" xfId="7923" xr:uid="{20510367-04B5-4A4F-9877-40E8C2EC78FB}"/>
    <cellStyle name="Comma 25 2 2 2 3 2" xfId="16976" xr:uid="{A7C61BF5-344B-4BB3-9753-950D5AC77EC1}"/>
    <cellStyle name="Comma 25 2 2 2 4" xfId="10944" xr:uid="{F1E8AF53-E7DD-4343-B1A8-0520B44116BE}"/>
    <cellStyle name="Comma 25 2 2 3" xfId="2834" xr:uid="{942865A1-C458-48A9-B30F-2D39D05B8B64}"/>
    <cellStyle name="Comma 25 2 2 3 2" xfId="5913" xr:uid="{83D25950-02F4-49A7-A4F8-55DE968F7A46}"/>
    <cellStyle name="Comma 25 2 2 3 2 2" xfId="14966" xr:uid="{A95D7DCB-267F-4511-9ECA-52DFD849858E}"/>
    <cellStyle name="Comma 25 2 2 3 3" xfId="8927" xr:uid="{FBB2465E-037B-4CFB-8234-AF3BC40BCF99}"/>
    <cellStyle name="Comma 25 2 2 3 3 2" xfId="17980" xr:uid="{C293ECE3-9D74-402E-AD07-8AD29076A18B}"/>
    <cellStyle name="Comma 25 2 2 3 4" xfId="11948" xr:uid="{F5BF5E36-DF11-4CBF-82CC-5A7018C0849C}"/>
    <cellStyle name="Comma 25 2 2 4" xfId="3905" xr:uid="{B993491A-8C73-4FDB-BBB6-2A8F7D6FD994}"/>
    <cellStyle name="Comma 25 2 2 4 2" xfId="12958" xr:uid="{2F736E99-A2FD-4292-BC69-AA94B966E9CB}"/>
    <cellStyle name="Comma 25 2 2 5" xfId="6919" xr:uid="{2790DB8E-7117-42A0-92F0-FC56D83A3A48}"/>
    <cellStyle name="Comma 25 2 2 5 2" xfId="15972" xr:uid="{21187435-A330-485A-8700-7127EA716D02}"/>
    <cellStyle name="Comma 25 2 2 6" xfId="9940" xr:uid="{B7EE9D37-70B7-4D44-8BF1-97FBFCD6B207}"/>
    <cellStyle name="Comma 25 2 3" xfId="827" xr:uid="{38023229-1819-4E80-80AA-2522DFEF2EEA}"/>
    <cellStyle name="Comma 25 2 3 2" xfId="1831" xr:uid="{A8308D07-927B-44B2-9096-1964F8771016}"/>
    <cellStyle name="Comma 25 2 3 2 2" xfId="4910" xr:uid="{90AF08C2-D433-4D1A-BEB9-57A86A316EAE}"/>
    <cellStyle name="Comma 25 2 3 2 2 2" xfId="13963" xr:uid="{F6376868-31FB-4313-9E5F-19F6851DAD83}"/>
    <cellStyle name="Comma 25 2 3 2 3" xfId="7924" xr:uid="{F0C36186-BC01-4351-97E4-C375947AF2A5}"/>
    <cellStyle name="Comma 25 2 3 2 3 2" xfId="16977" xr:uid="{09751421-9268-467F-A296-9F7CBD57EA50}"/>
    <cellStyle name="Comma 25 2 3 2 4" xfId="10945" xr:uid="{1FEFB3C7-5C08-41D1-A6D8-432E30A51529}"/>
    <cellStyle name="Comma 25 2 3 3" xfId="2835" xr:uid="{E84D2442-3FB3-44A3-9520-C97078AA6FA3}"/>
    <cellStyle name="Comma 25 2 3 3 2" xfId="5914" xr:uid="{F07A8233-A2B8-44F7-B866-CD4FDF286295}"/>
    <cellStyle name="Comma 25 2 3 3 2 2" xfId="14967" xr:uid="{753E39B3-4788-42F9-B733-718A6620EF82}"/>
    <cellStyle name="Comma 25 2 3 3 3" xfId="8928" xr:uid="{D3ABFE3B-6607-4C6C-9D1A-5645E1FFC633}"/>
    <cellStyle name="Comma 25 2 3 3 3 2" xfId="17981" xr:uid="{00395555-648E-43BD-A309-7445A0A2A1EE}"/>
    <cellStyle name="Comma 25 2 3 3 4" xfId="11949" xr:uid="{E88CDCDC-ED14-4CCC-94F7-1E98CE5E0673}"/>
    <cellStyle name="Comma 25 2 3 4" xfId="3906" xr:uid="{CAEF57F3-A119-464C-A5B9-6BCDFB7E1868}"/>
    <cellStyle name="Comma 25 2 3 4 2" xfId="12959" xr:uid="{0DA78462-B63D-475E-A4ED-8CC15FFA715B}"/>
    <cellStyle name="Comma 25 2 3 5" xfId="6920" xr:uid="{6121809F-A03D-440B-AFD7-67B4B26CB026}"/>
    <cellStyle name="Comma 25 2 3 5 2" xfId="15973" xr:uid="{D11A26B4-E8B6-4F9C-A5C7-BDDD08701AF7}"/>
    <cellStyle name="Comma 25 2 3 6" xfId="9941" xr:uid="{3F10423B-0EB3-4C04-A407-167AF71AB07F}"/>
    <cellStyle name="Comma 25 2 4" xfId="1568" xr:uid="{6DDC8842-86C9-4E9E-9FE5-A22AD4E420AB}"/>
    <cellStyle name="Comma 25 2 4 2" xfId="4647" xr:uid="{B59425DC-1E2C-4B62-9141-75FCF4BDA135}"/>
    <cellStyle name="Comma 25 2 4 2 2" xfId="13700" xr:uid="{4E8D22B9-0FA9-4AC2-90B9-DB6528E5FF99}"/>
    <cellStyle name="Comma 25 2 4 3" xfId="7661" xr:uid="{1E945195-D67A-432A-9FC4-5AFF37F39E08}"/>
    <cellStyle name="Comma 25 2 4 3 2" xfId="16714" xr:uid="{23AD930E-51E5-49FC-8552-FDBAAE86245B}"/>
    <cellStyle name="Comma 25 2 4 4" xfId="10682" xr:uid="{531C3619-0751-4B2F-9403-98387408BADE}"/>
    <cellStyle name="Comma 25 2 5" xfId="2572" xr:uid="{2B5BEC78-B6FB-44DE-A6C4-2BDEF7B0FFBA}"/>
    <cellStyle name="Comma 25 2 5 2" xfId="5651" xr:uid="{2125931D-7567-466A-A061-A51F7E843583}"/>
    <cellStyle name="Comma 25 2 5 2 2" xfId="14704" xr:uid="{884E99B8-9237-4813-96B3-19DC3FD5681E}"/>
    <cellStyle name="Comma 25 2 5 3" xfId="8665" xr:uid="{67D306E4-A928-4120-851C-931F6297C0B9}"/>
    <cellStyle name="Comma 25 2 5 3 2" xfId="17718" xr:uid="{6D9C59AE-FF4E-4C6B-8538-0EFFC6FB8868}"/>
    <cellStyle name="Comma 25 2 5 4" xfId="11686" xr:uid="{BE4430D6-9A1B-46B4-9D0E-52867FCAC71D}"/>
    <cellStyle name="Comma 25 2 6" xfId="3642" xr:uid="{E48BBD9A-0729-48C0-970E-C82955927F9C}"/>
    <cellStyle name="Comma 25 2 6 2" xfId="12695" xr:uid="{12478F95-C849-4115-A19B-FC18350D1C80}"/>
    <cellStyle name="Comma 25 2 7" xfId="6656" xr:uid="{7BE89AEB-C6D6-4A5A-AAF9-FD2A80467F5B}"/>
    <cellStyle name="Comma 25 2 7 2" xfId="15709" xr:uid="{6CCE4AC6-889E-4615-A273-3F9894F03372}"/>
    <cellStyle name="Comma 25 2 8" xfId="9676" xr:uid="{5E90CC76-69F3-456A-B2F9-F445C09130D1}"/>
    <cellStyle name="Comma 25 3" xfId="828" xr:uid="{56AFAE53-68FF-43C8-BAFC-A5C64BAE99E7}"/>
    <cellStyle name="Comma 25 3 2" xfId="1832" xr:uid="{0CD68D37-2E6D-4D12-8FF8-7B36391D71FE}"/>
    <cellStyle name="Comma 25 3 2 2" xfId="4911" xr:uid="{87240E96-6C5E-44EA-9228-C84F2A6FD07C}"/>
    <cellStyle name="Comma 25 3 2 2 2" xfId="13964" xr:uid="{CA743333-4227-4D4B-B09C-D353F866214C}"/>
    <cellStyle name="Comma 25 3 2 3" xfId="7925" xr:uid="{C523834C-4306-486E-A7CF-789956472AFA}"/>
    <cellStyle name="Comma 25 3 2 3 2" xfId="16978" xr:uid="{104F676C-81A7-423E-ABE6-DD9A91EBBD50}"/>
    <cellStyle name="Comma 25 3 2 4" xfId="10946" xr:uid="{A51EEC43-17A6-4281-8F42-0EF77D56014C}"/>
    <cellStyle name="Comma 25 3 3" xfId="2836" xr:uid="{59EF8DDC-0AEE-48B3-B602-0F16FC3499CC}"/>
    <cellStyle name="Comma 25 3 3 2" xfId="5915" xr:uid="{872985B1-12F1-46C0-BF5A-A65AE60418AE}"/>
    <cellStyle name="Comma 25 3 3 2 2" xfId="14968" xr:uid="{3E87C646-AC9A-4A30-9566-0CF9F719E807}"/>
    <cellStyle name="Comma 25 3 3 3" xfId="8929" xr:uid="{05073F41-824C-4411-BCEE-67DB20A89ADD}"/>
    <cellStyle name="Comma 25 3 3 3 2" xfId="17982" xr:uid="{67288120-AA29-4E54-9F6D-B5645C956514}"/>
    <cellStyle name="Comma 25 3 3 4" xfId="11950" xr:uid="{B25B4730-46AE-4D58-B54D-CCE62D52586E}"/>
    <cellStyle name="Comma 25 3 4" xfId="3907" xr:uid="{0B34EAFA-BC10-46F8-9F23-755F25F280F8}"/>
    <cellStyle name="Comma 25 3 4 2" xfId="12960" xr:uid="{01F0A0AD-8FF9-473F-A13E-C84933713223}"/>
    <cellStyle name="Comma 25 3 5" xfId="6921" xr:uid="{219BEA3A-6A56-4936-8B1E-FB6A0C5D4BEB}"/>
    <cellStyle name="Comma 25 3 5 2" xfId="15974" xr:uid="{FF4B3F5B-6194-458F-9793-412CA8265219}"/>
    <cellStyle name="Comma 25 3 6" xfId="9942" xr:uid="{943A60CF-7241-410A-9C38-CB4A8FE2F78C}"/>
    <cellStyle name="Comma 25 4" xfId="829" xr:uid="{D1BF1EAD-0590-4D1A-9E63-1ADF0440140E}"/>
    <cellStyle name="Comma 25 4 2" xfId="1833" xr:uid="{DAA34850-918E-4625-B161-E391F55C55B8}"/>
    <cellStyle name="Comma 25 4 2 2" xfId="4912" xr:uid="{D9AE496E-8CD7-49B0-8D9A-EE0379EFB715}"/>
    <cellStyle name="Comma 25 4 2 2 2" xfId="13965" xr:uid="{28A04655-0EB8-4AEF-B828-6403BD12FE18}"/>
    <cellStyle name="Comma 25 4 2 3" xfId="7926" xr:uid="{648E69C5-C035-49E4-A187-B95D1CF2CEFC}"/>
    <cellStyle name="Comma 25 4 2 3 2" xfId="16979" xr:uid="{1BA3EFE3-2313-4068-883B-650B8CB001AE}"/>
    <cellStyle name="Comma 25 4 2 4" xfId="10947" xr:uid="{AFF29F4A-B4B9-4EF5-97F6-AD9093241BF3}"/>
    <cellStyle name="Comma 25 4 3" xfId="2837" xr:uid="{81D60144-7070-417A-B76D-ACED636FC996}"/>
    <cellStyle name="Comma 25 4 3 2" xfId="5916" xr:uid="{2B9781FA-303F-444B-B6F6-F3677B5E09B2}"/>
    <cellStyle name="Comma 25 4 3 2 2" xfId="14969" xr:uid="{0B9DFBD2-3E34-419B-9F4D-60424CBE79BD}"/>
    <cellStyle name="Comma 25 4 3 3" xfId="8930" xr:uid="{838111D0-70BD-4982-945C-2EA2A50D0E8E}"/>
    <cellStyle name="Comma 25 4 3 3 2" xfId="17983" xr:uid="{6844549F-BCDB-40FD-B10B-2F230892FEA6}"/>
    <cellStyle name="Comma 25 4 3 4" xfId="11951" xr:uid="{9DC68F6D-36D5-46EF-9516-E6DA0FC736FE}"/>
    <cellStyle name="Comma 25 4 4" xfId="3908" xr:uid="{36CF6DCA-E11D-498E-B3D4-970AC2C3056F}"/>
    <cellStyle name="Comma 25 4 4 2" xfId="12961" xr:uid="{E8D281D7-B671-403D-90C8-6EC47364A2E2}"/>
    <cellStyle name="Comma 25 4 5" xfId="6922" xr:uid="{0A3549B4-7C1B-4036-9355-70E5E483F7CA}"/>
    <cellStyle name="Comma 25 4 5 2" xfId="15975" xr:uid="{3289DBFD-2EAD-4D79-BE16-AD86C84891B1}"/>
    <cellStyle name="Comma 25 4 6" xfId="9943" xr:uid="{A860ACD9-E331-442A-A8B3-9AAFEDAE3C0F}"/>
    <cellStyle name="Comma 25 5" xfId="1397" xr:uid="{90DE98D5-7D3E-4C2E-9554-66B9D869D5E3}"/>
    <cellStyle name="Comma 25 5 2" xfId="4476" xr:uid="{C5D26B1E-0D61-4A5F-8823-3D37375F3DC6}"/>
    <cellStyle name="Comma 25 5 2 2" xfId="13529" xr:uid="{B5257029-6A40-403A-9825-74A67F45A1E5}"/>
    <cellStyle name="Comma 25 5 3" xfId="7490" xr:uid="{AFE3DA9E-936B-4FCB-A267-F79D6DE19F71}"/>
    <cellStyle name="Comma 25 5 3 2" xfId="16543" xr:uid="{E58D5917-2E36-4062-B56B-D0166EF12A12}"/>
    <cellStyle name="Comma 25 5 4" xfId="10511" xr:uid="{A6132433-2788-40D2-AF03-8EB30861E043}"/>
    <cellStyle name="Comma 25 6" xfId="2401" xr:uid="{A1CFC199-73AF-4777-808C-17759F780128}"/>
    <cellStyle name="Comma 25 6 2" xfId="5480" xr:uid="{A18BAA97-D877-40E8-B9BC-8AA9E25F899E}"/>
    <cellStyle name="Comma 25 6 2 2" xfId="14533" xr:uid="{AB2BC68A-E0A5-47E1-B49F-02EBC8B677F3}"/>
    <cellStyle name="Comma 25 6 3" xfId="8494" xr:uid="{34CD75A5-B350-4BCB-AE2B-0E2856A50372}"/>
    <cellStyle name="Comma 25 6 3 2" xfId="17547" xr:uid="{9BD77C4D-36A4-47C0-81FD-0D0F84CC0C97}"/>
    <cellStyle name="Comma 25 6 4" xfId="11515" xr:uid="{747B6557-AE19-44F3-8E1A-3788F9BBA515}"/>
    <cellStyle name="Comma 25 7" xfId="3470" xr:uid="{60326F70-A6CE-4AA6-AEC4-7636FA526AF4}"/>
    <cellStyle name="Comma 25 7 2" xfId="12523" xr:uid="{FC164161-09C0-4116-954B-4CC0A091AB9D}"/>
    <cellStyle name="Comma 25 8" xfId="6484" xr:uid="{CC53F770-2A7F-42D8-8B05-2C7A7244C586}"/>
    <cellStyle name="Comma 25 8 2" xfId="15537" xr:uid="{DEF3442C-0944-43B0-84B5-2D9AFC44C094}"/>
    <cellStyle name="Comma 25 9" xfId="9504" xr:uid="{91E4042B-E1FF-43AD-92F0-F6A2C01874F2}"/>
    <cellStyle name="Comma 26" xfId="374" xr:uid="{CBA01205-3182-44E1-9D5F-ACC781082B9E}"/>
    <cellStyle name="Comma 26 2" xfId="563" xr:uid="{0D2A9B9E-5B6F-4A09-AD41-4224496ECE18}"/>
    <cellStyle name="Comma 26 2 2" xfId="830" xr:uid="{67B7DB07-7ED9-4D7A-86B5-1A5DBB7D34DA}"/>
    <cellStyle name="Comma 26 2 2 2" xfId="1834" xr:uid="{41673B38-6B12-4AD1-88F6-461DE6189F35}"/>
    <cellStyle name="Comma 26 2 2 2 2" xfId="4913" xr:uid="{037D6EA1-3A9D-4AB4-8FE8-06289AEAB794}"/>
    <cellStyle name="Comma 26 2 2 2 2 2" xfId="13966" xr:uid="{E38EEE8B-5AA1-48F5-9A41-1D0185C13203}"/>
    <cellStyle name="Comma 26 2 2 2 3" xfId="7927" xr:uid="{C8543073-82C2-4D5E-9058-6882A6E131CC}"/>
    <cellStyle name="Comma 26 2 2 2 3 2" xfId="16980" xr:uid="{D3F33FA8-95DB-4711-AB9F-7DB0AEED8A97}"/>
    <cellStyle name="Comma 26 2 2 2 4" xfId="10948" xr:uid="{ACB8FCE1-BB6F-459B-B002-51FABF49CFF3}"/>
    <cellStyle name="Comma 26 2 2 3" xfId="2838" xr:uid="{05C90925-A220-4DAC-A1C5-651A9D210758}"/>
    <cellStyle name="Comma 26 2 2 3 2" xfId="5917" xr:uid="{174C2460-A592-46D9-8782-0811BEB70CED}"/>
    <cellStyle name="Comma 26 2 2 3 2 2" xfId="14970" xr:uid="{0AAA61D3-3ECA-491C-8E52-2BBC8CAFB321}"/>
    <cellStyle name="Comma 26 2 2 3 3" xfId="8931" xr:uid="{6A1F32FD-B52D-4623-B7AF-D881C07036E5}"/>
    <cellStyle name="Comma 26 2 2 3 3 2" xfId="17984" xr:uid="{FFC36D2D-286B-488E-8018-68AB4F644378}"/>
    <cellStyle name="Comma 26 2 2 3 4" xfId="11952" xr:uid="{47703E5F-EB33-4CBF-B932-0B1AFFE41CEC}"/>
    <cellStyle name="Comma 26 2 2 4" xfId="3909" xr:uid="{C67EFC99-DF50-4E9B-A289-433F7CA782B3}"/>
    <cellStyle name="Comma 26 2 2 4 2" xfId="12962" xr:uid="{64AB8F99-A9CD-4F88-87AB-93A18765D023}"/>
    <cellStyle name="Comma 26 2 2 5" xfId="6923" xr:uid="{A6670291-73FF-4019-9F43-A51FFF56993A}"/>
    <cellStyle name="Comma 26 2 2 5 2" xfId="15976" xr:uid="{70CB1E03-D1DB-4D38-B2DF-16C2458732D4}"/>
    <cellStyle name="Comma 26 2 2 6" xfId="9944" xr:uid="{EE388993-72D7-4B2C-8B50-5CF61816CC1D}"/>
    <cellStyle name="Comma 26 2 3" xfId="831" xr:uid="{F40BEC79-3C7F-4794-8997-73750225E951}"/>
    <cellStyle name="Comma 26 2 3 2" xfId="1835" xr:uid="{743A687A-B8FD-4CB4-B0F9-F93E309D07E6}"/>
    <cellStyle name="Comma 26 2 3 2 2" xfId="4914" xr:uid="{9CDB15E6-7103-4174-B551-CCF71EEB46C9}"/>
    <cellStyle name="Comma 26 2 3 2 2 2" xfId="13967" xr:uid="{6377CC33-8419-4556-8789-9413B6F4319D}"/>
    <cellStyle name="Comma 26 2 3 2 3" xfId="7928" xr:uid="{2B31E17E-20BF-488E-ACC5-5FEA9CCFAF51}"/>
    <cellStyle name="Comma 26 2 3 2 3 2" xfId="16981" xr:uid="{AE4DEA08-B50C-4865-9EB7-B5DBC582BE76}"/>
    <cellStyle name="Comma 26 2 3 2 4" xfId="10949" xr:uid="{310AABC1-4B2E-43CC-ACE0-D508B6E16479}"/>
    <cellStyle name="Comma 26 2 3 3" xfId="2839" xr:uid="{F112E440-F47F-4EB1-AA20-531FBBC75DF3}"/>
    <cellStyle name="Comma 26 2 3 3 2" xfId="5918" xr:uid="{36E0E5F7-B87C-4A66-8B8A-C6AA0D15795A}"/>
    <cellStyle name="Comma 26 2 3 3 2 2" xfId="14971" xr:uid="{10E11009-3E09-4051-8E32-FD32E2765596}"/>
    <cellStyle name="Comma 26 2 3 3 3" xfId="8932" xr:uid="{64E398B4-41AB-4A42-931B-4D42D9F8CB76}"/>
    <cellStyle name="Comma 26 2 3 3 3 2" xfId="17985" xr:uid="{3F5282BD-5170-4250-ADC0-E1A157E93E80}"/>
    <cellStyle name="Comma 26 2 3 3 4" xfId="11953" xr:uid="{B43E7FF0-AF7F-4C6C-866C-22873D6FF529}"/>
    <cellStyle name="Comma 26 2 3 4" xfId="3910" xr:uid="{8A564267-A543-44BC-9ACB-098AC7274124}"/>
    <cellStyle name="Comma 26 2 3 4 2" xfId="12963" xr:uid="{8B8A59C0-4090-4E5C-B52C-E4D0210BA946}"/>
    <cellStyle name="Comma 26 2 3 5" xfId="6924" xr:uid="{993A89E4-F94C-4597-ADDE-6D7C72E35F93}"/>
    <cellStyle name="Comma 26 2 3 5 2" xfId="15977" xr:uid="{9A8489CC-FEB5-4473-B1B2-D1EBC951568F}"/>
    <cellStyle name="Comma 26 2 3 6" xfId="9945" xr:uid="{0E3D1414-751D-431F-A9BD-6266A98D7056}"/>
    <cellStyle name="Comma 26 2 4" xfId="1569" xr:uid="{62FB8FD3-AF44-4316-84B3-6B8844B5E664}"/>
    <cellStyle name="Comma 26 2 4 2" xfId="4648" xr:uid="{71A2DC7C-E540-43BB-B46A-7036C7EAEB5E}"/>
    <cellStyle name="Comma 26 2 4 2 2" xfId="13701" xr:uid="{2159A612-3AB4-45D2-BD7B-FE629C522C8F}"/>
    <cellStyle name="Comma 26 2 4 3" xfId="7662" xr:uid="{DB309EE2-373F-405B-AF86-468CED56A6BE}"/>
    <cellStyle name="Comma 26 2 4 3 2" xfId="16715" xr:uid="{7FFE52FB-11A3-42A8-AB23-6354B05F9343}"/>
    <cellStyle name="Comma 26 2 4 4" xfId="10683" xr:uid="{7B182486-A26A-41E5-85C2-FF83576DD5F5}"/>
    <cellStyle name="Comma 26 2 5" xfId="2573" xr:uid="{3201A3CA-4FD4-472E-A3FB-65708454787D}"/>
    <cellStyle name="Comma 26 2 5 2" xfId="5652" xr:uid="{85B72D21-B570-43E5-BED5-DBF082D0F63B}"/>
    <cellStyle name="Comma 26 2 5 2 2" xfId="14705" xr:uid="{DF459F0E-69CE-4D9A-B5D8-24AF1CF05ABC}"/>
    <cellStyle name="Comma 26 2 5 3" xfId="8666" xr:uid="{B7250BF8-A0D7-4C56-88B1-F8F923663C34}"/>
    <cellStyle name="Comma 26 2 5 3 2" xfId="17719" xr:uid="{9E3D6E0C-5CDB-4DCE-89BC-FD9BF0ED6008}"/>
    <cellStyle name="Comma 26 2 5 4" xfId="11687" xr:uid="{ED1EA899-9B8A-4447-BCB6-EDC6C59A9F34}"/>
    <cellStyle name="Comma 26 2 6" xfId="3644" xr:uid="{FA92ED98-4F05-4CF8-8F48-5E8581D3DD89}"/>
    <cellStyle name="Comma 26 2 6 2" xfId="12697" xr:uid="{D81990C5-0D52-48F0-8402-F4BCC8C30EF6}"/>
    <cellStyle name="Comma 26 2 7" xfId="6658" xr:uid="{FCF7E068-0BE8-4F05-BA07-4A00393DF765}"/>
    <cellStyle name="Comma 26 2 7 2" xfId="15711" xr:uid="{8F618F77-E3E6-4BE2-A658-AEEA80B5332A}"/>
    <cellStyle name="Comma 26 2 8" xfId="9678" xr:uid="{67502781-3F5A-4C79-BB6F-38D0E9BBE0C5}"/>
    <cellStyle name="Comma 26 3" xfId="832" xr:uid="{077EC517-0510-44E5-91FE-FA6CF90BB8FC}"/>
    <cellStyle name="Comma 26 3 2" xfId="1836" xr:uid="{6C9153E5-1134-4C1E-88A7-029FE44AC2DF}"/>
    <cellStyle name="Comma 26 3 2 2" xfId="4915" xr:uid="{09432CA7-2840-41C5-AD1A-24825F21EE3C}"/>
    <cellStyle name="Comma 26 3 2 2 2" xfId="13968" xr:uid="{CBBFB687-4C39-407F-8419-5772DBAE6C3D}"/>
    <cellStyle name="Comma 26 3 2 3" xfId="7929" xr:uid="{448A5AEF-990C-4965-A3D6-88E2F66EDBAE}"/>
    <cellStyle name="Comma 26 3 2 3 2" xfId="16982" xr:uid="{D729D518-56ED-41C6-AD60-86A5E99DC8CA}"/>
    <cellStyle name="Comma 26 3 2 4" xfId="10950" xr:uid="{E668B2A2-B1BB-4847-A7FD-5878F2D5367F}"/>
    <cellStyle name="Comma 26 3 3" xfId="2840" xr:uid="{C1EEDF13-6502-41D7-8868-63ED5B6FB027}"/>
    <cellStyle name="Comma 26 3 3 2" xfId="5919" xr:uid="{524B5498-B3BB-4867-94AD-FC049D851F73}"/>
    <cellStyle name="Comma 26 3 3 2 2" xfId="14972" xr:uid="{1565E998-D03B-4A9D-96C7-64FE21650934}"/>
    <cellStyle name="Comma 26 3 3 3" xfId="8933" xr:uid="{E0E71B71-96AF-41F4-8883-C52B60FEA7F6}"/>
    <cellStyle name="Comma 26 3 3 3 2" xfId="17986" xr:uid="{AB5EDA4A-D844-49D5-8A7A-5A8B6EDDD862}"/>
    <cellStyle name="Comma 26 3 3 4" xfId="11954" xr:uid="{20913466-05A0-4BE6-A533-292D850A093C}"/>
    <cellStyle name="Comma 26 3 4" xfId="3911" xr:uid="{081FECA0-4F82-48ED-BD69-829126E680A6}"/>
    <cellStyle name="Comma 26 3 4 2" xfId="12964" xr:uid="{76BF3E0D-205A-497B-81C2-1E9AA5255895}"/>
    <cellStyle name="Comma 26 3 5" xfId="6925" xr:uid="{5A589DE4-65D0-4A42-AD2F-94C4A052D199}"/>
    <cellStyle name="Comma 26 3 5 2" xfId="15978" xr:uid="{8123A703-9254-4228-A83E-522073E16094}"/>
    <cellStyle name="Comma 26 3 6" xfId="9946" xr:uid="{DEE293FD-64D3-45A4-AFB9-6338B84B94EB}"/>
    <cellStyle name="Comma 26 4" xfId="833" xr:uid="{72F25018-B48D-4C40-9E87-37A62BA47ADF}"/>
    <cellStyle name="Comma 26 4 2" xfId="1837" xr:uid="{A116810A-42EA-4E1B-A618-9067FB84304A}"/>
    <cellStyle name="Comma 26 4 2 2" xfId="4916" xr:uid="{317F8B0E-8AE2-460F-8794-9DB029A2EE74}"/>
    <cellStyle name="Comma 26 4 2 2 2" xfId="13969" xr:uid="{11DE3A98-8EF2-4CFB-AE62-488C66FC41B5}"/>
    <cellStyle name="Comma 26 4 2 3" xfId="7930" xr:uid="{248B8A15-73A3-4634-B37A-306CB6710D55}"/>
    <cellStyle name="Comma 26 4 2 3 2" xfId="16983" xr:uid="{86BDCFE7-8788-4C86-B939-F3F6188B891A}"/>
    <cellStyle name="Comma 26 4 2 4" xfId="10951" xr:uid="{250EBE17-1AB6-421C-A3D8-9FFCE296AECD}"/>
    <cellStyle name="Comma 26 4 3" xfId="2841" xr:uid="{5DA2B767-C496-4311-9822-640856D038C3}"/>
    <cellStyle name="Comma 26 4 3 2" xfId="5920" xr:uid="{86C93359-4247-48DA-85E5-BD375F0B6EFD}"/>
    <cellStyle name="Comma 26 4 3 2 2" xfId="14973" xr:uid="{C7A63188-9FDA-42A6-B08F-9C8620F84E1A}"/>
    <cellStyle name="Comma 26 4 3 3" xfId="8934" xr:uid="{493CD1BC-B520-4DF8-B459-450E7525BD1E}"/>
    <cellStyle name="Comma 26 4 3 3 2" xfId="17987" xr:uid="{1BCF9B91-712D-4B00-8139-CC3C3B4ABBD9}"/>
    <cellStyle name="Comma 26 4 3 4" xfId="11955" xr:uid="{810F0673-AA0C-48DB-8105-B70670C9990F}"/>
    <cellStyle name="Comma 26 4 4" xfId="3912" xr:uid="{27C69D9D-AE53-4D8C-A7FB-C842C24E1373}"/>
    <cellStyle name="Comma 26 4 4 2" xfId="12965" xr:uid="{4DA0FC44-D948-4806-8A91-C448EAF1F63F}"/>
    <cellStyle name="Comma 26 4 5" xfId="6926" xr:uid="{489F0C05-7AD4-4AD2-B1F0-CA533CE274A1}"/>
    <cellStyle name="Comma 26 4 5 2" xfId="15979" xr:uid="{36064E41-F00B-42A8-B94F-B25654A1F19D}"/>
    <cellStyle name="Comma 26 4 6" xfId="9947" xr:uid="{6C7920DD-B7E2-40DB-A6DE-098B300F867F}"/>
    <cellStyle name="Comma 26 5" xfId="1398" xr:uid="{C64D92B8-02D8-4E17-936F-47D3F659DC0A}"/>
    <cellStyle name="Comma 26 5 2" xfId="4477" xr:uid="{D0D1F982-E448-4CBB-8CDD-B7BAC7A54D13}"/>
    <cellStyle name="Comma 26 5 2 2" xfId="13530" xr:uid="{00880BF3-5768-495E-BF81-E8A9EF76D04C}"/>
    <cellStyle name="Comma 26 5 3" xfId="7491" xr:uid="{1F2FC265-84BF-4710-8488-916F6E6D4E46}"/>
    <cellStyle name="Comma 26 5 3 2" xfId="16544" xr:uid="{BDB78FFA-8A91-43C4-8B1D-7A0BA805BE7D}"/>
    <cellStyle name="Comma 26 5 4" xfId="10512" xr:uid="{C5899A43-EC60-4616-A8BE-0A285FA4BEE4}"/>
    <cellStyle name="Comma 26 6" xfId="2402" xr:uid="{32F64F03-AB28-4B24-BA13-899BCC09E025}"/>
    <cellStyle name="Comma 26 6 2" xfId="5481" xr:uid="{DC534E16-7F9D-4809-842F-0BC435F9E5AD}"/>
    <cellStyle name="Comma 26 6 2 2" xfId="14534" xr:uid="{DB0212D6-A48F-4D6B-91E2-FB46AAA552E5}"/>
    <cellStyle name="Comma 26 6 3" xfId="8495" xr:uid="{E9013B99-A544-4795-B0B9-6398F98C8DC0}"/>
    <cellStyle name="Comma 26 6 3 2" xfId="17548" xr:uid="{E379C384-1ECF-4FA9-9D1B-A5DB660AE0D1}"/>
    <cellStyle name="Comma 26 6 4" xfId="11516" xr:uid="{1C980947-FE13-4006-8B3C-7883A9E58D92}"/>
    <cellStyle name="Comma 26 7" xfId="3472" xr:uid="{65152D1A-B1CC-4BDF-B4AA-F0D202378993}"/>
    <cellStyle name="Comma 26 7 2" xfId="12525" xr:uid="{660346A5-D947-4A71-92B9-3B338A7DD9C5}"/>
    <cellStyle name="Comma 26 8" xfId="6486" xr:uid="{1963EF60-5D9E-48BD-8330-CE2347CA8C0D}"/>
    <cellStyle name="Comma 26 8 2" xfId="15539" xr:uid="{26F8AB27-74D1-4B17-AF4E-8922A87A8AE2}"/>
    <cellStyle name="Comma 26 9" xfId="9506" xr:uid="{3E85E411-A4E5-45D6-9F36-048D801E6CED}"/>
    <cellStyle name="Comma 27" xfId="366" xr:uid="{30A8A447-A7E9-4080-963B-7F2121C4413C}"/>
    <cellStyle name="Comma 27 2" xfId="559" xr:uid="{4FE34D48-232A-4892-88E3-14BFB42C9C9E}"/>
    <cellStyle name="Comma 27 2 2" xfId="834" xr:uid="{8DC882A2-C0B6-4F6F-ABD7-CFDC976AFDA5}"/>
    <cellStyle name="Comma 27 2 2 2" xfId="1838" xr:uid="{46B3AFB3-7F93-4F13-A3ED-D0B13DC72A18}"/>
    <cellStyle name="Comma 27 2 2 2 2" xfId="4917" xr:uid="{33785803-F921-4E12-ADC0-EDD00BE53E32}"/>
    <cellStyle name="Comma 27 2 2 2 2 2" xfId="13970" xr:uid="{888EC992-619D-421D-8B9A-C62364B62BB7}"/>
    <cellStyle name="Comma 27 2 2 2 3" xfId="7931" xr:uid="{82999365-EB54-4DEF-952C-13FA440E3EE3}"/>
    <cellStyle name="Comma 27 2 2 2 3 2" xfId="16984" xr:uid="{C0164EBF-5135-4438-9E4B-94BE92B2C6E6}"/>
    <cellStyle name="Comma 27 2 2 2 4" xfId="10952" xr:uid="{5EC4663B-491F-4471-A432-F3AC955BE7EC}"/>
    <cellStyle name="Comma 27 2 2 3" xfId="2842" xr:uid="{8E1CB201-19A2-4249-A712-88FBC4274BB2}"/>
    <cellStyle name="Comma 27 2 2 3 2" xfId="5921" xr:uid="{86BEABA6-09BD-40A2-9E2F-8679B17A96A5}"/>
    <cellStyle name="Comma 27 2 2 3 2 2" xfId="14974" xr:uid="{D06CC7A0-DBAB-4B96-8FC8-BC4617E507A5}"/>
    <cellStyle name="Comma 27 2 2 3 3" xfId="8935" xr:uid="{34BA34A2-0AC3-42C6-B5AE-981E22EBEB6D}"/>
    <cellStyle name="Comma 27 2 2 3 3 2" xfId="17988" xr:uid="{485D7FD6-90A2-4C14-9AB6-ECAA782BBDCB}"/>
    <cellStyle name="Comma 27 2 2 3 4" xfId="11956" xr:uid="{E7E00BC9-8823-40AE-B278-1788FF2EE156}"/>
    <cellStyle name="Comma 27 2 2 4" xfId="3913" xr:uid="{BA0BBB67-9A07-4D2C-95A3-859FF15F996C}"/>
    <cellStyle name="Comma 27 2 2 4 2" xfId="12966" xr:uid="{EDC67EF8-900D-44A8-9AB3-602134855580}"/>
    <cellStyle name="Comma 27 2 2 5" xfId="6927" xr:uid="{07311D75-ED51-4FBB-AAD7-3B792854AB60}"/>
    <cellStyle name="Comma 27 2 2 5 2" xfId="15980" xr:uid="{B4F5EB52-F091-4E8A-974C-BB905F227864}"/>
    <cellStyle name="Comma 27 2 2 6" xfId="9948" xr:uid="{9F6F9BB7-4B3E-4920-A896-ED606ECD548D}"/>
    <cellStyle name="Comma 27 2 3" xfId="835" xr:uid="{AE35AD8B-A8C0-4CD8-9985-6ACBBD27A702}"/>
    <cellStyle name="Comma 27 2 3 2" xfId="1839" xr:uid="{943F683F-C6F5-4734-8830-67163328B68B}"/>
    <cellStyle name="Comma 27 2 3 2 2" xfId="4918" xr:uid="{77A207F7-B976-405E-9C13-5858328D50F0}"/>
    <cellStyle name="Comma 27 2 3 2 2 2" xfId="13971" xr:uid="{7EA5199A-201F-4D9B-A0F3-8E9A95C41D71}"/>
    <cellStyle name="Comma 27 2 3 2 3" xfId="7932" xr:uid="{4F7470D2-15C1-4A3A-955F-7F29D8BA4DD5}"/>
    <cellStyle name="Comma 27 2 3 2 3 2" xfId="16985" xr:uid="{123A6EED-318C-41FE-B5A2-555B1191C68B}"/>
    <cellStyle name="Comma 27 2 3 2 4" xfId="10953" xr:uid="{F138C993-53D9-4EDD-A405-74A8EBCF29FE}"/>
    <cellStyle name="Comma 27 2 3 3" xfId="2843" xr:uid="{C2354D75-C76C-41B0-B3BD-E9C09CD0CECD}"/>
    <cellStyle name="Comma 27 2 3 3 2" xfId="5922" xr:uid="{2BE78CE6-0B1A-43A8-8610-1A6E47C031B6}"/>
    <cellStyle name="Comma 27 2 3 3 2 2" xfId="14975" xr:uid="{6700C459-B323-44EF-9B08-000EB3C98A60}"/>
    <cellStyle name="Comma 27 2 3 3 3" xfId="8936" xr:uid="{7E85C060-ED06-4CD7-8420-7D58BD8A201A}"/>
    <cellStyle name="Comma 27 2 3 3 3 2" xfId="17989" xr:uid="{E0C71D9A-FA8C-466E-B9A3-BA4F62D22347}"/>
    <cellStyle name="Comma 27 2 3 3 4" xfId="11957" xr:uid="{D555C4A5-6815-49D7-961C-DBAB179F6F0E}"/>
    <cellStyle name="Comma 27 2 3 4" xfId="3914" xr:uid="{35F8101C-412C-4D46-8484-DD92AD4DF55C}"/>
    <cellStyle name="Comma 27 2 3 4 2" xfId="12967" xr:uid="{BEE2B25B-40D2-4E2E-9582-12E1D095644C}"/>
    <cellStyle name="Comma 27 2 3 5" xfId="6928" xr:uid="{A42A24D8-0CAB-4020-BE50-6D33ECDDB970}"/>
    <cellStyle name="Comma 27 2 3 5 2" xfId="15981" xr:uid="{4E0C4CDC-D6B1-4E01-91DB-FF50F8E837C1}"/>
    <cellStyle name="Comma 27 2 3 6" xfId="9949" xr:uid="{A0FFC280-4B45-4234-A40E-20C8AA579AFE}"/>
    <cellStyle name="Comma 27 2 4" xfId="1566" xr:uid="{3779B487-97ED-48B3-859C-FCF4A7C54351}"/>
    <cellStyle name="Comma 27 2 4 2" xfId="4645" xr:uid="{F8AF7805-1267-49BB-8BFD-5A87106D5068}"/>
    <cellStyle name="Comma 27 2 4 2 2" xfId="13698" xr:uid="{9AE10A25-7D68-4A81-A795-73078153A13D}"/>
    <cellStyle name="Comma 27 2 4 3" xfId="7659" xr:uid="{BEBF23EA-0522-4F2C-BF5B-32E10A238C33}"/>
    <cellStyle name="Comma 27 2 4 3 2" xfId="16712" xr:uid="{9C8FBD0F-42AE-4F7C-B5C0-F25A06092FD9}"/>
    <cellStyle name="Comma 27 2 4 4" xfId="10680" xr:uid="{DC96523B-7DE7-4CE1-BBFB-3E5BC2F08ED0}"/>
    <cellStyle name="Comma 27 2 5" xfId="2570" xr:uid="{012E8F3D-297D-4D80-A7E5-A1DEDDEFB3DC}"/>
    <cellStyle name="Comma 27 2 5 2" xfId="5649" xr:uid="{74D72E5F-3B83-441A-B4D4-FDD3C8F9757E}"/>
    <cellStyle name="Comma 27 2 5 2 2" xfId="14702" xr:uid="{9D4F280E-3653-4456-B3EA-276B00C7276F}"/>
    <cellStyle name="Comma 27 2 5 3" xfId="8663" xr:uid="{C0AE0B64-5F3C-4693-A76A-9E22C4236281}"/>
    <cellStyle name="Comma 27 2 5 3 2" xfId="17716" xr:uid="{E98F3CA0-485D-4CB8-81AF-8E1B9BE8C382}"/>
    <cellStyle name="Comma 27 2 5 4" xfId="11684" xr:uid="{35CBDA42-6C43-4696-9267-60439EFBF00F}"/>
    <cellStyle name="Comma 27 2 6" xfId="3640" xr:uid="{AE421143-6694-4E7B-9F40-31C8CFCFED80}"/>
    <cellStyle name="Comma 27 2 6 2" xfId="12693" xr:uid="{2E84F56C-EC3E-49B2-B4C7-9A868A69E8C2}"/>
    <cellStyle name="Comma 27 2 7" xfId="6654" xr:uid="{F50E4729-3A54-4EBD-8FDC-4ABFF7AB2FC2}"/>
    <cellStyle name="Comma 27 2 7 2" xfId="15707" xr:uid="{8365A8D4-E77C-4E0E-AC14-E0F09E8D55D3}"/>
    <cellStyle name="Comma 27 2 8" xfId="9674" xr:uid="{48695FA8-E7AC-4CF3-B6E9-F11D17517D80}"/>
    <cellStyle name="Comma 27 3" xfId="836" xr:uid="{BF146529-927D-47F8-B752-F9708F20D3E7}"/>
    <cellStyle name="Comma 27 3 2" xfId="1840" xr:uid="{B5E4DF95-C693-4272-9932-C1335E8CDA54}"/>
    <cellStyle name="Comma 27 3 2 2" xfId="4919" xr:uid="{7C6CEEA0-1CB2-42D6-84F8-C42F21FC04B2}"/>
    <cellStyle name="Comma 27 3 2 2 2" xfId="13972" xr:uid="{E4E6E008-9095-41EF-AABF-3E68F5266DD1}"/>
    <cellStyle name="Comma 27 3 2 3" xfId="7933" xr:uid="{DB151E76-A62E-4789-859C-D9D5F2B87E4E}"/>
    <cellStyle name="Comma 27 3 2 3 2" xfId="16986" xr:uid="{C38F1105-09D0-4E8C-8E16-4D3EE74D111C}"/>
    <cellStyle name="Comma 27 3 2 4" xfId="10954" xr:uid="{14FE04B6-F116-4128-A3F2-EBB172ADA4A2}"/>
    <cellStyle name="Comma 27 3 3" xfId="2844" xr:uid="{E178AB08-2131-443A-A163-08466BD08139}"/>
    <cellStyle name="Comma 27 3 3 2" xfId="5923" xr:uid="{F3A9873E-72B7-47D8-8C76-9DCA319D3DBF}"/>
    <cellStyle name="Comma 27 3 3 2 2" xfId="14976" xr:uid="{2A111977-7099-49F8-8022-6E846B91DE82}"/>
    <cellStyle name="Comma 27 3 3 3" xfId="8937" xr:uid="{1F900C28-BD5C-4D63-8250-B4D7D1230F4D}"/>
    <cellStyle name="Comma 27 3 3 3 2" xfId="17990" xr:uid="{01903172-136C-4C16-AF0A-B3EE0794FC31}"/>
    <cellStyle name="Comma 27 3 3 4" xfId="11958" xr:uid="{4608EFF0-2BE7-4C0D-9467-A6ABD5A631B6}"/>
    <cellStyle name="Comma 27 3 4" xfId="3915" xr:uid="{61B66AF6-4DD5-4173-9590-D305A5FEE0E5}"/>
    <cellStyle name="Comma 27 3 4 2" xfId="12968" xr:uid="{EFDD62CB-7754-4723-A6DB-2E23965AF0E3}"/>
    <cellStyle name="Comma 27 3 5" xfId="6929" xr:uid="{02DA29CE-C06F-4662-9F24-85F28121638E}"/>
    <cellStyle name="Comma 27 3 5 2" xfId="15982" xr:uid="{30F895BF-3CEF-480E-AF02-9726A709416F}"/>
    <cellStyle name="Comma 27 3 6" xfId="9950" xr:uid="{B635E8E8-AAAD-41C5-95D8-EB0579F2CBCB}"/>
    <cellStyle name="Comma 27 4" xfId="837" xr:uid="{7EBFAE3F-F5F7-4944-ABEF-B469ED92AEBB}"/>
    <cellStyle name="Comma 27 4 2" xfId="1841" xr:uid="{6D857183-6B21-4530-A64D-A48ADD47D7A9}"/>
    <cellStyle name="Comma 27 4 2 2" xfId="4920" xr:uid="{18E3C031-A7B5-4858-A137-64501D35B2EE}"/>
    <cellStyle name="Comma 27 4 2 2 2" xfId="13973" xr:uid="{F93BDAAD-4DC6-45E4-B806-BCB5492562C7}"/>
    <cellStyle name="Comma 27 4 2 3" xfId="7934" xr:uid="{493B0F0A-4F6A-44E8-B9B5-41FBD834CB15}"/>
    <cellStyle name="Comma 27 4 2 3 2" xfId="16987" xr:uid="{57FCD90A-2BC9-4F0A-B0AC-7774749A180D}"/>
    <cellStyle name="Comma 27 4 2 4" xfId="10955" xr:uid="{6DD05876-7BFC-4085-8389-E7928DD5C95A}"/>
    <cellStyle name="Comma 27 4 3" xfId="2845" xr:uid="{4FE26DED-F4E3-4C65-B127-A9906DA3FA8E}"/>
    <cellStyle name="Comma 27 4 3 2" xfId="5924" xr:uid="{D5A5C6DF-A560-4A46-9F98-98E5DC93F86D}"/>
    <cellStyle name="Comma 27 4 3 2 2" xfId="14977" xr:uid="{D3122247-E565-448B-BE42-DB80905AC122}"/>
    <cellStyle name="Comma 27 4 3 3" xfId="8938" xr:uid="{1C5FC27B-3A4B-4F83-8217-59684428927D}"/>
    <cellStyle name="Comma 27 4 3 3 2" xfId="17991" xr:uid="{857D4AEA-F7C7-429D-9AAF-553D442C84E4}"/>
    <cellStyle name="Comma 27 4 3 4" xfId="11959" xr:uid="{4136D749-BD13-43F0-83B2-171330FBC367}"/>
    <cellStyle name="Comma 27 4 4" xfId="3916" xr:uid="{765EECED-DB26-44C2-BB3F-CD9EEC5FAFF8}"/>
    <cellStyle name="Comma 27 4 4 2" xfId="12969" xr:uid="{1E9437E9-260B-4A33-84C0-2792311DFAE5}"/>
    <cellStyle name="Comma 27 4 5" xfId="6930" xr:uid="{C00FCC63-01A7-46B7-B241-4F3FAD2FC9CA}"/>
    <cellStyle name="Comma 27 4 5 2" xfId="15983" xr:uid="{0644EFD3-02C2-4614-9631-BB4235F9F7EA}"/>
    <cellStyle name="Comma 27 4 6" xfId="9951" xr:uid="{01210ED4-5FD9-4B95-90B7-97A461E13D3C}"/>
    <cellStyle name="Comma 27 5" xfId="1395" xr:uid="{5937BD2B-F85F-43E5-98F7-0BB7F85875D7}"/>
    <cellStyle name="Comma 27 5 2" xfId="4474" xr:uid="{3D763972-77D4-4E30-826E-ED9F5309B446}"/>
    <cellStyle name="Comma 27 5 2 2" xfId="13527" xr:uid="{740732D6-1DE9-48C5-8B76-57EDB6C0D35C}"/>
    <cellStyle name="Comma 27 5 3" xfId="7488" xr:uid="{CFD60D36-D578-41AA-9CE5-44046705349A}"/>
    <cellStyle name="Comma 27 5 3 2" xfId="16541" xr:uid="{2DC6EF88-F7E1-4B55-88A9-4D7904C54BA5}"/>
    <cellStyle name="Comma 27 5 4" xfId="10509" xr:uid="{6250FED8-4C28-46BD-B5F5-693C7D8BB0F6}"/>
    <cellStyle name="Comma 27 6" xfId="2399" xr:uid="{F7017AE0-CFC7-47F6-8642-56395AA45077}"/>
    <cellStyle name="Comma 27 6 2" xfId="5478" xr:uid="{BFEA0093-0B9F-4BBA-AF32-58B0864C61E2}"/>
    <cellStyle name="Comma 27 6 2 2" xfId="14531" xr:uid="{41144839-7DDD-4B10-B18D-74391081AC82}"/>
    <cellStyle name="Comma 27 6 3" xfId="8492" xr:uid="{E849AC78-AD92-48DA-AEBC-0715E8ED339D}"/>
    <cellStyle name="Comma 27 6 3 2" xfId="17545" xr:uid="{AD489928-DEFB-4DDF-8A16-60F1EB649C17}"/>
    <cellStyle name="Comma 27 6 4" xfId="11513" xr:uid="{DE2CEC9D-03A7-4FA7-ABE8-1A67968D9780}"/>
    <cellStyle name="Comma 27 7" xfId="3468" xr:uid="{9A758F04-79A3-4BB7-99F3-5515FDD80305}"/>
    <cellStyle name="Comma 27 7 2" xfId="12521" xr:uid="{68D3E539-78D8-475A-834B-E3C5C4D89414}"/>
    <cellStyle name="Comma 27 8" xfId="6482" xr:uid="{6C4E3144-FAEE-4B4E-A744-E4193AF6CF90}"/>
    <cellStyle name="Comma 27 8 2" xfId="15535" xr:uid="{14F53723-799C-4A83-8CA4-8F32AEB3A6E7}"/>
    <cellStyle name="Comma 27 9" xfId="9502" xr:uid="{FA75BAF9-8815-4F5D-BC18-32C6BD609B51}"/>
    <cellStyle name="Comma 28" xfId="377" xr:uid="{9674854D-C00B-4A18-99B5-E4248DABB35B}"/>
    <cellStyle name="Comma 28 2" xfId="564" xr:uid="{16313E2A-0A16-4658-BE0C-2AE1DF366018}"/>
    <cellStyle name="Comma 28 2 2" xfId="838" xr:uid="{20E1C8E0-74B6-4CE5-8C4A-45E261FE2D49}"/>
    <cellStyle name="Comma 28 2 2 2" xfId="1842" xr:uid="{D2592082-5110-4FA0-99CF-1C3A7207B0B0}"/>
    <cellStyle name="Comma 28 2 2 2 2" xfId="4921" xr:uid="{2F44014F-186D-41A8-9B16-6D1B3BAA8138}"/>
    <cellStyle name="Comma 28 2 2 2 2 2" xfId="13974" xr:uid="{23BA8ABB-35F5-48C1-9A87-92AEBCEC7FBE}"/>
    <cellStyle name="Comma 28 2 2 2 3" xfId="7935" xr:uid="{C4768118-F1E0-40EA-90D5-607662161D40}"/>
    <cellStyle name="Comma 28 2 2 2 3 2" xfId="16988" xr:uid="{643457AA-3ECF-4E0E-B67A-4E0AEED8D745}"/>
    <cellStyle name="Comma 28 2 2 2 4" xfId="10956" xr:uid="{C2700A14-E454-452B-8826-729805C8CCA9}"/>
    <cellStyle name="Comma 28 2 2 3" xfId="2846" xr:uid="{12FE1948-D20B-4B8C-B6B6-13162D24FA0F}"/>
    <cellStyle name="Comma 28 2 2 3 2" xfId="5925" xr:uid="{C9976BE3-74D5-4DCB-A91A-035C7DA26FF8}"/>
    <cellStyle name="Comma 28 2 2 3 2 2" xfId="14978" xr:uid="{BB543610-E768-45C3-9E56-04C151073D3A}"/>
    <cellStyle name="Comma 28 2 2 3 3" xfId="8939" xr:uid="{55EA6B68-1398-4CAF-834A-79F61988A582}"/>
    <cellStyle name="Comma 28 2 2 3 3 2" xfId="17992" xr:uid="{C5E1DCFF-B24D-47BD-B28F-C1FBF97EA4BC}"/>
    <cellStyle name="Comma 28 2 2 3 4" xfId="11960" xr:uid="{4A69A64D-A011-4834-8AE4-5AC2421DC503}"/>
    <cellStyle name="Comma 28 2 2 4" xfId="3917" xr:uid="{6BD5FC96-CBF4-4EC8-BFA3-77C9D47E21F5}"/>
    <cellStyle name="Comma 28 2 2 4 2" xfId="12970" xr:uid="{AF0EA077-A86D-47B5-A7F1-7A794C1B4030}"/>
    <cellStyle name="Comma 28 2 2 5" xfId="6931" xr:uid="{99789D1F-533F-4448-A577-B13D031A2454}"/>
    <cellStyle name="Comma 28 2 2 5 2" xfId="15984" xr:uid="{AA054180-C049-4E4D-94A6-4D0A01900066}"/>
    <cellStyle name="Comma 28 2 2 6" xfId="9952" xr:uid="{AAF620FB-3AA6-4AC8-965A-BEC93B4A2824}"/>
    <cellStyle name="Comma 28 2 3" xfId="839" xr:uid="{C84A660C-9D14-43AC-B3B3-C7F3FA21BEA4}"/>
    <cellStyle name="Comma 28 2 3 2" xfId="1843" xr:uid="{A8F5C65C-EA5B-491F-807B-325058D7E2D2}"/>
    <cellStyle name="Comma 28 2 3 2 2" xfId="4922" xr:uid="{643E5268-0925-4141-BDDD-CE1E84F1F9CD}"/>
    <cellStyle name="Comma 28 2 3 2 2 2" xfId="13975" xr:uid="{DEEA624B-8E63-4F02-8A81-45B72F87C046}"/>
    <cellStyle name="Comma 28 2 3 2 3" xfId="7936" xr:uid="{B4F61D63-8BCE-4BB9-AC55-CF4F9FEE1B03}"/>
    <cellStyle name="Comma 28 2 3 2 3 2" xfId="16989" xr:uid="{1B992716-D51F-43A8-87C4-8F7381E072A2}"/>
    <cellStyle name="Comma 28 2 3 2 4" xfId="10957" xr:uid="{74967281-CD46-4F1F-83E9-A54AC0D650EA}"/>
    <cellStyle name="Comma 28 2 3 3" xfId="2847" xr:uid="{9A013C3A-4A09-4F3E-8CD2-73F6D0B21574}"/>
    <cellStyle name="Comma 28 2 3 3 2" xfId="5926" xr:uid="{F31D3864-0ECA-460F-A4FE-040461A0C484}"/>
    <cellStyle name="Comma 28 2 3 3 2 2" xfId="14979" xr:uid="{F731A1F1-821F-4BCF-91B3-229767EF8800}"/>
    <cellStyle name="Comma 28 2 3 3 3" xfId="8940" xr:uid="{8EE5C424-AF8E-4D93-AEFB-B751A5AD4481}"/>
    <cellStyle name="Comma 28 2 3 3 3 2" xfId="17993" xr:uid="{56C13394-AB78-4B5E-B9FD-C9A11EF98199}"/>
    <cellStyle name="Comma 28 2 3 3 4" xfId="11961" xr:uid="{83D87473-A567-4B85-80FB-5A315A91426C}"/>
    <cellStyle name="Comma 28 2 3 4" xfId="3918" xr:uid="{52A31E00-2AD7-4BAF-A2AB-E29B60F5A505}"/>
    <cellStyle name="Comma 28 2 3 4 2" xfId="12971" xr:uid="{6E903CBC-8688-4F74-A8E8-0854C1454508}"/>
    <cellStyle name="Comma 28 2 3 5" xfId="6932" xr:uid="{DF433427-2869-4E32-833E-C73864C602BB}"/>
    <cellStyle name="Comma 28 2 3 5 2" xfId="15985" xr:uid="{4CEC308F-D6BF-44F1-8F3D-D383328C7D23}"/>
    <cellStyle name="Comma 28 2 3 6" xfId="9953" xr:uid="{F994ABCC-971D-4408-BA33-2AD1CDE52329}"/>
    <cellStyle name="Comma 28 2 4" xfId="1570" xr:uid="{7287B09D-29F5-4240-B465-51882A512C4F}"/>
    <cellStyle name="Comma 28 2 4 2" xfId="4649" xr:uid="{0C4F8B11-A871-46B3-8F9D-C383B8F30845}"/>
    <cellStyle name="Comma 28 2 4 2 2" xfId="13702" xr:uid="{7E2B9955-149A-4B49-ABD0-DB7F7DB250FF}"/>
    <cellStyle name="Comma 28 2 4 3" xfId="7663" xr:uid="{FF5FA113-823A-4F6F-A92D-5C30D5FF0693}"/>
    <cellStyle name="Comma 28 2 4 3 2" xfId="16716" xr:uid="{64D5E7DD-EF93-4861-8FB5-D37890768F63}"/>
    <cellStyle name="Comma 28 2 4 4" xfId="10684" xr:uid="{AB657113-8DEA-4CF0-AF89-645A8DCF631F}"/>
    <cellStyle name="Comma 28 2 5" xfId="2574" xr:uid="{9F1A0D51-3A69-4AA2-A939-319CD0B70713}"/>
    <cellStyle name="Comma 28 2 5 2" xfId="5653" xr:uid="{0138342F-6DAB-41B0-BD16-04CDC893D7F6}"/>
    <cellStyle name="Comma 28 2 5 2 2" xfId="14706" xr:uid="{3C84A579-33CF-4533-B96A-A4AF94488F54}"/>
    <cellStyle name="Comma 28 2 5 3" xfId="8667" xr:uid="{C29CE9B4-88D2-476F-A279-830A47767A1B}"/>
    <cellStyle name="Comma 28 2 5 3 2" xfId="17720" xr:uid="{4517C98C-39F5-4B84-84E9-69A5CA59428F}"/>
    <cellStyle name="Comma 28 2 5 4" xfId="11688" xr:uid="{78DBD9BF-E270-4449-B963-4C994871CE26}"/>
    <cellStyle name="Comma 28 2 6" xfId="3645" xr:uid="{76A6777A-D64F-40D3-B4DA-4659A36CBCCF}"/>
    <cellStyle name="Comma 28 2 6 2" xfId="12698" xr:uid="{C49E8BE0-D143-4C5C-B3DF-C60D5A263874}"/>
    <cellStyle name="Comma 28 2 7" xfId="6659" xr:uid="{2AFBC2D0-4C8D-49F9-A353-047FB48263ED}"/>
    <cellStyle name="Comma 28 2 7 2" xfId="15712" xr:uid="{312275BB-EEEB-466C-932A-A81663170D1D}"/>
    <cellStyle name="Comma 28 2 8" xfId="9679" xr:uid="{916AB772-1813-48D8-854E-88C3D9C7AC26}"/>
    <cellStyle name="Comma 28 3" xfId="840" xr:uid="{FCBC42BA-B346-4AD2-8AE7-E32786CCE383}"/>
    <cellStyle name="Comma 28 3 2" xfId="1844" xr:uid="{5CAA0074-F051-44B5-998A-67EB4C4707D2}"/>
    <cellStyle name="Comma 28 3 2 2" xfId="4923" xr:uid="{1CF188DB-6BE1-4679-9814-8A6BF78F8C76}"/>
    <cellStyle name="Comma 28 3 2 2 2" xfId="13976" xr:uid="{4697BF96-2498-4E71-BDF0-1BB7B474DBE2}"/>
    <cellStyle name="Comma 28 3 2 3" xfId="7937" xr:uid="{29D6F092-97E7-4491-9A38-60AB504CDDD6}"/>
    <cellStyle name="Comma 28 3 2 3 2" xfId="16990" xr:uid="{C509A345-6F2B-4476-95EC-D6EFADB827C1}"/>
    <cellStyle name="Comma 28 3 2 4" xfId="10958" xr:uid="{9B36A8E7-3C50-4E63-B9A3-C9E12128238B}"/>
    <cellStyle name="Comma 28 3 3" xfId="2848" xr:uid="{B31DFDA4-2E6B-47F1-AA76-BD927289F8F1}"/>
    <cellStyle name="Comma 28 3 3 2" xfId="5927" xr:uid="{1B3E2B12-A68E-48FB-A144-B52216239241}"/>
    <cellStyle name="Comma 28 3 3 2 2" xfId="14980" xr:uid="{25A37153-D261-4D4D-86BD-C276AC3558F3}"/>
    <cellStyle name="Comma 28 3 3 3" xfId="8941" xr:uid="{BC9E1317-6054-46CC-A0B2-ADDEDEF1C3E9}"/>
    <cellStyle name="Comma 28 3 3 3 2" xfId="17994" xr:uid="{624A65F8-04DB-4844-A9F9-936BFDAE2CCA}"/>
    <cellStyle name="Comma 28 3 3 4" xfId="11962" xr:uid="{06529A48-EE03-4E8D-9AA8-FB802F236CFE}"/>
    <cellStyle name="Comma 28 3 4" xfId="3919" xr:uid="{261CAF13-C197-4ACE-A571-13CE85C36DA9}"/>
    <cellStyle name="Comma 28 3 4 2" xfId="12972" xr:uid="{D9BBD121-9F47-41F5-B758-862BEF015125}"/>
    <cellStyle name="Comma 28 3 5" xfId="6933" xr:uid="{5D53AE2F-A837-4DA3-BEEC-282D2A77BCE4}"/>
    <cellStyle name="Comma 28 3 5 2" xfId="15986" xr:uid="{B707C22F-2D6B-4C1D-BFBC-ABD7E7320247}"/>
    <cellStyle name="Comma 28 3 6" xfId="9954" xr:uid="{19BFA578-E2A6-4A46-ACAA-36E1873D93F7}"/>
    <cellStyle name="Comma 28 4" xfId="841" xr:uid="{BD3E1E75-7B25-434F-8F23-AE059884C95B}"/>
    <cellStyle name="Comma 28 4 2" xfId="1845" xr:uid="{F6100233-EF33-470C-A0E7-C349CC38014A}"/>
    <cellStyle name="Comma 28 4 2 2" xfId="4924" xr:uid="{A6DB0480-8016-4062-AE2D-3F05B3B54AFB}"/>
    <cellStyle name="Comma 28 4 2 2 2" xfId="13977" xr:uid="{85792A5C-A5BE-4CBA-9C2D-A78218591BB8}"/>
    <cellStyle name="Comma 28 4 2 3" xfId="7938" xr:uid="{4415B8F0-29E0-464A-BD9B-A542C4A8EA44}"/>
    <cellStyle name="Comma 28 4 2 3 2" xfId="16991" xr:uid="{322E4B91-0772-4CE2-A45F-7F3C489E781C}"/>
    <cellStyle name="Comma 28 4 2 4" xfId="10959" xr:uid="{9A693F64-0A2A-448A-90F2-715038942367}"/>
    <cellStyle name="Comma 28 4 3" xfId="2849" xr:uid="{8C90832D-F9AB-4014-A698-2DBD35CEC9CE}"/>
    <cellStyle name="Comma 28 4 3 2" xfId="5928" xr:uid="{A6AF7FEF-4894-4BF3-8B68-5D9FB6B89142}"/>
    <cellStyle name="Comma 28 4 3 2 2" xfId="14981" xr:uid="{AA199D54-7A43-435A-81F1-F85AD3185BBF}"/>
    <cellStyle name="Comma 28 4 3 3" xfId="8942" xr:uid="{8B618BF4-8BA2-4920-A943-E051F9D6C822}"/>
    <cellStyle name="Comma 28 4 3 3 2" xfId="17995" xr:uid="{F6BBCA4A-4CE3-4760-BBBC-A8DBAA9C66A8}"/>
    <cellStyle name="Comma 28 4 3 4" xfId="11963" xr:uid="{A83FFBEB-13F7-49F8-8EF5-BEBD7D03C88D}"/>
    <cellStyle name="Comma 28 4 4" xfId="3920" xr:uid="{87D9733F-9356-4A84-ADAB-3B48E63FE26D}"/>
    <cellStyle name="Comma 28 4 4 2" xfId="12973" xr:uid="{6540ECC0-F4FF-4071-9641-87832E34F4CD}"/>
    <cellStyle name="Comma 28 4 5" xfId="6934" xr:uid="{6D5EAACB-0803-4D90-B2B4-0140DB1D9216}"/>
    <cellStyle name="Comma 28 4 5 2" xfId="15987" xr:uid="{1106F123-446B-48F9-AD7D-DE0406867425}"/>
    <cellStyle name="Comma 28 4 6" xfId="9955" xr:uid="{981B9A5E-73E1-496C-819E-0BABD86D3E77}"/>
    <cellStyle name="Comma 28 5" xfId="1399" xr:uid="{02C2116C-0CB8-4738-9B37-3C13DE393AC1}"/>
    <cellStyle name="Comma 28 5 2" xfId="4478" xr:uid="{3A34E078-17D1-4F0B-A527-B037EFA3BFDC}"/>
    <cellStyle name="Comma 28 5 2 2" xfId="13531" xr:uid="{FC1D02D5-F6EC-4D9E-8A65-47AF115459CA}"/>
    <cellStyle name="Comma 28 5 3" xfId="7492" xr:uid="{011ADED8-38FD-4680-BADB-4AEC5C7680BF}"/>
    <cellStyle name="Comma 28 5 3 2" xfId="16545" xr:uid="{09679071-ECED-4DBE-8F7D-BBD85305359B}"/>
    <cellStyle name="Comma 28 5 4" xfId="10513" xr:uid="{95251312-994E-4D78-BBDA-02AE4783E278}"/>
    <cellStyle name="Comma 28 6" xfId="2403" xr:uid="{4C8B0748-1F8A-4FE4-822A-2F02F3C78136}"/>
    <cellStyle name="Comma 28 6 2" xfId="5482" xr:uid="{DD5AE6AC-63DE-4A54-AE1A-A0DD4E56CF65}"/>
    <cellStyle name="Comma 28 6 2 2" xfId="14535" xr:uid="{35596093-AE5B-4C87-962A-8FA64D26ABF9}"/>
    <cellStyle name="Comma 28 6 3" xfId="8496" xr:uid="{A457913F-843E-4303-8760-B216768891C6}"/>
    <cellStyle name="Comma 28 6 3 2" xfId="17549" xr:uid="{5B705901-19C5-44B8-A41D-2EA4524C52E8}"/>
    <cellStyle name="Comma 28 6 4" xfId="11517" xr:uid="{EB63EB9E-0301-47F2-919D-E7546DD61753}"/>
    <cellStyle name="Comma 28 7" xfId="3473" xr:uid="{8728E57F-7514-41A8-9E88-06048809826C}"/>
    <cellStyle name="Comma 28 7 2" xfId="12526" xr:uid="{70EB1F5B-1F86-4EFC-9B62-94F818FE0958}"/>
    <cellStyle name="Comma 28 8" xfId="6487" xr:uid="{D2876785-7414-4403-9CD5-D67BC0476345}"/>
    <cellStyle name="Comma 28 8 2" xfId="15540" xr:uid="{8A74F8D3-B18D-4615-8159-4FA5858576F3}"/>
    <cellStyle name="Comma 28 9" xfId="9507" xr:uid="{86DE2E66-5FDA-423D-AEFB-3594EAA53C0F}"/>
    <cellStyle name="Comma 29" xfId="361" xr:uid="{6812CF7F-B4D5-4FB1-84B3-515DF1927BF7}"/>
    <cellStyle name="Comma 29 2" xfId="558" xr:uid="{2FC63CFF-C2AF-4B18-B987-2A120AE2C046}"/>
    <cellStyle name="Comma 29 2 2" xfId="842" xr:uid="{BC2CC39C-5054-4321-8C44-924522AC9A53}"/>
    <cellStyle name="Comma 29 2 2 2" xfId="1846" xr:uid="{5B49EBEC-A31A-4205-9BC1-7D24D930C610}"/>
    <cellStyle name="Comma 29 2 2 2 2" xfId="4925" xr:uid="{6101F915-0C05-4869-897D-DA80757735A5}"/>
    <cellStyle name="Comma 29 2 2 2 2 2" xfId="13978" xr:uid="{CBA02D36-A64A-4B03-85AC-047EF9922272}"/>
    <cellStyle name="Comma 29 2 2 2 3" xfId="7939" xr:uid="{AFEF9DB1-6067-4BC3-8FE3-819E5D6437EA}"/>
    <cellStyle name="Comma 29 2 2 2 3 2" xfId="16992" xr:uid="{1789B340-BC3A-4DE5-8BCD-3C14FBE9D465}"/>
    <cellStyle name="Comma 29 2 2 2 4" xfId="10960" xr:uid="{62C29978-F347-4135-88D9-9315142670C6}"/>
    <cellStyle name="Comma 29 2 2 3" xfId="2850" xr:uid="{116E39A0-8EEC-4048-92D9-B6151CC5C943}"/>
    <cellStyle name="Comma 29 2 2 3 2" xfId="5929" xr:uid="{0859DB6E-52E8-4DD6-8A8A-7C31D2A20A93}"/>
    <cellStyle name="Comma 29 2 2 3 2 2" xfId="14982" xr:uid="{BB33E354-693D-4499-94CF-969164C8FEFD}"/>
    <cellStyle name="Comma 29 2 2 3 3" xfId="8943" xr:uid="{EA0E9C2D-6449-43DA-9D92-A956DC4CD294}"/>
    <cellStyle name="Comma 29 2 2 3 3 2" xfId="17996" xr:uid="{39CDCFF7-89F1-424D-9B40-29B3CE5D1DC0}"/>
    <cellStyle name="Comma 29 2 2 3 4" xfId="11964" xr:uid="{D4722EB3-AAA5-4EE4-B397-C752C8CDCFD0}"/>
    <cellStyle name="Comma 29 2 2 4" xfId="3921" xr:uid="{686A7AFD-19E9-43E8-A079-6DE3E0479AA7}"/>
    <cellStyle name="Comma 29 2 2 4 2" xfId="12974" xr:uid="{DA09C1DC-EAE4-4C3D-AC5D-47F9D37ACB53}"/>
    <cellStyle name="Comma 29 2 2 5" xfId="6935" xr:uid="{007A5F5F-40D9-4BE3-AE45-CEA0326B38E9}"/>
    <cellStyle name="Comma 29 2 2 5 2" xfId="15988" xr:uid="{8A61C96F-BF03-45DE-BA1E-314D98DEB0E5}"/>
    <cellStyle name="Comma 29 2 2 6" xfId="9956" xr:uid="{F9FBDDFA-1848-447A-A8EB-D7C9B4294475}"/>
    <cellStyle name="Comma 29 2 3" xfId="843" xr:uid="{78BAE38A-00B7-41C2-BF55-40F7ED503BAE}"/>
    <cellStyle name="Comma 29 2 3 2" xfId="1847" xr:uid="{EC190D60-28DE-4D39-BDDB-96184F2C73A8}"/>
    <cellStyle name="Comma 29 2 3 2 2" xfId="4926" xr:uid="{32FF7FB6-7C83-438A-AE90-8369F8E9F1CB}"/>
    <cellStyle name="Comma 29 2 3 2 2 2" xfId="13979" xr:uid="{4E8F1E47-F21C-48E8-B8E1-75C62B8492C0}"/>
    <cellStyle name="Comma 29 2 3 2 3" xfId="7940" xr:uid="{1C6434FB-E601-4BAA-B62E-545B41BE5215}"/>
    <cellStyle name="Comma 29 2 3 2 3 2" xfId="16993" xr:uid="{9959E352-467A-4777-9EA1-E0C9B9610639}"/>
    <cellStyle name="Comma 29 2 3 2 4" xfId="10961" xr:uid="{8C918FC1-F4FF-4B9A-8DA6-26274C64F73A}"/>
    <cellStyle name="Comma 29 2 3 3" xfId="2851" xr:uid="{3084075D-6686-4C1D-B801-551546FDC008}"/>
    <cellStyle name="Comma 29 2 3 3 2" xfId="5930" xr:uid="{AAFED9EA-4AAD-4D87-BB55-FD23682733E2}"/>
    <cellStyle name="Comma 29 2 3 3 2 2" xfId="14983" xr:uid="{22A31286-7D9E-4FC2-9D24-AD6A0723743B}"/>
    <cellStyle name="Comma 29 2 3 3 3" xfId="8944" xr:uid="{F1D93BB5-96F3-4938-B421-0B969B565EAA}"/>
    <cellStyle name="Comma 29 2 3 3 3 2" xfId="17997" xr:uid="{D741977A-DA4A-428E-B752-A873C1E67C02}"/>
    <cellStyle name="Comma 29 2 3 3 4" xfId="11965" xr:uid="{42DF76A2-0CF1-447D-B0DF-1C644724AF3C}"/>
    <cellStyle name="Comma 29 2 3 4" xfId="3922" xr:uid="{8E470CAF-565B-4FC7-B0FD-9C7CFF8FAE33}"/>
    <cellStyle name="Comma 29 2 3 4 2" xfId="12975" xr:uid="{B12C3BA7-3A14-4B62-8F56-4A06BEE6DB60}"/>
    <cellStyle name="Comma 29 2 3 5" xfId="6936" xr:uid="{15546ACE-A0EC-4680-8398-5A3E1C4C5FD8}"/>
    <cellStyle name="Comma 29 2 3 5 2" xfId="15989" xr:uid="{1D096EDE-5E9E-4F7C-9E85-208BB315AA10}"/>
    <cellStyle name="Comma 29 2 3 6" xfId="9957" xr:uid="{36A8C6ED-886C-46B1-8760-0502A6FC8EA0}"/>
    <cellStyle name="Comma 29 2 4" xfId="1565" xr:uid="{75E39831-8850-4900-8E32-4CFB3943E940}"/>
    <cellStyle name="Comma 29 2 4 2" xfId="4644" xr:uid="{B2BD68A8-364C-45C2-AFC7-E53BDC44DA69}"/>
    <cellStyle name="Comma 29 2 4 2 2" xfId="13697" xr:uid="{B057D072-EDFC-4EF0-A78A-3CB8B1E8E058}"/>
    <cellStyle name="Comma 29 2 4 3" xfId="7658" xr:uid="{148B7FE8-8F7D-46C7-BC1D-489A8E99D84C}"/>
    <cellStyle name="Comma 29 2 4 3 2" xfId="16711" xr:uid="{936E5C68-0F72-4A08-B222-814F72C2B980}"/>
    <cellStyle name="Comma 29 2 4 4" xfId="10679" xr:uid="{F2E86B2D-C634-4324-B90E-F41DCF7E1F88}"/>
    <cellStyle name="Comma 29 2 5" xfId="2569" xr:uid="{CFF9DCC4-8A61-414A-8692-AF22AB16A5D0}"/>
    <cellStyle name="Comma 29 2 5 2" xfId="5648" xr:uid="{EC013653-60F5-4317-929C-39B6C36485E7}"/>
    <cellStyle name="Comma 29 2 5 2 2" xfId="14701" xr:uid="{4E9F538D-0A65-4E86-B587-2C26DC984C87}"/>
    <cellStyle name="Comma 29 2 5 3" xfId="8662" xr:uid="{778A9AF7-851D-43C1-B088-2634D9CB306F}"/>
    <cellStyle name="Comma 29 2 5 3 2" xfId="17715" xr:uid="{138393B0-1646-433B-BB22-B5CBBE8A2211}"/>
    <cellStyle name="Comma 29 2 5 4" xfId="11683" xr:uid="{458C2C5E-FBC3-4544-9ACC-F34304C845FC}"/>
    <cellStyle name="Comma 29 2 6" xfId="3639" xr:uid="{BB67BD40-B7BE-4A44-9B7B-6C4FE9BBE92D}"/>
    <cellStyle name="Comma 29 2 6 2" xfId="12692" xr:uid="{C62372D7-3476-40B5-8CA9-E945D2719C98}"/>
    <cellStyle name="Comma 29 2 7" xfId="6653" xr:uid="{8A138910-7BEF-463E-93CB-1C3032766ED5}"/>
    <cellStyle name="Comma 29 2 7 2" xfId="15706" xr:uid="{4ABFED82-2DBA-4BA6-8B75-2BC51BC08D70}"/>
    <cellStyle name="Comma 29 2 8" xfId="9673" xr:uid="{DACE5879-3CEA-449D-AA9B-1ECA3A96F05A}"/>
    <cellStyle name="Comma 29 3" xfId="844" xr:uid="{C0374332-7BE0-4E09-BAF9-067E12933F53}"/>
    <cellStyle name="Comma 29 3 2" xfId="1848" xr:uid="{E556D5FD-CEDE-4CCD-B717-F4D4ED6374DE}"/>
    <cellStyle name="Comma 29 3 2 2" xfId="4927" xr:uid="{715D263D-E963-4C36-B26B-1DF1FE88E286}"/>
    <cellStyle name="Comma 29 3 2 2 2" xfId="13980" xr:uid="{0E9AA2FD-27A8-4309-A40C-0AF2E12DF5CA}"/>
    <cellStyle name="Comma 29 3 2 3" xfId="7941" xr:uid="{2DA8FA05-B1FE-4469-B56A-9AFC1F856E77}"/>
    <cellStyle name="Comma 29 3 2 3 2" xfId="16994" xr:uid="{17FDE0FA-17DC-4CEC-B770-4C673C6D22D6}"/>
    <cellStyle name="Comma 29 3 2 4" xfId="10962" xr:uid="{F8939A78-C701-43F0-8035-8EDAEAD9153E}"/>
    <cellStyle name="Comma 29 3 3" xfId="2852" xr:uid="{6F027459-80E0-45CF-870A-5B0E7A6F7237}"/>
    <cellStyle name="Comma 29 3 3 2" xfId="5931" xr:uid="{AA1FE83D-045E-470B-94A2-79AFA67FC4B5}"/>
    <cellStyle name="Comma 29 3 3 2 2" xfId="14984" xr:uid="{3E5DD8E4-ACCF-4A97-A03E-6CAAC76FB1B2}"/>
    <cellStyle name="Comma 29 3 3 3" xfId="8945" xr:uid="{9E05A65B-6453-4E2D-874B-C9EEB8BE15D9}"/>
    <cellStyle name="Comma 29 3 3 3 2" xfId="17998" xr:uid="{58D48B39-57B7-4757-BCF9-F3DC30A4F8B6}"/>
    <cellStyle name="Comma 29 3 3 4" xfId="11966" xr:uid="{A4CA14EF-2B23-40EC-A9ED-FE2AE53CA9CE}"/>
    <cellStyle name="Comma 29 3 4" xfId="3923" xr:uid="{1108EA27-3D5A-4B4E-ABB9-D05B770A66FE}"/>
    <cellStyle name="Comma 29 3 4 2" xfId="12976" xr:uid="{936E6DEE-6F77-4A03-AD88-DBA6BC55FCED}"/>
    <cellStyle name="Comma 29 3 5" xfId="6937" xr:uid="{FB64C948-4D93-41E8-867F-8431F3557F91}"/>
    <cellStyle name="Comma 29 3 5 2" xfId="15990" xr:uid="{2C043F9C-D99C-4719-A2AD-3234A69714CE}"/>
    <cellStyle name="Comma 29 3 6" xfId="9958" xr:uid="{C97BF93D-0655-4AA9-84C8-00FAB51BFBC8}"/>
    <cellStyle name="Comma 29 4" xfId="845" xr:uid="{00D04A1E-6D77-48C7-926F-DCC17DE3C9E1}"/>
    <cellStyle name="Comma 29 4 2" xfId="1849" xr:uid="{833CADD7-EF4A-4B90-BAAB-C9B3D127963D}"/>
    <cellStyle name="Comma 29 4 2 2" xfId="4928" xr:uid="{A8F3AA14-3643-4430-AC99-EC69F204028A}"/>
    <cellStyle name="Comma 29 4 2 2 2" xfId="13981" xr:uid="{0F240307-B96D-4207-AD1E-164C27CD4552}"/>
    <cellStyle name="Comma 29 4 2 3" xfId="7942" xr:uid="{9073FC80-3FE9-4485-93CB-9676D80E82F5}"/>
    <cellStyle name="Comma 29 4 2 3 2" xfId="16995" xr:uid="{E00C6F27-67EC-4FAD-8FF1-87E20F574AEF}"/>
    <cellStyle name="Comma 29 4 2 4" xfId="10963" xr:uid="{F40AF1E8-DA9A-4DA0-9BF0-5EF9B97C3FA5}"/>
    <cellStyle name="Comma 29 4 3" xfId="2853" xr:uid="{7CFC63DA-79E6-4993-B4E5-19175A05AB8A}"/>
    <cellStyle name="Comma 29 4 3 2" xfId="5932" xr:uid="{62815283-1F23-406D-88FD-A6080BA74BD8}"/>
    <cellStyle name="Comma 29 4 3 2 2" xfId="14985" xr:uid="{7E336053-1BF3-4A0B-8F6E-124937AAB75A}"/>
    <cellStyle name="Comma 29 4 3 3" xfId="8946" xr:uid="{CED0BF8F-D7B7-441D-8DFF-8E66EEB5D76C}"/>
    <cellStyle name="Comma 29 4 3 3 2" xfId="17999" xr:uid="{B0FFB9EF-B79F-4CF4-8A5B-D1808BD3A49A}"/>
    <cellStyle name="Comma 29 4 3 4" xfId="11967" xr:uid="{92FCF431-02F3-4926-A93F-3A7DF3DCBA1D}"/>
    <cellStyle name="Comma 29 4 4" xfId="3924" xr:uid="{592BEE9F-2A47-4C58-9981-0645F5C4F1A3}"/>
    <cellStyle name="Comma 29 4 4 2" xfId="12977" xr:uid="{54095158-B974-44AB-AF70-A688A0EACB2B}"/>
    <cellStyle name="Comma 29 4 5" xfId="6938" xr:uid="{6258AB93-CB26-42C9-968C-0BC2FF440E32}"/>
    <cellStyle name="Comma 29 4 5 2" xfId="15991" xr:uid="{8388261D-D3A0-4697-8953-BD85ED02E42F}"/>
    <cellStyle name="Comma 29 4 6" xfId="9959" xr:uid="{6528E73C-CA2B-4C5E-9A45-A38C80AB2338}"/>
    <cellStyle name="Comma 29 5" xfId="1394" xr:uid="{FF64A96C-41F7-4D80-BAA2-0A02839C9AC5}"/>
    <cellStyle name="Comma 29 5 2" xfId="4473" xr:uid="{9518C55D-5E4F-4B48-A5A1-248CEB10E2D8}"/>
    <cellStyle name="Comma 29 5 2 2" xfId="13526" xr:uid="{26DD0C02-A7EE-4D3C-BB8B-27FB3C3B9353}"/>
    <cellStyle name="Comma 29 5 3" xfId="7487" xr:uid="{442018D1-1C7A-426D-9276-069D0CD34C94}"/>
    <cellStyle name="Comma 29 5 3 2" xfId="16540" xr:uid="{F8858B1F-A1E0-4917-9DA9-A6914D7361A0}"/>
    <cellStyle name="Comma 29 5 4" xfId="10508" xr:uid="{DD10817A-235F-4DBA-BB4A-DCDB15BCA251}"/>
    <cellStyle name="Comma 29 6" xfId="2398" xr:uid="{FDB157F2-3A69-4287-85CF-0FB2C4487D5D}"/>
    <cellStyle name="Comma 29 6 2" xfId="5477" xr:uid="{ABCDD886-2ED7-4279-B939-3BA1F031F81E}"/>
    <cellStyle name="Comma 29 6 2 2" xfId="14530" xr:uid="{7B53EC3F-E68E-4ECA-B217-3DCD7A1ACACA}"/>
    <cellStyle name="Comma 29 6 3" xfId="8491" xr:uid="{B1F09284-6BA5-4CB3-9494-5698C1AC8BC4}"/>
    <cellStyle name="Comma 29 6 3 2" xfId="17544" xr:uid="{D996BB11-D4D8-42C2-9A34-253AF43A2A07}"/>
    <cellStyle name="Comma 29 6 4" xfId="11512" xr:uid="{F7EECAB4-AE7D-4E03-B1D7-6AE8AAB02729}"/>
    <cellStyle name="Comma 29 7" xfId="3467" xr:uid="{A65B56BB-DFAD-48B9-9B4D-18C14AF2EE82}"/>
    <cellStyle name="Comma 29 7 2" xfId="12520" xr:uid="{C0A4D1C9-A939-4B9C-B39B-41BCE78FDBEC}"/>
    <cellStyle name="Comma 29 8" xfId="6481" xr:uid="{27678810-AEB6-4E9A-AB38-939EC13CD7C8}"/>
    <cellStyle name="Comma 29 8 2" xfId="15534" xr:uid="{E679C955-4845-4456-8D38-1331C56EAFDA}"/>
    <cellStyle name="Comma 29 9" xfId="9501" xr:uid="{88B9EA09-6635-4986-88E8-2F062143B814}"/>
    <cellStyle name="Comma 3" xfId="90" xr:uid="{4EFB2476-8CC3-41EC-BF6E-F97D8ACBA082}"/>
    <cellStyle name="Comma 3 10" xfId="2259" xr:uid="{B221C5EC-A323-4C00-AE8C-3B5110E6CE86}"/>
    <cellStyle name="Comma 3 10 2" xfId="5338" xr:uid="{0AB162AF-7501-4E64-AF04-2B8E97DC8BEB}"/>
    <cellStyle name="Comma 3 10 2 2" xfId="14391" xr:uid="{2670D976-EDE6-40D7-AAE3-ACB1853E140F}"/>
    <cellStyle name="Comma 3 10 3" xfId="8352" xr:uid="{1EA0A9A9-3405-4178-8386-3C7C45B5873A}"/>
    <cellStyle name="Comma 3 10 3 2" xfId="17405" xr:uid="{7F5DF503-A681-4CFA-84BB-A43228ADFE2F}"/>
    <cellStyle name="Comma 3 10 4" xfId="11373" xr:uid="{4CDF3AA0-0875-4A40-8C89-0D7E58A35753}"/>
    <cellStyle name="Comma 3 11" xfId="3328" xr:uid="{379F53C1-FB1B-404F-B121-98B48CC8D2B2}"/>
    <cellStyle name="Comma 3 11 2" xfId="12381" xr:uid="{03BCDFC6-75E6-417F-9162-A25EC68C031D}"/>
    <cellStyle name="Comma 3 12" xfId="6342" xr:uid="{696DC240-D34A-4875-B1CA-C4781E6E9284}"/>
    <cellStyle name="Comma 3 12 2" xfId="15395" xr:uid="{6F54E53F-E126-4E15-9165-A38A6EBFA36C}"/>
    <cellStyle name="Comma 3 13" xfId="9362" xr:uid="{3A6DB735-B37B-477E-9572-36AE6D5F33F7}"/>
    <cellStyle name="Comma 3 2" xfId="106" xr:uid="{3295ECB1-F291-4B76-9A60-9B15D57B3E79}"/>
    <cellStyle name="Comma 3 2 10" xfId="3344" xr:uid="{FB142459-F666-4F06-B9F8-14B33484EF82}"/>
    <cellStyle name="Comma 3 2 10 2" xfId="12397" xr:uid="{AEC01D04-896D-41C4-A823-409604A0F1B9}"/>
    <cellStyle name="Comma 3 2 11" xfId="6358" xr:uid="{509A0198-BD9A-4410-A843-35574CFE9E20}"/>
    <cellStyle name="Comma 3 2 11 2" xfId="15411" xr:uid="{7091B9C0-21B5-4D83-8E34-58EDD15AC8D4}"/>
    <cellStyle name="Comma 3 2 12" xfId="9378" xr:uid="{CF456353-18E6-432E-9F18-4C4F04DA18D6}"/>
    <cellStyle name="Comma 3 2 2" xfId="138" xr:uid="{476BDC43-CB57-4F0F-9857-ECC3E6B383DD}"/>
    <cellStyle name="Comma 3 2 2 2" xfId="465" xr:uid="{554D318C-7D58-4A1E-AC46-E14FF37316E9}"/>
    <cellStyle name="Comma 3 2 2 2 2" xfId="846" xr:uid="{F270F649-BC97-47D7-8F32-50F70E997772}"/>
    <cellStyle name="Comma 3 2 2 2 2 2" xfId="1850" xr:uid="{987809D3-5530-4A0D-AB6B-9880B4CA0FDB}"/>
    <cellStyle name="Comma 3 2 2 2 2 2 2" xfId="4929" xr:uid="{CA20B30C-E9C6-47C8-9EF9-0CC06D9EC369}"/>
    <cellStyle name="Comma 3 2 2 2 2 2 2 2" xfId="13982" xr:uid="{288B252B-9A53-4AFB-B6E8-33C8B136F867}"/>
    <cellStyle name="Comma 3 2 2 2 2 2 3" xfId="7943" xr:uid="{454DE33F-7833-4F9A-A64C-FFC77B21AF74}"/>
    <cellStyle name="Comma 3 2 2 2 2 2 3 2" xfId="16996" xr:uid="{F02544E3-2199-42DF-9EE7-B501F2D713C4}"/>
    <cellStyle name="Comma 3 2 2 2 2 2 4" xfId="10964" xr:uid="{E901547F-2EDD-4C79-BEFD-AAAFDE1EBBC2}"/>
    <cellStyle name="Comma 3 2 2 2 2 3" xfId="2854" xr:uid="{D74302F8-AFBF-4AA8-8A11-A0B1471EDE11}"/>
    <cellStyle name="Comma 3 2 2 2 2 3 2" xfId="5933" xr:uid="{C15E21C2-BAE6-4870-946F-93687EFF08A4}"/>
    <cellStyle name="Comma 3 2 2 2 2 3 2 2" xfId="14986" xr:uid="{5810CEF7-43FD-41FA-AE02-0F5C0CE44A3E}"/>
    <cellStyle name="Comma 3 2 2 2 2 3 3" xfId="8947" xr:uid="{D4FA420A-3946-4D2D-AF35-B8BA09520BAE}"/>
    <cellStyle name="Comma 3 2 2 2 2 3 3 2" xfId="18000" xr:uid="{FECBD7CE-35EB-4A9B-8087-0AE08DF42E1E}"/>
    <cellStyle name="Comma 3 2 2 2 2 3 4" xfId="11968" xr:uid="{3F280E45-C034-41C0-9C11-97D0EE1B7D39}"/>
    <cellStyle name="Comma 3 2 2 2 2 4" xfId="3925" xr:uid="{3145F8B5-27D6-41D7-AFE9-D214A87AC944}"/>
    <cellStyle name="Comma 3 2 2 2 2 4 2" xfId="12978" xr:uid="{A48D037F-90E2-4C5C-B0F6-AB47E48D00D0}"/>
    <cellStyle name="Comma 3 2 2 2 2 5" xfId="6939" xr:uid="{E32FDC11-3C10-4D98-8A63-FB2322186B6F}"/>
    <cellStyle name="Comma 3 2 2 2 2 5 2" xfId="15992" xr:uid="{A3620BA4-F209-4FCB-A119-BCF069D83175}"/>
    <cellStyle name="Comma 3 2 2 2 2 6" xfId="9960" xr:uid="{E8D0D1CB-5114-41F1-A285-88924929EDD1}"/>
    <cellStyle name="Comma 3 2 2 2 3" xfId="847" xr:uid="{94116005-E21E-4EBC-9DE8-BBEF83EE448A}"/>
    <cellStyle name="Comma 3 2 2 2 3 2" xfId="1851" xr:uid="{09DDB00A-2EBB-4FE3-A0F5-677E01F0604F}"/>
    <cellStyle name="Comma 3 2 2 2 3 2 2" xfId="4930" xr:uid="{F5A5F1E9-96DA-48DF-8F29-899413E7FA10}"/>
    <cellStyle name="Comma 3 2 2 2 3 2 2 2" xfId="13983" xr:uid="{4E7D9A67-0156-4AF7-854E-62E444AAD39B}"/>
    <cellStyle name="Comma 3 2 2 2 3 2 3" xfId="7944" xr:uid="{D5F04468-633C-47A0-801E-5C32901B51D6}"/>
    <cellStyle name="Comma 3 2 2 2 3 2 3 2" xfId="16997" xr:uid="{43391431-D476-4756-BFB4-7BF45FCA0C4B}"/>
    <cellStyle name="Comma 3 2 2 2 3 2 4" xfId="10965" xr:uid="{39618BDD-D752-4659-BE21-2DF27C1AE713}"/>
    <cellStyle name="Comma 3 2 2 2 3 3" xfId="2855" xr:uid="{0EA8239C-230C-4F41-86AE-3F3FA7765C77}"/>
    <cellStyle name="Comma 3 2 2 2 3 3 2" xfId="5934" xr:uid="{2F81F0CC-01A2-4F13-9CB7-E4C5CF98BBBC}"/>
    <cellStyle name="Comma 3 2 2 2 3 3 2 2" xfId="14987" xr:uid="{D30F3497-7382-4098-900F-5DC9788F865C}"/>
    <cellStyle name="Comma 3 2 2 2 3 3 3" xfId="8948" xr:uid="{5FD210C8-B8EC-4558-9AF2-E4EC1F9B35BE}"/>
    <cellStyle name="Comma 3 2 2 2 3 3 3 2" xfId="18001" xr:uid="{C224FB1B-56F5-4A08-85AB-2D9B4B36ACA9}"/>
    <cellStyle name="Comma 3 2 2 2 3 3 4" xfId="11969" xr:uid="{E500A9BF-B986-4542-A343-D4DE06CF7A3D}"/>
    <cellStyle name="Comma 3 2 2 2 3 4" xfId="3926" xr:uid="{E9A6E6E5-2A34-44B1-B347-C5870249ADB4}"/>
    <cellStyle name="Comma 3 2 2 2 3 4 2" xfId="12979" xr:uid="{7D9A0DF0-E20F-4DAA-A36A-FEE7C59EC0AA}"/>
    <cellStyle name="Comma 3 2 2 2 3 5" xfId="6940" xr:uid="{A5FD3AD1-801F-4109-99D6-C1E20DBF07FA}"/>
    <cellStyle name="Comma 3 2 2 2 3 5 2" xfId="15993" xr:uid="{0C3E5C26-E318-42A4-AA56-3FC9DD182B00}"/>
    <cellStyle name="Comma 3 2 2 2 3 6" xfId="9961" xr:uid="{CC4329C7-6CCE-4CB3-BC04-95D69B686BA9}"/>
    <cellStyle name="Comma 3 2 2 2 4" xfId="1474" xr:uid="{41C20BA2-9EC6-46BB-A5F6-6B9017CD3DCF}"/>
    <cellStyle name="Comma 3 2 2 2 4 2" xfId="4553" xr:uid="{13522028-A744-4338-BF02-D90DF71EF824}"/>
    <cellStyle name="Comma 3 2 2 2 4 2 2" xfId="13606" xr:uid="{1F994EE3-249A-468A-856B-F4E7A1877960}"/>
    <cellStyle name="Comma 3 2 2 2 4 3" xfId="7567" xr:uid="{11BE4962-9EBE-4734-8E0B-0A5917403392}"/>
    <cellStyle name="Comma 3 2 2 2 4 3 2" xfId="16620" xr:uid="{2D59A024-09F5-4EEF-A4DD-ECB79E13FFA4}"/>
    <cellStyle name="Comma 3 2 2 2 4 4" xfId="10588" xr:uid="{0D52C9F9-8C3D-4029-AA08-AB741BB55487}"/>
    <cellStyle name="Comma 3 2 2 2 5" xfId="2478" xr:uid="{02AAC4D9-39C3-4748-883A-A849CFF6111C}"/>
    <cellStyle name="Comma 3 2 2 2 5 2" xfId="5557" xr:uid="{02FAC4FC-057D-4CA9-9533-8CBADF64AF74}"/>
    <cellStyle name="Comma 3 2 2 2 5 2 2" xfId="14610" xr:uid="{B34EC328-3E69-448F-A8AD-D99A9293FAFC}"/>
    <cellStyle name="Comma 3 2 2 2 5 3" xfId="8571" xr:uid="{A8716DCB-30B6-4018-B1DA-CE3C95F1D1DA}"/>
    <cellStyle name="Comma 3 2 2 2 5 3 2" xfId="17624" xr:uid="{13924E7A-5690-44E1-ACF3-2E4CC935F984}"/>
    <cellStyle name="Comma 3 2 2 2 5 4" xfId="11592" xr:uid="{337C03F9-48E7-4F2E-B7D1-3471E749C2FF}"/>
    <cellStyle name="Comma 3 2 2 2 6" xfId="3548" xr:uid="{D4E5AF16-D1CA-47ED-A02D-DA11620AA6B2}"/>
    <cellStyle name="Comma 3 2 2 2 6 2" xfId="12601" xr:uid="{1527050A-C064-49C4-8DEE-3B0E97EE4C95}"/>
    <cellStyle name="Comma 3 2 2 2 7" xfId="6562" xr:uid="{9D7D7A2F-1E05-4DE6-B3D1-EADF992DC07B}"/>
    <cellStyle name="Comma 3 2 2 2 7 2" xfId="15615" xr:uid="{EF9CA044-C411-4D5C-A876-5C72CAB926B8}"/>
    <cellStyle name="Comma 3 2 2 2 8" xfId="9582" xr:uid="{3DF52EF4-6233-4431-B995-BEDAA434EB46}"/>
    <cellStyle name="Comma 3 2 2 3" xfId="848" xr:uid="{E19CBF89-D632-4F92-9A9E-8D3801F324E8}"/>
    <cellStyle name="Comma 3 2 2 3 2" xfId="1852" xr:uid="{BCD62313-BD65-41FA-8178-0251C5800BEE}"/>
    <cellStyle name="Comma 3 2 2 3 2 2" xfId="4931" xr:uid="{666209B1-E4E5-4F5F-9E71-8D71AC5219A7}"/>
    <cellStyle name="Comma 3 2 2 3 2 2 2" xfId="13984" xr:uid="{E8A5A429-3AC5-4074-87A7-989EE52D7549}"/>
    <cellStyle name="Comma 3 2 2 3 2 3" xfId="7945" xr:uid="{D60F8EE9-39DE-4C00-9DC5-5E2A836737D0}"/>
    <cellStyle name="Comma 3 2 2 3 2 3 2" xfId="16998" xr:uid="{CB73FBC2-0FD9-48C4-9EA3-57EF9D8ADC5E}"/>
    <cellStyle name="Comma 3 2 2 3 2 4" xfId="10966" xr:uid="{A92E39F5-07A1-4561-BA20-66E1C4CFEAA5}"/>
    <cellStyle name="Comma 3 2 2 3 3" xfId="2856" xr:uid="{FA3351B0-10C1-4FC0-8E48-021793EEA9F1}"/>
    <cellStyle name="Comma 3 2 2 3 3 2" xfId="5935" xr:uid="{92C37DD7-8461-482C-A63E-45E9C1A7D0CB}"/>
    <cellStyle name="Comma 3 2 2 3 3 2 2" xfId="14988" xr:uid="{208D31C6-0ECF-4D58-AD70-919D8CC37A8A}"/>
    <cellStyle name="Comma 3 2 2 3 3 3" xfId="8949" xr:uid="{AE07834C-C770-402F-BA9E-D8F4559BA87C}"/>
    <cellStyle name="Comma 3 2 2 3 3 3 2" xfId="18002" xr:uid="{54CE8504-5646-480F-B2FC-FE8E0B5EC800}"/>
    <cellStyle name="Comma 3 2 2 3 3 4" xfId="11970" xr:uid="{C9CEAA0C-53A1-435D-BE69-9ADB9B9576C8}"/>
    <cellStyle name="Comma 3 2 2 3 4" xfId="3927" xr:uid="{C99411EC-B1FF-43D9-A3A3-DE5ED843CA75}"/>
    <cellStyle name="Comma 3 2 2 3 4 2" xfId="12980" xr:uid="{B8C0CA4C-1929-4C95-84AE-D1276A1BDD15}"/>
    <cellStyle name="Comma 3 2 2 3 5" xfId="6941" xr:uid="{60FC2ED6-941B-47AD-8665-5CA61F63B7D4}"/>
    <cellStyle name="Comma 3 2 2 3 5 2" xfId="15994" xr:uid="{96A30470-2B0B-4B72-B82C-0639257FE53D}"/>
    <cellStyle name="Comma 3 2 2 3 6" xfId="9962" xr:uid="{BB2DBDBB-A179-43C9-9512-320023E30C86}"/>
    <cellStyle name="Comma 3 2 2 4" xfId="849" xr:uid="{7AD86DCA-A271-407D-BE35-DFB4E42DC221}"/>
    <cellStyle name="Comma 3 2 2 4 2" xfId="1853" xr:uid="{BB30585C-93E6-4229-9F17-80E2CC8D8B80}"/>
    <cellStyle name="Comma 3 2 2 4 2 2" xfId="4932" xr:uid="{D265B9AF-7C45-4BAC-9F15-1862E1116A53}"/>
    <cellStyle name="Comma 3 2 2 4 2 2 2" xfId="13985" xr:uid="{0DC1BE4A-BFFA-486B-B398-130DCF842908}"/>
    <cellStyle name="Comma 3 2 2 4 2 3" xfId="7946" xr:uid="{D537D62E-7C5E-4A64-8084-C5E5C62D93F9}"/>
    <cellStyle name="Comma 3 2 2 4 2 3 2" xfId="16999" xr:uid="{CA62B3DF-C804-45CB-8145-BB21E1C212F9}"/>
    <cellStyle name="Comma 3 2 2 4 2 4" xfId="10967" xr:uid="{30CF92BB-A689-4FF9-A687-F6577EA793A7}"/>
    <cellStyle name="Comma 3 2 2 4 3" xfId="2857" xr:uid="{553A52A8-EF3E-43FB-9C3A-80777CA187D2}"/>
    <cellStyle name="Comma 3 2 2 4 3 2" xfId="5936" xr:uid="{42286589-198C-44B9-A384-858CFBC726D9}"/>
    <cellStyle name="Comma 3 2 2 4 3 2 2" xfId="14989" xr:uid="{46D8E955-27C7-4172-B2FA-5585E426883F}"/>
    <cellStyle name="Comma 3 2 2 4 3 3" xfId="8950" xr:uid="{130EFE1D-8392-4DD4-9899-8C8A82275AC4}"/>
    <cellStyle name="Comma 3 2 2 4 3 3 2" xfId="18003" xr:uid="{B9BE3488-8C31-4256-848E-42985866DFCB}"/>
    <cellStyle name="Comma 3 2 2 4 3 4" xfId="11971" xr:uid="{512BC2ED-C642-4AA6-A8A4-19E4AA795FE0}"/>
    <cellStyle name="Comma 3 2 2 4 4" xfId="3928" xr:uid="{90D9E2EB-7429-48E2-B78D-58DB036A22F2}"/>
    <cellStyle name="Comma 3 2 2 4 4 2" xfId="12981" xr:uid="{BDCB8DCA-2CFE-4F87-BE64-0363FDEA6385}"/>
    <cellStyle name="Comma 3 2 2 4 5" xfId="6942" xr:uid="{C81BB4C0-424A-4EB0-A5AF-DA14D43B263B}"/>
    <cellStyle name="Comma 3 2 2 4 5 2" xfId="15995" xr:uid="{19DAAEA8-1E9E-43FA-9EF4-239B1D339992}"/>
    <cellStyle name="Comma 3 2 2 4 6" xfId="9963" xr:uid="{D54AF8B3-0B60-4F50-87D9-433FE0218427}"/>
    <cellStyle name="Comma 3 2 2 5" xfId="1303" xr:uid="{4AD7B7CB-07B0-420B-BDAD-2C7B28CE1D0D}"/>
    <cellStyle name="Comma 3 2 2 5 2" xfId="4382" xr:uid="{893C4E19-F426-4DDE-BAD9-BC2215877316}"/>
    <cellStyle name="Comma 3 2 2 5 2 2" xfId="13435" xr:uid="{AADFD76A-CAEB-4E61-9BBA-63BB0740A6A4}"/>
    <cellStyle name="Comma 3 2 2 5 3" xfId="7396" xr:uid="{ECC2C297-44E9-4C2A-ABBB-B7F5DEFFA54C}"/>
    <cellStyle name="Comma 3 2 2 5 3 2" xfId="16449" xr:uid="{5720B11E-9DB3-4D03-92F6-6B12DF149379}"/>
    <cellStyle name="Comma 3 2 2 5 4" xfId="10417" xr:uid="{700B329E-C631-4A2E-9BFE-0893B1CF02B8}"/>
    <cellStyle name="Comma 3 2 2 6" xfId="2307" xr:uid="{198F34EC-6045-4989-BC03-35C513974B81}"/>
    <cellStyle name="Comma 3 2 2 6 2" xfId="5386" xr:uid="{AD49492A-2702-4D9E-A92C-BC32D9AE41BD}"/>
    <cellStyle name="Comma 3 2 2 6 2 2" xfId="14439" xr:uid="{125CB822-B863-4FBF-8B2A-4FBEF040BE5E}"/>
    <cellStyle name="Comma 3 2 2 6 3" xfId="8400" xr:uid="{5CB4F7ED-86B6-4AC0-8553-F4B2231A9FB4}"/>
    <cellStyle name="Comma 3 2 2 6 3 2" xfId="17453" xr:uid="{5E34B5DB-70A2-4917-B6E3-F02BECC41550}"/>
    <cellStyle name="Comma 3 2 2 6 4" xfId="11421" xr:uid="{E34E42AC-C77A-4E3F-80BC-5D0A51E9412B}"/>
    <cellStyle name="Comma 3 2 2 7" xfId="3376" xr:uid="{E801DC73-2779-4817-8E7F-A42624C41BA0}"/>
    <cellStyle name="Comma 3 2 2 7 2" xfId="12429" xr:uid="{9E7C752A-A734-463B-805F-A46D892E6942}"/>
    <cellStyle name="Comma 3 2 2 8" xfId="6390" xr:uid="{850BA74D-9C6D-4396-93C4-6D7D8729A461}"/>
    <cellStyle name="Comma 3 2 2 8 2" xfId="15443" xr:uid="{ABD43BF1-9311-48C7-845E-890FE22A9487}"/>
    <cellStyle name="Comma 3 2 2 9" xfId="9410" xr:uid="{92E0CE6B-5E8A-471B-90DD-56ADEC43C601}"/>
    <cellStyle name="Comma 3 2 3" xfId="270" xr:uid="{C06D2C66-DBE6-4A1C-BF54-D8E577ADE9BE}"/>
    <cellStyle name="Comma 3 2 3 2" xfId="510" xr:uid="{DB74A28A-3CF5-40F4-8BC4-9C01CC6A7426}"/>
    <cellStyle name="Comma 3 2 3 2 2" xfId="850" xr:uid="{5D3C62DA-DE94-474B-BA55-70DF0FA1CE7D}"/>
    <cellStyle name="Comma 3 2 3 2 2 2" xfId="1854" xr:uid="{F712554B-BAEF-4F5B-9A50-39436FA88E28}"/>
    <cellStyle name="Comma 3 2 3 2 2 2 2" xfId="4933" xr:uid="{F175CBC8-A4FC-405E-80E1-031D8A1BF295}"/>
    <cellStyle name="Comma 3 2 3 2 2 2 2 2" xfId="13986" xr:uid="{E3E827B0-3B6A-4B03-AB93-FED67E267499}"/>
    <cellStyle name="Comma 3 2 3 2 2 2 3" xfId="7947" xr:uid="{80F48740-9B41-430A-8074-6E7DBA57605B}"/>
    <cellStyle name="Comma 3 2 3 2 2 2 3 2" xfId="17000" xr:uid="{7E7F00C3-DFAD-405E-87DE-2C347159F8F0}"/>
    <cellStyle name="Comma 3 2 3 2 2 2 4" xfId="10968" xr:uid="{F52B165E-1814-4DC0-BCFC-40D580599C26}"/>
    <cellStyle name="Comma 3 2 3 2 2 3" xfId="2858" xr:uid="{2C146391-C172-4986-987A-BDAD5EFBDCBD}"/>
    <cellStyle name="Comma 3 2 3 2 2 3 2" xfId="5937" xr:uid="{31BB6C2C-3A6E-4935-886F-0422BB731BFD}"/>
    <cellStyle name="Comma 3 2 3 2 2 3 2 2" xfId="14990" xr:uid="{148FBED4-CCC6-48AE-9CA0-1E1005C41C0D}"/>
    <cellStyle name="Comma 3 2 3 2 2 3 3" xfId="8951" xr:uid="{7385AB90-29E3-4C50-8696-D3E911AFBF1A}"/>
    <cellStyle name="Comma 3 2 3 2 2 3 3 2" xfId="18004" xr:uid="{86E0BF75-1406-453B-BF8B-2B274BA51F6E}"/>
    <cellStyle name="Comma 3 2 3 2 2 3 4" xfId="11972" xr:uid="{0A2A67A7-7AD7-4D16-A868-F6BF67448329}"/>
    <cellStyle name="Comma 3 2 3 2 2 4" xfId="3929" xr:uid="{E14F2099-DC1D-455B-9083-7C00D901D60C}"/>
    <cellStyle name="Comma 3 2 3 2 2 4 2" xfId="12982" xr:uid="{276C2B7B-5F08-4FF3-ACF5-5B2E56F485C6}"/>
    <cellStyle name="Comma 3 2 3 2 2 5" xfId="6943" xr:uid="{A7284538-069C-431E-9CB8-CA70EDE4AF21}"/>
    <cellStyle name="Comma 3 2 3 2 2 5 2" xfId="15996" xr:uid="{3B0744CA-E2E0-47CC-80B9-88E54F7228BA}"/>
    <cellStyle name="Comma 3 2 3 2 2 6" xfId="9964" xr:uid="{B38D070E-21E9-4118-B7AB-AD0FDC604093}"/>
    <cellStyle name="Comma 3 2 3 2 3" xfId="851" xr:uid="{9B8B1EB3-9E71-4E1E-B2D9-A364B4A7DBF5}"/>
    <cellStyle name="Comma 3 2 3 2 3 2" xfId="1855" xr:uid="{2B342D7C-F40A-4A53-9081-0210CF6F2D4C}"/>
    <cellStyle name="Comma 3 2 3 2 3 2 2" xfId="4934" xr:uid="{710F7A34-7805-431D-A986-1C30522761F8}"/>
    <cellStyle name="Comma 3 2 3 2 3 2 2 2" xfId="13987" xr:uid="{571BF015-7AB7-4765-A1E9-1393CA2713B9}"/>
    <cellStyle name="Comma 3 2 3 2 3 2 3" xfId="7948" xr:uid="{6E40644E-C2C3-44D7-AF83-BAC010516FF1}"/>
    <cellStyle name="Comma 3 2 3 2 3 2 3 2" xfId="17001" xr:uid="{E5E11EA2-C812-4DC8-8747-9A0462CC02B0}"/>
    <cellStyle name="Comma 3 2 3 2 3 2 4" xfId="10969" xr:uid="{4071FC3B-4B51-41F3-8A72-A6E27CCF0507}"/>
    <cellStyle name="Comma 3 2 3 2 3 3" xfId="2859" xr:uid="{F251CD4F-C575-4659-8487-CBD89CB9FB11}"/>
    <cellStyle name="Comma 3 2 3 2 3 3 2" xfId="5938" xr:uid="{81B7540E-4C12-4F0E-A677-3C163D4D7DB1}"/>
    <cellStyle name="Comma 3 2 3 2 3 3 2 2" xfId="14991" xr:uid="{176386F9-96E6-4A18-A157-8D313D68485C}"/>
    <cellStyle name="Comma 3 2 3 2 3 3 3" xfId="8952" xr:uid="{269A2F73-CE93-4812-AE6C-8DCDAFD5C24F}"/>
    <cellStyle name="Comma 3 2 3 2 3 3 3 2" xfId="18005" xr:uid="{B21D8638-FF59-4B74-BB59-210450A54AF7}"/>
    <cellStyle name="Comma 3 2 3 2 3 3 4" xfId="11973" xr:uid="{03AEC0E8-14E8-40F1-AEB2-77C57469FF91}"/>
    <cellStyle name="Comma 3 2 3 2 3 4" xfId="3930" xr:uid="{9121E7AB-ED64-4A11-9E5E-EB032E1625A1}"/>
    <cellStyle name="Comma 3 2 3 2 3 4 2" xfId="12983" xr:uid="{5CDCF4F2-EB30-451B-BAB1-14C5B44317A8}"/>
    <cellStyle name="Comma 3 2 3 2 3 5" xfId="6944" xr:uid="{90E2BD02-8F1E-4E7A-AF87-7958F0093177}"/>
    <cellStyle name="Comma 3 2 3 2 3 5 2" xfId="15997" xr:uid="{7A13BB88-0B92-4557-AD01-E7859EFDEC21}"/>
    <cellStyle name="Comma 3 2 3 2 3 6" xfId="9965" xr:uid="{4F0EA3B1-23E3-4473-AF2C-A378D8D11484}"/>
    <cellStyle name="Comma 3 2 3 2 4" xfId="1518" xr:uid="{1DEC7472-644A-4492-A7F8-2CADA5C7F566}"/>
    <cellStyle name="Comma 3 2 3 2 4 2" xfId="4597" xr:uid="{E0466B0E-9A85-49AA-935D-076CCCC40150}"/>
    <cellStyle name="Comma 3 2 3 2 4 2 2" xfId="13650" xr:uid="{C412EB0F-8466-41BD-B0B4-F5F253A2D3CC}"/>
    <cellStyle name="Comma 3 2 3 2 4 3" xfId="7611" xr:uid="{41B23F62-CE9F-4DEA-9371-265CA50CCF74}"/>
    <cellStyle name="Comma 3 2 3 2 4 3 2" xfId="16664" xr:uid="{85249BC6-E437-424D-98BD-F08715B5F8E1}"/>
    <cellStyle name="Comma 3 2 3 2 4 4" xfId="10632" xr:uid="{69A5B2D5-ABFD-4AF1-8EE5-E3B41B84C976}"/>
    <cellStyle name="Comma 3 2 3 2 5" xfId="2522" xr:uid="{304FF123-65C2-4BE5-BCE9-188EF5E10D26}"/>
    <cellStyle name="Comma 3 2 3 2 5 2" xfId="5601" xr:uid="{949AAE26-EFD0-4AA3-BB48-DE54B922AE69}"/>
    <cellStyle name="Comma 3 2 3 2 5 2 2" xfId="14654" xr:uid="{66DF4820-F62E-4239-A03E-6BC10BEBB59E}"/>
    <cellStyle name="Comma 3 2 3 2 5 3" xfId="8615" xr:uid="{69E600C3-E787-4B19-9D80-78347F8BEE93}"/>
    <cellStyle name="Comma 3 2 3 2 5 3 2" xfId="17668" xr:uid="{C1488621-F583-486C-87D8-5805DB49DA01}"/>
    <cellStyle name="Comma 3 2 3 2 5 4" xfId="11636" xr:uid="{8580C623-8DCE-44FD-B745-24A092709003}"/>
    <cellStyle name="Comma 3 2 3 2 6" xfId="3592" xr:uid="{D797F857-3E49-4F00-B9DD-E9F251A096BB}"/>
    <cellStyle name="Comma 3 2 3 2 6 2" xfId="12645" xr:uid="{FBF6025F-F2B5-466B-92B7-2782C632F067}"/>
    <cellStyle name="Comma 3 2 3 2 7" xfId="6606" xr:uid="{4D8F377C-FA32-418B-B8F9-B707EE4580D4}"/>
    <cellStyle name="Comma 3 2 3 2 7 2" xfId="15659" xr:uid="{D4DFB078-315D-4BEA-B0E8-A250DC205156}"/>
    <cellStyle name="Comma 3 2 3 2 8" xfId="9626" xr:uid="{33C8A346-CC96-4C68-BE78-DD38BCD096DC}"/>
    <cellStyle name="Comma 3 2 3 3" xfId="852" xr:uid="{7F7C9394-C131-413E-A3CB-AA96617091DE}"/>
    <cellStyle name="Comma 3 2 3 3 2" xfId="1856" xr:uid="{D7B59E81-0226-4E1F-87B2-6A869B06709C}"/>
    <cellStyle name="Comma 3 2 3 3 2 2" xfId="4935" xr:uid="{DFB9F2B7-B422-4D09-B66F-71A3FE8AB0DD}"/>
    <cellStyle name="Comma 3 2 3 3 2 2 2" xfId="13988" xr:uid="{3F757A83-61B9-4640-92DE-125F4B4F4478}"/>
    <cellStyle name="Comma 3 2 3 3 2 3" xfId="7949" xr:uid="{F3E69AB7-F38D-42CE-816F-CD422A794C8C}"/>
    <cellStyle name="Comma 3 2 3 3 2 3 2" xfId="17002" xr:uid="{493626AD-A9A7-4F60-BBB3-558548741EFA}"/>
    <cellStyle name="Comma 3 2 3 3 2 4" xfId="10970" xr:uid="{39B8D5B8-7AC0-42CF-BF18-7C500BB76F5B}"/>
    <cellStyle name="Comma 3 2 3 3 3" xfId="2860" xr:uid="{47A1DD4A-5268-4574-9A39-7712A8C88475}"/>
    <cellStyle name="Comma 3 2 3 3 3 2" xfId="5939" xr:uid="{AE6838EB-52CA-4F12-92CE-D5FB3C21942C}"/>
    <cellStyle name="Comma 3 2 3 3 3 2 2" xfId="14992" xr:uid="{A63EDFF5-6B80-4746-BB56-8BE3FFD7C93E}"/>
    <cellStyle name="Comma 3 2 3 3 3 3" xfId="8953" xr:uid="{BB72C083-FC63-4A47-9B17-71D782BDC1A0}"/>
    <cellStyle name="Comma 3 2 3 3 3 3 2" xfId="18006" xr:uid="{783C5371-6524-47A6-9F63-22F759223FF9}"/>
    <cellStyle name="Comma 3 2 3 3 3 4" xfId="11974" xr:uid="{E9923C35-DE0A-4ADC-9062-3C13FFEC03A7}"/>
    <cellStyle name="Comma 3 2 3 3 4" xfId="3931" xr:uid="{004F4EC7-DC40-43C4-9CC2-3356A208F5B2}"/>
    <cellStyle name="Comma 3 2 3 3 4 2" xfId="12984" xr:uid="{CC4A82F0-BD13-442E-A578-8EDAAF624C58}"/>
    <cellStyle name="Comma 3 2 3 3 5" xfId="6945" xr:uid="{D1F87F29-B2E4-479B-BFD0-818863FE71B1}"/>
    <cellStyle name="Comma 3 2 3 3 5 2" xfId="15998" xr:uid="{272088D0-AF0F-4798-B55C-F74DFE2A0D80}"/>
    <cellStyle name="Comma 3 2 3 3 6" xfId="9966" xr:uid="{45F992DA-F0EB-45C1-A5E9-C1C0F92A93D3}"/>
    <cellStyle name="Comma 3 2 3 4" xfId="853" xr:uid="{056BE88A-5398-4081-B2AF-3825BFED63DB}"/>
    <cellStyle name="Comma 3 2 3 4 2" xfId="1857" xr:uid="{A4AAE7A0-2B16-4C41-B0A9-E103CAE1975A}"/>
    <cellStyle name="Comma 3 2 3 4 2 2" xfId="4936" xr:uid="{3D6B488C-1C1B-4978-ADAA-E38728C1DC04}"/>
    <cellStyle name="Comma 3 2 3 4 2 2 2" xfId="13989" xr:uid="{584D0A8A-5357-4841-BD0C-F843A966695B}"/>
    <cellStyle name="Comma 3 2 3 4 2 3" xfId="7950" xr:uid="{04E9B76C-044E-495E-9C3E-DD9917C91C5E}"/>
    <cellStyle name="Comma 3 2 3 4 2 3 2" xfId="17003" xr:uid="{44CE0B3B-4CFA-4D89-A291-3D642AFD02AF}"/>
    <cellStyle name="Comma 3 2 3 4 2 4" xfId="10971" xr:uid="{1D68C17B-7568-48C0-8025-9E5F4379D28A}"/>
    <cellStyle name="Comma 3 2 3 4 3" xfId="2861" xr:uid="{D139667D-F3B2-4CCF-BF4E-42CC166DF299}"/>
    <cellStyle name="Comma 3 2 3 4 3 2" xfId="5940" xr:uid="{CB7BAAC1-6FAF-4993-A399-0168F326FD15}"/>
    <cellStyle name="Comma 3 2 3 4 3 2 2" xfId="14993" xr:uid="{DC51AA43-63D8-4424-BACC-727885D0C145}"/>
    <cellStyle name="Comma 3 2 3 4 3 3" xfId="8954" xr:uid="{9677DE57-49CF-48E9-A5EE-68D2E2D9094B}"/>
    <cellStyle name="Comma 3 2 3 4 3 3 2" xfId="18007" xr:uid="{585B6661-1D1C-4BA3-970D-666BB820AC69}"/>
    <cellStyle name="Comma 3 2 3 4 3 4" xfId="11975" xr:uid="{2C904191-43E0-4C51-B521-C679BD26B982}"/>
    <cellStyle name="Comma 3 2 3 4 4" xfId="3932" xr:uid="{34A5E893-1E33-4FC7-9677-6893751AB40A}"/>
    <cellStyle name="Comma 3 2 3 4 4 2" xfId="12985" xr:uid="{32AF2D82-C29D-449B-BF65-79EBFE9CCA39}"/>
    <cellStyle name="Comma 3 2 3 4 5" xfId="6946" xr:uid="{FAC0B3CD-553D-4074-BE00-55DF58EF6BB6}"/>
    <cellStyle name="Comma 3 2 3 4 5 2" xfId="15999" xr:uid="{2DE07AA1-FC9D-4E0E-A2F4-5091DBADF777}"/>
    <cellStyle name="Comma 3 2 3 4 6" xfId="9967" xr:uid="{F10340DC-06F1-4FEF-A0E8-3F350F23EDC0}"/>
    <cellStyle name="Comma 3 2 3 5" xfId="1347" xr:uid="{F8AFF5E8-9B6B-422B-9B58-54D9C1757743}"/>
    <cellStyle name="Comma 3 2 3 5 2" xfId="4426" xr:uid="{FB702C61-1D7B-4FD4-8966-E557499CA0C4}"/>
    <cellStyle name="Comma 3 2 3 5 2 2" xfId="13479" xr:uid="{C50B9361-7DE2-427F-98CB-7459690BC0B6}"/>
    <cellStyle name="Comma 3 2 3 5 3" xfId="7440" xr:uid="{14E80ACC-990A-4078-BA71-B6A0F283A079}"/>
    <cellStyle name="Comma 3 2 3 5 3 2" xfId="16493" xr:uid="{8F8584E4-FDE4-495C-B75C-290C8E6E3DB6}"/>
    <cellStyle name="Comma 3 2 3 5 4" xfId="10461" xr:uid="{0B588E41-5011-43E4-886C-882FC16149E0}"/>
    <cellStyle name="Comma 3 2 3 6" xfId="2351" xr:uid="{D0C7AAAA-5E58-4FDB-86AC-9F0C6425A842}"/>
    <cellStyle name="Comma 3 2 3 6 2" xfId="5430" xr:uid="{CD62ED8B-8D0C-42A7-90D4-207A9D2AF71E}"/>
    <cellStyle name="Comma 3 2 3 6 2 2" xfId="14483" xr:uid="{60C72427-6AA7-4BC9-AAF3-D992B5BBA2EE}"/>
    <cellStyle name="Comma 3 2 3 6 3" xfId="8444" xr:uid="{ECA020B1-FD96-4E6E-9CD1-B8BEA96FB0AF}"/>
    <cellStyle name="Comma 3 2 3 6 3 2" xfId="17497" xr:uid="{564F3A57-0322-4D71-BE07-1F4DDF998671}"/>
    <cellStyle name="Comma 3 2 3 6 4" xfId="11465" xr:uid="{CCEF72C9-0433-4595-8B21-AFD5EA6E7A93}"/>
    <cellStyle name="Comma 3 2 3 7" xfId="3420" xr:uid="{3742350B-BB79-4A42-87F6-2EF1097F6991}"/>
    <cellStyle name="Comma 3 2 3 7 2" xfId="12473" xr:uid="{E46DF304-9C6C-4AF5-B05E-C25B7E6B44DB}"/>
    <cellStyle name="Comma 3 2 3 8" xfId="6434" xr:uid="{F1A7993D-70A7-485B-97C4-D032370ED2E6}"/>
    <cellStyle name="Comma 3 2 3 8 2" xfId="15487" xr:uid="{A76A5E2E-85E3-4F59-BD1C-1CCE208D1667}"/>
    <cellStyle name="Comma 3 2 3 9" xfId="9454" xr:uid="{043C1B0C-30A8-4815-A2D5-13FF4F69F1D2}"/>
    <cellStyle name="Comma 3 2 4" xfId="352" xr:uid="{24253213-416D-49F1-B4F0-52B4DCF49693}"/>
    <cellStyle name="Comma 3 2 4 2" xfId="550" xr:uid="{2E377636-BA92-4CE2-AB1E-7D9C883D3F07}"/>
    <cellStyle name="Comma 3 2 4 2 2" xfId="854" xr:uid="{493857D0-6CC3-41FD-955F-81E7B3B2AD1B}"/>
    <cellStyle name="Comma 3 2 4 2 2 2" xfId="1858" xr:uid="{18FDDEB7-80E1-4FD5-A0C3-2F4B8D16CFA3}"/>
    <cellStyle name="Comma 3 2 4 2 2 2 2" xfId="4937" xr:uid="{8A6DB1A3-E3D8-48DC-857E-FE835440635B}"/>
    <cellStyle name="Comma 3 2 4 2 2 2 2 2" xfId="13990" xr:uid="{CD78E8E3-4430-410E-93DC-64F5B5D17EBB}"/>
    <cellStyle name="Comma 3 2 4 2 2 2 3" xfId="7951" xr:uid="{7D690056-6027-4A11-B1AB-7E62DCAB7BAF}"/>
    <cellStyle name="Comma 3 2 4 2 2 2 3 2" xfId="17004" xr:uid="{38009755-77F2-4390-B903-55BDE59EA7C7}"/>
    <cellStyle name="Comma 3 2 4 2 2 2 4" xfId="10972" xr:uid="{97DAC892-B5AF-46B8-A2BC-8D7A1E76C937}"/>
    <cellStyle name="Comma 3 2 4 2 2 3" xfId="2862" xr:uid="{E317807E-16E7-46D9-8E71-EABFAE124DFD}"/>
    <cellStyle name="Comma 3 2 4 2 2 3 2" xfId="5941" xr:uid="{C64383E3-645F-46FD-9696-61FE5430F08D}"/>
    <cellStyle name="Comma 3 2 4 2 2 3 2 2" xfId="14994" xr:uid="{0F134B7A-AE91-4541-B68B-5D7BBC45ADC1}"/>
    <cellStyle name="Comma 3 2 4 2 2 3 3" xfId="8955" xr:uid="{0FEF90C5-895E-4DAF-8EE8-06AC1A3768A8}"/>
    <cellStyle name="Comma 3 2 4 2 2 3 3 2" xfId="18008" xr:uid="{3B18A3B7-FFC9-4790-A016-E86FB4D7011B}"/>
    <cellStyle name="Comma 3 2 4 2 2 3 4" xfId="11976" xr:uid="{0B553B5F-F5EB-4E0F-87A4-536218DDB032}"/>
    <cellStyle name="Comma 3 2 4 2 2 4" xfId="3933" xr:uid="{D4800D89-31E1-4E02-8507-94F5B9F4C2DB}"/>
    <cellStyle name="Comma 3 2 4 2 2 4 2" xfId="12986" xr:uid="{9D95BBEF-F0FF-4A38-B36D-C7C44D0B2A7C}"/>
    <cellStyle name="Comma 3 2 4 2 2 5" xfId="6947" xr:uid="{EBE90624-C26A-4212-B7EE-DC48F4088CCD}"/>
    <cellStyle name="Comma 3 2 4 2 2 5 2" xfId="16000" xr:uid="{C9B8828E-B498-446D-91C9-4134BD93AEDB}"/>
    <cellStyle name="Comma 3 2 4 2 2 6" xfId="9968" xr:uid="{B30B79A3-0C38-4A68-9F5D-8507C3CF6BE0}"/>
    <cellStyle name="Comma 3 2 4 2 3" xfId="855" xr:uid="{AA651ED8-71AF-49D8-84EF-5D6540E22ADA}"/>
    <cellStyle name="Comma 3 2 4 2 3 2" xfId="1859" xr:uid="{B69A2F72-739B-439E-BE0C-A33C2D31724F}"/>
    <cellStyle name="Comma 3 2 4 2 3 2 2" xfId="4938" xr:uid="{26730212-F6D1-4A46-BAD7-DA542314CF8A}"/>
    <cellStyle name="Comma 3 2 4 2 3 2 2 2" xfId="13991" xr:uid="{6D85B60F-5BD2-44E1-82BA-F008362443F6}"/>
    <cellStyle name="Comma 3 2 4 2 3 2 3" xfId="7952" xr:uid="{EA949467-C297-4DD6-B3DE-70327B07588E}"/>
    <cellStyle name="Comma 3 2 4 2 3 2 3 2" xfId="17005" xr:uid="{911A7309-A424-46C8-AB3A-ED3DD65ACD5C}"/>
    <cellStyle name="Comma 3 2 4 2 3 2 4" xfId="10973" xr:uid="{6AA63E56-944F-4A5A-B047-72982B8B11E1}"/>
    <cellStyle name="Comma 3 2 4 2 3 3" xfId="2863" xr:uid="{B270FD4D-9D06-4DF8-853C-81E3F4B08E44}"/>
    <cellStyle name="Comma 3 2 4 2 3 3 2" xfId="5942" xr:uid="{018EE87F-1ABC-4805-82A3-0445F5D08CF5}"/>
    <cellStyle name="Comma 3 2 4 2 3 3 2 2" xfId="14995" xr:uid="{1003F611-636E-4B61-86DB-40A7CC6FB828}"/>
    <cellStyle name="Comma 3 2 4 2 3 3 3" xfId="8956" xr:uid="{A913C444-D65A-478E-B788-846C6F8A566E}"/>
    <cellStyle name="Comma 3 2 4 2 3 3 3 2" xfId="18009" xr:uid="{E1A633BE-3057-47EE-BAE4-9AB8E6E394B9}"/>
    <cellStyle name="Comma 3 2 4 2 3 3 4" xfId="11977" xr:uid="{CC463744-EA1B-4A85-B559-AF2477F5B978}"/>
    <cellStyle name="Comma 3 2 4 2 3 4" xfId="3934" xr:uid="{50BAF30D-01BF-4391-A787-23E987578C89}"/>
    <cellStyle name="Comma 3 2 4 2 3 4 2" xfId="12987" xr:uid="{6CD5D678-F50F-4B00-A4CB-6157EF4B7B9E}"/>
    <cellStyle name="Comma 3 2 4 2 3 5" xfId="6948" xr:uid="{997A48F7-2647-4387-9A83-19783B6051A9}"/>
    <cellStyle name="Comma 3 2 4 2 3 5 2" xfId="16001" xr:uid="{09F62EED-D442-42EF-9C28-B73691B7C98A}"/>
    <cellStyle name="Comma 3 2 4 2 3 6" xfId="9969" xr:uid="{DF331D5F-EB62-4FEF-926E-B75259100B3E}"/>
    <cellStyle name="Comma 3 2 4 2 4" xfId="1557" xr:uid="{D9DA19E6-88D5-471E-B450-F2F3501726D5}"/>
    <cellStyle name="Comma 3 2 4 2 4 2" xfId="4636" xr:uid="{8BBC16C2-3E26-42DD-867A-D368F2EE2439}"/>
    <cellStyle name="Comma 3 2 4 2 4 2 2" xfId="13689" xr:uid="{617CD8A6-DE27-4AA3-B52C-8A4500E0D42E}"/>
    <cellStyle name="Comma 3 2 4 2 4 3" xfId="7650" xr:uid="{5AC42935-6539-46AE-AEB5-DF53A37E4DF0}"/>
    <cellStyle name="Comma 3 2 4 2 4 3 2" xfId="16703" xr:uid="{76F0864A-0A35-4642-BE7F-EB67D17C1B88}"/>
    <cellStyle name="Comma 3 2 4 2 4 4" xfId="10671" xr:uid="{CBBFF5B0-EFFB-46F9-8E06-305AF9F2CC17}"/>
    <cellStyle name="Comma 3 2 4 2 5" xfId="2561" xr:uid="{F9823CAC-2691-471D-864F-3D5C0457A5E0}"/>
    <cellStyle name="Comma 3 2 4 2 5 2" xfId="5640" xr:uid="{D1076F0F-AADE-4ED8-ADF6-C05A3626C252}"/>
    <cellStyle name="Comma 3 2 4 2 5 2 2" xfId="14693" xr:uid="{EE3AFA1A-76A0-411A-BAF7-57BF653234E4}"/>
    <cellStyle name="Comma 3 2 4 2 5 3" xfId="8654" xr:uid="{7B484975-018E-4C1A-ADD6-86F759E6205A}"/>
    <cellStyle name="Comma 3 2 4 2 5 3 2" xfId="17707" xr:uid="{BD866D7E-27C5-489C-82AD-523B8F3BF8D0}"/>
    <cellStyle name="Comma 3 2 4 2 5 4" xfId="11675" xr:uid="{42661CEE-BC44-443A-8B11-54A088C349EC}"/>
    <cellStyle name="Comma 3 2 4 2 6" xfId="3631" xr:uid="{FDC7FC56-A189-4AAA-B29F-B8DB20BB26AF}"/>
    <cellStyle name="Comma 3 2 4 2 6 2" xfId="12684" xr:uid="{B5CBBAC0-3E73-47F6-AA90-CF2BE0DBFC18}"/>
    <cellStyle name="Comma 3 2 4 2 7" xfId="6645" xr:uid="{F9FB8169-A58E-4B27-AB9B-C8D2D414E6B6}"/>
    <cellStyle name="Comma 3 2 4 2 7 2" xfId="15698" xr:uid="{219F2E98-BF52-4BC8-A89B-E073405AABAC}"/>
    <cellStyle name="Comma 3 2 4 2 8" xfId="9665" xr:uid="{33385FF9-E3DA-4842-A641-713E7DC0971F}"/>
    <cellStyle name="Comma 3 2 4 3" xfId="856" xr:uid="{9235A6AD-2932-44DF-ACA1-294D74FA34C8}"/>
    <cellStyle name="Comma 3 2 4 3 2" xfId="1860" xr:uid="{DE418DAC-8827-46E6-B65B-B162258023DA}"/>
    <cellStyle name="Comma 3 2 4 3 2 2" xfId="4939" xr:uid="{A0AB97E6-FFF7-4E05-B6AB-CA8436BC1D7D}"/>
    <cellStyle name="Comma 3 2 4 3 2 2 2" xfId="13992" xr:uid="{BD3BB42A-DEC3-4E93-988B-4B420805796D}"/>
    <cellStyle name="Comma 3 2 4 3 2 3" xfId="7953" xr:uid="{5BC4A0FE-6A0E-4B3A-A52F-BE0FCDF2B2A1}"/>
    <cellStyle name="Comma 3 2 4 3 2 3 2" xfId="17006" xr:uid="{F523AF95-0C2A-4115-86CF-3D7559D616F1}"/>
    <cellStyle name="Comma 3 2 4 3 2 4" xfId="10974" xr:uid="{D717C0A5-F6FE-4099-9B8B-06FE1A4DF143}"/>
    <cellStyle name="Comma 3 2 4 3 3" xfId="2864" xr:uid="{A9A24349-60B5-4BC7-9926-ABD8DCA38B1D}"/>
    <cellStyle name="Comma 3 2 4 3 3 2" xfId="5943" xr:uid="{21F855CD-24EA-472D-8A19-BF44FDFCE042}"/>
    <cellStyle name="Comma 3 2 4 3 3 2 2" xfId="14996" xr:uid="{13BD14FE-F74A-42AB-B340-F5BD2446AC53}"/>
    <cellStyle name="Comma 3 2 4 3 3 3" xfId="8957" xr:uid="{0007A29A-CF3E-49B2-9AC3-2B4A185F15E1}"/>
    <cellStyle name="Comma 3 2 4 3 3 3 2" xfId="18010" xr:uid="{79D6FDBA-E742-4CE9-A95F-39D63F38EF42}"/>
    <cellStyle name="Comma 3 2 4 3 3 4" xfId="11978" xr:uid="{2CDD3107-E8C4-4775-BA62-9B8C10EDB578}"/>
    <cellStyle name="Comma 3 2 4 3 4" xfId="3935" xr:uid="{E76EA784-BA79-4CA4-891E-CE104227FF52}"/>
    <cellStyle name="Comma 3 2 4 3 4 2" xfId="12988" xr:uid="{F50FBF6C-FED9-4103-9984-1D6C36F7523E}"/>
    <cellStyle name="Comma 3 2 4 3 5" xfId="6949" xr:uid="{CE2440DB-8E32-4B91-BCA6-ABB2BFFD9D6F}"/>
    <cellStyle name="Comma 3 2 4 3 5 2" xfId="16002" xr:uid="{CE4B5CB2-B96B-41E2-9C43-3A5041F72C39}"/>
    <cellStyle name="Comma 3 2 4 3 6" xfId="9970" xr:uid="{D0891AC8-AB49-41E2-AE7C-F1B860A99C7F}"/>
    <cellStyle name="Comma 3 2 4 4" xfId="857" xr:uid="{BE63BAF1-9AAC-4466-B42F-3D1FDF9A8FB5}"/>
    <cellStyle name="Comma 3 2 4 4 2" xfId="1861" xr:uid="{54AC0F3B-15C1-44C4-9917-CE4E3D5CB8F5}"/>
    <cellStyle name="Comma 3 2 4 4 2 2" xfId="4940" xr:uid="{59BB7A79-52CB-4A9C-8B79-54A9A0C9D437}"/>
    <cellStyle name="Comma 3 2 4 4 2 2 2" xfId="13993" xr:uid="{6CE3C1D3-9B6C-4F06-98AC-0D76C6B39825}"/>
    <cellStyle name="Comma 3 2 4 4 2 3" xfId="7954" xr:uid="{E80012AC-F22D-4D96-A0C6-D3E6F87212F7}"/>
    <cellStyle name="Comma 3 2 4 4 2 3 2" xfId="17007" xr:uid="{FBF36C91-A38E-4F7B-9721-E20D3B6EF110}"/>
    <cellStyle name="Comma 3 2 4 4 2 4" xfId="10975" xr:uid="{565760F8-B146-4472-A5F7-A0225CF3610C}"/>
    <cellStyle name="Comma 3 2 4 4 3" xfId="2865" xr:uid="{543AD67A-7089-48F2-B991-689D2A548367}"/>
    <cellStyle name="Comma 3 2 4 4 3 2" xfId="5944" xr:uid="{0976F6B0-149B-4865-B6EF-0BDFE04D098F}"/>
    <cellStyle name="Comma 3 2 4 4 3 2 2" xfId="14997" xr:uid="{4C351BE3-931D-4C1E-BDC3-F35CC2BB8BF4}"/>
    <cellStyle name="Comma 3 2 4 4 3 3" xfId="8958" xr:uid="{5F929753-51E3-46E5-9477-C52C9583A6FC}"/>
    <cellStyle name="Comma 3 2 4 4 3 3 2" xfId="18011" xr:uid="{979E3BF6-D026-4B8A-BBCF-0E7702967C49}"/>
    <cellStyle name="Comma 3 2 4 4 3 4" xfId="11979" xr:uid="{FA9BD10D-8E54-46DA-8BD4-CC2278F533AC}"/>
    <cellStyle name="Comma 3 2 4 4 4" xfId="3936" xr:uid="{784EE484-4F91-4D3C-82E5-EDF25348AC09}"/>
    <cellStyle name="Comma 3 2 4 4 4 2" xfId="12989" xr:uid="{7BED41A8-12C6-43E7-88EE-8B6D4A42E7B8}"/>
    <cellStyle name="Comma 3 2 4 4 5" xfId="6950" xr:uid="{B1EC86C0-B216-4327-8055-631F92B12DAA}"/>
    <cellStyle name="Comma 3 2 4 4 5 2" xfId="16003" xr:uid="{8553ABE6-7052-4FDD-9097-B6989CC08B4C}"/>
    <cellStyle name="Comma 3 2 4 4 6" xfId="9971" xr:uid="{67FFC793-7AF3-447E-B509-398F3F6767F4}"/>
    <cellStyle name="Comma 3 2 4 5" xfId="1386" xr:uid="{F2DE66A9-0AFE-47E2-BA1F-918200930718}"/>
    <cellStyle name="Comma 3 2 4 5 2" xfId="4465" xr:uid="{38E3EF51-B38B-40E7-8A5C-ED05ECBE7A98}"/>
    <cellStyle name="Comma 3 2 4 5 2 2" xfId="13518" xr:uid="{53D9AC6D-63D8-465D-842B-A70BBC1EA589}"/>
    <cellStyle name="Comma 3 2 4 5 3" xfId="7479" xr:uid="{8A04EE94-6F7E-4143-920F-14AD37223905}"/>
    <cellStyle name="Comma 3 2 4 5 3 2" xfId="16532" xr:uid="{51AACB26-A60E-4237-8562-36F4A47818BD}"/>
    <cellStyle name="Comma 3 2 4 5 4" xfId="10500" xr:uid="{307EB2E7-DEA2-42CE-908F-F0631E685B80}"/>
    <cellStyle name="Comma 3 2 4 6" xfId="2390" xr:uid="{F054F980-FC19-473C-A41C-6464DEEECEB3}"/>
    <cellStyle name="Comma 3 2 4 6 2" xfId="5469" xr:uid="{DECD8281-7359-4B89-AAAA-81C6ED521D7A}"/>
    <cellStyle name="Comma 3 2 4 6 2 2" xfId="14522" xr:uid="{9D53BA3A-52CE-4349-9989-4BA4440FE8D1}"/>
    <cellStyle name="Comma 3 2 4 6 3" xfId="8483" xr:uid="{E3C2597A-2953-4BDE-B20B-9794657B703D}"/>
    <cellStyle name="Comma 3 2 4 6 3 2" xfId="17536" xr:uid="{D97A324F-55A5-4656-8D45-1E253EEC3A8A}"/>
    <cellStyle name="Comma 3 2 4 6 4" xfId="11504" xr:uid="{C50BAEE2-F09F-4DA6-82FB-D1387B7D2484}"/>
    <cellStyle name="Comma 3 2 4 7" xfId="3459" xr:uid="{5C8CB150-48CB-4115-8E00-6765AFCE009C}"/>
    <cellStyle name="Comma 3 2 4 7 2" xfId="12512" xr:uid="{C0636DF4-2546-428E-B14B-A43DB663547C}"/>
    <cellStyle name="Comma 3 2 4 8" xfId="6473" xr:uid="{A96080BF-8161-4C87-80FF-DA5F55B43E9E}"/>
    <cellStyle name="Comma 3 2 4 8 2" xfId="15526" xr:uid="{7E588C21-962B-493F-969A-E5157BA4E544}"/>
    <cellStyle name="Comma 3 2 4 9" xfId="9493" xr:uid="{B0EEE68F-A91F-449A-B08A-BC7340BE9B05}"/>
    <cellStyle name="Comma 3 2 5" xfId="433" xr:uid="{7A0CAF82-0F66-47C9-ABB5-79F56F58CE94}"/>
    <cellStyle name="Comma 3 2 5 2" xfId="858" xr:uid="{6EEFC5B3-12B2-4D4D-9056-97F516E9B262}"/>
    <cellStyle name="Comma 3 2 5 2 2" xfId="1862" xr:uid="{9C27CE6D-408A-4103-AD86-98318EA6A39B}"/>
    <cellStyle name="Comma 3 2 5 2 2 2" xfId="4941" xr:uid="{BDB8DC27-0E8D-4D8C-B599-5DB97358DB36}"/>
    <cellStyle name="Comma 3 2 5 2 2 2 2" xfId="13994" xr:uid="{D2EBCD63-1913-4726-9D63-3BFC49243DAE}"/>
    <cellStyle name="Comma 3 2 5 2 2 3" xfId="7955" xr:uid="{A71B9B6F-EF23-437C-ABF9-5E34A212F3A1}"/>
    <cellStyle name="Comma 3 2 5 2 2 3 2" xfId="17008" xr:uid="{8EB349F2-A304-4D77-8B9C-10A1DCF063DD}"/>
    <cellStyle name="Comma 3 2 5 2 2 4" xfId="10976" xr:uid="{6BB39D3F-6459-459E-AE5A-854BD9B29076}"/>
    <cellStyle name="Comma 3 2 5 2 3" xfId="2866" xr:uid="{DF108988-EC45-4960-A7FE-985495C6A6F4}"/>
    <cellStyle name="Comma 3 2 5 2 3 2" xfId="5945" xr:uid="{E532F07F-E8C4-41A2-80B4-252652CBA5BE}"/>
    <cellStyle name="Comma 3 2 5 2 3 2 2" xfId="14998" xr:uid="{EA6E8F41-B64A-48EE-9609-A92389AFD103}"/>
    <cellStyle name="Comma 3 2 5 2 3 3" xfId="8959" xr:uid="{0AA72AF0-429C-439B-BC12-D227C563F7DB}"/>
    <cellStyle name="Comma 3 2 5 2 3 3 2" xfId="18012" xr:uid="{D75BCCFE-8262-4CCE-A1D0-E102497B5006}"/>
    <cellStyle name="Comma 3 2 5 2 3 4" xfId="11980" xr:uid="{36D0168F-D517-4168-9CF5-21C0D1BAFABA}"/>
    <cellStyle name="Comma 3 2 5 2 4" xfId="3937" xr:uid="{8BE43736-2C3A-4786-890B-CAFFC5E61121}"/>
    <cellStyle name="Comma 3 2 5 2 4 2" xfId="12990" xr:uid="{E296BCB2-8CFE-4537-BC58-DA3ECC803453}"/>
    <cellStyle name="Comma 3 2 5 2 5" xfId="6951" xr:uid="{19FFC309-7895-4B2D-B1FB-0C98713BED92}"/>
    <cellStyle name="Comma 3 2 5 2 5 2" xfId="16004" xr:uid="{34F7C1F5-1460-480E-9FF3-CA74F8099DD0}"/>
    <cellStyle name="Comma 3 2 5 2 6" xfId="9972" xr:uid="{849EBE66-0796-4EAE-A164-734AEA82EEBA}"/>
    <cellStyle name="Comma 3 2 5 3" xfId="859" xr:uid="{C2405971-E585-4C4C-A178-80C51412CE9F}"/>
    <cellStyle name="Comma 3 2 5 3 2" xfId="1863" xr:uid="{166CCF9C-289C-494D-980F-82424D04D316}"/>
    <cellStyle name="Comma 3 2 5 3 2 2" xfId="4942" xr:uid="{3B889473-F54D-4358-863F-0E9AA3FCE523}"/>
    <cellStyle name="Comma 3 2 5 3 2 2 2" xfId="13995" xr:uid="{30A39C26-643A-41B1-AB2D-BD8C845F29C5}"/>
    <cellStyle name="Comma 3 2 5 3 2 3" xfId="7956" xr:uid="{B8D167FE-97AE-4B46-879E-EA7BA4C35ACC}"/>
    <cellStyle name="Comma 3 2 5 3 2 3 2" xfId="17009" xr:uid="{69284FC3-DE27-4D97-BA8A-DDDE3926E14A}"/>
    <cellStyle name="Comma 3 2 5 3 2 4" xfId="10977" xr:uid="{107C0EA2-A46F-4B9D-858E-491B7F9DE551}"/>
    <cellStyle name="Comma 3 2 5 3 3" xfId="2867" xr:uid="{AA96147E-4EC7-462C-A2BD-8011EC13DB28}"/>
    <cellStyle name="Comma 3 2 5 3 3 2" xfId="5946" xr:uid="{8B62E05D-7C57-4A9C-A7A5-19D913B2F7FE}"/>
    <cellStyle name="Comma 3 2 5 3 3 2 2" xfId="14999" xr:uid="{1BF44E2B-1946-44BF-9A16-EB8583349E30}"/>
    <cellStyle name="Comma 3 2 5 3 3 3" xfId="8960" xr:uid="{12013D43-32DA-4DD2-BD48-74DFFAE2894C}"/>
    <cellStyle name="Comma 3 2 5 3 3 3 2" xfId="18013" xr:uid="{E755329D-9F6A-4C86-A356-AD895E52F301}"/>
    <cellStyle name="Comma 3 2 5 3 3 4" xfId="11981" xr:uid="{D8A350D9-224E-4D4D-8AF2-F5ED28286A04}"/>
    <cellStyle name="Comma 3 2 5 3 4" xfId="3938" xr:uid="{4414F06E-7F69-4C33-92F9-1F2F2763AA9B}"/>
    <cellStyle name="Comma 3 2 5 3 4 2" xfId="12991" xr:uid="{9CA5AA3D-4E1A-4538-ACE4-E9087747D522}"/>
    <cellStyle name="Comma 3 2 5 3 5" xfId="6952" xr:uid="{58A87B54-FBFB-4A5F-87E0-381CD6208A5A}"/>
    <cellStyle name="Comma 3 2 5 3 5 2" xfId="16005" xr:uid="{661D9E89-0038-482A-919D-66E8509AC890}"/>
    <cellStyle name="Comma 3 2 5 3 6" xfId="9973" xr:uid="{5E67FDA9-01A9-4A92-90CA-8BB5B9EB2027}"/>
    <cellStyle name="Comma 3 2 5 4" xfId="1442" xr:uid="{B50DB4C4-713B-4469-8ABA-4F6D40F77535}"/>
    <cellStyle name="Comma 3 2 5 4 2" xfId="4521" xr:uid="{D6B9E355-166A-4FB8-A9F6-FEE9CE87BAB1}"/>
    <cellStyle name="Comma 3 2 5 4 2 2" xfId="13574" xr:uid="{081ED826-B9E5-4975-87C1-10C14BA37CB6}"/>
    <cellStyle name="Comma 3 2 5 4 3" xfId="7535" xr:uid="{39C73081-BE2A-4E29-ADB3-4193EE93A9D9}"/>
    <cellStyle name="Comma 3 2 5 4 3 2" xfId="16588" xr:uid="{D7D9F7FD-ADB1-42DD-8DE5-4E75A4967ED0}"/>
    <cellStyle name="Comma 3 2 5 4 4" xfId="10556" xr:uid="{03D069C5-83D8-44FD-AA1A-09A18E3F00C7}"/>
    <cellStyle name="Comma 3 2 5 5" xfId="2446" xr:uid="{D13241F2-EBC7-4413-B106-CDDDC66E0E4B}"/>
    <cellStyle name="Comma 3 2 5 5 2" xfId="5525" xr:uid="{ADC33A1B-A57D-419C-8183-E13755D3316F}"/>
    <cellStyle name="Comma 3 2 5 5 2 2" xfId="14578" xr:uid="{906EE6AD-EF66-47DC-9990-7741738FD1F7}"/>
    <cellStyle name="Comma 3 2 5 5 3" xfId="8539" xr:uid="{645A133E-812E-42FA-8E3D-7A73570518A0}"/>
    <cellStyle name="Comma 3 2 5 5 3 2" xfId="17592" xr:uid="{854545A8-B775-4DA4-BD9B-D2B8DC74A411}"/>
    <cellStyle name="Comma 3 2 5 5 4" xfId="11560" xr:uid="{D394A3C7-2820-4E7E-9B83-836F3FADDFB6}"/>
    <cellStyle name="Comma 3 2 5 6" xfId="3516" xr:uid="{4C9FDE2D-BC33-4438-8E95-20843199DE29}"/>
    <cellStyle name="Comma 3 2 5 6 2" xfId="12569" xr:uid="{45AF726D-7A0E-49E9-A054-1D2E61D4095B}"/>
    <cellStyle name="Comma 3 2 5 7" xfId="6530" xr:uid="{5231487E-3639-4FB0-BE7D-A6034A65C83A}"/>
    <cellStyle name="Comma 3 2 5 7 2" xfId="15583" xr:uid="{A92DEFD8-7FAA-4869-BFBF-CE2E98CF39F0}"/>
    <cellStyle name="Comma 3 2 5 8" xfId="9550" xr:uid="{51106380-474A-41D0-BD7E-71A1177505D5}"/>
    <cellStyle name="Comma 3 2 6" xfId="860" xr:uid="{05A7B10F-C1BC-452B-B2A9-0BB2625AC141}"/>
    <cellStyle name="Comma 3 2 6 2" xfId="1864" xr:uid="{F11CEA85-0F16-4EE0-9C2F-9209A0E178E7}"/>
    <cellStyle name="Comma 3 2 6 2 2" xfId="4943" xr:uid="{21E6EC57-D049-486C-A490-F721075AE26C}"/>
    <cellStyle name="Comma 3 2 6 2 2 2" xfId="13996" xr:uid="{C090B4D7-40C5-4268-A8DA-0454C0CCDA8F}"/>
    <cellStyle name="Comma 3 2 6 2 3" xfId="7957" xr:uid="{6563A5D1-0C21-48AD-9A3D-015076ED4F23}"/>
    <cellStyle name="Comma 3 2 6 2 3 2" xfId="17010" xr:uid="{4C73C12B-2011-44ED-A3AB-09A436F2921A}"/>
    <cellStyle name="Comma 3 2 6 2 4" xfId="10978" xr:uid="{D93E9E18-8763-46AB-8FD9-4C6ABC55ACFC}"/>
    <cellStyle name="Comma 3 2 6 3" xfId="2868" xr:uid="{4C6C2A52-A11E-4D13-A8F7-8464ECF92389}"/>
    <cellStyle name="Comma 3 2 6 3 2" xfId="5947" xr:uid="{6EE3AF00-E124-400C-BF3F-DF85269757FB}"/>
    <cellStyle name="Comma 3 2 6 3 2 2" xfId="15000" xr:uid="{D810CC91-7217-4666-AEE6-0EB321040391}"/>
    <cellStyle name="Comma 3 2 6 3 3" xfId="8961" xr:uid="{0B028D57-D9A3-4D4A-AED3-6805C952F3C2}"/>
    <cellStyle name="Comma 3 2 6 3 3 2" xfId="18014" xr:uid="{B4C5A994-9CE3-4594-9491-C1144405F83C}"/>
    <cellStyle name="Comma 3 2 6 3 4" xfId="11982" xr:uid="{2BA528B1-4EAE-44D3-A170-E828EEF3420D}"/>
    <cellStyle name="Comma 3 2 6 4" xfId="3939" xr:uid="{87DAB18E-00EF-4700-B081-BBEB7665A559}"/>
    <cellStyle name="Comma 3 2 6 4 2" xfId="12992" xr:uid="{1AA3799B-43C8-413C-8C73-A1E68BCB9D76}"/>
    <cellStyle name="Comma 3 2 6 5" xfId="6953" xr:uid="{8713FBD3-44D8-476A-826D-0265F2E80E4A}"/>
    <cellStyle name="Comma 3 2 6 5 2" xfId="16006" xr:uid="{B8A052BC-09A3-4A6A-82CF-428484FBB949}"/>
    <cellStyle name="Comma 3 2 6 6" xfId="9974" xr:uid="{20717B47-1DAE-4FC5-A0FE-0FE19D2B1C79}"/>
    <cellStyle name="Comma 3 2 7" xfId="861" xr:uid="{DDB60800-0DF3-40B2-812C-AC7DA42F3FC5}"/>
    <cellStyle name="Comma 3 2 7 2" xfId="1865" xr:uid="{DC4B0A0C-CA01-4166-9F58-9CA3A41E931B}"/>
    <cellStyle name="Comma 3 2 7 2 2" xfId="4944" xr:uid="{553F0489-BE0C-418B-9B53-C68B8F912E47}"/>
    <cellStyle name="Comma 3 2 7 2 2 2" xfId="13997" xr:uid="{95E39156-9853-4A2E-8095-9E478374D738}"/>
    <cellStyle name="Comma 3 2 7 2 3" xfId="7958" xr:uid="{13A31C50-DF33-4571-B010-297728399362}"/>
    <cellStyle name="Comma 3 2 7 2 3 2" xfId="17011" xr:uid="{AADDD9B4-757B-420B-A59D-40D81C86814F}"/>
    <cellStyle name="Comma 3 2 7 2 4" xfId="10979" xr:uid="{02DBF8F8-FF5E-40E6-BA96-27A13FD9800B}"/>
    <cellStyle name="Comma 3 2 7 3" xfId="2869" xr:uid="{B92879E5-572C-48A9-9347-FEFB5B9A08B6}"/>
    <cellStyle name="Comma 3 2 7 3 2" xfId="5948" xr:uid="{BEA8C457-F051-488B-9799-DEAD9B2B39ED}"/>
    <cellStyle name="Comma 3 2 7 3 2 2" xfId="15001" xr:uid="{CC79241C-C8F7-4207-8592-759EE33E73BD}"/>
    <cellStyle name="Comma 3 2 7 3 3" xfId="8962" xr:uid="{E28F9A5A-57B4-4318-8A16-37526448AC2B}"/>
    <cellStyle name="Comma 3 2 7 3 3 2" xfId="18015" xr:uid="{63986593-43E9-48BB-8B95-85DBE3645B2A}"/>
    <cellStyle name="Comma 3 2 7 3 4" xfId="11983" xr:uid="{E55A8249-F7F4-43A8-868E-F143E2628AED}"/>
    <cellStyle name="Comma 3 2 7 4" xfId="3940" xr:uid="{54AF9BB4-9BB6-4455-886C-F1980F4AD27E}"/>
    <cellStyle name="Comma 3 2 7 4 2" xfId="12993" xr:uid="{33140155-28BE-4BA3-84E1-9DD2EEB82A14}"/>
    <cellStyle name="Comma 3 2 7 5" xfId="6954" xr:uid="{F430A16E-C38F-45C6-8579-A068A2A14C78}"/>
    <cellStyle name="Comma 3 2 7 5 2" xfId="16007" xr:uid="{1D1BD9BB-6171-486F-9FB6-123AA1C49841}"/>
    <cellStyle name="Comma 3 2 7 6" xfId="9975" xr:uid="{D3A6985B-C9E5-4635-9B95-17C7C520E1D8}"/>
    <cellStyle name="Comma 3 2 8" xfId="1271" xr:uid="{61A1EA84-BEC0-4439-A392-7CE81A01AAA0}"/>
    <cellStyle name="Comma 3 2 8 2" xfId="4350" xr:uid="{4E234073-BA2F-433F-9FB4-513F09207474}"/>
    <cellStyle name="Comma 3 2 8 2 2" xfId="13403" xr:uid="{25AA8E31-5C35-414E-86ED-935705040E2E}"/>
    <cellStyle name="Comma 3 2 8 3" xfId="7364" xr:uid="{B106F5F0-DC3B-4E0B-A444-59D6D8CD7BD0}"/>
    <cellStyle name="Comma 3 2 8 3 2" xfId="16417" xr:uid="{90172026-E7BE-4C2B-B5EF-A8869BD65305}"/>
    <cellStyle name="Comma 3 2 8 4" xfId="10385" xr:uid="{1649F31D-C0E8-41E5-B373-2C4089DC4DC9}"/>
    <cellStyle name="Comma 3 2 9" xfId="2275" xr:uid="{88B79AA0-4B83-4D2B-8BB4-C3C693B02C09}"/>
    <cellStyle name="Comma 3 2 9 2" xfId="5354" xr:uid="{0D7A620E-6BDC-445B-B2F8-F8C2165C0837}"/>
    <cellStyle name="Comma 3 2 9 2 2" xfId="14407" xr:uid="{6767CC07-359A-4273-903E-FE7FC68C0D41}"/>
    <cellStyle name="Comma 3 2 9 3" xfId="8368" xr:uid="{CDB341CB-374B-48DD-91E1-62E5E6990F40}"/>
    <cellStyle name="Comma 3 2 9 3 2" xfId="17421" xr:uid="{B04732FF-530D-4170-85AF-0FF6F4442587}"/>
    <cellStyle name="Comma 3 2 9 4" xfId="11389" xr:uid="{BD364A3D-7F2D-4A02-AF12-65E873E41F73}"/>
    <cellStyle name="Comma 3 3" xfId="122" xr:uid="{12692E78-C666-411F-8B6F-A1ED03DBD740}"/>
    <cellStyle name="Comma 3 3 10" xfId="6374" xr:uid="{22A39CB6-E435-43D9-BB89-90E060DBD576}"/>
    <cellStyle name="Comma 3 3 10 2" xfId="15427" xr:uid="{B425F9C1-B771-4AC6-99FF-042450712F98}"/>
    <cellStyle name="Comma 3 3 11" xfId="9394" xr:uid="{45098B2A-37EB-4E81-861E-F40CA64294D5}"/>
    <cellStyle name="Comma 3 3 2" xfId="267" xr:uid="{9ABB4845-5308-46E0-A3B4-D8BA6C0B3415}"/>
    <cellStyle name="Comma 3 3 2 2" xfId="509" xr:uid="{E4EACDF4-6F9B-4802-950B-225F0C4B759F}"/>
    <cellStyle name="Comma 3 3 2 2 2" xfId="862" xr:uid="{1A5F2B09-07BC-4931-8239-4309AD011160}"/>
    <cellStyle name="Comma 3 3 2 2 2 2" xfId="1866" xr:uid="{4672D3F2-4871-4F54-B52A-026802316190}"/>
    <cellStyle name="Comma 3 3 2 2 2 2 2" xfId="4945" xr:uid="{447A2A25-1AC7-42E5-B88F-72CB9C0AF62E}"/>
    <cellStyle name="Comma 3 3 2 2 2 2 2 2" xfId="13998" xr:uid="{B2A358B8-DD7E-4451-9B80-48D2B7C01D64}"/>
    <cellStyle name="Comma 3 3 2 2 2 2 3" xfId="7959" xr:uid="{645DF84B-335D-43FF-BDD0-FCF80C8A6161}"/>
    <cellStyle name="Comma 3 3 2 2 2 2 3 2" xfId="17012" xr:uid="{C88A5357-FF06-47DF-96A1-5F55D1E8D897}"/>
    <cellStyle name="Comma 3 3 2 2 2 2 4" xfId="10980" xr:uid="{38F39433-A39E-4947-8C2B-C4B9DB74221E}"/>
    <cellStyle name="Comma 3 3 2 2 2 3" xfId="2870" xr:uid="{749807B7-F42A-4983-842A-12A5BAF6B6B7}"/>
    <cellStyle name="Comma 3 3 2 2 2 3 2" xfId="5949" xr:uid="{0DEF961C-5D57-4F95-8F83-F2D5461AE616}"/>
    <cellStyle name="Comma 3 3 2 2 2 3 2 2" xfId="15002" xr:uid="{5C620AE1-3F74-4809-8EA4-0943BA096D32}"/>
    <cellStyle name="Comma 3 3 2 2 2 3 3" xfId="8963" xr:uid="{38ED758D-1B49-4F0A-8CAA-9CC0D7970991}"/>
    <cellStyle name="Comma 3 3 2 2 2 3 3 2" xfId="18016" xr:uid="{2B473A5B-181E-4386-A22C-586C994E2F42}"/>
    <cellStyle name="Comma 3 3 2 2 2 3 4" xfId="11984" xr:uid="{713C9BA0-3B22-492D-9C3E-045699317F64}"/>
    <cellStyle name="Comma 3 3 2 2 2 4" xfId="3941" xr:uid="{0E8FAB14-A21B-4800-BC09-FC42C6E1F6C5}"/>
    <cellStyle name="Comma 3 3 2 2 2 4 2" xfId="12994" xr:uid="{EB330EBE-72D7-44B2-935D-1E9515CB56F8}"/>
    <cellStyle name="Comma 3 3 2 2 2 5" xfId="6955" xr:uid="{519BB7C9-6816-4F50-8DC8-2E8EDFDAA2D4}"/>
    <cellStyle name="Comma 3 3 2 2 2 5 2" xfId="16008" xr:uid="{436C6FF3-40A7-452A-9AA8-57523E560637}"/>
    <cellStyle name="Comma 3 3 2 2 2 6" xfId="9976" xr:uid="{FA4C63F9-426C-41A4-A4E6-E52D38C94763}"/>
    <cellStyle name="Comma 3 3 2 2 3" xfId="863" xr:uid="{CC21567D-4F60-497C-AE89-1F59D1F37FCE}"/>
    <cellStyle name="Comma 3 3 2 2 3 2" xfId="1867" xr:uid="{A7A5952A-CDE0-439D-B3C8-6F4AE3B92945}"/>
    <cellStyle name="Comma 3 3 2 2 3 2 2" xfId="4946" xr:uid="{71E66F27-7C2C-47CA-B2EE-3C521259F0BD}"/>
    <cellStyle name="Comma 3 3 2 2 3 2 2 2" xfId="13999" xr:uid="{364874DE-2FFC-49CC-BC8A-F61E81EAA315}"/>
    <cellStyle name="Comma 3 3 2 2 3 2 3" xfId="7960" xr:uid="{2EBC64DA-32A3-401C-9855-1B83CCF53124}"/>
    <cellStyle name="Comma 3 3 2 2 3 2 3 2" xfId="17013" xr:uid="{2A836CE5-8B47-4196-A32C-C5DF21434D9B}"/>
    <cellStyle name="Comma 3 3 2 2 3 2 4" xfId="10981" xr:uid="{102DADFD-4F95-4F0D-9E37-AA345F365BC1}"/>
    <cellStyle name="Comma 3 3 2 2 3 3" xfId="2871" xr:uid="{8D4A9AD6-61BB-4D07-8526-07126C247936}"/>
    <cellStyle name="Comma 3 3 2 2 3 3 2" xfId="5950" xr:uid="{81592A05-D81D-49DA-9F16-E74B3AEFF4A3}"/>
    <cellStyle name="Comma 3 3 2 2 3 3 2 2" xfId="15003" xr:uid="{561C7204-7826-4D47-AA77-933539057156}"/>
    <cellStyle name="Comma 3 3 2 2 3 3 3" xfId="8964" xr:uid="{79BA5453-CE21-4ED3-A6C1-F1251D0B991E}"/>
    <cellStyle name="Comma 3 3 2 2 3 3 3 2" xfId="18017" xr:uid="{1401CA39-D114-4202-8AB0-B8A6EF39C525}"/>
    <cellStyle name="Comma 3 3 2 2 3 3 4" xfId="11985" xr:uid="{C5B120FA-5236-41E3-BC29-35BAE8109905}"/>
    <cellStyle name="Comma 3 3 2 2 3 4" xfId="3942" xr:uid="{883D8F51-E2DA-469C-ADF6-9912C5E9DBC3}"/>
    <cellStyle name="Comma 3 3 2 2 3 4 2" xfId="12995" xr:uid="{56E1E059-F578-477A-8B07-A9395A509DF9}"/>
    <cellStyle name="Comma 3 3 2 2 3 5" xfId="6956" xr:uid="{65BB0FE6-FD66-434D-8421-B614E0DCB50B}"/>
    <cellStyle name="Comma 3 3 2 2 3 5 2" xfId="16009" xr:uid="{991F4CD0-3448-4E0C-8B05-5FB40EFCD360}"/>
    <cellStyle name="Comma 3 3 2 2 3 6" xfId="9977" xr:uid="{16BF42E5-5FC4-4408-B762-7ACF8CC5542F}"/>
    <cellStyle name="Comma 3 3 2 2 4" xfId="1517" xr:uid="{A2643794-9D4D-4DE8-9948-B4E9C9BF8AAE}"/>
    <cellStyle name="Comma 3 3 2 2 4 2" xfId="4596" xr:uid="{9B72CCC0-8CF9-487D-B3A7-81D43D42E859}"/>
    <cellStyle name="Comma 3 3 2 2 4 2 2" xfId="13649" xr:uid="{5392E6BC-972C-445F-805C-CD97C8071224}"/>
    <cellStyle name="Comma 3 3 2 2 4 3" xfId="7610" xr:uid="{042981DB-A8CB-44C8-A426-407EF502E4A2}"/>
    <cellStyle name="Comma 3 3 2 2 4 3 2" xfId="16663" xr:uid="{ED93B520-F6C7-4758-878E-DC7038959DCB}"/>
    <cellStyle name="Comma 3 3 2 2 4 4" xfId="10631" xr:uid="{1B643EB3-2C4D-41D9-9C45-CA4263CE4D0D}"/>
    <cellStyle name="Comma 3 3 2 2 5" xfId="2521" xr:uid="{490A9910-34AB-470A-9D3F-BA809A989567}"/>
    <cellStyle name="Comma 3 3 2 2 5 2" xfId="5600" xr:uid="{D1E2FB2F-3D4B-47A7-A090-BC7830250AB9}"/>
    <cellStyle name="Comma 3 3 2 2 5 2 2" xfId="14653" xr:uid="{E9385E36-C448-4544-9A01-89D739695DCA}"/>
    <cellStyle name="Comma 3 3 2 2 5 3" xfId="8614" xr:uid="{DF4C7C5A-A620-4AA9-BF42-DF8E0F3AD60B}"/>
    <cellStyle name="Comma 3 3 2 2 5 3 2" xfId="17667" xr:uid="{A955A936-451B-4E4D-B85E-A65D90CC5B58}"/>
    <cellStyle name="Comma 3 3 2 2 5 4" xfId="11635" xr:uid="{CBD4DED4-A6D7-4845-A87F-886A5A8F176E}"/>
    <cellStyle name="Comma 3 3 2 2 6" xfId="3591" xr:uid="{4DAC37F6-F960-4E4A-9725-6BA2681D6348}"/>
    <cellStyle name="Comma 3 3 2 2 6 2" xfId="12644" xr:uid="{6EC7E701-8CB1-4EED-8753-5F5898432E3B}"/>
    <cellStyle name="Comma 3 3 2 2 7" xfId="6605" xr:uid="{0AFFFAF3-512D-4DD1-9CA6-C2BDE7E765CB}"/>
    <cellStyle name="Comma 3 3 2 2 7 2" xfId="15658" xr:uid="{73B1A5E5-6B0E-436D-B690-52CB784906EF}"/>
    <cellStyle name="Comma 3 3 2 2 8" xfId="9625" xr:uid="{04C29072-ABEB-43B9-B4AA-48C3F8570F1A}"/>
    <cellStyle name="Comma 3 3 2 3" xfId="864" xr:uid="{13A5F5F7-7134-4004-BAE5-967B7CA68750}"/>
    <cellStyle name="Comma 3 3 2 3 2" xfId="1868" xr:uid="{A7E724E8-B77E-4C1D-9EA2-943C05933D6F}"/>
    <cellStyle name="Comma 3 3 2 3 2 2" xfId="4947" xr:uid="{A57DB2B6-351E-42D2-99C5-77F50B79F242}"/>
    <cellStyle name="Comma 3 3 2 3 2 2 2" xfId="14000" xr:uid="{603898F1-0242-4D05-B860-CF53F2DC58A5}"/>
    <cellStyle name="Comma 3 3 2 3 2 3" xfId="7961" xr:uid="{ED396D4C-1ACA-436E-ABF4-B8F496590E8B}"/>
    <cellStyle name="Comma 3 3 2 3 2 3 2" xfId="17014" xr:uid="{B753E561-C607-47D0-9452-F222ADB0AB75}"/>
    <cellStyle name="Comma 3 3 2 3 2 4" xfId="10982" xr:uid="{68137D4C-CA06-4618-8DE9-9205C388A668}"/>
    <cellStyle name="Comma 3 3 2 3 3" xfId="2872" xr:uid="{C8A1193D-9A36-48EF-B3E0-A56688E6BCC6}"/>
    <cellStyle name="Comma 3 3 2 3 3 2" xfId="5951" xr:uid="{141EB544-8904-4241-9AC3-C40E6B2F824B}"/>
    <cellStyle name="Comma 3 3 2 3 3 2 2" xfId="15004" xr:uid="{BBD04526-809E-49C4-8B8F-25F202C41064}"/>
    <cellStyle name="Comma 3 3 2 3 3 3" xfId="8965" xr:uid="{15CF3E98-CD67-4208-A2FE-340C6289B9B9}"/>
    <cellStyle name="Comma 3 3 2 3 3 3 2" xfId="18018" xr:uid="{53EC1C9E-DC07-4413-A3A5-789C7952C095}"/>
    <cellStyle name="Comma 3 3 2 3 3 4" xfId="11986" xr:uid="{FB86F197-5492-4527-95DD-CB63CBDFBA21}"/>
    <cellStyle name="Comma 3 3 2 3 4" xfId="3943" xr:uid="{E53B6259-180D-4277-AC11-0EFD2D280051}"/>
    <cellStyle name="Comma 3 3 2 3 4 2" xfId="12996" xr:uid="{7D13B77A-4D3D-4787-8FEC-FCB0C2859920}"/>
    <cellStyle name="Comma 3 3 2 3 5" xfId="6957" xr:uid="{3F996F93-AF5B-4878-8BC5-29266943B80A}"/>
    <cellStyle name="Comma 3 3 2 3 5 2" xfId="16010" xr:uid="{88224E51-8C23-4002-8FE5-F4A884A18B92}"/>
    <cellStyle name="Comma 3 3 2 3 6" xfId="9978" xr:uid="{E8D3EBB3-A2B9-4501-BB8A-56F51EF220BB}"/>
    <cellStyle name="Comma 3 3 2 4" xfId="865" xr:uid="{9984D74C-141C-4669-9A67-236B139FB161}"/>
    <cellStyle name="Comma 3 3 2 4 2" xfId="1869" xr:uid="{0BAE7D40-5349-4044-89C1-55E6D9B69811}"/>
    <cellStyle name="Comma 3 3 2 4 2 2" xfId="4948" xr:uid="{BDADF3D6-5046-4285-AE89-5E0983BD1FEE}"/>
    <cellStyle name="Comma 3 3 2 4 2 2 2" xfId="14001" xr:uid="{CD816330-4111-4DEC-B2F9-44CCE49B3A74}"/>
    <cellStyle name="Comma 3 3 2 4 2 3" xfId="7962" xr:uid="{809343EA-F007-45CF-96A3-3BE0431E1F17}"/>
    <cellStyle name="Comma 3 3 2 4 2 3 2" xfId="17015" xr:uid="{864BCE89-48E1-4AC4-BCC2-D91ABA1DA0F7}"/>
    <cellStyle name="Comma 3 3 2 4 2 4" xfId="10983" xr:uid="{E0B6E883-1802-4350-8C29-A8B3BF9DDB08}"/>
    <cellStyle name="Comma 3 3 2 4 3" xfId="2873" xr:uid="{3F73A8B7-A7BE-4076-86E0-86A171400084}"/>
    <cellStyle name="Comma 3 3 2 4 3 2" xfId="5952" xr:uid="{912BFAB5-0724-4CD5-987A-D8295E00C86C}"/>
    <cellStyle name="Comma 3 3 2 4 3 2 2" xfId="15005" xr:uid="{F927746C-ABA9-4A62-9752-792A5D7414D2}"/>
    <cellStyle name="Comma 3 3 2 4 3 3" xfId="8966" xr:uid="{1B693CF7-B96D-4BFB-AE5C-973D66428D08}"/>
    <cellStyle name="Comma 3 3 2 4 3 3 2" xfId="18019" xr:uid="{F3A32AAB-5154-40B3-96A6-DF6B58DC34B3}"/>
    <cellStyle name="Comma 3 3 2 4 3 4" xfId="11987" xr:uid="{21EBAD8B-EC5C-4854-9114-B62E9EEFE3F1}"/>
    <cellStyle name="Comma 3 3 2 4 4" xfId="3944" xr:uid="{D979A7DC-42D5-4E78-ACA8-03241C33FAA1}"/>
    <cellStyle name="Comma 3 3 2 4 4 2" xfId="12997" xr:uid="{3099C334-13B9-46AA-924B-437B4B493C87}"/>
    <cellStyle name="Comma 3 3 2 4 5" xfId="6958" xr:uid="{C2442E5D-0A40-4D61-A340-6803C50E878F}"/>
    <cellStyle name="Comma 3 3 2 4 5 2" xfId="16011" xr:uid="{D025E562-75A4-4EF1-BE76-94CA11AFB8E6}"/>
    <cellStyle name="Comma 3 3 2 4 6" xfId="9979" xr:uid="{9D332A99-A65C-4B4C-8A33-853D6B426DAF}"/>
    <cellStyle name="Comma 3 3 2 5" xfId="1346" xr:uid="{73F4601C-062D-4832-9C9E-B2461CAD45D6}"/>
    <cellStyle name="Comma 3 3 2 5 2" xfId="4425" xr:uid="{7DEC2980-27D9-45DC-BD39-4454086C868E}"/>
    <cellStyle name="Comma 3 3 2 5 2 2" xfId="13478" xr:uid="{FBDA1BC9-76E3-4A2E-BEC2-4EC226495278}"/>
    <cellStyle name="Comma 3 3 2 5 3" xfId="7439" xr:uid="{E3DF5BD5-799C-47A4-B927-3B3F8406129E}"/>
    <cellStyle name="Comma 3 3 2 5 3 2" xfId="16492" xr:uid="{84ECA281-A8C7-4D74-A809-A2B63954784E}"/>
    <cellStyle name="Comma 3 3 2 5 4" xfId="10460" xr:uid="{A2D38D04-4D14-4B6A-A4B5-C8ED5763C79D}"/>
    <cellStyle name="Comma 3 3 2 6" xfId="2350" xr:uid="{FADE8CF2-4333-41B7-A986-B963B552A694}"/>
    <cellStyle name="Comma 3 3 2 6 2" xfId="5429" xr:uid="{8CC4308F-0191-422F-8C0D-CAB4C69AC4A1}"/>
    <cellStyle name="Comma 3 3 2 6 2 2" xfId="14482" xr:uid="{7300CBAB-5C78-4D38-92F9-52FE38AFE817}"/>
    <cellStyle name="Comma 3 3 2 6 3" xfId="8443" xr:uid="{78A731B7-20E6-497A-98BD-0A87314CED14}"/>
    <cellStyle name="Comma 3 3 2 6 3 2" xfId="17496" xr:uid="{83474061-87DB-446E-9C52-ABA03C45C47E}"/>
    <cellStyle name="Comma 3 3 2 6 4" xfId="11464" xr:uid="{F1422660-1B68-4428-9352-9D0AA835ACE2}"/>
    <cellStyle name="Comma 3 3 2 7" xfId="3419" xr:uid="{333A7A5E-2E66-481A-AB8B-231B42A51FAC}"/>
    <cellStyle name="Comma 3 3 2 7 2" xfId="12472" xr:uid="{45156066-32E8-4420-B490-00D48026F225}"/>
    <cellStyle name="Comma 3 3 2 8" xfId="6433" xr:uid="{DDEFAC6D-738B-4660-96E4-DA3A9A5431C5}"/>
    <cellStyle name="Comma 3 3 2 8 2" xfId="15486" xr:uid="{A35B6E7F-9951-4238-BC85-E6E004F24D0A}"/>
    <cellStyle name="Comma 3 3 2 9" xfId="9453" xr:uid="{37E9BFF1-76ED-4EFE-9499-EAF296DCAB3F}"/>
    <cellStyle name="Comma 3 3 3" xfId="351" xr:uid="{5913B554-8C7A-4F84-A342-A5704520447E}"/>
    <cellStyle name="Comma 3 3 3 2" xfId="549" xr:uid="{952621D6-3665-4ABB-83B6-E0D97A2AE507}"/>
    <cellStyle name="Comma 3 3 3 2 2" xfId="866" xr:uid="{DE545E94-0342-4A68-8AF5-EE8E411A0D85}"/>
    <cellStyle name="Comma 3 3 3 2 2 2" xfId="1870" xr:uid="{2174B770-7A1B-45AC-9487-3542243C163F}"/>
    <cellStyle name="Comma 3 3 3 2 2 2 2" xfId="4949" xr:uid="{B9AAFEA6-25DA-406C-A7FD-175AAC9F43B7}"/>
    <cellStyle name="Comma 3 3 3 2 2 2 2 2" xfId="14002" xr:uid="{48358DE6-602E-492E-AA81-6A1653746083}"/>
    <cellStyle name="Comma 3 3 3 2 2 2 3" xfId="7963" xr:uid="{A5E2C228-344B-432F-B61A-FCFF160A06F3}"/>
    <cellStyle name="Comma 3 3 3 2 2 2 3 2" xfId="17016" xr:uid="{985298F6-171D-4A06-ADAA-7DDBE7E635C7}"/>
    <cellStyle name="Comma 3 3 3 2 2 2 4" xfId="10984" xr:uid="{EAEA10D3-2184-4107-A436-2B7B07CECE39}"/>
    <cellStyle name="Comma 3 3 3 2 2 3" xfId="2874" xr:uid="{000DA64A-E674-4718-B2F6-38E93E3816ED}"/>
    <cellStyle name="Comma 3 3 3 2 2 3 2" xfId="5953" xr:uid="{A27A9C8A-B899-4CE7-9521-9DB58809614A}"/>
    <cellStyle name="Comma 3 3 3 2 2 3 2 2" xfId="15006" xr:uid="{9C950F8A-390C-430D-9FC9-A180B6D3B0CB}"/>
    <cellStyle name="Comma 3 3 3 2 2 3 3" xfId="8967" xr:uid="{C5198195-FF92-4036-8974-A5917351F9CE}"/>
    <cellStyle name="Comma 3 3 3 2 2 3 3 2" xfId="18020" xr:uid="{03A70B4F-F0EB-42BB-B771-C017A17DBC5F}"/>
    <cellStyle name="Comma 3 3 3 2 2 3 4" xfId="11988" xr:uid="{FF9FFB45-57E6-4BAD-872D-2AF9F89973CD}"/>
    <cellStyle name="Comma 3 3 3 2 2 4" xfId="3945" xr:uid="{1CA33E44-11B5-4ECA-B938-9CBD8D1122B4}"/>
    <cellStyle name="Comma 3 3 3 2 2 4 2" xfId="12998" xr:uid="{1F45BF45-40D1-4D87-B995-5907ADF51822}"/>
    <cellStyle name="Comma 3 3 3 2 2 5" xfId="6959" xr:uid="{209A4C70-B891-45BF-B25F-7287C887FDD4}"/>
    <cellStyle name="Comma 3 3 3 2 2 5 2" xfId="16012" xr:uid="{35BA87F4-F058-49F0-81F5-E611F40A0C66}"/>
    <cellStyle name="Comma 3 3 3 2 2 6" xfId="9980" xr:uid="{87689848-8727-450B-95AD-B40720A39E82}"/>
    <cellStyle name="Comma 3 3 3 2 3" xfId="867" xr:uid="{4FF745FD-D088-4093-A129-74327AC5E053}"/>
    <cellStyle name="Comma 3 3 3 2 3 2" xfId="1871" xr:uid="{B03298DA-380F-4B30-BCAD-9C3B8340011B}"/>
    <cellStyle name="Comma 3 3 3 2 3 2 2" xfId="4950" xr:uid="{C78DC44B-68A9-4CC1-B804-4C520685F424}"/>
    <cellStyle name="Comma 3 3 3 2 3 2 2 2" xfId="14003" xr:uid="{98F636A4-9FA8-4245-BC1E-FCEC07C8C9A3}"/>
    <cellStyle name="Comma 3 3 3 2 3 2 3" xfId="7964" xr:uid="{D65DC51F-3F36-41CA-926E-2D53899BB937}"/>
    <cellStyle name="Comma 3 3 3 2 3 2 3 2" xfId="17017" xr:uid="{E764EC4F-B6D6-4C56-AA71-1E4A27F55747}"/>
    <cellStyle name="Comma 3 3 3 2 3 2 4" xfId="10985" xr:uid="{8206BC17-E5B8-4CDC-A768-5C3C7239A0B6}"/>
    <cellStyle name="Comma 3 3 3 2 3 3" xfId="2875" xr:uid="{3952C0C1-A817-4721-9DDE-C4CB0689F127}"/>
    <cellStyle name="Comma 3 3 3 2 3 3 2" xfId="5954" xr:uid="{600C13C8-AC1F-4A8E-9520-54649566C4D5}"/>
    <cellStyle name="Comma 3 3 3 2 3 3 2 2" xfId="15007" xr:uid="{33438D95-DF2D-4D33-9B5C-9A774A14525C}"/>
    <cellStyle name="Comma 3 3 3 2 3 3 3" xfId="8968" xr:uid="{5B9FD744-E555-4BEA-8EBD-FBED59EF5B97}"/>
    <cellStyle name="Comma 3 3 3 2 3 3 3 2" xfId="18021" xr:uid="{D73C1774-2FDE-4F0A-970D-6B3776DFC103}"/>
    <cellStyle name="Comma 3 3 3 2 3 3 4" xfId="11989" xr:uid="{64AE92EE-88A3-4B0F-B084-BDEA74C1B87D}"/>
    <cellStyle name="Comma 3 3 3 2 3 4" xfId="3946" xr:uid="{120CD7F3-3715-44BD-93C4-640ED3912C86}"/>
    <cellStyle name="Comma 3 3 3 2 3 4 2" xfId="12999" xr:uid="{BFABA398-BCEB-4BCD-B1BB-221BAF692361}"/>
    <cellStyle name="Comma 3 3 3 2 3 5" xfId="6960" xr:uid="{8B26BA01-3EED-4BA5-A6D6-590FD9EBD089}"/>
    <cellStyle name="Comma 3 3 3 2 3 5 2" xfId="16013" xr:uid="{184F7BC7-828E-4A32-AADB-73362A173A7A}"/>
    <cellStyle name="Comma 3 3 3 2 3 6" xfId="9981" xr:uid="{C8AA6BBA-2378-4FA3-8623-766E7443C0E0}"/>
    <cellStyle name="Comma 3 3 3 2 4" xfId="1556" xr:uid="{437B6EA8-C656-4695-8957-53A252028DE9}"/>
    <cellStyle name="Comma 3 3 3 2 4 2" xfId="4635" xr:uid="{87BD6A3E-8C8B-4014-B3E0-10D794139F17}"/>
    <cellStyle name="Comma 3 3 3 2 4 2 2" xfId="13688" xr:uid="{A58525F3-AFEC-408B-9968-27DD5E34ACFC}"/>
    <cellStyle name="Comma 3 3 3 2 4 3" xfId="7649" xr:uid="{7956ABDF-820E-42AD-BD66-2A8B068A2DB1}"/>
    <cellStyle name="Comma 3 3 3 2 4 3 2" xfId="16702" xr:uid="{42381302-9BE7-4C24-91A0-75174846CB1C}"/>
    <cellStyle name="Comma 3 3 3 2 4 4" xfId="10670" xr:uid="{FB091247-4855-497D-9193-0E01AE6CDD6E}"/>
    <cellStyle name="Comma 3 3 3 2 5" xfId="2560" xr:uid="{5279B5D9-178E-4BBC-8960-5163EA6F1C14}"/>
    <cellStyle name="Comma 3 3 3 2 5 2" xfId="5639" xr:uid="{3953E8A6-E367-46B0-9C54-0D9C9A8D8704}"/>
    <cellStyle name="Comma 3 3 3 2 5 2 2" xfId="14692" xr:uid="{9F30A742-D2AB-43DC-8268-E672853FFE0A}"/>
    <cellStyle name="Comma 3 3 3 2 5 3" xfId="8653" xr:uid="{CA96F8F5-EA39-4B6C-85CF-4D3EC4D55457}"/>
    <cellStyle name="Comma 3 3 3 2 5 3 2" xfId="17706" xr:uid="{C6085C85-9543-4F0E-9D4F-3B10A1B8809B}"/>
    <cellStyle name="Comma 3 3 3 2 5 4" xfId="11674" xr:uid="{C4F55A7D-B4ED-4698-8D44-687DCEB85CFE}"/>
    <cellStyle name="Comma 3 3 3 2 6" xfId="3630" xr:uid="{EC582A5B-DFF7-4068-8DDC-E9D55313511B}"/>
    <cellStyle name="Comma 3 3 3 2 6 2" xfId="12683" xr:uid="{BC9D0CAC-7F2E-4268-B898-E55F07B216B2}"/>
    <cellStyle name="Comma 3 3 3 2 7" xfId="6644" xr:uid="{43516A68-C901-497C-9C52-B1BA68C75143}"/>
    <cellStyle name="Comma 3 3 3 2 7 2" xfId="15697" xr:uid="{C58ADCA0-2769-4B1E-8E47-A578BE97AAB1}"/>
    <cellStyle name="Comma 3 3 3 2 8" xfId="9664" xr:uid="{EFA00335-287C-441C-8CC6-26039B008F17}"/>
    <cellStyle name="Comma 3 3 3 3" xfId="868" xr:uid="{BE51999F-65AD-4291-A805-0CBD87C36D59}"/>
    <cellStyle name="Comma 3 3 3 3 2" xfId="1872" xr:uid="{1BEE5259-66EF-4A9A-A27A-2E542F6DE0FE}"/>
    <cellStyle name="Comma 3 3 3 3 2 2" xfId="4951" xr:uid="{7828AF62-5CDB-46BB-A003-D533D29B85C5}"/>
    <cellStyle name="Comma 3 3 3 3 2 2 2" xfId="14004" xr:uid="{AFD03DB0-49AD-4877-8575-D5A778BDEA04}"/>
    <cellStyle name="Comma 3 3 3 3 2 3" xfId="7965" xr:uid="{599F6717-41D8-4BFA-9999-AD11627C5BB9}"/>
    <cellStyle name="Comma 3 3 3 3 2 3 2" xfId="17018" xr:uid="{57ECA18C-F807-40BE-9E79-ECBC5B9183C7}"/>
    <cellStyle name="Comma 3 3 3 3 2 4" xfId="10986" xr:uid="{1DC96124-8C2C-4C96-8293-ECC5B219D4FC}"/>
    <cellStyle name="Comma 3 3 3 3 3" xfId="2876" xr:uid="{2F1A5E90-344F-447F-A31E-8ADDBB78EE88}"/>
    <cellStyle name="Comma 3 3 3 3 3 2" xfId="5955" xr:uid="{8B85DC63-ED73-4CAB-8ED2-97F4F80BAE38}"/>
    <cellStyle name="Comma 3 3 3 3 3 2 2" xfId="15008" xr:uid="{FDBCB5BF-CC83-4878-82B4-8574C778E909}"/>
    <cellStyle name="Comma 3 3 3 3 3 3" xfId="8969" xr:uid="{92136B93-CB26-41FA-9CF8-52ECADFC126F}"/>
    <cellStyle name="Comma 3 3 3 3 3 3 2" xfId="18022" xr:uid="{10C82AB8-1648-4988-ADE0-737999FE2546}"/>
    <cellStyle name="Comma 3 3 3 3 3 4" xfId="11990" xr:uid="{09A7CB94-43FF-482F-9B45-374B1A9ED54B}"/>
    <cellStyle name="Comma 3 3 3 3 4" xfId="3947" xr:uid="{AA69D0A5-5D9C-4D48-A630-D30DCFE7D6F4}"/>
    <cellStyle name="Comma 3 3 3 3 4 2" xfId="13000" xr:uid="{D8F009F8-77D1-4274-966D-41B866926940}"/>
    <cellStyle name="Comma 3 3 3 3 5" xfId="6961" xr:uid="{F201E969-0972-42C4-A80B-EF43C5E2F7B9}"/>
    <cellStyle name="Comma 3 3 3 3 5 2" xfId="16014" xr:uid="{9079A09F-9253-4948-8A22-AA545B0E720B}"/>
    <cellStyle name="Comma 3 3 3 3 6" xfId="9982" xr:uid="{73C04227-252E-4DB9-8E7E-C64FBE1B5F3A}"/>
    <cellStyle name="Comma 3 3 3 4" xfId="869" xr:uid="{A9B58732-EC53-44F7-B5A3-B8ACBE899974}"/>
    <cellStyle name="Comma 3 3 3 4 2" xfId="1873" xr:uid="{65586605-966F-454A-B867-B5500C3F126C}"/>
    <cellStyle name="Comma 3 3 3 4 2 2" xfId="4952" xr:uid="{F64E8828-DB9C-46D3-BEF0-0F6A9DC3A961}"/>
    <cellStyle name="Comma 3 3 3 4 2 2 2" xfId="14005" xr:uid="{8B11DFFA-0E39-41AD-B453-E119AE5F9AC0}"/>
    <cellStyle name="Comma 3 3 3 4 2 3" xfId="7966" xr:uid="{214BF559-0389-485C-80E2-EB01DE5FD34B}"/>
    <cellStyle name="Comma 3 3 3 4 2 3 2" xfId="17019" xr:uid="{0AC34104-CD9D-4933-B372-A6C88587EA95}"/>
    <cellStyle name="Comma 3 3 3 4 2 4" xfId="10987" xr:uid="{39574914-C553-4D73-958A-BFCC20CA43CC}"/>
    <cellStyle name="Comma 3 3 3 4 3" xfId="2877" xr:uid="{2F3FD4A5-9E6B-4963-97D8-E0DB53F14C16}"/>
    <cellStyle name="Comma 3 3 3 4 3 2" xfId="5956" xr:uid="{73005A3B-D297-4195-994D-9D6E41693891}"/>
    <cellStyle name="Comma 3 3 3 4 3 2 2" xfId="15009" xr:uid="{684D3E6E-5013-42DD-93F2-BDCD3A7F16C8}"/>
    <cellStyle name="Comma 3 3 3 4 3 3" xfId="8970" xr:uid="{EB8F2C13-DDCD-4BF6-A041-3AC7A05D8D1E}"/>
    <cellStyle name="Comma 3 3 3 4 3 3 2" xfId="18023" xr:uid="{65235C18-A5BD-477A-A8D8-C1C3DA9EE1B3}"/>
    <cellStyle name="Comma 3 3 3 4 3 4" xfId="11991" xr:uid="{5BAA4B8E-2669-4A9D-9147-4E78A8A001D3}"/>
    <cellStyle name="Comma 3 3 3 4 4" xfId="3948" xr:uid="{9F27492D-8070-4E28-840C-CD70346FCC35}"/>
    <cellStyle name="Comma 3 3 3 4 4 2" xfId="13001" xr:uid="{FA3FE44C-6ACA-4DA0-821B-84F926F54B4C}"/>
    <cellStyle name="Comma 3 3 3 4 5" xfId="6962" xr:uid="{EF752D36-28AF-411C-9818-54BFB614A6F9}"/>
    <cellStyle name="Comma 3 3 3 4 5 2" xfId="16015" xr:uid="{B9286AAD-2D72-4E57-A7E8-0F1587377FD9}"/>
    <cellStyle name="Comma 3 3 3 4 6" xfId="9983" xr:uid="{FF62AC7C-9739-49BF-98D4-D21C4F6B5D17}"/>
    <cellStyle name="Comma 3 3 3 5" xfId="1385" xr:uid="{2D1283DC-5E03-43B7-9CAB-E8ED2D25085F}"/>
    <cellStyle name="Comma 3 3 3 5 2" xfId="4464" xr:uid="{1F8D881D-A03E-4966-B69C-8FAA1EE4D600}"/>
    <cellStyle name="Comma 3 3 3 5 2 2" xfId="13517" xr:uid="{496FA994-FB88-4F94-91F9-37093B23958F}"/>
    <cellStyle name="Comma 3 3 3 5 3" xfId="7478" xr:uid="{5535AD75-2FC6-4E61-B02F-3C305BCA3547}"/>
    <cellStyle name="Comma 3 3 3 5 3 2" xfId="16531" xr:uid="{F107B316-089C-42C1-8AFF-590F6BD4C8F0}"/>
    <cellStyle name="Comma 3 3 3 5 4" xfId="10499" xr:uid="{E2E5DDDC-6D4C-4690-A2E6-9586E0FB3BB3}"/>
    <cellStyle name="Comma 3 3 3 6" xfId="2389" xr:uid="{C2D30D30-CA7B-4CB8-BA65-A422732CBF79}"/>
    <cellStyle name="Comma 3 3 3 6 2" xfId="5468" xr:uid="{1A9E57F6-B746-4DAD-9F02-73548E6C913C}"/>
    <cellStyle name="Comma 3 3 3 6 2 2" xfId="14521" xr:uid="{7E297DE5-F0C0-48EE-8D23-2532ABDA0B09}"/>
    <cellStyle name="Comma 3 3 3 6 3" xfId="8482" xr:uid="{4D4119E9-D5EF-4691-A488-AB91BC28986E}"/>
    <cellStyle name="Comma 3 3 3 6 3 2" xfId="17535" xr:uid="{82179886-2BD1-4049-A1AA-4C43141A0C8D}"/>
    <cellStyle name="Comma 3 3 3 6 4" xfId="11503" xr:uid="{DF2CF74D-DD5C-47DA-B816-1949F7421AEF}"/>
    <cellStyle name="Comma 3 3 3 7" xfId="3458" xr:uid="{08DDEB54-5B28-4370-B615-958956D7E222}"/>
    <cellStyle name="Comma 3 3 3 7 2" xfId="12511" xr:uid="{EEF97FED-810F-413F-8C4B-4AFB8E584959}"/>
    <cellStyle name="Comma 3 3 3 8" xfId="6472" xr:uid="{E28A2DB8-9EB3-4508-87FF-61ACF051B3A3}"/>
    <cellStyle name="Comma 3 3 3 8 2" xfId="15525" xr:uid="{EB04A9DE-91FD-4CB7-96AC-BB1ABEA2C683}"/>
    <cellStyle name="Comma 3 3 3 9" xfId="9492" xr:uid="{5247443D-35EE-44B2-9073-682020E39E6B}"/>
    <cellStyle name="Comma 3 3 4" xfId="449" xr:uid="{DCFE8004-29A1-4221-95F5-6B5077114F90}"/>
    <cellStyle name="Comma 3 3 4 2" xfId="870" xr:uid="{20041E1B-CDFF-4E8E-A87B-D35A904DBEE6}"/>
    <cellStyle name="Comma 3 3 4 2 2" xfId="1874" xr:uid="{CEDC3311-18D1-4495-9B95-F63BAC7A18DB}"/>
    <cellStyle name="Comma 3 3 4 2 2 2" xfId="4953" xr:uid="{CDF0B662-7368-4B5D-9625-B8D0DA4A2C00}"/>
    <cellStyle name="Comma 3 3 4 2 2 2 2" xfId="14006" xr:uid="{9A1ED070-F581-4A44-BA27-E622DC69769D}"/>
    <cellStyle name="Comma 3 3 4 2 2 3" xfId="7967" xr:uid="{56420E3D-6F00-419B-B190-EF8AD5027420}"/>
    <cellStyle name="Comma 3 3 4 2 2 3 2" xfId="17020" xr:uid="{0CFBF7E8-4B94-43D6-BB1E-FC7076C76733}"/>
    <cellStyle name="Comma 3 3 4 2 2 4" xfId="10988" xr:uid="{BF2B982B-0BEA-4F81-BD1F-8BC42CC5BBEA}"/>
    <cellStyle name="Comma 3 3 4 2 3" xfId="2878" xr:uid="{6EB81D13-8429-49A6-BBD1-A5B5DE31F3F1}"/>
    <cellStyle name="Comma 3 3 4 2 3 2" xfId="5957" xr:uid="{C87B776E-D639-4970-9769-B52AB15CD6CB}"/>
    <cellStyle name="Comma 3 3 4 2 3 2 2" xfId="15010" xr:uid="{43679D59-89B8-4E6B-877A-004717712F72}"/>
    <cellStyle name="Comma 3 3 4 2 3 3" xfId="8971" xr:uid="{8BB0846C-C5F1-47C8-A26A-9F6CD0785B35}"/>
    <cellStyle name="Comma 3 3 4 2 3 3 2" xfId="18024" xr:uid="{C0D3C6FC-9DAE-4B9A-A00E-FF59DF070BFB}"/>
    <cellStyle name="Comma 3 3 4 2 3 4" xfId="11992" xr:uid="{D5C62629-264D-45F7-AB90-CA118B38BB9B}"/>
    <cellStyle name="Comma 3 3 4 2 4" xfId="3949" xr:uid="{9AFF0EB8-3E75-4AA4-B132-A0D75574A0CC}"/>
    <cellStyle name="Comma 3 3 4 2 4 2" xfId="13002" xr:uid="{53C1EA94-3574-4EA4-8FC9-32880CCE07AF}"/>
    <cellStyle name="Comma 3 3 4 2 5" xfId="6963" xr:uid="{0BF5D38D-6019-4506-B460-625B47E58E40}"/>
    <cellStyle name="Comma 3 3 4 2 5 2" xfId="16016" xr:uid="{2DCCDDC2-3253-4697-8484-341B9975CAEB}"/>
    <cellStyle name="Comma 3 3 4 2 6" xfId="9984" xr:uid="{E5D70E08-8283-4AAC-AA4D-6F9D075744F3}"/>
    <cellStyle name="Comma 3 3 4 3" xfId="871" xr:uid="{C72AB778-DFE5-49E6-B820-54EC7BD953BB}"/>
    <cellStyle name="Comma 3 3 4 3 2" xfId="1875" xr:uid="{2FB4F295-DD75-40DE-9E8A-F8D94AED7005}"/>
    <cellStyle name="Comma 3 3 4 3 2 2" xfId="4954" xr:uid="{4DA4AAD3-71EA-4E85-90F8-AF5450B7D8D9}"/>
    <cellStyle name="Comma 3 3 4 3 2 2 2" xfId="14007" xr:uid="{5E337239-8A06-41C9-8FEB-E45801737334}"/>
    <cellStyle name="Comma 3 3 4 3 2 3" xfId="7968" xr:uid="{5DCE702F-82FB-40D4-AF8A-23217BCA783A}"/>
    <cellStyle name="Comma 3 3 4 3 2 3 2" xfId="17021" xr:uid="{F0E2A8C4-0C6E-4443-A253-31FA90A59D70}"/>
    <cellStyle name="Comma 3 3 4 3 2 4" xfId="10989" xr:uid="{DED0FBF6-446B-4467-8268-D03D72F04AC9}"/>
    <cellStyle name="Comma 3 3 4 3 3" xfId="2879" xr:uid="{F93A91C5-960A-4749-B284-250F065B6535}"/>
    <cellStyle name="Comma 3 3 4 3 3 2" xfId="5958" xr:uid="{0F9E6D45-6B6D-4A37-B478-07135920A896}"/>
    <cellStyle name="Comma 3 3 4 3 3 2 2" xfId="15011" xr:uid="{B76D44EA-8E5C-4324-BA05-F16D2DFE05BB}"/>
    <cellStyle name="Comma 3 3 4 3 3 3" xfId="8972" xr:uid="{62BA59A8-3697-4083-9F7D-CF972354BEDD}"/>
    <cellStyle name="Comma 3 3 4 3 3 3 2" xfId="18025" xr:uid="{3ECCCEBA-31B2-49FD-87EF-41061FFDA09D}"/>
    <cellStyle name="Comma 3 3 4 3 3 4" xfId="11993" xr:uid="{6184F613-E4AE-45F5-9E67-7E3CF190DB7A}"/>
    <cellStyle name="Comma 3 3 4 3 4" xfId="3950" xr:uid="{39300B57-9784-4D1B-849C-7B2A9A2FA463}"/>
    <cellStyle name="Comma 3 3 4 3 4 2" xfId="13003" xr:uid="{EEB3B1A4-91F1-492F-940E-D1D1A42B842E}"/>
    <cellStyle name="Comma 3 3 4 3 5" xfId="6964" xr:uid="{A7EDB299-C542-422E-A920-CC7882BA5E8E}"/>
    <cellStyle name="Comma 3 3 4 3 5 2" xfId="16017" xr:uid="{87FAC869-E807-4EEA-B7DC-4CAA5E007B84}"/>
    <cellStyle name="Comma 3 3 4 3 6" xfId="9985" xr:uid="{9A799BB9-8806-4644-819D-7EC6C1FE00A9}"/>
    <cellStyle name="Comma 3 3 4 4" xfId="1458" xr:uid="{3919E4EB-2886-4CA8-8BD4-96B4146CFE5D}"/>
    <cellStyle name="Comma 3 3 4 4 2" xfId="4537" xr:uid="{922765AD-65CD-44C2-8CF6-C440F33FD6C0}"/>
    <cellStyle name="Comma 3 3 4 4 2 2" xfId="13590" xr:uid="{88D2F5A8-635A-4CCF-8BB7-2A3221EF9994}"/>
    <cellStyle name="Comma 3 3 4 4 3" xfId="7551" xr:uid="{34680324-164B-4696-83F1-EB2FA0AD5D7C}"/>
    <cellStyle name="Comma 3 3 4 4 3 2" xfId="16604" xr:uid="{81AD68E0-A390-4CDF-A2AA-03298E07E3B4}"/>
    <cellStyle name="Comma 3 3 4 4 4" xfId="10572" xr:uid="{18BF6801-FFFD-45C2-9B3D-49C8FCA0374D}"/>
    <cellStyle name="Comma 3 3 4 5" xfId="2462" xr:uid="{E7703F23-4027-470D-9E84-7172D077259C}"/>
    <cellStyle name="Comma 3 3 4 5 2" xfId="5541" xr:uid="{BAC61CD0-C5E4-4C68-B601-8BA07883637F}"/>
    <cellStyle name="Comma 3 3 4 5 2 2" xfId="14594" xr:uid="{ADDA54E2-3C4D-4063-8624-6139C8D2E789}"/>
    <cellStyle name="Comma 3 3 4 5 3" xfId="8555" xr:uid="{6CC4CB7A-7FB3-4DB2-9261-B42385993677}"/>
    <cellStyle name="Comma 3 3 4 5 3 2" xfId="17608" xr:uid="{3919D796-702D-4C47-A54E-982A51CC83F4}"/>
    <cellStyle name="Comma 3 3 4 5 4" xfId="11576" xr:uid="{F18EFC66-EB84-4176-85B8-A413B1AE5934}"/>
    <cellStyle name="Comma 3 3 4 6" xfId="3532" xr:uid="{76AB9F57-EB9F-4931-A71B-7F006B40DD4E}"/>
    <cellStyle name="Comma 3 3 4 6 2" xfId="12585" xr:uid="{6038748E-B84A-42A2-88E7-59444F51FFE5}"/>
    <cellStyle name="Comma 3 3 4 7" xfId="6546" xr:uid="{C3D0F2B3-8CF7-4285-85ED-C101286081E4}"/>
    <cellStyle name="Comma 3 3 4 7 2" xfId="15599" xr:uid="{D6437870-198F-4C88-83E2-E503940DCDE9}"/>
    <cellStyle name="Comma 3 3 4 8" xfId="9566" xr:uid="{9CEC3CCB-173F-4660-B49F-A437CA1537BF}"/>
    <cellStyle name="Comma 3 3 5" xfId="872" xr:uid="{6EFB08D6-E00F-4D30-97DC-3833188284A3}"/>
    <cellStyle name="Comma 3 3 5 2" xfId="1876" xr:uid="{87A8C0FC-1BED-4215-B633-6AF97EE85858}"/>
    <cellStyle name="Comma 3 3 5 2 2" xfId="4955" xr:uid="{40405F36-DF3F-4383-BB40-014A0105C8F5}"/>
    <cellStyle name="Comma 3 3 5 2 2 2" xfId="14008" xr:uid="{720E3355-E1A0-43D5-8BF7-77E26858D1F2}"/>
    <cellStyle name="Comma 3 3 5 2 3" xfId="7969" xr:uid="{B8AEC4BF-2BDC-4E20-94F4-F1FF95DED515}"/>
    <cellStyle name="Comma 3 3 5 2 3 2" xfId="17022" xr:uid="{899F1820-428E-4D7D-A5F6-EA9FA1F604AD}"/>
    <cellStyle name="Comma 3 3 5 2 4" xfId="10990" xr:uid="{EC6C5144-9296-40AF-B302-87527FBE360E}"/>
    <cellStyle name="Comma 3 3 5 3" xfId="2880" xr:uid="{63A496DA-A931-4634-80D7-7405212AC7C5}"/>
    <cellStyle name="Comma 3 3 5 3 2" xfId="5959" xr:uid="{9269782B-C957-4B4F-B041-7A92F87F4A36}"/>
    <cellStyle name="Comma 3 3 5 3 2 2" xfId="15012" xr:uid="{2C8E18E4-1364-4FBD-BD8A-63CCD9ECFA88}"/>
    <cellStyle name="Comma 3 3 5 3 3" xfId="8973" xr:uid="{B0C2A637-880B-44AA-BE62-1F6D38EA88FA}"/>
    <cellStyle name="Comma 3 3 5 3 3 2" xfId="18026" xr:uid="{02C75DF3-5B04-4898-84A9-2243A66DBFCC}"/>
    <cellStyle name="Comma 3 3 5 3 4" xfId="11994" xr:uid="{4F5E818E-A79D-42A4-96B2-BFDF22646487}"/>
    <cellStyle name="Comma 3 3 5 4" xfId="3951" xr:uid="{48C49689-56A6-4AEC-A356-E4A0B4471604}"/>
    <cellStyle name="Comma 3 3 5 4 2" xfId="13004" xr:uid="{9361CC2E-5A8C-4E0B-9012-7E74C527D239}"/>
    <cellStyle name="Comma 3 3 5 5" xfId="6965" xr:uid="{1DE74187-EFAC-4E60-971E-3A3C90CBDCAB}"/>
    <cellStyle name="Comma 3 3 5 5 2" xfId="16018" xr:uid="{F32C7D82-0280-4AE0-83CF-A3DC60CC325D}"/>
    <cellStyle name="Comma 3 3 5 6" xfId="9986" xr:uid="{B0E85A64-668A-48B6-9E93-B155B24770CE}"/>
    <cellStyle name="Comma 3 3 6" xfId="873" xr:uid="{A8180759-44ED-438C-A715-C9042842AE7D}"/>
    <cellStyle name="Comma 3 3 6 2" xfId="1877" xr:uid="{06939CDC-A288-446B-B278-13DC57486F35}"/>
    <cellStyle name="Comma 3 3 6 2 2" xfId="4956" xr:uid="{018E1B19-BFBE-4406-B7EC-4A0AA6434723}"/>
    <cellStyle name="Comma 3 3 6 2 2 2" xfId="14009" xr:uid="{50988C73-9407-4BF9-B325-4CA1EEE98A24}"/>
    <cellStyle name="Comma 3 3 6 2 3" xfId="7970" xr:uid="{283471D0-4F49-4E70-99B4-AD0E79B8C459}"/>
    <cellStyle name="Comma 3 3 6 2 3 2" xfId="17023" xr:uid="{1AADABFA-C33A-4388-9310-30D3ECBFA16E}"/>
    <cellStyle name="Comma 3 3 6 2 4" xfId="10991" xr:uid="{DE0264BB-A3FD-47ED-8421-E855107C3BA7}"/>
    <cellStyle name="Comma 3 3 6 3" xfId="2881" xr:uid="{54F42223-D0B0-486B-AF54-1697D0B077D3}"/>
    <cellStyle name="Comma 3 3 6 3 2" xfId="5960" xr:uid="{A3EEE7F3-60CB-4991-82C5-8A4839CB2715}"/>
    <cellStyle name="Comma 3 3 6 3 2 2" xfId="15013" xr:uid="{6349A2D9-869D-400C-B09E-AEE897F455A6}"/>
    <cellStyle name="Comma 3 3 6 3 3" xfId="8974" xr:uid="{8693D5EA-AF83-4B77-80E3-C345B8D9AB8F}"/>
    <cellStyle name="Comma 3 3 6 3 3 2" xfId="18027" xr:uid="{F41E6888-BC81-45D1-895A-A52AD64066F8}"/>
    <cellStyle name="Comma 3 3 6 3 4" xfId="11995" xr:uid="{CA37BC55-C3EC-4C50-9FCF-1612CBF83B8A}"/>
    <cellStyle name="Comma 3 3 6 4" xfId="3952" xr:uid="{13DA6549-ACE8-43EF-B774-E318CA4C4F28}"/>
    <cellStyle name="Comma 3 3 6 4 2" xfId="13005" xr:uid="{24D7DE2E-F32C-47A8-ABFF-6408BC0C479D}"/>
    <cellStyle name="Comma 3 3 6 5" xfId="6966" xr:uid="{54D7FCFD-3397-4850-B2AF-59943CC203E2}"/>
    <cellStyle name="Comma 3 3 6 5 2" xfId="16019" xr:uid="{FD71A465-71C5-4E10-A917-6759F39B1557}"/>
    <cellStyle name="Comma 3 3 6 6" xfId="9987" xr:uid="{6A334C6F-2779-4D92-8295-283A07EA99BA}"/>
    <cellStyle name="Comma 3 3 7" xfId="1287" xr:uid="{D471FBDC-63F2-4643-9552-8B781077EB42}"/>
    <cellStyle name="Comma 3 3 7 2" xfId="4366" xr:uid="{C2DF2A40-4A15-48E3-852A-861D69546924}"/>
    <cellStyle name="Comma 3 3 7 2 2" xfId="13419" xr:uid="{786239F8-2D24-47BD-97D2-2CCFDE40137C}"/>
    <cellStyle name="Comma 3 3 7 3" xfId="7380" xr:uid="{DC7054A3-E752-45D6-8DAD-E467A58D5F43}"/>
    <cellStyle name="Comma 3 3 7 3 2" xfId="16433" xr:uid="{FC93E05D-4648-425B-B34E-57F5945D9F3E}"/>
    <cellStyle name="Comma 3 3 7 4" xfId="10401" xr:uid="{A411793F-7048-4ED7-B778-94CB81D288FE}"/>
    <cellStyle name="Comma 3 3 8" xfId="2291" xr:uid="{6DC9D264-A091-4F07-BE35-F28DDF0A0A8D}"/>
    <cellStyle name="Comma 3 3 8 2" xfId="5370" xr:uid="{B7B7290F-9B6A-40A7-B631-5E26BC6D6F07}"/>
    <cellStyle name="Comma 3 3 8 2 2" xfId="14423" xr:uid="{7C264EE0-EC27-4B65-9783-F6D9BD282AFD}"/>
    <cellStyle name="Comma 3 3 8 3" xfId="8384" xr:uid="{72F46ACF-4AC2-4973-BF24-701ED9F3FD50}"/>
    <cellStyle name="Comma 3 3 8 3 2" xfId="17437" xr:uid="{AAD04440-5590-455D-BFE6-EB3D19199BF3}"/>
    <cellStyle name="Comma 3 3 8 4" xfId="11405" xr:uid="{0B278C82-C2DE-4B8B-8EF5-5325AE87078A}"/>
    <cellStyle name="Comma 3 3 9" xfId="3360" xr:uid="{3B30C54F-43A5-47C8-AA10-6E2262829B90}"/>
    <cellStyle name="Comma 3 3 9 2" xfId="12413" xr:uid="{E3AE9FCC-3EC1-423A-B8F6-D435171111A5}"/>
    <cellStyle name="Comma 3 4" xfId="190" xr:uid="{A21C5E79-474F-40B7-8422-9C5C4D62D40D}"/>
    <cellStyle name="Comma 3 4 2" xfId="486" xr:uid="{8639F2A5-D391-4709-A73D-5294EC6DA0FF}"/>
    <cellStyle name="Comma 3 4 2 2" xfId="874" xr:uid="{C72E2540-DEC7-49E3-BBC0-4562B6DC4F64}"/>
    <cellStyle name="Comma 3 4 2 2 2" xfId="1878" xr:uid="{1D359E01-6FAA-4DE3-A18F-E05EC2C57611}"/>
    <cellStyle name="Comma 3 4 2 2 2 2" xfId="4957" xr:uid="{1A2D2B5B-0421-4265-8937-445AFE835F51}"/>
    <cellStyle name="Comma 3 4 2 2 2 2 2" xfId="14010" xr:uid="{74289FA9-2BBB-4A07-A4CE-9CC645695283}"/>
    <cellStyle name="Comma 3 4 2 2 2 3" xfId="7971" xr:uid="{D7384DAD-E237-4458-9ADB-CD6CC866F1F3}"/>
    <cellStyle name="Comma 3 4 2 2 2 3 2" xfId="17024" xr:uid="{8E8353DD-3AA3-48B5-BC74-3CE56E372231}"/>
    <cellStyle name="Comma 3 4 2 2 2 4" xfId="10992" xr:uid="{F5DB23BB-A96C-45EB-A2ED-6985AE8BE772}"/>
    <cellStyle name="Comma 3 4 2 2 3" xfId="2882" xr:uid="{FFA79350-FE2C-49EC-9A35-AC730BF5ECAD}"/>
    <cellStyle name="Comma 3 4 2 2 3 2" xfId="5961" xr:uid="{FD3460EC-2710-49FA-9EA9-66DF90E2EA38}"/>
    <cellStyle name="Comma 3 4 2 2 3 2 2" xfId="15014" xr:uid="{9A5F3135-D3C5-42E8-A3BD-754A2DB2C4FE}"/>
    <cellStyle name="Comma 3 4 2 2 3 3" xfId="8975" xr:uid="{24690295-21AE-4606-97A1-E78E94B02779}"/>
    <cellStyle name="Comma 3 4 2 2 3 3 2" xfId="18028" xr:uid="{33D8E772-C554-4459-97A2-49FC768899B9}"/>
    <cellStyle name="Comma 3 4 2 2 3 4" xfId="11996" xr:uid="{5446D22D-53B0-478E-9826-74CEE2412E74}"/>
    <cellStyle name="Comma 3 4 2 2 4" xfId="3953" xr:uid="{550E968E-D9EC-433C-9FBA-C9CC6E9B5808}"/>
    <cellStyle name="Comma 3 4 2 2 4 2" xfId="13006" xr:uid="{EE399A8A-4901-4CD1-9386-32B569064D2B}"/>
    <cellStyle name="Comma 3 4 2 2 5" xfId="6967" xr:uid="{B85DA3FC-1D11-44C2-BD95-F84C07CE5E87}"/>
    <cellStyle name="Comma 3 4 2 2 5 2" xfId="16020" xr:uid="{67F71EE5-6F45-49D5-A56D-55A6A9C8FF00}"/>
    <cellStyle name="Comma 3 4 2 2 6" xfId="9988" xr:uid="{5377EA49-84BD-4A02-9F0E-E05B20E7E0AA}"/>
    <cellStyle name="Comma 3 4 2 3" xfId="875" xr:uid="{6FEED7E6-3129-4EC4-BED2-41CD08E10D0D}"/>
    <cellStyle name="Comma 3 4 2 3 2" xfId="1879" xr:uid="{82A9DE2B-6069-4298-88F3-DF032967D7F5}"/>
    <cellStyle name="Comma 3 4 2 3 2 2" xfId="4958" xr:uid="{73D304A6-4747-4D4E-9607-C47C545FA10B}"/>
    <cellStyle name="Comma 3 4 2 3 2 2 2" xfId="14011" xr:uid="{994EC5D4-4B4F-4BF3-A0B7-4961A4A64718}"/>
    <cellStyle name="Comma 3 4 2 3 2 3" xfId="7972" xr:uid="{E54E9D51-FA83-48D8-B897-3E90C61048F2}"/>
    <cellStyle name="Comma 3 4 2 3 2 3 2" xfId="17025" xr:uid="{4AE0D7C7-FDFF-44F2-B8B5-FAB729D37682}"/>
    <cellStyle name="Comma 3 4 2 3 2 4" xfId="10993" xr:uid="{7EE2199E-4A44-47D2-9F15-0446DB9FD5F5}"/>
    <cellStyle name="Comma 3 4 2 3 3" xfId="2883" xr:uid="{5D015705-2A7D-4DBB-9DAA-A2B09E8E2A06}"/>
    <cellStyle name="Comma 3 4 2 3 3 2" xfId="5962" xr:uid="{07ECE765-0308-4152-AF08-E0D46822FC1B}"/>
    <cellStyle name="Comma 3 4 2 3 3 2 2" xfId="15015" xr:uid="{0D0609FE-1C87-4F52-AB3E-080772A6B089}"/>
    <cellStyle name="Comma 3 4 2 3 3 3" xfId="8976" xr:uid="{7570D24F-046C-4A0D-B2AC-A5D779369A14}"/>
    <cellStyle name="Comma 3 4 2 3 3 3 2" xfId="18029" xr:uid="{1B8AE494-97AC-437C-B9C9-AE3871C4A5AD}"/>
    <cellStyle name="Comma 3 4 2 3 3 4" xfId="11997" xr:uid="{6A2FD7F4-4867-4A46-BA53-702319BA311F}"/>
    <cellStyle name="Comma 3 4 2 3 4" xfId="3954" xr:uid="{009657BB-847F-439B-A93E-38E196B2C0E5}"/>
    <cellStyle name="Comma 3 4 2 3 4 2" xfId="13007" xr:uid="{4E7C8293-C36C-41E0-9124-C01BD64029C2}"/>
    <cellStyle name="Comma 3 4 2 3 5" xfId="6968" xr:uid="{80D6476F-A2E6-4223-B184-2DEF2081BC96}"/>
    <cellStyle name="Comma 3 4 2 3 5 2" xfId="16021" xr:uid="{FD2A83ED-5599-44F9-A598-F787EFCCB217}"/>
    <cellStyle name="Comma 3 4 2 3 6" xfId="9989" xr:uid="{BCD48453-DC57-4BBC-89AF-B5B6D7B1FCD2}"/>
    <cellStyle name="Comma 3 4 2 4" xfId="1495" xr:uid="{D017335F-71B5-4C40-BB9B-500B4B98F419}"/>
    <cellStyle name="Comma 3 4 2 4 2" xfId="4574" xr:uid="{8271DB25-7766-4E66-A9F9-21BF50C06F3C}"/>
    <cellStyle name="Comma 3 4 2 4 2 2" xfId="13627" xr:uid="{978486B0-F657-4437-ACF3-9477F633A4B1}"/>
    <cellStyle name="Comma 3 4 2 4 3" xfId="7588" xr:uid="{CF23EC94-7517-4157-9921-749651DDE8E7}"/>
    <cellStyle name="Comma 3 4 2 4 3 2" xfId="16641" xr:uid="{D9628410-8055-4A6D-94DB-0E491D5CE00E}"/>
    <cellStyle name="Comma 3 4 2 4 4" xfId="10609" xr:uid="{1C87F250-7433-4A81-ACDB-88FA1E76B7F9}"/>
    <cellStyle name="Comma 3 4 2 5" xfId="2499" xr:uid="{D3E008C8-5A37-42D9-B5D8-BBD6FEEBD9C9}"/>
    <cellStyle name="Comma 3 4 2 5 2" xfId="5578" xr:uid="{C850D561-3A6A-446E-BA07-F1A7277FD2F8}"/>
    <cellStyle name="Comma 3 4 2 5 2 2" xfId="14631" xr:uid="{F69596CD-3992-4698-8BFC-1A65E356EBAE}"/>
    <cellStyle name="Comma 3 4 2 5 3" xfId="8592" xr:uid="{CE8F99DD-A16F-4D18-84F7-EA125D43B772}"/>
    <cellStyle name="Comma 3 4 2 5 3 2" xfId="17645" xr:uid="{923FDE84-150D-416B-BEE7-4B440EA0C59C}"/>
    <cellStyle name="Comma 3 4 2 5 4" xfId="11613" xr:uid="{211D226F-9443-4828-9417-17A5175CF539}"/>
    <cellStyle name="Comma 3 4 2 6" xfId="3569" xr:uid="{A655B46B-6EC2-4227-9ED8-9B306DFED4B3}"/>
    <cellStyle name="Comma 3 4 2 6 2" xfId="12622" xr:uid="{9E07820A-47C9-4CC6-85F4-E7E17EFBC116}"/>
    <cellStyle name="Comma 3 4 2 7" xfId="6583" xr:uid="{75ABEAAE-4E17-43DA-8B13-3108923FD568}"/>
    <cellStyle name="Comma 3 4 2 7 2" xfId="15636" xr:uid="{01579D47-0EC0-481F-B271-E997719F12F0}"/>
    <cellStyle name="Comma 3 4 2 8" xfId="9603" xr:uid="{50CA1913-7A6E-4D14-ADD1-22CDDC71A6E7}"/>
    <cellStyle name="Comma 3 4 3" xfId="876" xr:uid="{BD3153D9-40EF-4788-A705-03C1E09AE95F}"/>
    <cellStyle name="Comma 3 4 3 2" xfId="1880" xr:uid="{5BF99667-8727-4FE3-8FFA-A902BF6D53FC}"/>
    <cellStyle name="Comma 3 4 3 2 2" xfId="4959" xr:uid="{5A7EBDD7-7A7D-4A11-9F1A-D432E5AD4264}"/>
    <cellStyle name="Comma 3 4 3 2 2 2" xfId="14012" xr:uid="{718D42B4-F589-4E9A-92D2-1FAD97BC2C1B}"/>
    <cellStyle name="Comma 3 4 3 2 3" xfId="7973" xr:uid="{A208D938-D515-4E3E-930A-4CD283F342E8}"/>
    <cellStyle name="Comma 3 4 3 2 3 2" xfId="17026" xr:uid="{E369983F-4D9A-4C31-B2A5-74AA5667618A}"/>
    <cellStyle name="Comma 3 4 3 2 4" xfId="10994" xr:uid="{CCD2170E-7E36-409B-B5A5-A4A44CDBB8E0}"/>
    <cellStyle name="Comma 3 4 3 3" xfId="2884" xr:uid="{F8918DCD-ED6D-40D1-8E7D-AB4F79417FCE}"/>
    <cellStyle name="Comma 3 4 3 3 2" xfId="5963" xr:uid="{34B3BEC4-D634-4CAB-8F46-6CFC607137E6}"/>
    <cellStyle name="Comma 3 4 3 3 2 2" xfId="15016" xr:uid="{2090870B-3B51-4C1B-AE65-EBE7C13E12A1}"/>
    <cellStyle name="Comma 3 4 3 3 3" xfId="8977" xr:uid="{F6A94C3C-B9BA-482F-B2AF-147CA30E26DB}"/>
    <cellStyle name="Comma 3 4 3 3 3 2" xfId="18030" xr:uid="{2A489D2D-E07C-4856-83DC-DEAF471C27F2}"/>
    <cellStyle name="Comma 3 4 3 3 4" xfId="11998" xr:uid="{D3CBAF6D-2267-444A-B5C6-19BD119EADD6}"/>
    <cellStyle name="Comma 3 4 3 4" xfId="3955" xr:uid="{634A846B-FD64-4FE8-9572-433D99415308}"/>
    <cellStyle name="Comma 3 4 3 4 2" xfId="13008" xr:uid="{DE2C4F55-CF9D-42C4-A9E9-68D349AB4B36}"/>
    <cellStyle name="Comma 3 4 3 5" xfId="6969" xr:uid="{92A3B4DF-AF94-4D3E-AF37-BCC3CA88742A}"/>
    <cellStyle name="Comma 3 4 3 5 2" xfId="16022" xr:uid="{ED449718-B877-4F3D-A8BB-6E1EFF60DE65}"/>
    <cellStyle name="Comma 3 4 3 6" xfId="9990" xr:uid="{66E7BA18-8F1E-42E8-8F3A-48CA0D6BA74A}"/>
    <cellStyle name="Comma 3 4 4" xfId="877" xr:uid="{49653FCB-22DE-4634-B554-6338838D83B2}"/>
    <cellStyle name="Comma 3 4 4 2" xfId="1881" xr:uid="{D61B5971-1AC7-4986-AC2C-0C525307EE5E}"/>
    <cellStyle name="Comma 3 4 4 2 2" xfId="4960" xr:uid="{C75F432B-A1E1-47CA-914A-5DDA3C8BBDCE}"/>
    <cellStyle name="Comma 3 4 4 2 2 2" xfId="14013" xr:uid="{29796527-06AF-4B3B-A314-59E374BD675B}"/>
    <cellStyle name="Comma 3 4 4 2 3" xfId="7974" xr:uid="{BAF6BB54-355C-4396-BBBC-9EB6C19403C6}"/>
    <cellStyle name="Comma 3 4 4 2 3 2" xfId="17027" xr:uid="{FE3F505D-02FF-4A66-B1F3-58D24C1597A2}"/>
    <cellStyle name="Comma 3 4 4 2 4" xfId="10995" xr:uid="{4E9DA2B2-CF8A-4975-A7D5-A8B80498D84C}"/>
    <cellStyle name="Comma 3 4 4 3" xfId="2885" xr:uid="{859E65FF-5AB1-42BE-A7F1-234F17F7BF09}"/>
    <cellStyle name="Comma 3 4 4 3 2" xfId="5964" xr:uid="{E26E662D-8058-4084-B4BD-0500F9A96072}"/>
    <cellStyle name="Comma 3 4 4 3 2 2" xfId="15017" xr:uid="{1E06F64D-2D23-4BCF-96B9-106BF177A04C}"/>
    <cellStyle name="Comma 3 4 4 3 3" xfId="8978" xr:uid="{B98AA0A6-EC2E-4478-BF65-FF8F9748AD5E}"/>
    <cellStyle name="Comma 3 4 4 3 3 2" xfId="18031" xr:uid="{493C985F-14C8-411F-B9EF-9DC78E4D145E}"/>
    <cellStyle name="Comma 3 4 4 3 4" xfId="11999" xr:uid="{22E55B60-053D-4FAD-A541-53C0F228702D}"/>
    <cellStyle name="Comma 3 4 4 4" xfId="3956" xr:uid="{5700FA44-C438-418C-97F6-37859C6D8549}"/>
    <cellStyle name="Comma 3 4 4 4 2" xfId="13009" xr:uid="{992D4BD2-BB2D-436D-9D99-7F5B61D8A0C5}"/>
    <cellStyle name="Comma 3 4 4 5" xfId="6970" xr:uid="{EB57FE4C-653F-4D8D-9322-7495441D9DA3}"/>
    <cellStyle name="Comma 3 4 4 5 2" xfId="16023" xr:uid="{88B5BB04-3080-4E70-A275-1B4E236B7C8A}"/>
    <cellStyle name="Comma 3 4 4 6" xfId="9991" xr:uid="{0CCB4A2D-22CE-4C94-B937-E809FAE374C5}"/>
    <cellStyle name="Comma 3 4 5" xfId="1324" xr:uid="{0331D7A6-7579-45BA-84E0-25C6557E51C7}"/>
    <cellStyle name="Comma 3 4 5 2" xfId="4403" xr:uid="{FB604DA1-227C-4E32-AA0B-2CE098EE0255}"/>
    <cellStyle name="Comma 3 4 5 2 2" xfId="13456" xr:uid="{7553DC09-4C26-49EE-B78D-3553A74B52F1}"/>
    <cellStyle name="Comma 3 4 5 3" xfId="7417" xr:uid="{8AB1B90D-EDAF-488B-9238-69C35703A482}"/>
    <cellStyle name="Comma 3 4 5 3 2" xfId="16470" xr:uid="{380EA5B6-5028-4502-A207-A641211074B1}"/>
    <cellStyle name="Comma 3 4 5 4" xfId="10438" xr:uid="{AEEEDB82-6482-45C1-BE4F-45E909530091}"/>
    <cellStyle name="Comma 3 4 6" xfId="2328" xr:uid="{D3F53C36-9240-43D9-9EFE-73C6AADFA86A}"/>
    <cellStyle name="Comma 3 4 6 2" xfId="5407" xr:uid="{EFFDD021-9E0C-42A3-B8C6-02D2F858B62F}"/>
    <cellStyle name="Comma 3 4 6 2 2" xfId="14460" xr:uid="{1207277C-2E86-44EE-AD5D-5519E2AEF146}"/>
    <cellStyle name="Comma 3 4 6 3" xfId="8421" xr:uid="{6EBADE60-B9D8-4C5C-93C5-A203E862342B}"/>
    <cellStyle name="Comma 3 4 6 3 2" xfId="17474" xr:uid="{07206541-240D-4D9F-839B-508D5E91E429}"/>
    <cellStyle name="Comma 3 4 6 4" xfId="11442" xr:uid="{FA7832F9-1364-4175-B460-DBB368238BCD}"/>
    <cellStyle name="Comma 3 4 7" xfId="3397" xr:uid="{47AD8803-C95C-4B82-92C0-23C216D3B713}"/>
    <cellStyle name="Comma 3 4 7 2" xfId="12450" xr:uid="{F1B5431C-2FEF-4E04-9FED-90C14609DA2E}"/>
    <cellStyle name="Comma 3 4 8" xfId="6411" xr:uid="{B206BF12-F801-4A42-83B1-78A4D838AC50}"/>
    <cellStyle name="Comma 3 4 8 2" xfId="15464" xr:uid="{3763A9DC-6D91-4056-8048-8B3C3F8F29F1}"/>
    <cellStyle name="Comma 3 4 9" xfId="9431" xr:uid="{28D9B937-F74A-4A4A-B55E-1EF520BC037A}"/>
    <cellStyle name="Comma 3 5" xfId="329" xr:uid="{DDB99AC0-F6C4-43F5-8BCB-E56CDA44F891}"/>
    <cellStyle name="Comma 3 5 2" xfId="527" xr:uid="{030BFB20-8942-42BC-8A23-FFAC2866A66C}"/>
    <cellStyle name="Comma 3 5 2 2" xfId="878" xr:uid="{B3D4DA7C-5751-499F-9975-EAE857CF264D}"/>
    <cellStyle name="Comma 3 5 2 2 2" xfId="1882" xr:uid="{9D3109E5-30C8-4F7B-8642-B26DAB79EF3A}"/>
    <cellStyle name="Comma 3 5 2 2 2 2" xfId="4961" xr:uid="{C4B0E22C-6FF9-4577-8D2C-93518A65220E}"/>
    <cellStyle name="Comma 3 5 2 2 2 2 2" xfId="14014" xr:uid="{7177A681-03E5-4975-9903-E58B1E052038}"/>
    <cellStyle name="Comma 3 5 2 2 2 3" xfId="7975" xr:uid="{F74570B9-99FF-4320-9463-21EC965C516E}"/>
    <cellStyle name="Comma 3 5 2 2 2 3 2" xfId="17028" xr:uid="{6AC9067C-DF54-4C05-A155-C9A2C26D779F}"/>
    <cellStyle name="Comma 3 5 2 2 2 4" xfId="10996" xr:uid="{B05032E8-60FE-4DDA-A8D1-DEFE1167AFFA}"/>
    <cellStyle name="Comma 3 5 2 2 3" xfId="2886" xr:uid="{E207BA34-8E2D-43A8-8563-C3B48597DFBA}"/>
    <cellStyle name="Comma 3 5 2 2 3 2" xfId="5965" xr:uid="{D09B45FE-577A-43C3-BE84-103313EF22B2}"/>
    <cellStyle name="Comma 3 5 2 2 3 2 2" xfId="15018" xr:uid="{02D8733F-859C-4E1D-B28F-09F4355AEBA6}"/>
    <cellStyle name="Comma 3 5 2 2 3 3" xfId="8979" xr:uid="{ACC88482-F3DE-46B2-8D4B-EFCDDC822090}"/>
    <cellStyle name="Comma 3 5 2 2 3 3 2" xfId="18032" xr:uid="{22AEED2D-8C2B-4784-A985-8CAF6BF99AAB}"/>
    <cellStyle name="Comma 3 5 2 2 3 4" xfId="12000" xr:uid="{EECF33F7-2602-44BE-9C0C-4AA67EC5ADB1}"/>
    <cellStyle name="Comma 3 5 2 2 4" xfId="3957" xr:uid="{8ECD807A-5AE5-419B-84A0-399B06E6412C}"/>
    <cellStyle name="Comma 3 5 2 2 4 2" xfId="13010" xr:uid="{1387ED11-27AB-4329-83B4-94BC2852AE1B}"/>
    <cellStyle name="Comma 3 5 2 2 5" xfId="6971" xr:uid="{0070FE00-5F58-410E-83BD-2B4171D0CB33}"/>
    <cellStyle name="Comma 3 5 2 2 5 2" xfId="16024" xr:uid="{D33E9905-4758-4D0F-97E1-7077D7D50882}"/>
    <cellStyle name="Comma 3 5 2 2 6" xfId="9992" xr:uid="{2941234C-46FB-4C08-AE7D-AFD935212427}"/>
    <cellStyle name="Comma 3 5 2 3" xfId="879" xr:uid="{FB3D6AC4-9083-476A-8E0A-F5139046F088}"/>
    <cellStyle name="Comma 3 5 2 3 2" xfId="1883" xr:uid="{20D81976-B3E9-440E-AC08-1EB6C877CAA5}"/>
    <cellStyle name="Comma 3 5 2 3 2 2" xfId="4962" xr:uid="{3B6016A0-7210-4E6C-9E25-A494182FD348}"/>
    <cellStyle name="Comma 3 5 2 3 2 2 2" xfId="14015" xr:uid="{B56B00FE-B59F-475E-BFED-74C168EC8BD6}"/>
    <cellStyle name="Comma 3 5 2 3 2 3" xfId="7976" xr:uid="{54F475B2-9849-44C7-BAE9-368C3126698D}"/>
    <cellStyle name="Comma 3 5 2 3 2 3 2" xfId="17029" xr:uid="{A3D873CA-E0D1-46DD-BC48-8D1318191AB5}"/>
    <cellStyle name="Comma 3 5 2 3 2 4" xfId="10997" xr:uid="{D360FE55-BCE2-45A2-8B19-AE5E2210C55D}"/>
    <cellStyle name="Comma 3 5 2 3 3" xfId="2887" xr:uid="{F0D2EEA6-CE51-4155-BF04-A4D9F81F3B0D}"/>
    <cellStyle name="Comma 3 5 2 3 3 2" xfId="5966" xr:uid="{A4CAD586-47E9-4D62-B63F-FA401C2097A4}"/>
    <cellStyle name="Comma 3 5 2 3 3 2 2" xfId="15019" xr:uid="{4C84CBEE-3ACB-481B-BC24-48AEB00E0D02}"/>
    <cellStyle name="Comma 3 5 2 3 3 3" xfId="8980" xr:uid="{C966C9D5-D194-4DDA-AEC0-498FD18A60F2}"/>
    <cellStyle name="Comma 3 5 2 3 3 3 2" xfId="18033" xr:uid="{33D99618-2B90-4F63-9D12-BC79E976A349}"/>
    <cellStyle name="Comma 3 5 2 3 3 4" xfId="12001" xr:uid="{A4012FC6-3504-4B6A-8DAB-AF47EDA18854}"/>
    <cellStyle name="Comma 3 5 2 3 4" xfId="3958" xr:uid="{8B15ECAC-F075-4597-85E8-CE8B69B48C8C}"/>
    <cellStyle name="Comma 3 5 2 3 4 2" xfId="13011" xr:uid="{4AC8AF70-6348-4EB6-AFB6-F7459E1AEBEB}"/>
    <cellStyle name="Comma 3 5 2 3 5" xfId="6972" xr:uid="{03C14187-B607-4398-A892-CD20B97CF631}"/>
    <cellStyle name="Comma 3 5 2 3 5 2" xfId="16025" xr:uid="{D872043B-6278-4549-8165-AB934FD859BF}"/>
    <cellStyle name="Comma 3 5 2 3 6" xfId="9993" xr:uid="{D8CA0B3E-87AF-47B3-AD30-4995EEF0558F}"/>
    <cellStyle name="Comma 3 5 2 4" xfId="1534" xr:uid="{D4BA1D75-92E2-4F3F-8737-F79324F58052}"/>
    <cellStyle name="Comma 3 5 2 4 2" xfId="4613" xr:uid="{A140776C-F556-451B-AF58-81CBEE3249A3}"/>
    <cellStyle name="Comma 3 5 2 4 2 2" xfId="13666" xr:uid="{77D44F45-EDC5-4FD6-8402-142934F4AE9E}"/>
    <cellStyle name="Comma 3 5 2 4 3" xfId="7627" xr:uid="{5D6190E0-2832-4700-A779-09CFECEDB22C}"/>
    <cellStyle name="Comma 3 5 2 4 3 2" xfId="16680" xr:uid="{5229E6E0-C303-4351-A2F1-9214EE102FA7}"/>
    <cellStyle name="Comma 3 5 2 4 4" xfId="10648" xr:uid="{5FAF7215-52C4-45F2-BD1C-D56D675D5557}"/>
    <cellStyle name="Comma 3 5 2 5" xfId="2538" xr:uid="{B481161E-73BD-40D8-8574-2FA36FED551A}"/>
    <cellStyle name="Comma 3 5 2 5 2" xfId="5617" xr:uid="{C6E16AA9-5D45-417A-BD63-AC063EB19D1A}"/>
    <cellStyle name="Comma 3 5 2 5 2 2" xfId="14670" xr:uid="{6A2909D1-4000-4661-B29F-E392F99DBD7A}"/>
    <cellStyle name="Comma 3 5 2 5 3" xfId="8631" xr:uid="{1047BF40-A588-472D-89C8-6911F5A00BC3}"/>
    <cellStyle name="Comma 3 5 2 5 3 2" xfId="17684" xr:uid="{E46BC7AF-A3D8-4EEB-A932-CE21D5528C1F}"/>
    <cellStyle name="Comma 3 5 2 5 4" xfId="11652" xr:uid="{23662351-4E85-4289-BF5C-C1455E054D2D}"/>
    <cellStyle name="Comma 3 5 2 6" xfId="3608" xr:uid="{AA13F626-E61A-4135-A916-14AE166E561B}"/>
    <cellStyle name="Comma 3 5 2 6 2" xfId="12661" xr:uid="{2E94F97B-D3F1-4E05-9461-F0F7108BFB43}"/>
    <cellStyle name="Comma 3 5 2 7" xfId="6622" xr:uid="{57090968-8763-4E14-820B-541788AAAC81}"/>
    <cellStyle name="Comma 3 5 2 7 2" xfId="15675" xr:uid="{987B0204-CBBB-4312-93B3-51E267FF1D63}"/>
    <cellStyle name="Comma 3 5 2 8" xfId="9642" xr:uid="{AB6B68F4-B4F2-4FA8-8ECB-CE9528EDFDFF}"/>
    <cellStyle name="Comma 3 5 3" xfId="880" xr:uid="{A39A4DAE-70A9-496A-9A5C-E2658CCADB0B}"/>
    <cellStyle name="Comma 3 5 3 2" xfId="1884" xr:uid="{B71DC926-990E-4338-B83A-43F6FA501A4D}"/>
    <cellStyle name="Comma 3 5 3 2 2" xfId="4963" xr:uid="{45718D75-9080-4F09-95E7-42D670EC88F3}"/>
    <cellStyle name="Comma 3 5 3 2 2 2" xfId="14016" xr:uid="{94C9B68E-BE8B-4010-9A78-AAE067605239}"/>
    <cellStyle name="Comma 3 5 3 2 3" xfId="7977" xr:uid="{54BF9F09-A3C0-4330-9208-DADEC1EEF12C}"/>
    <cellStyle name="Comma 3 5 3 2 3 2" xfId="17030" xr:uid="{04BBF616-2588-4EDE-9736-938A151CF98D}"/>
    <cellStyle name="Comma 3 5 3 2 4" xfId="10998" xr:uid="{D90D7F17-B4C6-41EE-A758-355D4C8F2D8E}"/>
    <cellStyle name="Comma 3 5 3 3" xfId="2888" xr:uid="{FB38E6B4-7581-4C1F-B433-9087DBDEC0FF}"/>
    <cellStyle name="Comma 3 5 3 3 2" xfId="5967" xr:uid="{D9031637-D941-4B4E-900F-F57C5BA53ADC}"/>
    <cellStyle name="Comma 3 5 3 3 2 2" xfId="15020" xr:uid="{9492D532-F075-445B-8ED7-524E0D0224CF}"/>
    <cellStyle name="Comma 3 5 3 3 3" xfId="8981" xr:uid="{50AB7D69-EA4D-49F9-B984-3BF04A5B12FF}"/>
    <cellStyle name="Comma 3 5 3 3 3 2" xfId="18034" xr:uid="{4AA2B6F0-8427-45EF-B9F7-6B91EF2D4AE4}"/>
    <cellStyle name="Comma 3 5 3 3 4" xfId="12002" xr:uid="{F3CF6097-813A-4725-B17B-E3614D4E3FED}"/>
    <cellStyle name="Comma 3 5 3 4" xfId="3959" xr:uid="{DEFA2154-DA6E-4812-93B2-27F7155F9ED4}"/>
    <cellStyle name="Comma 3 5 3 4 2" xfId="13012" xr:uid="{1E670E3C-0385-453B-B939-C72C8568A069}"/>
    <cellStyle name="Comma 3 5 3 5" xfId="6973" xr:uid="{CBCFA154-F0F5-4B58-A013-A58251DBA256}"/>
    <cellStyle name="Comma 3 5 3 5 2" xfId="16026" xr:uid="{0ACC0829-36DB-4551-B98F-FEA6C9069B5A}"/>
    <cellStyle name="Comma 3 5 3 6" xfId="9994" xr:uid="{7C5E0902-3BF9-49A1-B221-B1AC407C8F92}"/>
    <cellStyle name="Comma 3 5 4" xfId="881" xr:uid="{00497B22-D4F0-4638-AD54-496192DC0497}"/>
    <cellStyle name="Comma 3 5 4 2" xfId="1885" xr:uid="{6FD540C5-CEBA-4379-8330-94D86B6FEA04}"/>
    <cellStyle name="Comma 3 5 4 2 2" xfId="4964" xr:uid="{8C703463-1EA0-46A0-92C0-DA1E42A761DE}"/>
    <cellStyle name="Comma 3 5 4 2 2 2" xfId="14017" xr:uid="{7CCE1E84-A7F0-46ED-A032-42A9CCD8A746}"/>
    <cellStyle name="Comma 3 5 4 2 3" xfId="7978" xr:uid="{644D55F3-4BA8-4797-984C-D75CECB87BDF}"/>
    <cellStyle name="Comma 3 5 4 2 3 2" xfId="17031" xr:uid="{66C61F4C-B5BF-42F2-B347-34F52FB499DF}"/>
    <cellStyle name="Comma 3 5 4 2 4" xfId="10999" xr:uid="{3D415CA4-FA8C-4166-A734-8448C40CCFBE}"/>
    <cellStyle name="Comma 3 5 4 3" xfId="2889" xr:uid="{9BE83020-4F11-4A12-A883-88719FC218C5}"/>
    <cellStyle name="Comma 3 5 4 3 2" xfId="5968" xr:uid="{8C51D23A-22D4-43C3-8C22-623EF3CD9769}"/>
    <cellStyle name="Comma 3 5 4 3 2 2" xfId="15021" xr:uid="{78ED4D61-C4EF-43C4-A280-9A9F8F42ABA7}"/>
    <cellStyle name="Comma 3 5 4 3 3" xfId="8982" xr:uid="{C41E90D7-FB26-4457-B9A4-728ECF2B9CF6}"/>
    <cellStyle name="Comma 3 5 4 3 3 2" xfId="18035" xr:uid="{A1681686-2AAF-4FCF-96E2-3A08C3746C2A}"/>
    <cellStyle name="Comma 3 5 4 3 4" xfId="12003" xr:uid="{D9952A88-7948-41E2-88C7-7FB5CE09EA90}"/>
    <cellStyle name="Comma 3 5 4 4" xfId="3960" xr:uid="{ADF1421D-9F84-4242-A648-76F232D300DE}"/>
    <cellStyle name="Comma 3 5 4 4 2" xfId="13013" xr:uid="{5127FFCA-7826-431A-8BE4-AC61FC45D8F7}"/>
    <cellStyle name="Comma 3 5 4 5" xfId="6974" xr:uid="{90757A29-0F1F-4BFD-BAED-07BB8F391D79}"/>
    <cellStyle name="Comma 3 5 4 5 2" xfId="16027" xr:uid="{C91EA1D7-6EB1-4B56-9ECD-6FEF9D94D042}"/>
    <cellStyle name="Comma 3 5 4 6" xfId="9995" xr:uid="{C6B3FB19-57EA-4970-A96D-243E0597F027}"/>
    <cellStyle name="Comma 3 5 5" xfId="1363" xr:uid="{7C862A77-3328-423F-8492-5AD2E3D844CF}"/>
    <cellStyle name="Comma 3 5 5 2" xfId="4442" xr:uid="{FF39E8A5-0EEF-4692-8254-F27392107B19}"/>
    <cellStyle name="Comma 3 5 5 2 2" xfId="13495" xr:uid="{BB844101-579E-49F8-9842-59D60124490D}"/>
    <cellStyle name="Comma 3 5 5 3" xfId="7456" xr:uid="{E4A843DF-4CA8-48E2-819C-E803C6D2CDD5}"/>
    <cellStyle name="Comma 3 5 5 3 2" xfId="16509" xr:uid="{A07BA971-1A84-4C3A-AF9C-8F4831802ACD}"/>
    <cellStyle name="Comma 3 5 5 4" xfId="10477" xr:uid="{3CC153C6-5A6B-4933-B957-7D344A2B158E}"/>
    <cellStyle name="Comma 3 5 6" xfId="2367" xr:uid="{0456297D-B98B-4A08-93B5-F112EC080918}"/>
    <cellStyle name="Comma 3 5 6 2" xfId="5446" xr:uid="{34C38372-E446-4449-8498-639DF9955FFE}"/>
    <cellStyle name="Comma 3 5 6 2 2" xfId="14499" xr:uid="{09E1B24C-08AD-4FCD-939B-684601816CE1}"/>
    <cellStyle name="Comma 3 5 6 3" xfId="8460" xr:uid="{9C196C7C-4FDD-4C7F-AC40-EB563336A584}"/>
    <cellStyle name="Comma 3 5 6 3 2" xfId="17513" xr:uid="{795ECA21-A594-4523-9826-655A2777ABE4}"/>
    <cellStyle name="Comma 3 5 6 4" xfId="11481" xr:uid="{CDB7D486-631D-443E-B246-81908F5A1835}"/>
    <cellStyle name="Comma 3 5 7" xfId="3436" xr:uid="{E335BDFE-9FB4-480D-A5CE-03E0544F9D85}"/>
    <cellStyle name="Comma 3 5 7 2" xfId="12489" xr:uid="{2543C2D6-2F19-4E03-97D4-B454899C9006}"/>
    <cellStyle name="Comma 3 5 8" xfId="6450" xr:uid="{F211F589-C48D-4453-8D00-C12462193840}"/>
    <cellStyle name="Comma 3 5 8 2" xfId="15503" xr:uid="{CCC48EC5-C6E2-4B72-A993-628C6AB31E09}"/>
    <cellStyle name="Comma 3 5 9" xfId="9470" xr:uid="{5F347139-AF63-4635-9976-C808B31341BF}"/>
    <cellStyle name="Comma 3 6" xfId="417" xr:uid="{34EB7236-A17B-4525-9395-567B68D45B30}"/>
    <cellStyle name="Comma 3 6 2" xfId="882" xr:uid="{FA056D35-D66D-417A-AC33-899BBF25EBA9}"/>
    <cellStyle name="Comma 3 6 2 2" xfId="1886" xr:uid="{07A0DC05-AC48-4AE3-921E-D3E3CCB3861A}"/>
    <cellStyle name="Comma 3 6 2 2 2" xfId="4965" xr:uid="{7515FF97-3BB0-49E2-B547-9C14DD11DE52}"/>
    <cellStyle name="Comma 3 6 2 2 2 2" xfId="14018" xr:uid="{4FD82F06-0502-40DF-A74B-D3E2C31000AC}"/>
    <cellStyle name="Comma 3 6 2 2 3" xfId="7979" xr:uid="{E0AC6610-9A93-4309-B523-60F540C197AC}"/>
    <cellStyle name="Comma 3 6 2 2 3 2" xfId="17032" xr:uid="{0A6B9467-BE5D-4B61-987A-FDC4260C37EA}"/>
    <cellStyle name="Comma 3 6 2 2 4" xfId="11000" xr:uid="{31F79BDA-5E48-4F8E-A2B1-2C8B8166D0E4}"/>
    <cellStyle name="Comma 3 6 2 3" xfId="2890" xr:uid="{4FD99031-4BDB-411C-AF5D-811C2E4437B0}"/>
    <cellStyle name="Comma 3 6 2 3 2" xfId="5969" xr:uid="{E084C57D-B40E-4569-870B-5252739EF585}"/>
    <cellStyle name="Comma 3 6 2 3 2 2" xfId="15022" xr:uid="{C1A2C60B-8758-4942-B272-A4ABCBAF5CB0}"/>
    <cellStyle name="Comma 3 6 2 3 3" xfId="8983" xr:uid="{957D889C-3CDE-43BD-900D-797AD423164A}"/>
    <cellStyle name="Comma 3 6 2 3 3 2" xfId="18036" xr:uid="{5377F349-5007-4CBD-B30E-79E53BCA48C6}"/>
    <cellStyle name="Comma 3 6 2 3 4" xfId="12004" xr:uid="{FBD132C8-1BE0-41E3-907C-B5073C7A8AFE}"/>
    <cellStyle name="Comma 3 6 2 4" xfId="3961" xr:uid="{68B0A482-49FE-4DA5-AD07-832F41565553}"/>
    <cellStyle name="Comma 3 6 2 4 2" xfId="13014" xr:uid="{987809DF-5324-452E-8650-72D8E516E62C}"/>
    <cellStyle name="Comma 3 6 2 5" xfId="6975" xr:uid="{2900B939-6632-460B-9B98-86F6DFE719FA}"/>
    <cellStyle name="Comma 3 6 2 5 2" xfId="16028" xr:uid="{F128909F-B52E-4569-A4F1-9ED7BF5BD0C8}"/>
    <cellStyle name="Comma 3 6 2 6" xfId="9996" xr:uid="{18B8CA00-9C2F-4CB7-90EE-F98322542F09}"/>
    <cellStyle name="Comma 3 6 3" xfId="883" xr:uid="{010A8791-7B9F-4E0C-AB54-CB9E811205E2}"/>
    <cellStyle name="Comma 3 6 3 2" xfId="1887" xr:uid="{DD8A7B2B-2C7D-43CF-82EB-70F11A9E1793}"/>
    <cellStyle name="Comma 3 6 3 2 2" xfId="4966" xr:uid="{7AC75224-2AD9-4246-858F-4B2CEE5A131F}"/>
    <cellStyle name="Comma 3 6 3 2 2 2" xfId="14019" xr:uid="{7FD58C1D-8F1E-459D-8915-332DEF03261A}"/>
    <cellStyle name="Comma 3 6 3 2 3" xfId="7980" xr:uid="{AE2728A4-3CBC-4864-9185-F4E5B2C8E9E1}"/>
    <cellStyle name="Comma 3 6 3 2 3 2" xfId="17033" xr:uid="{9D375952-1F3D-4BA3-82BA-C2FC80844F0E}"/>
    <cellStyle name="Comma 3 6 3 2 4" xfId="11001" xr:uid="{2B2D99D9-C698-4EFB-BEE1-BA99C2BB12F2}"/>
    <cellStyle name="Comma 3 6 3 3" xfId="2891" xr:uid="{007FD92A-2D05-4039-BCC5-BE38A65BE1F3}"/>
    <cellStyle name="Comma 3 6 3 3 2" xfId="5970" xr:uid="{8B4CF684-7AF8-47DC-BCBD-8B7B84091C57}"/>
    <cellStyle name="Comma 3 6 3 3 2 2" xfId="15023" xr:uid="{E93B11DE-790A-4060-BFE2-610D97DFFDBE}"/>
    <cellStyle name="Comma 3 6 3 3 3" xfId="8984" xr:uid="{5E4DECCC-954B-40CD-8263-86C5741634A5}"/>
    <cellStyle name="Comma 3 6 3 3 3 2" xfId="18037" xr:uid="{6EF034A2-D6A8-4F99-BF29-5D96B8FC262F}"/>
    <cellStyle name="Comma 3 6 3 3 4" xfId="12005" xr:uid="{2983604F-3311-4E31-B001-C636E85F2BF1}"/>
    <cellStyle name="Comma 3 6 3 4" xfId="3962" xr:uid="{CC592117-F32A-49D6-98C4-55EAF4B4B672}"/>
    <cellStyle name="Comma 3 6 3 4 2" xfId="13015" xr:uid="{D14EA736-1219-4CF1-BF45-6C36D5D78D5F}"/>
    <cellStyle name="Comma 3 6 3 5" xfId="6976" xr:uid="{79947608-19C1-4CC4-AC33-71311E3B5755}"/>
    <cellStyle name="Comma 3 6 3 5 2" xfId="16029" xr:uid="{C0FA8DA2-BC76-4A35-AFB9-BDEE12E91008}"/>
    <cellStyle name="Comma 3 6 3 6" xfId="9997" xr:uid="{AE83DD22-BC71-42FA-BA01-E318601DE14B}"/>
    <cellStyle name="Comma 3 6 4" xfId="1426" xr:uid="{61C82752-BBCC-4424-B081-457A8BD79D8C}"/>
    <cellStyle name="Comma 3 6 4 2" xfId="4505" xr:uid="{412F41B8-C745-405E-8474-74A9CE239EC5}"/>
    <cellStyle name="Comma 3 6 4 2 2" xfId="13558" xr:uid="{45977E78-D84E-455E-AE41-859B1710CC88}"/>
    <cellStyle name="Comma 3 6 4 3" xfId="7519" xr:uid="{7E45E333-ECA4-4C44-B999-EF4BB594177F}"/>
    <cellStyle name="Comma 3 6 4 3 2" xfId="16572" xr:uid="{9B59137A-4F7F-43A1-AB8E-29DF82CCE560}"/>
    <cellStyle name="Comma 3 6 4 4" xfId="10540" xr:uid="{0CD32A49-2684-462D-A2B7-5FCBF416EB6B}"/>
    <cellStyle name="Comma 3 6 5" xfId="2430" xr:uid="{E1619E9C-E6EC-46BA-803E-94D0432372A7}"/>
    <cellStyle name="Comma 3 6 5 2" xfId="5509" xr:uid="{4A3A621A-6C67-4EC8-A6EE-30905751DD10}"/>
    <cellStyle name="Comma 3 6 5 2 2" xfId="14562" xr:uid="{FF6143C4-F052-42D0-B547-DAE86B9443AE}"/>
    <cellStyle name="Comma 3 6 5 3" xfId="8523" xr:uid="{C1D91A6E-6E90-48E8-9AEA-67305B1A7482}"/>
    <cellStyle name="Comma 3 6 5 3 2" xfId="17576" xr:uid="{B2DBC41D-CFC0-4E1B-B01E-E95128F927C5}"/>
    <cellStyle name="Comma 3 6 5 4" xfId="11544" xr:uid="{A02EABD8-AE1D-4C27-B0C7-DD745F3D6002}"/>
    <cellStyle name="Comma 3 6 6" xfId="3500" xr:uid="{BB0D047A-2AC2-4D67-BE0E-104D0398B473}"/>
    <cellStyle name="Comma 3 6 6 2" xfId="12553" xr:uid="{B4BEDDD2-11F4-4782-871E-A0B2AD325540}"/>
    <cellStyle name="Comma 3 6 7" xfId="6514" xr:uid="{E293EC03-2650-4923-B82A-DAAB4DAA2F66}"/>
    <cellStyle name="Comma 3 6 7 2" xfId="15567" xr:uid="{9124C835-5FA4-41EB-A416-ABE1AAE431F7}"/>
    <cellStyle name="Comma 3 6 8" xfId="9534" xr:uid="{BDD07177-AF67-4DB4-BEA7-683D0EAA6111}"/>
    <cellStyle name="Comma 3 7" xfId="884" xr:uid="{9A340B4F-A99A-4080-A7C6-DFCEBE185E78}"/>
    <cellStyle name="Comma 3 7 2" xfId="1888" xr:uid="{B99B81E3-5C1E-4A14-93FD-24DA747F02E3}"/>
    <cellStyle name="Comma 3 7 2 2" xfId="4967" xr:uid="{29CDBF8A-D073-4E81-9E1D-ACBAA06EF1F3}"/>
    <cellStyle name="Comma 3 7 2 2 2" xfId="14020" xr:uid="{BDFC9FEC-7816-4EBF-B9E0-89982486E813}"/>
    <cellStyle name="Comma 3 7 2 3" xfId="7981" xr:uid="{EDCB2D0D-4149-4451-A798-3354B165B799}"/>
    <cellStyle name="Comma 3 7 2 3 2" xfId="17034" xr:uid="{32E2D5D2-CF4C-41E5-B1FD-F180F4791744}"/>
    <cellStyle name="Comma 3 7 2 4" xfId="11002" xr:uid="{6D3D35B9-4F7A-47B6-BEB7-663C33DD756E}"/>
    <cellStyle name="Comma 3 7 3" xfId="2892" xr:uid="{96AAA8FE-F512-4A34-BF33-92F77B86968F}"/>
    <cellStyle name="Comma 3 7 3 2" xfId="5971" xr:uid="{77982C8D-4007-42DB-B36E-D135C2AF2B70}"/>
    <cellStyle name="Comma 3 7 3 2 2" xfId="15024" xr:uid="{4F388116-5A54-433B-AB73-EAA250A42439}"/>
    <cellStyle name="Comma 3 7 3 3" xfId="8985" xr:uid="{73CA9407-9E21-4613-AB30-7539F74D3B6E}"/>
    <cellStyle name="Comma 3 7 3 3 2" xfId="18038" xr:uid="{68103D48-053F-4807-A87D-F18975913CB3}"/>
    <cellStyle name="Comma 3 7 3 4" xfId="12006" xr:uid="{147B2D1F-FFE1-43E1-9D9A-C7307E452E11}"/>
    <cellStyle name="Comma 3 7 4" xfId="3963" xr:uid="{CB5C9154-E30F-42A0-8DB6-E11BD3FEB7CA}"/>
    <cellStyle name="Comma 3 7 4 2" xfId="13016" xr:uid="{E975B36D-0602-4AE3-9250-83FDD1AE9A1A}"/>
    <cellStyle name="Comma 3 7 5" xfId="6977" xr:uid="{5C947EE0-5A63-4BBD-8585-FD6B45ADAFB4}"/>
    <cellStyle name="Comma 3 7 5 2" xfId="16030" xr:uid="{0DA95FDE-C72B-4D08-A5A4-0D08FFA8E348}"/>
    <cellStyle name="Comma 3 7 6" xfId="9998" xr:uid="{53D3E634-278E-4D00-9DAB-321DA9A128C9}"/>
    <cellStyle name="Comma 3 8" xfId="885" xr:uid="{10AF746C-569F-460F-AAB9-67A2758DEF91}"/>
    <cellStyle name="Comma 3 8 2" xfId="1889" xr:uid="{EB90EE92-B2AE-4D1D-A5CE-9F0FF840656A}"/>
    <cellStyle name="Comma 3 8 2 2" xfId="4968" xr:uid="{083A3FF2-E9DB-4BDC-A534-BCB3A34EFBDD}"/>
    <cellStyle name="Comma 3 8 2 2 2" xfId="14021" xr:uid="{F16C8E5D-29B9-4F39-A7FA-B50FEEA2CD81}"/>
    <cellStyle name="Comma 3 8 2 3" xfId="7982" xr:uid="{A166CB0C-E51C-4534-AC2F-F41A9A16A082}"/>
    <cellStyle name="Comma 3 8 2 3 2" xfId="17035" xr:uid="{B11DA6CE-540C-4C4B-ACF8-1920D76898EA}"/>
    <cellStyle name="Comma 3 8 2 4" xfId="11003" xr:uid="{320850D3-2B0E-4B3F-B51C-371E04F1DB31}"/>
    <cellStyle name="Comma 3 8 3" xfId="2893" xr:uid="{39647FB4-A470-4277-AEC8-D95F4738FEF8}"/>
    <cellStyle name="Comma 3 8 3 2" xfId="5972" xr:uid="{8535D29A-1FE5-499D-88B9-E9E75F376DDE}"/>
    <cellStyle name="Comma 3 8 3 2 2" xfId="15025" xr:uid="{2A6B6BA2-CC9D-4BC8-8122-91E3B9B94EA2}"/>
    <cellStyle name="Comma 3 8 3 3" xfId="8986" xr:uid="{E1D27512-3ABE-4516-B0D4-0DB2A32CADBD}"/>
    <cellStyle name="Comma 3 8 3 3 2" xfId="18039" xr:uid="{7B973D00-8641-42B7-AE4C-AA77BD1DC9A9}"/>
    <cellStyle name="Comma 3 8 3 4" xfId="12007" xr:uid="{A62339E4-1437-4776-93A8-E25BFF19918D}"/>
    <cellStyle name="Comma 3 8 4" xfId="3964" xr:uid="{BC1CA561-F640-4BEC-8B54-A6861A106736}"/>
    <cellStyle name="Comma 3 8 4 2" xfId="13017" xr:uid="{49B6434A-9C64-4EB1-B727-B97D4DE6055B}"/>
    <cellStyle name="Comma 3 8 5" xfId="6978" xr:uid="{657EAD02-1F28-47FF-A3DD-D163D64C1882}"/>
    <cellStyle name="Comma 3 8 5 2" xfId="16031" xr:uid="{F8452336-C1FF-45E5-B095-22367885DFF8}"/>
    <cellStyle name="Comma 3 8 6" xfId="9999" xr:uid="{D23E59C5-9AB5-4575-BB80-85380E4C2D7C}"/>
    <cellStyle name="Comma 3 9" xfId="1255" xr:uid="{40EF9980-F760-4EAD-8A9F-A4897795A016}"/>
    <cellStyle name="Comma 3 9 2" xfId="4334" xr:uid="{D6C9038B-69AF-4A42-A8B1-5185135B7033}"/>
    <cellStyle name="Comma 3 9 2 2" xfId="13387" xr:uid="{578B60E6-B9FE-4A02-B758-B45388B9507F}"/>
    <cellStyle name="Comma 3 9 3" xfId="7348" xr:uid="{C8EBAE53-6D96-43BF-83EE-C5570F51B1A8}"/>
    <cellStyle name="Comma 3 9 3 2" xfId="16401" xr:uid="{29855518-C8CF-4A8C-99F8-896C8A832DF3}"/>
    <cellStyle name="Comma 3 9 4" xfId="10369" xr:uid="{0651AB94-C2C8-4A43-B3A8-1A51700993FE}"/>
    <cellStyle name="Comma 30" xfId="380" xr:uid="{DC8DC357-287C-4E68-8D98-7B3B933D3C8D}"/>
    <cellStyle name="Comma 30 2" xfId="567" xr:uid="{80442A59-FE73-41A3-A62B-E9E49F8B4505}"/>
    <cellStyle name="Comma 30 2 2" xfId="886" xr:uid="{20A3ECC3-FF1A-455C-8452-EAEF475814EC}"/>
    <cellStyle name="Comma 30 2 2 2" xfId="1890" xr:uid="{6E938635-4D4E-4A22-95B1-A7B20B68B6B9}"/>
    <cellStyle name="Comma 30 2 2 2 2" xfId="4969" xr:uid="{74BB5F1A-3157-4553-918B-79AB68F3C23E}"/>
    <cellStyle name="Comma 30 2 2 2 2 2" xfId="14022" xr:uid="{BD83DD7C-F657-431E-9732-929DAEF7E8F7}"/>
    <cellStyle name="Comma 30 2 2 2 3" xfId="7983" xr:uid="{128AA383-86E7-49C1-9654-8FD30AF44A41}"/>
    <cellStyle name="Comma 30 2 2 2 3 2" xfId="17036" xr:uid="{BC8216BE-1920-43CA-A3E8-1DA8D80E308B}"/>
    <cellStyle name="Comma 30 2 2 2 4" xfId="11004" xr:uid="{11ABD99D-3088-4E36-A612-2CE9E93737AF}"/>
    <cellStyle name="Comma 30 2 2 3" xfId="2894" xr:uid="{5512386F-F43A-47EB-9C76-908BA36E68A2}"/>
    <cellStyle name="Comma 30 2 2 3 2" xfId="5973" xr:uid="{865CFB4D-C1F3-472B-BC09-490BD10C66BF}"/>
    <cellStyle name="Comma 30 2 2 3 2 2" xfId="15026" xr:uid="{2F118E21-42B1-4613-8149-AA64881A033F}"/>
    <cellStyle name="Comma 30 2 2 3 3" xfId="8987" xr:uid="{4E853CCD-7ED4-42D8-8795-54FA9D874EE2}"/>
    <cellStyle name="Comma 30 2 2 3 3 2" xfId="18040" xr:uid="{7CFE15B8-79DD-4F30-82A6-19CE4E265044}"/>
    <cellStyle name="Comma 30 2 2 3 4" xfId="12008" xr:uid="{584B05D4-52D6-4302-A612-C64CE9EE8F34}"/>
    <cellStyle name="Comma 30 2 2 4" xfId="3965" xr:uid="{6E21B65D-9862-4046-A8B7-BB346BF95244}"/>
    <cellStyle name="Comma 30 2 2 4 2" xfId="13018" xr:uid="{0ADC0828-002C-432A-B5C2-C2CB9A25079C}"/>
    <cellStyle name="Comma 30 2 2 5" xfId="6979" xr:uid="{121C5D8A-633D-44BA-BF8B-C1F7055AB54A}"/>
    <cellStyle name="Comma 30 2 2 5 2" xfId="16032" xr:uid="{F91A4C32-D07B-4EB9-AEBF-1A1D7DF7248A}"/>
    <cellStyle name="Comma 30 2 2 6" xfId="10000" xr:uid="{90F218AF-7A79-42DD-AF21-8460C8B1580B}"/>
    <cellStyle name="Comma 30 2 3" xfId="887" xr:uid="{1A72406E-C7A8-4DFE-A10F-971B76FB2616}"/>
    <cellStyle name="Comma 30 2 3 2" xfId="1891" xr:uid="{46DC98B8-8423-4DBE-9D3E-50E1C4764A20}"/>
    <cellStyle name="Comma 30 2 3 2 2" xfId="4970" xr:uid="{B91665AA-3944-4590-B502-8DB2FA11904F}"/>
    <cellStyle name="Comma 30 2 3 2 2 2" xfId="14023" xr:uid="{4F67D874-A380-432B-B59F-48820C66348A}"/>
    <cellStyle name="Comma 30 2 3 2 3" xfId="7984" xr:uid="{919268CB-DB4C-4F3D-8FCA-22AF41DD59CA}"/>
    <cellStyle name="Comma 30 2 3 2 3 2" xfId="17037" xr:uid="{D9F8E09F-DBEF-43E3-A14D-BFD80A9275A2}"/>
    <cellStyle name="Comma 30 2 3 2 4" xfId="11005" xr:uid="{2FDF0460-46EB-47DE-B3D2-C2D83C00C71D}"/>
    <cellStyle name="Comma 30 2 3 3" xfId="2895" xr:uid="{BFE309B6-2F44-4542-8F60-49B4EE03E05C}"/>
    <cellStyle name="Comma 30 2 3 3 2" xfId="5974" xr:uid="{CCA91B57-F90E-4D32-8186-C1ACEDE31977}"/>
    <cellStyle name="Comma 30 2 3 3 2 2" xfId="15027" xr:uid="{55879DC5-7EA0-469E-A5BE-73A659D4EC1C}"/>
    <cellStyle name="Comma 30 2 3 3 3" xfId="8988" xr:uid="{D782FE29-5B8A-4945-A52F-C3F53ED112D0}"/>
    <cellStyle name="Comma 30 2 3 3 3 2" xfId="18041" xr:uid="{069290A1-7F5B-4032-A083-892EAFE05572}"/>
    <cellStyle name="Comma 30 2 3 3 4" xfId="12009" xr:uid="{4E02A335-4EC6-4F73-BB92-0B4257DCF85C}"/>
    <cellStyle name="Comma 30 2 3 4" xfId="3966" xr:uid="{A5F9395E-26CC-4741-AB0E-FD89C09CD7C2}"/>
    <cellStyle name="Comma 30 2 3 4 2" xfId="13019" xr:uid="{07F25E42-610A-4C13-B542-A3AA3A174022}"/>
    <cellStyle name="Comma 30 2 3 5" xfId="6980" xr:uid="{B6191838-8E9A-42FA-8BF3-0C3AAC7FCF23}"/>
    <cellStyle name="Comma 30 2 3 5 2" xfId="16033" xr:uid="{A2F27736-3B1D-4800-9500-02E83BCCA045}"/>
    <cellStyle name="Comma 30 2 3 6" xfId="10001" xr:uid="{A832D20F-05D3-407F-8CC9-873DBF745B41}"/>
    <cellStyle name="Comma 30 2 4" xfId="1573" xr:uid="{8E0BD53B-8311-4CD6-86BD-5BFABF01365D}"/>
    <cellStyle name="Comma 30 2 4 2" xfId="4652" xr:uid="{0E44BAF7-C510-4028-AF6A-7295B27BB8EC}"/>
    <cellStyle name="Comma 30 2 4 2 2" xfId="13705" xr:uid="{B0700BA3-7CCE-4939-9EE8-AF1D116EC40E}"/>
    <cellStyle name="Comma 30 2 4 3" xfId="7666" xr:uid="{89481D5E-A24D-4777-B465-46DDF8ADCA3C}"/>
    <cellStyle name="Comma 30 2 4 3 2" xfId="16719" xr:uid="{B73C707F-3317-4168-A266-D3C2B05CC3FF}"/>
    <cellStyle name="Comma 30 2 4 4" xfId="10687" xr:uid="{F9248BB0-480B-4432-BD93-3344B67EA774}"/>
    <cellStyle name="Comma 30 2 5" xfId="2577" xr:uid="{D297583F-1958-4037-9A06-12CB7F4D99F2}"/>
    <cellStyle name="Comma 30 2 5 2" xfId="5656" xr:uid="{87B3761A-B020-493C-BE59-7A2CD0B3AFC5}"/>
    <cellStyle name="Comma 30 2 5 2 2" xfId="14709" xr:uid="{097B92F5-3D67-4DE7-86F1-BD2289A9A887}"/>
    <cellStyle name="Comma 30 2 5 3" xfId="8670" xr:uid="{17E333DA-5249-4076-B053-B8DC3FF7B9A1}"/>
    <cellStyle name="Comma 30 2 5 3 2" xfId="17723" xr:uid="{E5A786C2-28FF-4EA6-9A89-DCB4EBEED51E}"/>
    <cellStyle name="Comma 30 2 5 4" xfId="11691" xr:uid="{095728A6-1218-4D13-9EC3-FC09416EC15A}"/>
    <cellStyle name="Comma 30 2 6" xfId="3648" xr:uid="{19C46FA5-BAA6-4890-AE81-EFCCDBC9D4B4}"/>
    <cellStyle name="Comma 30 2 6 2" xfId="12701" xr:uid="{DD8D7861-5BD7-4E67-8F7A-1BFA4C0B4BEB}"/>
    <cellStyle name="Comma 30 2 7" xfId="6662" xr:uid="{2E06FBE7-D626-4657-AE0C-A3866807417E}"/>
    <cellStyle name="Comma 30 2 7 2" xfId="15715" xr:uid="{B5CAEC33-81D6-4E0E-A378-B1B3FB2D45DC}"/>
    <cellStyle name="Comma 30 2 8" xfId="9682" xr:uid="{6DE90B08-9B16-4D54-B5B8-31B1DCDCDEF7}"/>
    <cellStyle name="Comma 30 3" xfId="888" xr:uid="{A867702E-0683-4E69-A433-E8190AF1AA9D}"/>
    <cellStyle name="Comma 30 3 2" xfId="1892" xr:uid="{995D97C0-BD88-4BB6-B776-9BEAA68417C1}"/>
    <cellStyle name="Comma 30 3 2 2" xfId="4971" xr:uid="{5B689DAF-E8C9-4ADE-AF2B-B4F54865987D}"/>
    <cellStyle name="Comma 30 3 2 2 2" xfId="14024" xr:uid="{D2CC7937-DE33-4F14-9B8F-2673F3480D45}"/>
    <cellStyle name="Comma 30 3 2 3" xfId="7985" xr:uid="{F439747E-35FB-4EC3-B5D8-506A5E00D8B3}"/>
    <cellStyle name="Comma 30 3 2 3 2" xfId="17038" xr:uid="{341C2E35-D549-4FE8-ADCF-873F8040B7EA}"/>
    <cellStyle name="Comma 30 3 2 4" xfId="11006" xr:uid="{CB8D551D-BE51-48EB-8973-8A4D9ADCE115}"/>
    <cellStyle name="Comma 30 3 3" xfId="2896" xr:uid="{CD3B9CA4-8C5F-4B83-B8E0-9CCC0A6B9350}"/>
    <cellStyle name="Comma 30 3 3 2" xfId="5975" xr:uid="{C7CC5235-987B-4651-9F4C-5F126237F066}"/>
    <cellStyle name="Comma 30 3 3 2 2" xfId="15028" xr:uid="{295A352D-7846-434C-BA9F-6159A4ECD82F}"/>
    <cellStyle name="Comma 30 3 3 3" xfId="8989" xr:uid="{A1987597-4E39-43E4-BA21-08E17DEF98D7}"/>
    <cellStyle name="Comma 30 3 3 3 2" xfId="18042" xr:uid="{34DFF600-1AB9-4E33-8AF7-604B6804154B}"/>
    <cellStyle name="Comma 30 3 3 4" xfId="12010" xr:uid="{0762763F-1CD4-4AC9-82CA-9C24FFB13670}"/>
    <cellStyle name="Comma 30 3 4" xfId="3967" xr:uid="{51781DD4-F382-48B2-9BBF-4CD277B95D1B}"/>
    <cellStyle name="Comma 30 3 4 2" xfId="13020" xr:uid="{FDE9FDA0-3DB1-442E-BEB8-80CF5AC1DC53}"/>
    <cellStyle name="Comma 30 3 5" xfId="6981" xr:uid="{B5311AD6-B8F1-4600-ACA3-F723C5310BBC}"/>
    <cellStyle name="Comma 30 3 5 2" xfId="16034" xr:uid="{6E896457-A20F-4C86-9338-A923343734E6}"/>
    <cellStyle name="Comma 30 3 6" xfId="10002" xr:uid="{1520B1ED-1C0F-48B2-B6D8-A54E3CEAB331}"/>
    <cellStyle name="Comma 30 4" xfId="889" xr:uid="{E91648F5-82B0-4794-BF8E-C9409BF59AA6}"/>
    <cellStyle name="Comma 30 4 2" xfId="1893" xr:uid="{B09E381D-8D1A-4847-BE8E-C629EF634792}"/>
    <cellStyle name="Comma 30 4 2 2" xfId="4972" xr:uid="{64D860EB-2EC5-451C-8F45-AEB10AFD176C}"/>
    <cellStyle name="Comma 30 4 2 2 2" xfId="14025" xr:uid="{094D892E-8B7D-4725-84F4-A2C91B892A09}"/>
    <cellStyle name="Comma 30 4 2 3" xfId="7986" xr:uid="{F49725B2-5A34-4E74-8654-FCC7E706D488}"/>
    <cellStyle name="Comma 30 4 2 3 2" xfId="17039" xr:uid="{274797E5-58B0-4B81-A146-9877B60BFC60}"/>
    <cellStyle name="Comma 30 4 2 4" xfId="11007" xr:uid="{40423770-6D6B-48D8-B11D-E6E08173D602}"/>
    <cellStyle name="Comma 30 4 3" xfId="2897" xr:uid="{0D538443-A64B-4126-A5C4-B02789554F20}"/>
    <cellStyle name="Comma 30 4 3 2" xfId="5976" xr:uid="{D48C797F-AA18-44B2-B545-C5C67F49ED39}"/>
    <cellStyle name="Comma 30 4 3 2 2" xfId="15029" xr:uid="{F1668F18-4097-400E-BEDC-CBD7414F7001}"/>
    <cellStyle name="Comma 30 4 3 3" xfId="8990" xr:uid="{AB60D69D-07D2-4078-AA6F-D2A4CCAC73B3}"/>
    <cellStyle name="Comma 30 4 3 3 2" xfId="18043" xr:uid="{FC420C26-C07C-433B-9DCF-064D3120DACA}"/>
    <cellStyle name="Comma 30 4 3 4" xfId="12011" xr:uid="{9072AE8C-A294-4B70-9DD4-FD459D5101FB}"/>
    <cellStyle name="Comma 30 4 4" xfId="3968" xr:uid="{0DF8114E-E175-4C96-BF5E-4D40B0457679}"/>
    <cellStyle name="Comma 30 4 4 2" xfId="13021" xr:uid="{4ECF27C0-2F25-4087-BB90-9537FEF85E7B}"/>
    <cellStyle name="Comma 30 4 5" xfId="6982" xr:uid="{0E4C9A2E-844E-4F62-ACC1-BA0DECFE42A4}"/>
    <cellStyle name="Comma 30 4 5 2" xfId="16035" xr:uid="{D3876BA3-0A37-433C-80AF-32CE45BB293A}"/>
    <cellStyle name="Comma 30 4 6" xfId="10003" xr:uid="{6EDBC5F1-80F4-4C47-936E-E4FBA1DE57D3}"/>
    <cellStyle name="Comma 30 5" xfId="1402" xr:uid="{9FA3D485-A86F-4911-9F97-E33782933CD4}"/>
    <cellStyle name="Comma 30 5 2" xfId="4481" xr:uid="{1B96C9DD-A547-43FA-8AB9-FFBE146ADABA}"/>
    <cellStyle name="Comma 30 5 2 2" xfId="13534" xr:uid="{10E09AA5-A72A-4410-82C8-BBE40852ECE9}"/>
    <cellStyle name="Comma 30 5 3" xfId="7495" xr:uid="{409E9D1F-7859-4BA4-8624-467E0331A250}"/>
    <cellStyle name="Comma 30 5 3 2" xfId="16548" xr:uid="{E8D1ECF5-E85F-40A5-9749-476E1123A15E}"/>
    <cellStyle name="Comma 30 5 4" xfId="10516" xr:uid="{1C3E6285-D948-44FA-A58B-FC008470126A}"/>
    <cellStyle name="Comma 30 6" xfId="2406" xr:uid="{74336C1F-F929-4957-8244-D44745F7007F}"/>
    <cellStyle name="Comma 30 6 2" xfId="5485" xr:uid="{3747AD5B-FBCB-422E-B378-0885E7829DC7}"/>
    <cellStyle name="Comma 30 6 2 2" xfId="14538" xr:uid="{179FB7BC-01C9-4FFF-9ED5-4F6802C6BC01}"/>
    <cellStyle name="Comma 30 6 3" xfId="8499" xr:uid="{BF200C9A-388A-49B6-AC52-E632CE9593E3}"/>
    <cellStyle name="Comma 30 6 3 2" xfId="17552" xr:uid="{A46958EF-7D16-4F2B-A6AD-B50CB5EE983C}"/>
    <cellStyle name="Comma 30 6 4" xfId="11520" xr:uid="{7E372C88-F21B-49AC-9C1A-9890DA050CB2}"/>
    <cellStyle name="Comma 30 7" xfId="3476" xr:uid="{1D0F9AAE-92AA-4F38-B5C1-C751F9FF854E}"/>
    <cellStyle name="Comma 30 7 2" xfId="12529" xr:uid="{4E3F6221-F246-4246-9DFF-293E0CB14EAF}"/>
    <cellStyle name="Comma 30 8" xfId="6490" xr:uid="{093A68BF-F285-42DC-B57E-FF359A875F3B}"/>
    <cellStyle name="Comma 30 8 2" xfId="15543" xr:uid="{64EA77DF-8745-462A-BA99-03621501051D}"/>
    <cellStyle name="Comma 30 9" xfId="9510" xr:uid="{8903A7C5-B5DC-43D7-8B99-FD8426283FD8}"/>
    <cellStyle name="Comma 31" xfId="381" xr:uid="{4CF8C60C-83DB-48BF-AE52-A90804689C61}"/>
    <cellStyle name="Comma 31 2" xfId="568" xr:uid="{3925223E-2883-48F1-B349-A7A77604D2C9}"/>
    <cellStyle name="Comma 31 2 2" xfId="890" xr:uid="{6A7F82BB-F1E3-4282-986E-30E971BAF8BD}"/>
    <cellStyle name="Comma 31 2 2 2" xfId="1894" xr:uid="{CB02B7A3-5418-4813-8AB5-56566F271EA8}"/>
    <cellStyle name="Comma 31 2 2 2 2" xfId="4973" xr:uid="{9E56D509-EE11-487D-9BA1-9951E73180BB}"/>
    <cellStyle name="Comma 31 2 2 2 2 2" xfId="14026" xr:uid="{166206AB-08F1-4CD1-A792-5522DC8B3938}"/>
    <cellStyle name="Comma 31 2 2 2 3" xfId="7987" xr:uid="{C423F98D-0B49-4F6F-A579-C8AE62F9773D}"/>
    <cellStyle name="Comma 31 2 2 2 3 2" xfId="17040" xr:uid="{8EBE77E0-C96F-45D9-8F5E-AF4501957621}"/>
    <cellStyle name="Comma 31 2 2 2 4" xfId="11008" xr:uid="{5B59CB36-1E06-46EA-AECC-577F7218B041}"/>
    <cellStyle name="Comma 31 2 2 3" xfId="2898" xr:uid="{5CC80574-F116-4E59-826A-7218BEAA9665}"/>
    <cellStyle name="Comma 31 2 2 3 2" xfId="5977" xr:uid="{C45B9542-4DC3-4910-85BF-60895977F4B0}"/>
    <cellStyle name="Comma 31 2 2 3 2 2" xfId="15030" xr:uid="{D551D4DC-BA3E-4D3C-832F-83B451E1B150}"/>
    <cellStyle name="Comma 31 2 2 3 3" xfId="8991" xr:uid="{18B4A20E-86AC-4F65-A459-CECBC81F6821}"/>
    <cellStyle name="Comma 31 2 2 3 3 2" xfId="18044" xr:uid="{9C460627-142C-4D5B-A5E8-E312AF5D69B7}"/>
    <cellStyle name="Comma 31 2 2 3 4" xfId="12012" xr:uid="{47C5275B-FA04-465C-8933-2730804ED0A9}"/>
    <cellStyle name="Comma 31 2 2 4" xfId="3969" xr:uid="{873A203E-69AB-4C04-A429-F3C959393640}"/>
    <cellStyle name="Comma 31 2 2 4 2" xfId="13022" xr:uid="{C0032538-44D3-4873-BA23-A5D8B36D7297}"/>
    <cellStyle name="Comma 31 2 2 5" xfId="6983" xr:uid="{37D33265-C4E0-43AF-9A76-2DEBBD7E2923}"/>
    <cellStyle name="Comma 31 2 2 5 2" xfId="16036" xr:uid="{E8FD7875-5974-4E86-B11D-9378BDAA4BA2}"/>
    <cellStyle name="Comma 31 2 2 6" xfId="10004" xr:uid="{C32DA297-E182-4557-9690-F189E9337688}"/>
    <cellStyle name="Comma 31 2 3" xfId="891" xr:uid="{1C31ABE2-690C-4298-B005-56877CA12AEB}"/>
    <cellStyle name="Comma 31 2 3 2" xfId="1895" xr:uid="{44880E67-AA64-4492-B52D-2724AB6820D1}"/>
    <cellStyle name="Comma 31 2 3 2 2" xfId="4974" xr:uid="{BC090C11-6DAC-48F4-894C-56490EBAEAB1}"/>
    <cellStyle name="Comma 31 2 3 2 2 2" xfId="14027" xr:uid="{D590C6E1-A5A4-4D5C-A41C-0D0848F6A95A}"/>
    <cellStyle name="Comma 31 2 3 2 3" xfId="7988" xr:uid="{C10C982E-68CF-4614-85A6-42C37E4B3D21}"/>
    <cellStyle name="Comma 31 2 3 2 3 2" xfId="17041" xr:uid="{7C2CE009-E86D-4D40-9C2C-4CC6B7068179}"/>
    <cellStyle name="Comma 31 2 3 2 4" xfId="11009" xr:uid="{B99A351B-77F8-4213-9324-FC8A2BF47E4A}"/>
    <cellStyle name="Comma 31 2 3 3" xfId="2899" xr:uid="{285CEAFE-9B0A-4CA3-B2AF-20CBE3E4D9C7}"/>
    <cellStyle name="Comma 31 2 3 3 2" xfId="5978" xr:uid="{330831BE-AEA0-43B3-9E17-1997268D968E}"/>
    <cellStyle name="Comma 31 2 3 3 2 2" xfId="15031" xr:uid="{CDE91D17-7989-45C7-996D-EEBF4FE1D156}"/>
    <cellStyle name="Comma 31 2 3 3 3" xfId="8992" xr:uid="{76196325-692C-4121-AC02-C3D3B8B3A7CA}"/>
    <cellStyle name="Comma 31 2 3 3 3 2" xfId="18045" xr:uid="{BB1E96F4-E6DA-4F27-9900-DFDC3BFDBCE3}"/>
    <cellStyle name="Comma 31 2 3 3 4" xfId="12013" xr:uid="{34214A2E-C726-4CC5-BC7D-79E35ADF565A}"/>
    <cellStyle name="Comma 31 2 3 4" xfId="3970" xr:uid="{E2665801-B1D2-41C9-BD4C-1C18242FD280}"/>
    <cellStyle name="Comma 31 2 3 4 2" xfId="13023" xr:uid="{11297290-3D3A-4DCF-A2A8-531E31CD9D9C}"/>
    <cellStyle name="Comma 31 2 3 5" xfId="6984" xr:uid="{3645C990-F65E-4321-A8CF-50F55F579D3A}"/>
    <cellStyle name="Comma 31 2 3 5 2" xfId="16037" xr:uid="{084EBDF9-52CB-4A91-8EA1-B68F88E81908}"/>
    <cellStyle name="Comma 31 2 3 6" xfId="10005" xr:uid="{AC98ED4E-97FA-4C99-B77C-D12DDA3D5EA4}"/>
    <cellStyle name="Comma 31 2 4" xfId="1574" xr:uid="{4C42A495-8F32-4972-8663-B1A5DFBD0BCC}"/>
    <cellStyle name="Comma 31 2 4 2" xfId="4653" xr:uid="{1D1DC1F4-CA3B-41BA-A905-47AFB531727D}"/>
    <cellStyle name="Comma 31 2 4 2 2" xfId="13706" xr:uid="{4BC1842B-D157-4C9C-8E79-6A2FB63C51CC}"/>
    <cellStyle name="Comma 31 2 4 3" xfId="7667" xr:uid="{BE92F66D-5281-487C-9E88-BB2D43DF3599}"/>
    <cellStyle name="Comma 31 2 4 3 2" xfId="16720" xr:uid="{9B23229B-C4D1-4303-9E9B-BB918A1C68F2}"/>
    <cellStyle name="Comma 31 2 4 4" xfId="10688" xr:uid="{D12EF64D-0447-40B3-858C-FE03F9BCFE8A}"/>
    <cellStyle name="Comma 31 2 5" xfId="2578" xr:uid="{CDC6D011-34C7-470B-8D3E-165785B65E3A}"/>
    <cellStyle name="Comma 31 2 5 2" xfId="5657" xr:uid="{9371E51A-0575-44BD-A773-EE9FC13CF3CB}"/>
    <cellStyle name="Comma 31 2 5 2 2" xfId="14710" xr:uid="{3FB3A23C-0141-4B9D-B650-08CA9C04D802}"/>
    <cellStyle name="Comma 31 2 5 3" xfId="8671" xr:uid="{3F2F1ACC-27B0-46BC-9651-1EA390D42334}"/>
    <cellStyle name="Comma 31 2 5 3 2" xfId="17724" xr:uid="{2D327BF0-1274-432E-B779-B50E66521472}"/>
    <cellStyle name="Comma 31 2 5 4" xfId="11692" xr:uid="{21C14C03-FFD7-4C4D-92DF-618DCDAB320A}"/>
    <cellStyle name="Comma 31 2 6" xfId="3649" xr:uid="{4993D270-85AA-4963-BE54-D71E90F13932}"/>
    <cellStyle name="Comma 31 2 6 2" xfId="12702" xr:uid="{8E77C59D-E226-4BDC-B220-AF8FA33B590E}"/>
    <cellStyle name="Comma 31 2 7" xfId="6663" xr:uid="{CDCFEFCA-E24F-4767-A71A-5FF07807D3E4}"/>
    <cellStyle name="Comma 31 2 7 2" xfId="15716" xr:uid="{FAE28731-5FB9-4F85-A6B2-D73A35568FEE}"/>
    <cellStyle name="Comma 31 2 8" xfId="9683" xr:uid="{FE9A1660-9A45-4EAA-B95A-8C3D026482DE}"/>
    <cellStyle name="Comma 31 3" xfId="892" xr:uid="{D7CC04AE-E762-48F5-BF73-AC4E46968A85}"/>
    <cellStyle name="Comma 31 3 2" xfId="1896" xr:uid="{153E62C1-F1D0-439D-91E2-BE074E9633CF}"/>
    <cellStyle name="Comma 31 3 2 2" xfId="4975" xr:uid="{E08B0966-49A6-4A69-B4A9-859A13901BAB}"/>
    <cellStyle name="Comma 31 3 2 2 2" xfId="14028" xr:uid="{E1709E02-E57C-4DFB-B3CA-7CE18E899ED3}"/>
    <cellStyle name="Comma 31 3 2 3" xfId="7989" xr:uid="{AF4F8973-3F52-4FEB-AEDD-48D3C8195C34}"/>
    <cellStyle name="Comma 31 3 2 3 2" xfId="17042" xr:uid="{0F3F96DF-D5A1-4AF3-86BB-8698718FAE9C}"/>
    <cellStyle name="Comma 31 3 2 4" xfId="11010" xr:uid="{FE3E1C99-A4F2-48C0-BB8E-CB36E2013B1A}"/>
    <cellStyle name="Comma 31 3 3" xfId="2900" xr:uid="{8192F9B8-9016-4AB9-A753-B7E4337A70F4}"/>
    <cellStyle name="Comma 31 3 3 2" xfId="5979" xr:uid="{6F1CC186-A36A-476E-89D0-67A342D83857}"/>
    <cellStyle name="Comma 31 3 3 2 2" xfId="15032" xr:uid="{78B0C9C1-318A-4A59-9CB6-F3F939D714DC}"/>
    <cellStyle name="Comma 31 3 3 3" xfId="8993" xr:uid="{246A893A-5D09-448F-9789-098258F6478B}"/>
    <cellStyle name="Comma 31 3 3 3 2" xfId="18046" xr:uid="{3B15EE3B-C8E1-415A-BFD5-45A3BD891AF5}"/>
    <cellStyle name="Comma 31 3 3 4" xfId="12014" xr:uid="{75A81617-0864-4BC7-8A47-F0F13028F557}"/>
    <cellStyle name="Comma 31 3 4" xfId="3971" xr:uid="{CC5A2505-4D4F-4B25-87AD-AE0C79F62FAA}"/>
    <cellStyle name="Comma 31 3 4 2" xfId="13024" xr:uid="{767D8DF7-6CE2-4E0D-9D4A-A2F82F48C636}"/>
    <cellStyle name="Comma 31 3 5" xfId="6985" xr:uid="{02F4A85F-9097-4AD9-A62D-029A8CB04BB7}"/>
    <cellStyle name="Comma 31 3 5 2" xfId="16038" xr:uid="{9C2DDAA7-9748-4415-B96F-A5CCB49266F0}"/>
    <cellStyle name="Comma 31 3 6" xfId="10006" xr:uid="{A0CF717C-68DA-49B2-BA2D-FB1905794CA4}"/>
    <cellStyle name="Comma 31 4" xfId="893" xr:uid="{4C3ABF62-0671-4600-B7D4-166FAAE74C43}"/>
    <cellStyle name="Comma 31 4 2" xfId="1897" xr:uid="{2E1FCA30-B12F-408E-9800-2003BC77A5BD}"/>
    <cellStyle name="Comma 31 4 2 2" xfId="4976" xr:uid="{0642292E-2B22-4FEA-96EE-728794A78F37}"/>
    <cellStyle name="Comma 31 4 2 2 2" xfId="14029" xr:uid="{7D985947-8803-47F0-9CEC-6B8D0D57BAFB}"/>
    <cellStyle name="Comma 31 4 2 3" xfId="7990" xr:uid="{88E15FD5-3E05-4DA1-9D98-14414427094D}"/>
    <cellStyle name="Comma 31 4 2 3 2" xfId="17043" xr:uid="{D00549EC-B2F9-4E10-9054-7D31A7FD99E9}"/>
    <cellStyle name="Comma 31 4 2 4" xfId="11011" xr:uid="{D4EFB126-007B-4966-AA84-A143A7846E3E}"/>
    <cellStyle name="Comma 31 4 3" xfId="2901" xr:uid="{069E7F6E-904F-47BD-A7C7-959FFF525FD9}"/>
    <cellStyle name="Comma 31 4 3 2" xfId="5980" xr:uid="{966199EB-F278-4472-BC3A-0D0225B626C5}"/>
    <cellStyle name="Comma 31 4 3 2 2" xfId="15033" xr:uid="{9092325F-C484-44C4-AFF0-40E6ED2A10DA}"/>
    <cellStyle name="Comma 31 4 3 3" xfId="8994" xr:uid="{8A954026-8CCA-42CB-8B44-A7D6DDA31927}"/>
    <cellStyle name="Comma 31 4 3 3 2" xfId="18047" xr:uid="{AAD09E91-AEF7-45D7-ABF7-CEC9C3593A26}"/>
    <cellStyle name="Comma 31 4 3 4" xfId="12015" xr:uid="{4D754A7A-20FE-4B27-98BE-7852C05892AD}"/>
    <cellStyle name="Comma 31 4 4" xfId="3972" xr:uid="{99020551-56C2-4ED0-8BF0-7593B7CA2E64}"/>
    <cellStyle name="Comma 31 4 4 2" xfId="13025" xr:uid="{B51CFB3E-BEDF-45BD-82CE-2700960F09E3}"/>
    <cellStyle name="Comma 31 4 5" xfId="6986" xr:uid="{4F6A373F-BCDF-4B24-B08C-F36F3DB09A47}"/>
    <cellStyle name="Comma 31 4 5 2" xfId="16039" xr:uid="{D10C4F09-E649-4304-96D8-DD820CEBF8F5}"/>
    <cellStyle name="Comma 31 4 6" xfId="10007" xr:uid="{C5C764CE-F4E7-4DE3-AFE9-140FD40F0FE1}"/>
    <cellStyle name="Comma 31 5" xfId="1403" xr:uid="{A94A840E-3A09-4F6C-918C-D82E8ABED6D9}"/>
    <cellStyle name="Comma 31 5 2" xfId="4482" xr:uid="{5ABF9853-C4B7-4326-894A-DB4469403351}"/>
    <cellStyle name="Comma 31 5 2 2" xfId="13535" xr:uid="{295EC0B1-3A1A-41C6-9652-6527C00EAEAA}"/>
    <cellStyle name="Comma 31 5 3" xfId="7496" xr:uid="{1B063C94-2187-4B34-A9F8-9C968FDF9122}"/>
    <cellStyle name="Comma 31 5 3 2" xfId="16549" xr:uid="{2F336DA5-0978-4BBC-8E6E-3B9E0C3F2A35}"/>
    <cellStyle name="Comma 31 5 4" xfId="10517" xr:uid="{1E7B1F7E-9304-4EBC-947E-B9FFB4068443}"/>
    <cellStyle name="Comma 31 6" xfId="2407" xr:uid="{6B2CF05A-3A4A-413E-8DED-F85821E17A0C}"/>
    <cellStyle name="Comma 31 6 2" xfId="5486" xr:uid="{BA893B67-2048-43D9-8B12-5F8ADF00C7D8}"/>
    <cellStyle name="Comma 31 6 2 2" xfId="14539" xr:uid="{F1E52FAA-7301-445C-8D46-63B068E21F54}"/>
    <cellStyle name="Comma 31 6 3" xfId="8500" xr:uid="{B4562F3E-F053-4CE2-92FA-9FC8C6152656}"/>
    <cellStyle name="Comma 31 6 3 2" xfId="17553" xr:uid="{AF6D9D9C-D843-4591-B0F8-73BFA07B4CDD}"/>
    <cellStyle name="Comma 31 6 4" xfId="11521" xr:uid="{F53838A9-07C9-45A4-8702-56186BCD236B}"/>
    <cellStyle name="Comma 31 7" xfId="3477" xr:uid="{8B4664BC-20EA-4B89-8275-AB29D66E5B12}"/>
    <cellStyle name="Comma 31 7 2" xfId="12530" xr:uid="{B105D800-DCC4-4E19-A93D-6FDE41AA98F6}"/>
    <cellStyle name="Comma 31 8" xfId="6491" xr:uid="{3DAE6380-3E55-4A89-AF8B-60A0FF19CB8D}"/>
    <cellStyle name="Comma 31 8 2" xfId="15544" xr:uid="{0CE85557-0B2A-4E6F-9C72-67EBD74E53C4}"/>
    <cellStyle name="Comma 31 9" xfId="9511" xr:uid="{BB93C0E0-427E-48B3-A1C5-4A91A5566042}"/>
    <cellStyle name="Comma 32" xfId="383" xr:uid="{352CF78B-6B03-48F9-9F3E-70A8C140AA6D}"/>
    <cellStyle name="Comma 32 2" xfId="569" xr:uid="{F0DC803B-9B79-491B-B3CE-4DFFE264040E}"/>
    <cellStyle name="Comma 32 2 2" xfId="894" xr:uid="{789A8410-6C11-40BB-AF8A-F705E6E43B50}"/>
    <cellStyle name="Comma 32 2 2 2" xfId="1898" xr:uid="{F0EB60BD-FDDA-43C2-B8BC-F29DF76971A9}"/>
    <cellStyle name="Comma 32 2 2 2 2" xfId="4977" xr:uid="{593B2024-690C-4930-97BE-18EECBC5C911}"/>
    <cellStyle name="Comma 32 2 2 2 2 2" xfId="14030" xr:uid="{687DBDA2-4F7B-47C7-92E9-6219DB93652C}"/>
    <cellStyle name="Comma 32 2 2 2 3" xfId="7991" xr:uid="{78768EC6-B70D-4F55-856B-487FFBECDD4B}"/>
    <cellStyle name="Comma 32 2 2 2 3 2" xfId="17044" xr:uid="{30DC9D5A-CEF7-429C-BE53-8D859B896273}"/>
    <cellStyle name="Comma 32 2 2 2 4" xfId="11012" xr:uid="{C8E19273-7375-4F4C-8F41-FB1276B1F04A}"/>
    <cellStyle name="Comma 32 2 2 3" xfId="2902" xr:uid="{0CE26C2D-377D-42DA-A3B4-BB709FBB92F6}"/>
    <cellStyle name="Comma 32 2 2 3 2" xfId="5981" xr:uid="{79E45761-2AF5-4BD1-9885-EAD67C7EEF05}"/>
    <cellStyle name="Comma 32 2 2 3 2 2" xfId="15034" xr:uid="{56270150-D657-454D-9DE7-CF63DFF24964}"/>
    <cellStyle name="Comma 32 2 2 3 3" xfId="8995" xr:uid="{36B3D277-E237-4BCA-A2C0-93CE5675D067}"/>
    <cellStyle name="Comma 32 2 2 3 3 2" xfId="18048" xr:uid="{9B92FAC2-E466-40CF-A586-123732D3D295}"/>
    <cellStyle name="Comma 32 2 2 3 4" xfId="12016" xr:uid="{C5B4A557-1D50-4085-B673-A6336F74B087}"/>
    <cellStyle name="Comma 32 2 2 4" xfId="3973" xr:uid="{6B2CD47D-631F-4A7C-B754-717DC593647A}"/>
    <cellStyle name="Comma 32 2 2 4 2" xfId="13026" xr:uid="{F84FBA31-F6DC-4DF0-814C-62398F3249F9}"/>
    <cellStyle name="Comma 32 2 2 5" xfId="6987" xr:uid="{62769932-BFCC-44F2-BAF6-06FCBCB56105}"/>
    <cellStyle name="Comma 32 2 2 5 2" xfId="16040" xr:uid="{048A3916-DAC5-482F-A776-3D90D0DC99AB}"/>
    <cellStyle name="Comma 32 2 2 6" xfId="10008" xr:uid="{BEA27C10-E129-4886-944D-E8583E26CFA3}"/>
    <cellStyle name="Comma 32 2 3" xfId="895" xr:uid="{00796F91-5CFA-40DD-8225-2F48D4C08D2A}"/>
    <cellStyle name="Comma 32 2 3 2" xfId="1899" xr:uid="{343A1270-50CA-4D27-924B-595E0D430177}"/>
    <cellStyle name="Comma 32 2 3 2 2" xfId="4978" xr:uid="{59B27370-AFF3-4022-94EF-D1E82789968B}"/>
    <cellStyle name="Comma 32 2 3 2 2 2" xfId="14031" xr:uid="{6596521C-421F-4E0F-81FB-DA8773F0E156}"/>
    <cellStyle name="Comma 32 2 3 2 3" xfId="7992" xr:uid="{252862FF-BDBB-433E-9DBF-B2385CB6842D}"/>
    <cellStyle name="Comma 32 2 3 2 3 2" xfId="17045" xr:uid="{EC7CE2A6-3A7F-434D-B05D-B62700923A63}"/>
    <cellStyle name="Comma 32 2 3 2 4" xfId="11013" xr:uid="{DE62D225-B5CF-4F17-B53F-DA8A80F0ED56}"/>
    <cellStyle name="Comma 32 2 3 3" xfId="2903" xr:uid="{81890759-39D6-467C-B193-73FE75B4EAB6}"/>
    <cellStyle name="Comma 32 2 3 3 2" xfId="5982" xr:uid="{6BF40566-2289-4024-80F9-7C1978219553}"/>
    <cellStyle name="Comma 32 2 3 3 2 2" xfId="15035" xr:uid="{82D9D107-F98D-42C5-88F1-D266015F6442}"/>
    <cellStyle name="Comma 32 2 3 3 3" xfId="8996" xr:uid="{87041717-817E-40C1-9B7D-44BC06FF6823}"/>
    <cellStyle name="Comma 32 2 3 3 3 2" xfId="18049" xr:uid="{6E38B0BD-DB1B-4498-A659-28A7D9307BB9}"/>
    <cellStyle name="Comma 32 2 3 3 4" xfId="12017" xr:uid="{66A9CF2E-BA09-4363-8AE6-90532555B8B2}"/>
    <cellStyle name="Comma 32 2 3 4" xfId="3974" xr:uid="{82E4B8C0-39DE-4A41-B169-0384D6B5C6B5}"/>
    <cellStyle name="Comma 32 2 3 4 2" xfId="13027" xr:uid="{332C6B54-31D4-4C15-B4F9-106BCFF8237C}"/>
    <cellStyle name="Comma 32 2 3 5" xfId="6988" xr:uid="{0A7BA2FC-2292-453B-8055-975F6FAA773F}"/>
    <cellStyle name="Comma 32 2 3 5 2" xfId="16041" xr:uid="{D583F325-43DE-4F19-A1A3-28393C4AE981}"/>
    <cellStyle name="Comma 32 2 3 6" xfId="10009" xr:uid="{A9EE19D4-0323-4A3F-9847-5096AF1C193E}"/>
    <cellStyle name="Comma 32 2 4" xfId="1575" xr:uid="{29416311-6C90-4515-8148-C7C92FD5B091}"/>
    <cellStyle name="Comma 32 2 4 2" xfId="4654" xr:uid="{D54C2497-F953-40F7-B92D-0414797CC060}"/>
    <cellStyle name="Comma 32 2 4 2 2" xfId="13707" xr:uid="{A048BE28-022F-4F55-887B-638FB5F46ED7}"/>
    <cellStyle name="Comma 32 2 4 3" xfId="7668" xr:uid="{F1800D43-4F38-4E81-AC4A-5433F871687D}"/>
    <cellStyle name="Comma 32 2 4 3 2" xfId="16721" xr:uid="{2BF25715-5929-4A9F-8141-CBEBA51CF903}"/>
    <cellStyle name="Comma 32 2 4 4" xfId="10689" xr:uid="{827D0EE3-4F2C-4AF1-833B-BA17DA882BD4}"/>
    <cellStyle name="Comma 32 2 5" xfId="2579" xr:uid="{0C6ABE37-1393-404B-ABFD-6CDF854C95CC}"/>
    <cellStyle name="Comma 32 2 5 2" xfId="5658" xr:uid="{6A18BA04-8819-4AA2-B58E-87FF49DD8C64}"/>
    <cellStyle name="Comma 32 2 5 2 2" xfId="14711" xr:uid="{8425B35A-951D-4400-9E31-4DB08CE7E462}"/>
    <cellStyle name="Comma 32 2 5 3" xfId="8672" xr:uid="{87A375ED-9BE0-4101-A29C-FE082AA48E85}"/>
    <cellStyle name="Comma 32 2 5 3 2" xfId="17725" xr:uid="{88452313-0397-4725-B0C0-9619DE1E629C}"/>
    <cellStyle name="Comma 32 2 5 4" xfId="11693" xr:uid="{E1FB553C-8414-4F75-AA24-828723AEEAD9}"/>
    <cellStyle name="Comma 32 2 6" xfId="3650" xr:uid="{0360FADB-D819-4B32-B314-B9729FF6D1D0}"/>
    <cellStyle name="Comma 32 2 6 2" xfId="12703" xr:uid="{80C4ED1E-12CD-4DA9-BD7C-A47CB393E957}"/>
    <cellStyle name="Comma 32 2 7" xfId="6664" xr:uid="{306A446C-6172-4970-82CE-0DC8202A710C}"/>
    <cellStyle name="Comma 32 2 7 2" xfId="15717" xr:uid="{5D3DED70-A7F4-4525-A06E-A152A6F69CFB}"/>
    <cellStyle name="Comma 32 2 8" xfId="9684" xr:uid="{03C9EEB9-CDCE-4413-B149-4B1BE6E0F8C9}"/>
    <cellStyle name="Comma 32 3" xfId="896" xr:uid="{A181F979-AF8D-4F02-B231-7573F1317B7B}"/>
    <cellStyle name="Comma 32 3 2" xfId="1900" xr:uid="{32DDECA2-D2DB-4C4C-8E57-66631962190E}"/>
    <cellStyle name="Comma 32 3 2 2" xfId="4979" xr:uid="{18F3D3E8-017F-4CCE-A70D-4462F95E4627}"/>
    <cellStyle name="Comma 32 3 2 2 2" xfId="14032" xr:uid="{BB014DC3-46F6-4574-84EF-FD865474706F}"/>
    <cellStyle name="Comma 32 3 2 3" xfId="7993" xr:uid="{23391238-3E00-4EA6-B072-A832AB0CD8EA}"/>
    <cellStyle name="Comma 32 3 2 3 2" xfId="17046" xr:uid="{B71EE09B-1F59-4BB0-9CFD-960689ADE847}"/>
    <cellStyle name="Comma 32 3 2 4" xfId="11014" xr:uid="{A15EE788-1FA3-42FB-916A-5C1C6BF5ADFA}"/>
    <cellStyle name="Comma 32 3 3" xfId="2904" xr:uid="{57BD32F6-2CB9-4971-8898-F2269E1B71CA}"/>
    <cellStyle name="Comma 32 3 3 2" xfId="5983" xr:uid="{6CE95E19-5BFF-4283-9AF0-852E49B8F4DA}"/>
    <cellStyle name="Comma 32 3 3 2 2" xfId="15036" xr:uid="{0BCAC060-9827-4487-8FDD-683BD8043C10}"/>
    <cellStyle name="Comma 32 3 3 3" xfId="8997" xr:uid="{292B615B-CD63-411B-AD29-0C1A5EEA629E}"/>
    <cellStyle name="Comma 32 3 3 3 2" xfId="18050" xr:uid="{F3FAC481-DDC4-47C8-A65A-550FCED6D552}"/>
    <cellStyle name="Comma 32 3 3 4" xfId="12018" xr:uid="{57A59BB7-D0C0-4C5C-9C98-5A61A645136A}"/>
    <cellStyle name="Comma 32 3 4" xfId="3975" xr:uid="{293B2AD5-5727-4275-84A2-B3C20511F670}"/>
    <cellStyle name="Comma 32 3 4 2" xfId="13028" xr:uid="{83BB2316-0259-4B6E-A7DE-90B4A365B9FE}"/>
    <cellStyle name="Comma 32 3 5" xfId="6989" xr:uid="{E80632A9-1778-44F0-A616-9763ED992A67}"/>
    <cellStyle name="Comma 32 3 5 2" xfId="16042" xr:uid="{662BBEB4-8F04-47AB-9471-134D9C760A67}"/>
    <cellStyle name="Comma 32 3 6" xfId="10010" xr:uid="{C415EE24-94C5-48A3-B514-B7618FD810BD}"/>
    <cellStyle name="Comma 32 4" xfId="897" xr:uid="{33306458-B4C2-44EC-9EEF-EBAB6FB297F7}"/>
    <cellStyle name="Comma 32 4 2" xfId="1901" xr:uid="{C096539F-7978-448E-B374-0878825C2124}"/>
    <cellStyle name="Comma 32 4 2 2" xfId="4980" xr:uid="{977E774D-4FA7-4009-83FF-0C743E0E9804}"/>
    <cellStyle name="Comma 32 4 2 2 2" xfId="14033" xr:uid="{C8A2D88F-861A-4DA1-B64F-F2CD6511A4AD}"/>
    <cellStyle name="Comma 32 4 2 3" xfId="7994" xr:uid="{2A4E909E-D2DA-4788-B21F-6E39E9D6C5E1}"/>
    <cellStyle name="Comma 32 4 2 3 2" xfId="17047" xr:uid="{003D1AFA-A025-4F6B-A92E-43F476A9438E}"/>
    <cellStyle name="Comma 32 4 2 4" xfId="11015" xr:uid="{1B45BFCE-C45D-41D1-9AD9-FAE530B18258}"/>
    <cellStyle name="Comma 32 4 3" xfId="2905" xr:uid="{ECE5A0FF-4646-4331-B681-F76583D5D3E9}"/>
    <cellStyle name="Comma 32 4 3 2" xfId="5984" xr:uid="{7AB43B99-7E9D-4494-B92D-2CEBC755F4C2}"/>
    <cellStyle name="Comma 32 4 3 2 2" xfId="15037" xr:uid="{1DDF39EE-1F67-4825-88B4-AAC38601595C}"/>
    <cellStyle name="Comma 32 4 3 3" xfId="8998" xr:uid="{F9EA0986-9BBE-4821-9BF3-0223A7AA915E}"/>
    <cellStyle name="Comma 32 4 3 3 2" xfId="18051" xr:uid="{3F055109-DA7A-491E-8A49-229826A26FE4}"/>
    <cellStyle name="Comma 32 4 3 4" xfId="12019" xr:uid="{74ECD44A-F89A-4295-AA49-9897873BBF73}"/>
    <cellStyle name="Comma 32 4 4" xfId="3976" xr:uid="{1208DE0B-2639-4E17-A030-4D45ADBDA77E}"/>
    <cellStyle name="Comma 32 4 4 2" xfId="13029" xr:uid="{0B360FDD-1568-4C54-B2EC-A91335068656}"/>
    <cellStyle name="Comma 32 4 5" xfId="6990" xr:uid="{9A155E93-E6BE-4D8D-8459-28031F61DF08}"/>
    <cellStyle name="Comma 32 4 5 2" xfId="16043" xr:uid="{6FB6E403-F59B-4581-8EC5-4A928BA1F556}"/>
    <cellStyle name="Comma 32 4 6" xfId="10011" xr:uid="{C59D1564-B251-4B81-A2E5-15CD6526ADCC}"/>
    <cellStyle name="Comma 32 5" xfId="1404" xr:uid="{82466593-A77A-486E-80EC-0D4AB346DE0C}"/>
    <cellStyle name="Comma 32 5 2" xfId="4483" xr:uid="{AED03829-FA46-4664-A381-DB4C26E30CF8}"/>
    <cellStyle name="Comma 32 5 2 2" xfId="13536" xr:uid="{C6E510E2-E969-45C4-BC6A-2313CA9B1D44}"/>
    <cellStyle name="Comma 32 5 3" xfId="7497" xr:uid="{51E33F16-DD87-4DB0-B432-7A41E01F14CB}"/>
    <cellStyle name="Comma 32 5 3 2" xfId="16550" xr:uid="{0BA8D104-CED7-45F0-B348-4C8501B2A0C9}"/>
    <cellStyle name="Comma 32 5 4" xfId="10518" xr:uid="{AEA34CB9-71E8-40A2-9295-D0502A0AC274}"/>
    <cellStyle name="Comma 32 6" xfId="2408" xr:uid="{2FEA0554-F4F8-4705-84E9-1498A56E1A9C}"/>
    <cellStyle name="Comma 32 6 2" xfId="5487" xr:uid="{F70B04F8-BBBD-4399-A17F-CA6B0BF758F8}"/>
    <cellStyle name="Comma 32 6 2 2" xfId="14540" xr:uid="{D18D5473-925D-4E45-9D31-2FDDCEEA82A4}"/>
    <cellStyle name="Comma 32 6 3" xfId="8501" xr:uid="{703DCD40-F8BF-49D4-84BD-94FCCE1646A6}"/>
    <cellStyle name="Comma 32 6 3 2" xfId="17554" xr:uid="{4489ABF6-725F-40C9-9CF6-1C5F26EE5401}"/>
    <cellStyle name="Comma 32 6 4" xfId="11522" xr:uid="{D7A5EC34-A437-41C5-BD69-D2DA5CD886DC}"/>
    <cellStyle name="Comma 32 7" xfId="3478" xr:uid="{956487E0-9799-40AA-B47A-D53BCBEBDD30}"/>
    <cellStyle name="Comma 32 7 2" xfId="12531" xr:uid="{B37C37B7-D12B-4960-ADB6-213738219197}"/>
    <cellStyle name="Comma 32 8" xfId="6492" xr:uid="{ADA56B93-DF25-465F-AB29-59AA9E0F4BFC}"/>
    <cellStyle name="Comma 32 8 2" xfId="15545" xr:uid="{3D214887-FD64-4A16-A076-B6C0AE1C4F0B}"/>
    <cellStyle name="Comma 32 9" xfId="9512" xr:uid="{D2D607CD-D07C-4AB3-8703-D00435ED6ED4}"/>
    <cellStyle name="Comma 33" xfId="319" xr:uid="{6543907C-11DF-4154-835A-94C9FB553DE4}"/>
    <cellStyle name="Comma 33 10" xfId="9461" xr:uid="{6E92A60D-551C-4E4D-82FE-3C125AEF4D01}"/>
    <cellStyle name="Comma 33 2" xfId="321" xr:uid="{168AC8E6-CB70-472E-A32A-919C8EBFC54A}"/>
    <cellStyle name="Comma 33 2 2" xfId="519" xr:uid="{FF5F74C4-F95E-43F4-9FDF-25AFD28F6DC0}"/>
    <cellStyle name="Comma 33 2 2 2" xfId="898" xr:uid="{1FFAC420-FEA7-452E-8577-237FA448FD63}"/>
    <cellStyle name="Comma 33 2 2 2 2" xfId="1902" xr:uid="{0FC28EDE-94F9-471E-9857-AB9401982736}"/>
    <cellStyle name="Comma 33 2 2 2 2 2" xfId="4981" xr:uid="{FF6D5FB0-6489-4F47-BE0A-C2A10150D678}"/>
    <cellStyle name="Comma 33 2 2 2 2 2 2" xfId="14034" xr:uid="{60B33BED-3C2F-4BC7-BD1B-7DFA41611E3D}"/>
    <cellStyle name="Comma 33 2 2 2 2 3" xfId="7995" xr:uid="{BBC5FD37-C1DE-4DBC-A7F3-62192F416E22}"/>
    <cellStyle name="Comma 33 2 2 2 2 3 2" xfId="17048" xr:uid="{83285C33-471A-4C9B-831D-A85EE1B3C729}"/>
    <cellStyle name="Comma 33 2 2 2 2 4" xfId="11016" xr:uid="{9E1C4471-8C7E-44C3-94B6-4F9B9159AE3D}"/>
    <cellStyle name="Comma 33 2 2 2 3" xfId="2906" xr:uid="{34344303-F990-490C-876A-D8043486C58C}"/>
    <cellStyle name="Comma 33 2 2 2 3 2" xfId="5985" xr:uid="{6A35F6FF-749C-4111-AFFA-64D3A1906A7A}"/>
    <cellStyle name="Comma 33 2 2 2 3 2 2" xfId="15038" xr:uid="{1346B587-5BA3-4299-A2E9-4DDF1A6C2F36}"/>
    <cellStyle name="Comma 33 2 2 2 3 3" xfId="8999" xr:uid="{2FA5B65C-2DA3-46C4-ABE6-2D65F0B08DC6}"/>
    <cellStyle name="Comma 33 2 2 2 3 3 2" xfId="18052" xr:uid="{49273BF4-CDC2-4666-82B9-BBD72A93B042}"/>
    <cellStyle name="Comma 33 2 2 2 3 4" xfId="12020" xr:uid="{2D8EF6F8-5CF8-481D-BC47-E62EB54D0933}"/>
    <cellStyle name="Comma 33 2 2 2 4" xfId="3977" xr:uid="{C19DF5CC-BE50-4427-A08A-F6148B237AB3}"/>
    <cellStyle name="Comma 33 2 2 2 4 2" xfId="13030" xr:uid="{0BB51476-7D9E-40D3-8EB7-D35AAE2AB173}"/>
    <cellStyle name="Comma 33 2 2 2 5" xfId="6991" xr:uid="{3A452A06-B1FC-4D1D-A511-DF1997A78681}"/>
    <cellStyle name="Comma 33 2 2 2 5 2" xfId="16044" xr:uid="{E2FDA2CC-4E37-4730-982A-7DD36F77B566}"/>
    <cellStyle name="Comma 33 2 2 2 6" xfId="10012" xr:uid="{A49B4AC0-BA6D-42ED-9D5B-8AB138971AEF}"/>
    <cellStyle name="Comma 33 2 2 3" xfId="899" xr:uid="{5502B75C-3211-48CA-8F93-79F37C37CAE1}"/>
    <cellStyle name="Comma 33 2 2 3 2" xfId="1903" xr:uid="{4A89DAEC-2B19-4DD2-8253-E95FBA057D48}"/>
    <cellStyle name="Comma 33 2 2 3 2 2" xfId="4982" xr:uid="{0C431DF2-5C25-4B30-AA6D-33903732551D}"/>
    <cellStyle name="Comma 33 2 2 3 2 2 2" xfId="14035" xr:uid="{ED3AF588-D1B4-4956-853A-5DDF360DAFE6}"/>
    <cellStyle name="Comma 33 2 2 3 2 3" xfId="7996" xr:uid="{460265F4-4871-411C-B176-F7EA66A4A426}"/>
    <cellStyle name="Comma 33 2 2 3 2 3 2" xfId="17049" xr:uid="{3622F6FE-7543-4C83-BCF8-D0B4370950F1}"/>
    <cellStyle name="Comma 33 2 2 3 2 4" xfId="11017" xr:uid="{74878696-F610-454A-84D0-8DD1D7C2DD0C}"/>
    <cellStyle name="Comma 33 2 2 3 3" xfId="2907" xr:uid="{BF865389-EAA5-48FF-9F2F-304BA22A36A2}"/>
    <cellStyle name="Comma 33 2 2 3 3 2" xfId="5986" xr:uid="{80AC7C21-FC39-4894-82C4-A3D7A5B34612}"/>
    <cellStyle name="Comma 33 2 2 3 3 2 2" xfId="15039" xr:uid="{EFBB7299-0AC5-4657-B25E-6F50BD2D6408}"/>
    <cellStyle name="Comma 33 2 2 3 3 3" xfId="9000" xr:uid="{FF36E61A-2B15-48B0-99D9-EDA1BFF87E13}"/>
    <cellStyle name="Comma 33 2 2 3 3 3 2" xfId="18053" xr:uid="{38AF52DA-543A-4BEA-AFEB-6F5E8EB87B03}"/>
    <cellStyle name="Comma 33 2 2 3 3 4" xfId="12021" xr:uid="{DC52073A-5B66-4996-8AFB-317B2AF805A4}"/>
    <cellStyle name="Comma 33 2 2 3 4" xfId="3978" xr:uid="{DE047BAD-B220-4FC7-84D5-8AE108D7E0EA}"/>
    <cellStyle name="Comma 33 2 2 3 4 2" xfId="13031" xr:uid="{906507A9-1C0F-4FF2-AD61-E19908D18AFB}"/>
    <cellStyle name="Comma 33 2 2 3 5" xfId="6992" xr:uid="{3632786A-AA7F-47BE-B4E0-59A19C35096F}"/>
    <cellStyle name="Comma 33 2 2 3 5 2" xfId="16045" xr:uid="{09856BD5-E447-4409-A9F3-5A3B19249538}"/>
    <cellStyle name="Comma 33 2 2 3 6" xfId="10013" xr:uid="{AAD6D04C-7EB2-464F-BE83-5E888A609A05}"/>
    <cellStyle name="Comma 33 2 2 4" xfId="1526" xr:uid="{4641FA11-57A0-4D76-8DB0-DD17D8FCD8BB}"/>
    <cellStyle name="Comma 33 2 2 4 2" xfId="4605" xr:uid="{1350F041-1D20-4992-938E-1E94B486D5BB}"/>
    <cellStyle name="Comma 33 2 2 4 2 2" xfId="13658" xr:uid="{2BC70C7A-A8D0-44E5-A2E0-81812B80F885}"/>
    <cellStyle name="Comma 33 2 2 4 3" xfId="7619" xr:uid="{D8B9B9EA-3CC5-410B-9A20-65DB34EA599F}"/>
    <cellStyle name="Comma 33 2 2 4 3 2" xfId="16672" xr:uid="{C42B7753-4200-46BC-83E9-3EB8F3CC26EB}"/>
    <cellStyle name="Comma 33 2 2 4 4" xfId="10640" xr:uid="{87587777-C4B8-42AF-AC0C-5377E15FB417}"/>
    <cellStyle name="Comma 33 2 2 5" xfId="2530" xr:uid="{D4CC8695-1ECA-42C5-B7B6-05EF7F54E7BF}"/>
    <cellStyle name="Comma 33 2 2 5 2" xfId="5609" xr:uid="{0C21FB71-53D0-4012-AE65-A1A920BD31C4}"/>
    <cellStyle name="Comma 33 2 2 5 2 2" xfId="14662" xr:uid="{5FBBE1E5-9B06-4F34-B56F-A75E96D7DDD2}"/>
    <cellStyle name="Comma 33 2 2 5 3" xfId="8623" xr:uid="{611F6070-CD83-41E9-A5A8-CBF640C5D830}"/>
    <cellStyle name="Comma 33 2 2 5 3 2" xfId="17676" xr:uid="{4A07BE70-7614-43F6-B9ED-075CBE30B9E0}"/>
    <cellStyle name="Comma 33 2 2 5 4" xfId="11644" xr:uid="{8A3A8FE7-6548-4F17-AF76-43A7FBF728A8}"/>
    <cellStyle name="Comma 33 2 2 6" xfId="3600" xr:uid="{62C4D025-84DA-41C3-9161-CEC10EC73228}"/>
    <cellStyle name="Comma 33 2 2 6 2" xfId="12653" xr:uid="{B989FC87-989C-4F75-8DC5-432C1B96EE64}"/>
    <cellStyle name="Comma 33 2 2 7" xfId="6614" xr:uid="{7278FA95-436F-475A-AEC4-17E2DF4EA71D}"/>
    <cellStyle name="Comma 33 2 2 7 2" xfId="15667" xr:uid="{A72E3875-5E9A-4043-895A-BF97ECCA8266}"/>
    <cellStyle name="Comma 33 2 2 8" xfId="9634" xr:uid="{DE200426-8649-4DCB-94BA-4EF8FDDFD6CE}"/>
    <cellStyle name="Comma 33 2 3" xfId="900" xr:uid="{44256956-C821-4B67-A5A9-05F48403BAA5}"/>
    <cellStyle name="Comma 33 2 3 2" xfId="1904" xr:uid="{D66F0834-BFB5-4C48-8B4D-085E506A7F1B}"/>
    <cellStyle name="Comma 33 2 3 2 2" xfId="4983" xr:uid="{856ED836-6004-4EC5-A2DC-BCC605C119EF}"/>
    <cellStyle name="Comma 33 2 3 2 2 2" xfId="14036" xr:uid="{D93A226C-185D-4BC0-B40C-88E353BC3E80}"/>
    <cellStyle name="Comma 33 2 3 2 3" xfId="7997" xr:uid="{EF952E8B-7A44-471E-B8C4-4FD09F251219}"/>
    <cellStyle name="Comma 33 2 3 2 3 2" xfId="17050" xr:uid="{9D1189EF-202B-482E-83CC-023429B1E4A2}"/>
    <cellStyle name="Comma 33 2 3 2 4" xfId="11018" xr:uid="{268CE8DD-F300-4C50-85F4-9EF6526EF863}"/>
    <cellStyle name="Comma 33 2 3 3" xfId="2908" xr:uid="{4FF347C6-31EB-4B5E-A851-22F1B98419B3}"/>
    <cellStyle name="Comma 33 2 3 3 2" xfId="5987" xr:uid="{2C2EFB37-D14C-4C00-8E6D-EA38D38444F8}"/>
    <cellStyle name="Comma 33 2 3 3 2 2" xfId="15040" xr:uid="{A000EC22-0C4D-406B-B34A-46C5EFA850EA}"/>
    <cellStyle name="Comma 33 2 3 3 3" xfId="9001" xr:uid="{48B6F468-5954-4378-890B-E5BB30522B22}"/>
    <cellStyle name="Comma 33 2 3 3 3 2" xfId="18054" xr:uid="{62E6B681-395E-49EB-89B1-4176A066776A}"/>
    <cellStyle name="Comma 33 2 3 3 4" xfId="12022" xr:uid="{8C2E9910-4492-4E7B-9B7E-CE8095FC5ACC}"/>
    <cellStyle name="Comma 33 2 3 4" xfId="3979" xr:uid="{1C398995-ADAA-4776-B210-5FACD44B18C5}"/>
    <cellStyle name="Comma 33 2 3 4 2" xfId="13032" xr:uid="{567040E7-4E5E-40FC-907A-C7DB7A2345E7}"/>
    <cellStyle name="Comma 33 2 3 5" xfId="6993" xr:uid="{DF2FA24E-1DB5-49C3-89AD-D49951A163BF}"/>
    <cellStyle name="Comma 33 2 3 5 2" xfId="16046" xr:uid="{4BE28517-AB99-4F4B-B766-C0600959FF87}"/>
    <cellStyle name="Comma 33 2 3 6" xfId="10014" xr:uid="{FDBAF919-97AF-4AA9-9BD8-26CEC0ADF4CE}"/>
    <cellStyle name="Comma 33 2 4" xfId="901" xr:uid="{B0253251-F688-4246-B994-C83C2EBF4C2F}"/>
    <cellStyle name="Comma 33 2 4 2" xfId="1905" xr:uid="{886F2AAB-AD23-4F10-845F-2502172BC824}"/>
    <cellStyle name="Comma 33 2 4 2 2" xfId="4984" xr:uid="{E11319B0-B223-42EF-AAB1-98ADDA180AE0}"/>
    <cellStyle name="Comma 33 2 4 2 2 2" xfId="14037" xr:uid="{EF948CCE-9135-48D5-BC0B-9F39940D7C13}"/>
    <cellStyle name="Comma 33 2 4 2 3" xfId="7998" xr:uid="{A7EB7C5A-0321-4883-BDDA-CD52B2A2F2A8}"/>
    <cellStyle name="Comma 33 2 4 2 3 2" xfId="17051" xr:uid="{4E1F93EE-E296-4875-AE88-C1819A8B6C7E}"/>
    <cellStyle name="Comma 33 2 4 2 4" xfId="11019" xr:uid="{077BA7EB-99FB-49A2-A0F8-2367DB7ACC3B}"/>
    <cellStyle name="Comma 33 2 4 3" xfId="2909" xr:uid="{720B734B-B13A-4AFA-85B3-E5F545C8B541}"/>
    <cellStyle name="Comma 33 2 4 3 2" xfId="5988" xr:uid="{47F46DA4-186F-4471-A653-12C25E576543}"/>
    <cellStyle name="Comma 33 2 4 3 2 2" xfId="15041" xr:uid="{C52EBAE9-5134-4D6B-B637-C8DC8F22AF41}"/>
    <cellStyle name="Comma 33 2 4 3 3" xfId="9002" xr:uid="{18FF7168-17DD-4A2C-9A90-A32938EF588C}"/>
    <cellStyle name="Comma 33 2 4 3 3 2" xfId="18055" xr:uid="{8B34C7E4-1C67-41A8-A002-A69D59215F34}"/>
    <cellStyle name="Comma 33 2 4 3 4" xfId="12023" xr:uid="{AC699AA1-3850-4A6D-89AB-375E323AD279}"/>
    <cellStyle name="Comma 33 2 4 4" xfId="3980" xr:uid="{9111FB20-2981-4284-A1A1-98A9EDD7F246}"/>
    <cellStyle name="Comma 33 2 4 4 2" xfId="13033" xr:uid="{1155F1D8-2398-43B1-912D-967D49B2BF96}"/>
    <cellStyle name="Comma 33 2 4 5" xfId="6994" xr:uid="{952933C9-D353-46D4-8245-36C4E08BC779}"/>
    <cellStyle name="Comma 33 2 4 5 2" xfId="16047" xr:uid="{38F12B4B-0793-48DF-9F3F-DFF63E89B43A}"/>
    <cellStyle name="Comma 33 2 4 6" xfId="10015" xr:uid="{5C166AF6-2B07-488F-B81A-535A03176A37}"/>
    <cellStyle name="Comma 33 2 5" xfId="1355" xr:uid="{6D181553-071C-4483-88A9-B45C7D22E190}"/>
    <cellStyle name="Comma 33 2 5 2" xfId="4434" xr:uid="{B817B931-666F-4661-AAE6-F4FD4A674A14}"/>
    <cellStyle name="Comma 33 2 5 2 2" xfId="13487" xr:uid="{8D50904F-E442-4F73-9AEA-5B5F0D2615DA}"/>
    <cellStyle name="Comma 33 2 5 3" xfId="7448" xr:uid="{3013E9E1-8722-4C87-AA97-0BAEC2353B3F}"/>
    <cellStyle name="Comma 33 2 5 3 2" xfId="16501" xr:uid="{54E4CC9A-7C2C-45F5-A250-BD6B3AE57189}"/>
    <cellStyle name="Comma 33 2 5 4" xfId="10469" xr:uid="{4DA75924-9958-42DD-B5A6-289A74183D60}"/>
    <cellStyle name="Comma 33 2 6" xfId="2359" xr:uid="{A28B532B-27FA-4A9A-B76D-8B13663BA71A}"/>
    <cellStyle name="Comma 33 2 6 2" xfId="5438" xr:uid="{9F098C49-D0DA-4788-9BA2-7B715B41A9F5}"/>
    <cellStyle name="Comma 33 2 6 2 2" xfId="14491" xr:uid="{5098ADCB-97AD-4D68-923C-E04DF128178D}"/>
    <cellStyle name="Comma 33 2 6 3" xfId="8452" xr:uid="{48262C24-7843-48CA-AED1-4B79296C6B71}"/>
    <cellStyle name="Comma 33 2 6 3 2" xfId="17505" xr:uid="{E4EDBBE0-F127-4560-BAD3-E81CE9D64425}"/>
    <cellStyle name="Comma 33 2 6 4" xfId="11473" xr:uid="{B27F8A50-4EDA-42F2-A252-E4817039E85B}"/>
    <cellStyle name="Comma 33 2 7" xfId="3428" xr:uid="{76A905BE-6F0A-4E8B-A4BA-43201170D8E9}"/>
    <cellStyle name="Comma 33 2 7 2" xfId="12481" xr:uid="{BE85AF92-0671-4EEF-B4B4-12F499FC127A}"/>
    <cellStyle name="Comma 33 2 8" xfId="6442" xr:uid="{9CBB5CD2-2F68-4B27-9B7F-03DB3F19978C}"/>
    <cellStyle name="Comma 33 2 8 2" xfId="15495" xr:uid="{A3E701ED-BDAD-4ACA-8C38-B12E2FD07DC9}"/>
    <cellStyle name="Comma 33 2 9" xfId="9462" xr:uid="{280B002F-0DED-4FE4-9005-515BD227CAA0}"/>
    <cellStyle name="Comma 33 3" xfId="517" xr:uid="{087035E6-C115-4B9F-833E-D5C873620EC0}"/>
    <cellStyle name="Comma 33 3 2" xfId="902" xr:uid="{3A03C26A-EBD5-4E5E-8CF6-D3CA4AC68EB0}"/>
    <cellStyle name="Comma 33 3 2 2" xfId="1906" xr:uid="{E2D92E9D-B5EA-47E5-B0E7-B2B4BC9A1CC9}"/>
    <cellStyle name="Comma 33 3 2 2 2" xfId="4985" xr:uid="{0448B89A-B37C-448E-B726-D47279958CCF}"/>
    <cellStyle name="Comma 33 3 2 2 2 2" xfId="14038" xr:uid="{1187462E-6C04-4918-8D6D-BEC3837ED7DD}"/>
    <cellStyle name="Comma 33 3 2 2 3" xfId="7999" xr:uid="{5E14AECC-31F9-41E1-8274-83E78448BD55}"/>
    <cellStyle name="Comma 33 3 2 2 3 2" xfId="17052" xr:uid="{1B25C255-54F7-4E54-89F8-3A134F471B03}"/>
    <cellStyle name="Comma 33 3 2 2 4" xfId="11020" xr:uid="{D2A87941-B040-4CEF-A173-6CF92D27DE44}"/>
    <cellStyle name="Comma 33 3 2 3" xfId="2910" xr:uid="{D94F8A56-5741-49B2-9A34-747C9F8619C7}"/>
    <cellStyle name="Comma 33 3 2 3 2" xfId="5989" xr:uid="{3C9E7DFC-3ECF-4981-97DC-99FB9BAFF4CA}"/>
    <cellStyle name="Comma 33 3 2 3 2 2" xfId="15042" xr:uid="{05D85EDD-A0D3-4C98-B99C-42161709AF27}"/>
    <cellStyle name="Comma 33 3 2 3 3" xfId="9003" xr:uid="{674D4643-763D-4BDB-96A3-93B14DF5F210}"/>
    <cellStyle name="Comma 33 3 2 3 3 2" xfId="18056" xr:uid="{4A02963A-2DB0-4530-8AEB-B8B8100B0C61}"/>
    <cellStyle name="Comma 33 3 2 3 4" xfId="12024" xr:uid="{5F1A70CF-0764-4517-A32F-B40D99ADF8D4}"/>
    <cellStyle name="Comma 33 3 2 4" xfId="3981" xr:uid="{82409A06-4641-4BE6-8701-7D70BB6B3561}"/>
    <cellStyle name="Comma 33 3 2 4 2" xfId="13034" xr:uid="{87D33823-0E12-494D-B669-6D69ED664921}"/>
    <cellStyle name="Comma 33 3 2 5" xfId="6995" xr:uid="{422CF3F1-8B08-4C78-B2E0-B3AF8CABB35C}"/>
    <cellStyle name="Comma 33 3 2 5 2" xfId="16048" xr:uid="{8CDC9153-9792-4FA9-9DA0-1774AB90ADFE}"/>
    <cellStyle name="Comma 33 3 2 6" xfId="10016" xr:uid="{4504DE37-9B8B-486D-AD50-4A7D18EA0D3F}"/>
    <cellStyle name="Comma 33 3 3" xfId="903" xr:uid="{807D8E16-FDBD-4EAC-9924-382ADCDC5228}"/>
    <cellStyle name="Comma 33 3 3 2" xfId="1907" xr:uid="{5B67A325-DA18-4F1E-BE66-E45E274E933F}"/>
    <cellStyle name="Comma 33 3 3 2 2" xfId="4986" xr:uid="{8FA82DA6-D168-4BA6-85DE-9AE7C3C20832}"/>
    <cellStyle name="Comma 33 3 3 2 2 2" xfId="14039" xr:uid="{2894A7A6-A024-4851-9C81-5DC36A227137}"/>
    <cellStyle name="Comma 33 3 3 2 3" xfId="8000" xr:uid="{EB338D5E-8614-4E91-AD04-7C31934CA27E}"/>
    <cellStyle name="Comma 33 3 3 2 3 2" xfId="17053" xr:uid="{ACE7993B-4F5E-48CB-AF55-8EA27927DB91}"/>
    <cellStyle name="Comma 33 3 3 2 4" xfId="11021" xr:uid="{8A30187F-80C1-4F69-ACA4-B7F9B7B46D55}"/>
    <cellStyle name="Comma 33 3 3 3" xfId="2911" xr:uid="{A1B10C84-76B8-47BB-B2BB-CB9F6DC71E3A}"/>
    <cellStyle name="Comma 33 3 3 3 2" xfId="5990" xr:uid="{A91F5824-79C8-44CB-9D08-4B50E38ED9B9}"/>
    <cellStyle name="Comma 33 3 3 3 2 2" xfId="15043" xr:uid="{FFE48ED5-5693-4641-8885-DB0D368EA3D9}"/>
    <cellStyle name="Comma 33 3 3 3 3" xfId="9004" xr:uid="{6192CC3E-424F-46E6-8A72-084B2E83A056}"/>
    <cellStyle name="Comma 33 3 3 3 3 2" xfId="18057" xr:uid="{147EADD2-BE98-4B1A-8ABA-B62D26D79142}"/>
    <cellStyle name="Comma 33 3 3 3 4" xfId="12025" xr:uid="{56A8A15C-9029-4189-85D5-3321D3A6B1E4}"/>
    <cellStyle name="Comma 33 3 3 4" xfId="3982" xr:uid="{73E903DF-6586-4A0B-AACC-55D0A5079EBB}"/>
    <cellStyle name="Comma 33 3 3 4 2" xfId="13035" xr:uid="{397E71BD-118A-4FCE-9634-3BEC02D2D74F}"/>
    <cellStyle name="Comma 33 3 3 5" xfId="6996" xr:uid="{628BDECA-CBB1-4A5A-9297-B0F2A871CA66}"/>
    <cellStyle name="Comma 33 3 3 5 2" xfId="16049" xr:uid="{C8B55773-2814-4E27-A630-C389EB3B5A37}"/>
    <cellStyle name="Comma 33 3 3 6" xfId="10017" xr:uid="{DA78A26D-9A00-4904-99C4-998F63FB69B6}"/>
    <cellStyle name="Comma 33 3 4" xfId="1525" xr:uid="{AD34387A-D5D2-469D-B3F2-2B06D3B5CF71}"/>
    <cellStyle name="Comma 33 3 4 2" xfId="4604" xr:uid="{BF0D74F9-ABA5-483E-A59F-4F8DF7653BA2}"/>
    <cellStyle name="Comma 33 3 4 2 2" xfId="13657" xr:uid="{C5226A29-3398-47B7-88E0-280CAACAC398}"/>
    <cellStyle name="Comma 33 3 4 3" xfId="7618" xr:uid="{35F6E50A-22CB-49C2-8CCD-25213CD59C66}"/>
    <cellStyle name="Comma 33 3 4 3 2" xfId="16671" xr:uid="{56349AD1-DF79-4263-8713-31F67A70D5FC}"/>
    <cellStyle name="Comma 33 3 4 4" xfId="10639" xr:uid="{64DF23E0-2EAC-4E66-877D-474FA8B61BD0}"/>
    <cellStyle name="Comma 33 3 5" xfId="2529" xr:uid="{A4DCB31C-3BC9-42D2-959A-EEE418381DD6}"/>
    <cellStyle name="Comma 33 3 5 2" xfId="5608" xr:uid="{27F59662-D954-4BD6-8ACA-FA92937B9F07}"/>
    <cellStyle name="Comma 33 3 5 2 2" xfId="14661" xr:uid="{E8CA682E-9C74-4FB8-9BBB-73A48BD2711D}"/>
    <cellStyle name="Comma 33 3 5 3" xfId="8622" xr:uid="{4799F4C5-7501-4ED8-B1EE-B65509567E47}"/>
    <cellStyle name="Comma 33 3 5 3 2" xfId="17675" xr:uid="{C883C98E-12EA-47EA-9AC0-A637C2BABF95}"/>
    <cellStyle name="Comma 33 3 5 4" xfId="11643" xr:uid="{36ECFC20-6442-4B09-97E7-6ABB8E9197C2}"/>
    <cellStyle name="Comma 33 3 6" xfId="3599" xr:uid="{340AAEE8-4F3E-4DDB-868D-6C6F556B25CC}"/>
    <cellStyle name="Comma 33 3 6 2" xfId="12652" xr:uid="{DDD811F5-68C5-47ED-867B-EE9672F274BC}"/>
    <cellStyle name="Comma 33 3 7" xfId="6613" xr:uid="{453BD27F-2E0C-44B6-9DB1-6CF18C3DFC91}"/>
    <cellStyle name="Comma 33 3 7 2" xfId="15666" xr:uid="{05D80D10-D94F-4E5F-8767-A516128BD0EC}"/>
    <cellStyle name="Comma 33 3 8" xfId="9633" xr:uid="{45ECCD9C-45C0-481B-B4A0-91C2930AAC67}"/>
    <cellStyle name="Comma 33 4" xfId="904" xr:uid="{24658A87-38D7-42F0-AD49-165F31837791}"/>
    <cellStyle name="Comma 33 4 2" xfId="1908" xr:uid="{B21F8AEC-D427-4E90-8E3C-8CB9059ECE91}"/>
    <cellStyle name="Comma 33 4 2 2" xfId="4987" xr:uid="{83ECEC39-B646-429D-81E2-83C63372D6F3}"/>
    <cellStyle name="Comma 33 4 2 2 2" xfId="14040" xr:uid="{6E104123-325B-4087-80D7-08AAFE460D6A}"/>
    <cellStyle name="Comma 33 4 2 3" xfId="8001" xr:uid="{44474690-8266-4201-9142-41829B2A83ED}"/>
    <cellStyle name="Comma 33 4 2 3 2" xfId="17054" xr:uid="{EABEEDAC-B306-450F-ACBB-966A61923875}"/>
    <cellStyle name="Comma 33 4 2 4" xfId="11022" xr:uid="{546BC590-023B-4A6F-85DC-2FBAF365E76C}"/>
    <cellStyle name="Comma 33 4 3" xfId="2912" xr:uid="{D08F9F55-A8BB-4A5E-9AB6-10D36DC06B88}"/>
    <cellStyle name="Comma 33 4 3 2" xfId="5991" xr:uid="{022CE865-ECCE-4A4C-B1DA-326A4AB2AE87}"/>
    <cellStyle name="Comma 33 4 3 2 2" xfId="15044" xr:uid="{37EE81CF-773F-400D-914C-31B18F5E70D0}"/>
    <cellStyle name="Comma 33 4 3 3" xfId="9005" xr:uid="{1B600FED-FB10-4303-8BF1-6EF4E83BDD08}"/>
    <cellStyle name="Comma 33 4 3 3 2" xfId="18058" xr:uid="{121C3741-3C09-476C-AAF1-513E45B5EBC1}"/>
    <cellStyle name="Comma 33 4 3 4" xfId="12026" xr:uid="{6225B823-FB65-49A4-B46E-D04832E66A27}"/>
    <cellStyle name="Comma 33 4 4" xfId="3983" xr:uid="{35AAAFBC-F54A-4517-8BE4-BA5FE80E5513}"/>
    <cellStyle name="Comma 33 4 4 2" xfId="13036" xr:uid="{1A6D53F3-5794-4729-9264-C6316ABB923F}"/>
    <cellStyle name="Comma 33 4 5" xfId="6997" xr:uid="{BE2723D3-C9DC-463B-A1FA-9AFEEF6DEF06}"/>
    <cellStyle name="Comma 33 4 5 2" xfId="16050" xr:uid="{A7559456-E557-47CF-B836-A0EF1CA067E4}"/>
    <cellStyle name="Comma 33 4 6" xfId="10018" xr:uid="{8F2FE55C-E759-4603-8BDA-32E5772FE502}"/>
    <cellStyle name="Comma 33 5" xfId="905" xr:uid="{BB67E6B6-F64A-4E00-B595-16356D38A1FF}"/>
    <cellStyle name="Comma 33 5 2" xfId="1909" xr:uid="{1761F3C0-B87B-4946-A012-62BD9C1FBD8F}"/>
    <cellStyle name="Comma 33 5 2 2" xfId="4988" xr:uid="{CA0204A6-46C1-4FB9-BB31-6FAC31E6BE6A}"/>
    <cellStyle name="Comma 33 5 2 2 2" xfId="14041" xr:uid="{954CE5DA-45CA-48A0-9A5D-1FF9C2BC165F}"/>
    <cellStyle name="Comma 33 5 2 3" xfId="8002" xr:uid="{E51DF21A-B981-4BC3-92E6-17ED3A37A6B2}"/>
    <cellStyle name="Comma 33 5 2 3 2" xfId="17055" xr:uid="{321053B7-C4B5-4186-986F-30D2770AF201}"/>
    <cellStyle name="Comma 33 5 2 4" xfId="11023" xr:uid="{15B7631E-0F4D-4C35-B4DF-74821BC0E8BF}"/>
    <cellStyle name="Comma 33 5 3" xfId="2913" xr:uid="{2802C320-A384-44A2-8D2A-C62B2F010EFF}"/>
    <cellStyle name="Comma 33 5 3 2" xfId="5992" xr:uid="{075532B0-3883-4F66-B5CA-00DE5993C079}"/>
    <cellStyle name="Comma 33 5 3 2 2" xfId="15045" xr:uid="{72E69CFE-89EA-4D5C-9AFF-171E85B4BD6B}"/>
    <cellStyle name="Comma 33 5 3 3" xfId="9006" xr:uid="{04AB03EF-98A7-4CF2-ABD9-E7B8B1007428}"/>
    <cellStyle name="Comma 33 5 3 3 2" xfId="18059" xr:uid="{BF6BD314-B4DB-48FD-8672-35A63061CCA1}"/>
    <cellStyle name="Comma 33 5 3 4" xfId="12027" xr:uid="{98CBAB74-CDD5-4D5B-9EEA-E911E10CC462}"/>
    <cellStyle name="Comma 33 5 4" xfId="3984" xr:uid="{B32693CB-0573-4264-AC59-D5A8FB397A55}"/>
    <cellStyle name="Comma 33 5 4 2" xfId="13037" xr:uid="{C5E69BCF-FB94-4038-A557-9789B6E18702}"/>
    <cellStyle name="Comma 33 5 5" xfId="6998" xr:uid="{E6F80F48-7528-48A5-8706-FF6D2FF7EE8F}"/>
    <cellStyle name="Comma 33 5 5 2" xfId="16051" xr:uid="{FBE8A343-2FF0-4CBE-B451-3432F9A41950}"/>
    <cellStyle name="Comma 33 5 6" xfId="10019" xr:uid="{E2787851-5948-4C72-9695-5B719F82D597}"/>
    <cellStyle name="Comma 33 6" xfId="1354" xr:uid="{C358E82A-5246-4C90-82E0-F5AE3ABE72D0}"/>
    <cellStyle name="Comma 33 6 2" xfId="4433" xr:uid="{C1CA4248-1D02-4D0D-97CE-801DE8BAD09A}"/>
    <cellStyle name="Comma 33 6 2 2" xfId="13486" xr:uid="{C2723EB1-D6CB-45CE-BFE4-B5DA77781019}"/>
    <cellStyle name="Comma 33 6 3" xfId="7447" xr:uid="{85F50B4A-2967-46E4-911B-93EF06879803}"/>
    <cellStyle name="Comma 33 6 3 2" xfId="16500" xr:uid="{217A80BD-E547-476A-B091-6466C6371B98}"/>
    <cellStyle name="Comma 33 6 4" xfId="10468" xr:uid="{50EC75AA-DA29-4D38-90EF-027EF5308F38}"/>
    <cellStyle name="Comma 33 7" xfId="2358" xr:uid="{E373045F-0E11-4C41-A0D9-531B515D794E}"/>
    <cellStyle name="Comma 33 7 2" xfId="5437" xr:uid="{12E8B8F6-77DC-415B-969B-EFC2459D945D}"/>
    <cellStyle name="Comma 33 7 2 2" xfId="14490" xr:uid="{36923CAC-1C69-459F-AA66-98E6C57DDF43}"/>
    <cellStyle name="Comma 33 7 3" xfId="8451" xr:uid="{7805B014-933D-470C-A5FB-ADF0C26842F4}"/>
    <cellStyle name="Comma 33 7 3 2" xfId="17504" xr:uid="{B40BD739-87E5-4B0F-AC5A-F6362A7B4F65}"/>
    <cellStyle name="Comma 33 7 4" xfId="11472" xr:uid="{50E31818-14AB-49ED-99C4-D73BA3E1189E}"/>
    <cellStyle name="Comma 33 8" xfId="3427" xr:uid="{F97F2829-55ED-45C9-B33A-7D25481F0DA6}"/>
    <cellStyle name="Comma 33 8 2" xfId="12480" xr:uid="{4DF068E3-1B79-4127-9F7C-02C84C7B4077}"/>
    <cellStyle name="Comma 33 9" xfId="6441" xr:uid="{CD4E38B5-93A6-4D49-AF21-35A04145A4D3}"/>
    <cellStyle name="Comma 33 9 2" xfId="15494" xr:uid="{CE19D3DF-232F-4CB3-8BA7-B7F1EDF1EBBE}"/>
    <cellStyle name="Comma 34" xfId="388" xr:uid="{D61236C6-0BED-4342-868D-FC93FF8A71C6}"/>
    <cellStyle name="Comma 34 2" xfId="571" xr:uid="{EC5E8A21-DFFE-415B-AFCE-E8016BE35CB0}"/>
    <cellStyle name="Comma 34 2 2" xfId="906" xr:uid="{A0E8E466-585B-4825-8101-221C8506AD05}"/>
    <cellStyle name="Comma 34 2 2 2" xfId="1910" xr:uid="{DEBDBC9E-3559-4FBC-8AF5-AD93AF21B415}"/>
    <cellStyle name="Comma 34 2 2 2 2" xfId="4989" xr:uid="{1A193C8B-D410-40A0-A1CD-88CC610DC9A7}"/>
    <cellStyle name="Comma 34 2 2 2 2 2" xfId="14042" xr:uid="{953E14DC-D8E0-4235-81DC-41DC0268C733}"/>
    <cellStyle name="Comma 34 2 2 2 3" xfId="8003" xr:uid="{0998E25D-6878-4222-A08E-D83AB4988DAC}"/>
    <cellStyle name="Comma 34 2 2 2 3 2" xfId="17056" xr:uid="{887574A3-54F7-4929-AE84-FC0DCFF11114}"/>
    <cellStyle name="Comma 34 2 2 2 4" xfId="11024" xr:uid="{E4D29FB1-FD4E-4D16-94F0-C36E6A67845F}"/>
    <cellStyle name="Comma 34 2 2 3" xfId="2914" xr:uid="{9FBA81B4-AD8E-4017-8205-E3CFF80A1DB8}"/>
    <cellStyle name="Comma 34 2 2 3 2" xfId="5993" xr:uid="{0597D79C-5FD1-481A-B6BD-1CD91C82FDE5}"/>
    <cellStyle name="Comma 34 2 2 3 2 2" xfId="15046" xr:uid="{4C3F0E45-EF93-408B-AF22-D3AB1ABEB110}"/>
    <cellStyle name="Comma 34 2 2 3 3" xfId="9007" xr:uid="{D4904467-9DB4-4E07-A725-22B2743EDF24}"/>
    <cellStyle name="Comma 34 2 2 3 3 2" xfId="18060" xr:uid="{E2557DBF-EBFB-40EE-8813-C312CE486B7C}"/>
    <cellStyle name="Comma 34 2 2 3 4" xfId="12028" xr:uid="{BF7D0180-F0CE-4885-B43C-9071F1057A56}"/>
    <cellStyle name="Comma 34 2 2 4" xfId="3985" xr:uid="{7680D26C-60A9-425F-BC3E-39856457D504}"/>
    <cellStyle name="Comma 34 2 2 4 2" xfId="13038" xr:uid="{D62621E2-BF58-41BE-8D95-7F6E12BD5FBE}"/>
    <cellStyle name="Comma 34 2 2 5" xfId="6999" xr:uid="{263B9EC0-A68F-4DC7-AC30-78C0B896777F}"/>
    <cellStyle name="Comma 34 2 2 5 2" xfId="16052" xr:uid="{10D187D0-CCEB-4587-8ED3-1F2D1E7E49CE}"/>
    <cellStyle name="Comma 34 2 2 6" xfId="10020" xr:uid="{5966D1B7-0089-45AE-9908-EB062A0FE512}"/>
    <cellStyle name="Comma 34 2 3" xfId="907" xr:uid="{CA457887-17CC-4EA6-A192-4AD02E7F3A3A}"/>
    <cellStyle name="Comma 34 2 3 2" xfId="1911" xr:uid="{1C2AE6C9-DADC-4636-8944-6C65B472C324}"/>
    <cellStyle name="Comma 34 2 3 2 2" xfId="4990" xr:uid="{7DAFF134-8A09-48E0-80E1-E557C8F135AC}"/>
    <cellStyle name="Comma 34 2 3 2 2 2" xfId="14043" xr:uid="{7D84DA67-782A-484E-8FEA-BB3FE3D4B222}"/>
    <cellStyle name="Comma 34 2 3 2 3" xfId="8004" xr:uid="{2C46926A-F434-4C3F-A80E-842E4A6AD47C}"/>
    <cellStyle name="Comma 34 2 3 2 3 2" xfId="17057" xr:uid="{A3418607-BBBB-4995-B83F-AE8BD4C85758}"/>
    <cellStyle name="Comma 34 2 3 2 4" xfId="11025" xr:uid="{12FA216D-2E5C-4FE9-A72F-5559CDCB02E5}"/>
    <cellStyle name="Comma 34 2 3 3" xfId="2915" xr:uid="{075DDEA0-DE0F-43F7-A821-B5EB586BADA3}"/>
    <cellStyle name="Comma 34 2 3 3 2" xfId="5994" xr:uid="{74C59565-5AAD-43B6-86A6-329A1580BA42}"/>
    <cellStyle name="Comma 34 2 3 3 2 2" xfId="15047" xr:uid="{89B1A8A2-9656-496A-A201-96BCACEEEE4A}"/>
    <cellStyle name="Comma 34 2 3 3 3" xfId="9008" xr:uid="{A01B0390-9636-4A3D-B90E-E6E9CF947707}"/>
    <cellStyle name="Comma 34 2 3 3 3 2" xfId="18061" xr:uid="{C31F8E9F-6337-41D4-8C6A-54AC94083A0C}"/>
    <cellStyle name="Comma 34 2 3 3 4" xfId="12029" xr:uid="{7C1DA3C0-166D-42CE-BA65-89DF802C54C9}"/>
    <cellStyle name="Comma 34 2 3 4" xfId="3986" xr:uid="{AD2DBC99-2AB6-41FA-89AE-FB46559B4C6B}"/>
    <cellStyle name="Comma 34 2 3 4 2" xfId="13039" xr:uid="{7E944768-5EB0-439C-BD19-2ADAD6C3222F}"/>
    <cellStyle name="Comma 34 2 3 5" xfId="7000" xr:uid="{6F4A581B-9DC1-4C5F-8C25-CFFF7C43A0FA}"/>
    <cellStyle name="Comma 34 2 3 5 2" xfId="16053" xr:uid="{062B1D6C-1ABF-4C14-9F03-CF0F0A4A1F34}"/>
    <cellStyle name="Comma 34 2 3 6" xfId="10021" xr:uid="{F922539E-DE45-4A7A-81CC-9BFBD4749956}"/>
    <cellStyle name="Comma 34 2 4" xfId="1577" xr:uid="{E996A370-9F34-4B54-9765-99CD4C5D36E9}"/>
    <cellStyle name="Comma 34 2 4 2" xfId="4656" xr:uid="{D3437889-BB02-4DA8-A3D5-A70C48A2DDB0}"/>
    <cellStyle name="Comma 34 2 4 2 2" xfId="13709" xr:uid="{A94E695B-C8B2-4D1E-943F-665B0E83092D}"/>
    <cellStyle name="Comma 34 2 4 3" xfId="7670" xr:uid="{392A5B30-9402-4462-8528-B56E547CEF14}"/>
    <cellStyle name="Comma 34 2 4 3 2" xfId="16723" xr:uid="{CE8A04C4-7843-4218-8A9C-7728CED625B4}"/>
    <cellStyle name="Comma 34 2 4 4" xfId="10691" xr:uid="{ED65CA2C-1531-45B6-B3F6-42AD1FF87825}"/>
    <cellStyle name="Comma 34 2 5" xfId="2581" xr:uid="{94618CFF-EAC2-41AD-8B71-551C3587A4D2}"/>
    <cellStyle name="Comma 34 2 5 2" xfId="5660" xr:uid="{F5BD0968-734C-4419-9AF9-F795FC39DBB2}"/>
    <cellStyle name="Comma 34 2 5 2 2" xfId="14713" xr:uid="{880A2CFF-14ED-461F-B3F2-7B6ECE062B51}"/>
    <cellStyle name="Comma 34 2 5 3" xfId="8674" xr:uid="{0DB20696-36EC-49FE-BDCC-F5A7B1523614}"/>
    <cellStyle name="Comma 34 2 5 3 2" xfId="17727" xr:uid="{79255D90-BE0F-4175-B315-8727191CE3EB}"/>
    <cellStyle name="Comma 34 2 5 4" xfId="11695" xr:uid="{35DB4644-E05C-4361-A270-FDE4C196BC2A}"/>
    <cellStyle name="Comma 34 2 6" xfId="3652" xr:uid="{7DCD44F9-DDBF-4EBE-A0F0-1740FCF89BF7}"/>
    <cellStyle name="Comma 34 2 6 2" xfId="12705" xr:uid="{20598799-741D-4CD8-BEBE-9EC4417D79FA}"/>
    <cellStyle name="Comma 34 2 7" xfId="6666" xr:uid="{956DC75C-619B-4E21-8ACF-0BE473A3DE11}"/>
    <cellStyle name="Comma 34 2 7 2" xfId="15719" xr:uid="{ECA695C5-49CC-4152-A428-810274B79E13}"/>
    <cellStyle name="Comma 34 2 8" xfId="9686" xr:uid="{8BEAB644-D699-4224-B640-3B1F12AC802C}"/>
    <cellStyle name="Comma 34 3" xfId="908" xr:uid="{63B8E339-E806-4E9A-A111-6707155C18DF}"/>
    <cellStyle name="Comma 34 3 2" xfId="1912" xr:uid="{3E581E4C-668F-4C0F-B225-B2D3FFA4043D}"/>
    <cellStyle name="Comma 34 3 2 2" xfId="4991" xr:uid="{A7B6A89D-1B46-48A1-AED4-0CA3F0742B5C}"/>
    <cellStyle name="Comma 34 3 2 2 2" xfId="14044" xr:uid="{267E34B7-FDCB-43AF-B747-30A5FFC30F2B}"/>
    <cellStyle name="Comma 34 3 2 3" xfId="8005" xr:uid="{BC70C43D-4F07-4040-8734-34732C0D4C62}"/>
    <cellStyle name="Comma 34 3 2 3 2" xfId="17058" xr:uid="{0D6E24B3-660F-4E6E-895E-D991B8D32AA0}"/>
    <cellStyle name="Comma 34 3 2 4" xfId="11026" xr:uid="{81D2DA04-AFA6-4912-8777-FFB21631448D}"/>
    <cellStyle name="Comma 34 3 3" xfId="2916" xr:uid="{CDD4C230-DE67-4BDE-AF0F-4CAE886BA222}"/>
    <cellStyle name="Comma 34 3 3 2" xfId="5995" xr:uid="{C08A73A5-EBDD-4AA0-B8E0-A1F2A4144F90}"/>
    <cellStyle name="Comma 34 3 3 2 2" xfId="15048" xr:uid="{3B7E0AF8-B2FB-4163-9D5C-D945FF60FEDB}"/>
    <cellStyle name="Comma 34 3 3 3" xfId="9009" xr:uid="{4DE71B94-1766-4B47-8652-BD8511A486DD}"/>
    <cellStyle name="Comma 34 3 3 3 2" xfId="18062" xr:uid="{6300CA51-6867-414C-A69C-7545828FE2EE}"/>
    <cellStyle name="Comma 34 3 3 4" xfId="12030" xr:uid="{C530CE1E-89DB-4211-BB59-70A59E128D5C}"/>
    <cellStyle name="Comma 34 3 4" xfId="3987" xr:uid="{16BCE481-1FCB-41E0-A90F-CA25F8144EB6}"/>
    <cellStyle name="Comma 34 3 4 2" xfId="13040" xr:uid="{4CA210F5-DD39-4DBA-8C1D-B19AB440F9E6}"/>
    <cellStyle name="Comma 34 3 5" xfId="7001" xr:uid="{ACD04C83-6962-46FE-B29B-23BE5378F4CD}"/>
    <cellStyle name="Comma 34 3 5 2" xfId="16054" xr:uid="{390CD93F-CD1D-4587-B7A1-70989D318DC1}"/>
    <cellStyle name="Comma 34 3 6" xfId="10022" xr:uid="{AC6133D0-8A34-4581-A52D-C2621B686B4A}"/>
    <cellStyle name="Comma 34 4" xfId="909" xr:uid="{E2D07A1B-BF23-450C-99B3-145B41D36A9D}"/>
    <cellStyle name="Comma 34 4 2" xfId="1913" xr:uid="{5498DBB3-D0EA-4630-9791-7A782376686A}"/>
    <cellStyle name="Comma 34 4 2 2" xfId="4992" xr:uid="{5545E2A4-9952-4F8B-A3E8-3FD0DA24653D}"/>
    <cellStyle name="Comma 34 4 2 2 2" xfId="14045" xr:uid="{045A3B04-ECEA-40E0-9F14-6CB47681814F}"/>
    <cellStyle name="Comma 34 4 2 3" xfId="8006" xr:uid="{8DCFD8D9-432C-4349-8480-E671B248F2BC}"/>
    <cellStyle name="Comma 34 4 2 3 2" xfId="17059" xr:uid="{BCCFB5BA-67B9-4BC1-80EE-266090F89A71}"/>
    <cellStyle name="Comma 34 4 2 4" xfId="11027" xr:uid="{C7EF8B83-09C3-4419-80B4-AFFAF9D1D259}"/>
    <cellStyle name="Comma 34 4 3" xfId="2917" xr:uid="{35E37937-D244-4273-99C1-ACFD5448A17E}"/>
    <cellStyle name="Comma 34 4 3 2" xfId="5996" xr:uid="{32F34772-BABB-4A15-9903-87C87D506942}"/>
    <cellStyle name="Comma 34 4 3 2 2" xfId="15049" xr:uid="{A5960032-F2AE-4F7C-8003-1A14EBDAFF25}"/>
    <cellStyle name="Comma 34 4 3 3" xfId="9010" xr:uid="{AA5471E7-A178-470F-8F30-A69EC6142EBE}"/>
    <cellStyle name="Comma 34 4 3 3 2" xfId="18063" xr:uid="{5B34D46A-0CCD-43BF-AE66-BA556A26566F}"/>
    <cellStyle name="Comma 34 4 3 4" xfId="12031" xr:uid="{6D3D45F4-EE53-4590-B11A-62FAEB5D240B}"/>
    <cellStyle name="Comma 34 4 4" xfId="3988" xr:uid="{038B7278-9976-4D7E-8C5C-A037A6B475FC}"/>
    <cellStyle name="Comma 34 4 4 2" xfId="13041" xr:uid="{D2584145-CE8A-4A29-BB9C-B0B88F8B6C23}"/>
    <cellStyle name="Comma 34 4 5" xfId="7002" xr:uid="{4D3CF5BF-E346-4930-9107-077C46D43D08}"/>
    <cellStyle name="Comma 34 4 5 2" xfId="16055" xr:uid="{AA84CD52-0D62-40CA-983A-146A11D063EB}"/>
    <cellStyle name="Comma 34 4 6" xfId="10023" xr:uid="{0DD3A2C2-9398-4CAC-AAFB-ECC4F7A9471E}"/>
    <cellStyle name="Comma 34 5" xfId="1406" xr:uid="{24317DB1-C8AF-4AA8-81D3-7F214D26F97E}"/>
    <cellStyle name="Comma 34 5 2" xfId="4485" xr:uid="{B8ACB343-7179-40BA-9EE6-280E6E1BC152}"/>
    <cellStyle name="Comma 34 5 2 2" xfId="13538" xr:uid="{47529EBC-01E5-459B-907B-4B5973AC3505}"/>
    <cellStyle name="Comma 34 5 3" xfId="7499" xr:uid="{375A1357-4076-41B7-ADA7-6E5267E86E36}"/>
    <cellStyle name="Comma 34 5 3 2" xfId="16552" xr:uid="{728CE737-E1E8-4D1A-ACBE-CC7EB7C3EB7B}"/>
    <cellStyle name="Comma 34 5 4" xfId="10520" xr:uid="{29412867-B0A0-4098-BD2C-7D8FCCD51BA7}"/>
    <cellStyle name="Comma 34 6" xfId="2410" xr:uid="{AAFB0FF5-927B-4C38-9E7E-17AB008A61DD}"/>
    <cellStyle name="Comma 34 6 2" xfId="5489" xr:uid="{D1ABF004-BB4F-47D4-8D20-EAC75F3CC741}"/>
    <cellStyle name="Comma 34 6 2 2" xfId="14542" xr:uid="{09E43751-23EA-466E-9B4A-D9BE5014A38C}"/>
    <cellStyle name="Comma 34 6 3" xfId="8503" xr:uid="{F26C0D36-B511-42E6-BDBF-900A207903E4}"/>
    <cellStyle name="Comma 34 6 3 2" xfId="17556" xr:uid="{9822DCD2-8280-4D8E-AE41-A5AECF995CB3}"/>
    <cellStyle name="Comma 34 6 4" xfId="11524" xr:uid="{8269B281-921A-4303-A1FF-6A5733F2B493}"/>
    <cellStyle name="Comma 34 7" xfId="3480" xr:uid="{678F7DB5-0B86-494A-9DEC-5E7B9C834F19}"/>
    <cellStyle name="Comma 34 7 2" xfId="12533" xr:uid="{DE1A5C5D-DD57-44BF-AEDA-C47FB8005B49}"/>
    <cellStyle name="Comma 34 8" xfId="6494" xr:uid="{43868681-8A96-4D8D-80DF-248837279B3A}"/>
    <cellStyle name="Comma 34 8 2" xfId="15547" xr:uid="{4A4398B9-F2FB-45D4-95E6-B54BFA221113}"/>
    <cellStyle name="Comma 34 9" xfId="9514" xr:uid="{3CACC7B4-88ED-42FF-9761-58A799488221}"/>
    <cellStyle name="Comma 35" xfId="389" xr:uid="{B15B677F-3CA3-4293-93D7-21745774E558}"/>
    <cellStyle name="Comma 35 2" xfId="910" xr:uid="{B8CCC67E-B054-4BD2-8CD0-3EA442933912}"/>
    <cellStyle name="Comma 35 2 2" xfId="1914" xr:uid="{B567F244-0885-4F02-941C-76FD2AE603D0}"/>
    <cellStyle name="Comma 35 2 2 2" xfId="4993" xr:uid="{7A43ACE3-EE77-417D-BF03-DEE6D7D764EE}"/>
    <cellStyle name="Comma 35 2 2 2 2" xfId="14046" xr:uid="{A5D064E6-1E85-42A0-917B-4521B62254E4}"/>
    <cellStyle name="Comma 35 2 2 3" xfId="8007" xr:uid="{1970439C-486C-4926-ABD3-E5CC86171CB3}"/>
    <cellStyle name="Comma 35 2 2 3 2" xfId="17060" xr:uid="{4413B1D6-43CB-4865-B0A7-1BC93DAB1B87}"/>
    <cellStyle name="Comma 35 2 2 4" xfId="11028" xr:uid="{52DFD01E-1AB1-4210-81C7-7D3C4BFC03BD}"/>
    <cellStyle name="Comma 35 2 3" xfId="2918" xr:uid="{73FC3FB6-5ABA-441E-B673-DF3D84E6BDE9}"/>
    <cellStyle name="Comma 35 2 3 2" xfId="5997" xr:uid="{A0C09AF2-3880-4BB5-B693-674D7EC48322}"/>
    <cellStyle name="Comma 35 2 3 2 2" xfId="15050" xr:uid="{0789186C-C206-4DAB-9007-FFF74438F649}"/>
    <cellStyle name="Comma 35 2 3 3" xfId="9011" xr:uid="{4A3BCCC7-F601-4D3D-888B-1AADDEE82A0B}"/>
    <cellStyle name="Comma 35 2 3 3 2" xfId="18064" xr:uid="{F094740E-D4BB-4D4C-81A1-52535F303FAC}"/>
    <cellStyle name="Comma 35 2 3 4" xfId="12032" xr:uid="{F090ADD0-0D52-44CF-9864-73782A79BF04}"/>
    <cellStyle name="Comma 35 2 4" xfId="3989" xr:uid="{ACECC191-3855-49C2-AE45-20A2FF4DF0AA}"/>
    <cellStyle name="Comma 35 2 4 2" xfId="13042" xr:uid="{F9C57A4D-428E-4488-84ED-123949488AA3}"/>
    <cellStyle name="Comma 35 2 5" xfId="7003" xr:uid="{75F3119F-96ED-432A-B992-32B6DB26D352}"/>
    <cellStyle name="Comma 35 2 5 2" xfId="16056" xr:uid="{AD5FF49E-2B4F-49FE-A9D3-1B93594BC7A9}"/>
    <cellStyle name="Comma 35 2 6" xfId="10024" xr:uid="{EEB3267E-DBE8-41E7-99C2-A82495779A8E}"/>
    <cellStyle name="Comma 35 3" xfId="911" xr:uid="{D9D578BA-F50F-40AD-B069-6267B9408DEB}"/>
    <cellStyle name="Comma 35 3 2" xfId="1915" xr:uid="{319311AB-66A5-4F05-9A3E-5521904A1B8E}"/>
    <cellStyle name="Comma 35 3 2 2" xfId="4994" xr:uid="{908514B7-040F-42B3-831B-8124C2703688}"/>
    <cellStyle name="Comma 35 3 2 2 2" xfId="14047" xr:uid="{FAF32D08-A158-4AED-AD63-D6F3574ABF08}"/>
    <cellStyle name="Comma 35 3 2 3" xfId="8008" xr:uid="{375C7832-FF93-4AB2-915D-810F0010F5BE}"/>
    <cellStyle name="Comma 35 3 2 3 2" xfId="17061" xr:uid="{FC64D8AB-BD76-43A3-B08C-BBF1F3103EF2}"/>
    <cellStyle name="Comma 35 3 2 4" xfId="11029" xr:uid="{D07C148E-934E-4D45-B4BC-4C3DB67A96D9}"/>
    <cellStyle name="Comma 35 3 3" xfId="2919" xr:uid="{4FED4287-BD17-482C-8726-39FE4CE07A4B}"/>
    <cellStyle name="Comma 35 3 3 2" xfId="5998" xr:uid="{B5DC6780-C80B-440A-A625-12E042E0BD6F}"/>
    <cellStyle name="Comma 35 3 3 2 2" xfId="15051" xr:uid="{5F57652A-65E4-4A78-AEF2-F9FD301BFA1B}"/>
    <cellStyle name="Comma 35 3 3 3" xfId="9012" xr:uid="{49677BD4-645C-4BDB-832C-7EF424ECB19C}"/>
    <cellStyle name="Comma 35 3 3 3 2" xfId="18065" xr:uid="{97FE8636-F0FB-4B48-A603-7464A4210A1E}"/>
    <cellStyle name="Comma 35 3 3 4" xfId="12033" xr:uid="{081047C5-1B0A-4BDE-A1EF-215A35354347}"/>
    <cellStyle name="Comma 35 3 4" xfId="3990" xr:uid="{FF163F2E-E3BA-4846-AEBD-87279AD824BB}"/>
    <cellStyle name="Comma 35 3 4 2" xfId="13043" xr:uid="{F7C6A758-9CB1-47C3-A0BD-9E3F04DE2753}"/>
    <cellStyle name="Comma 35 3 5" xfId="7004" xr:uid="{29D71AB8-0FBB-42F3-BD53-D397BEDE51C3}"/>
    <cellStyle name="Comma 35 3 5 2" xfId="16057" xr:uid="{D20AD57F-15FB-4F2A-BB70-67D829EF90E2}"/>
    <cellStyle name="Comma 35 3 6" xfId="10025" xr:uid="{E468BAF9-BC38-4CE7-A2FA-EF02BDDA2D59}"/>
    <cellStyle name="Comma 35 4" xfId="1407" xr:uid="{EF845BC1-05B0-4CD3-B863-1CB95F5BBCF6}"/>
    <cellStyle name="Comma 35 4 2" xfId="4486" xr:uid="{E29EAFEF-5314-47A1-80E7-636DC6D60B84}"/>
    <cellStyle name="Comma 35 4 2 2" xfId="13539" xr:uid="{86331E63-A00D-485D-93FC-B8AF9B8E7FF6}"/>
    <cellStyle name="Comma 35 4 3" xfId="7500" xr:uid="{1FC79002-AFA4-44A9-9272-C85BCBF21530}"/>
    <cellStyle name="Comma 35 4 3 2" xfId="16553" xr:uid="{EAFF436E-838F-4CAD-BBFB-6B57B740B42B}"/>
    <cellStyle name="Comma 35 4 4" xfId="10521" xr:uid="{23AB93BD-E6B7-4AC3-A8D8-ED337D55ACE7}"/>
    <cellStyle name="Comma 35 5" xfId="2411" xr:uid="{9CBF0EF3-CCF1-43D6-BDE4-30033E3CF9D5}"/>
    <cellStyle name="Comma 35 5 2" xfId="5490" xr:uid="{95D4BB74-746A-4570-B7EB-6C6C71DC1DE8}"/>
    <cellStyle name="Comma 35 5 2 2" xfId="14543" xr:uid="{466A7608-F5C3-4D52-8B36-6449EA76D16F}"/>
    <cellStyle name="Comma 35 5 3" xfId="8504" xr:uid="{17E1C16C-F7B5-4617-8AD0-ED08840C86BD}"/>
    <cellStyle name="Comma 35 5 3 2" xfId="17557" xr:uid="{32DA38AA-532A-4A03-86D8-4AA66D7D6707}"/>
    <cellStyle name="Comma 35 5 4" xfId="11525" xr:uid="{3F21EDB9-0445-4973-99B3-09B882DC3FF9}"/>
    <cellStyle name="Comma 35 6" xfId="3481" xr:uid="{500106DC-5D2A-46CA-8E05-B475DA830807}"/>
    <cellStyle name="Comma 35 6 2" xfId="12534" xr:uid="{535D6353-0A34-4B36-BCEB-B7663626C241}"/>
    <cellStyle name="Comma 35 7" xfId="6495" xr:uid="{A10B620B-F717-4858-AA02-DADAF82F5779}"/>
    <cellStyle name="Comma 35 7 2" xfId="15548" xr:uid="{654B6C8A-9290-4BCF-A979-FEB23D806626}"/>
    <cellStyle name="Comma 35 8" xfId="9515" xr:uid="{FB9E77B3-B2CC-4098-9AC8-20E09B120305}"/>
    <cellStyle name="Comma 36" xfId="572" xr:uid="{3A363EC8-71DA-4F87-824D-7934010F5839}"/>
    <cellStyle name="Comma 36 2" xfId="912" xr:uid="{8D94F3C4-D64C-4645-A0DD-1465A2552D60}"/>
    <cellStyle name="Comma 36 2 2" xfId="1916" xr:uid="{E1B1BC63-556A-4EB2-BD1F-AFB1A9977E93}"/>
    <cellStyle name="Comma 36 2 2 2" xfId="4995" xr:uid="{63444BDC-8157-44BD-915D-80CF3E72F021}"/>
    <cellStyle name="Comma 36 2 2 2 2" xfId="14048" xr:uid="{DD92A6FE-21CE-4884-9F59-6AA5984C7349}"/>
    <cellStyle name="Comma 36 2 2 3" xfId="8009" xr:uid="{1428B469-CDDB-4014-9ECC-71654FB2D4E1}"/>
    <cellStyle name="Comma 36 2 2 3 2" xfId="17062" xr:uid="{ABB10035-6E7F-4881-902C-01695A6D3B0B}"/>
    <cellStyle name="Comma 36 2 2 4" xfId="11030" xr:uid="{406686DC-1D1C-4682-9887-D89AB386C648}"/>
    <cellStyle name="Comma 36 2 3" xfId="2920" xr:uid="{10A7462C-8457-45AB-A4D4-C3CA14EEAFF7}"/>
    <cellStyle name="Comma 36 2 3 2" xfId="5999" xr:uid="{DB455CFC-DA18-4D5F-92C7-94541F2A945B}"/>
    <cellStyle name="Comma 36 2 3 2 2" xfId="15052" xr:uid="{39EE9CC6-D37E-4085-B9DA-ADDC07905707}"/>
    <cellStyle name="Comma 36 2 3 3" xfId="9013" xr:uid="{D77785D3-7813-442C-8042-F262C61A92C6}"/>
    <cellStyle name="Comma 36 2 3 3 2" xfId="18066" xr:uid="{7474F36D-7E11-4C48-B7A8-F33335807E7D}"/>
    <cellStyle name="Comma 36 2 3 4" xfId="12034" xr:uid="{302852F4-82CB-41CC-AC2F-C03B19FA5000}"/>
    <cellStyle name="Comma 36 2 4" xfId="3991" xr:uid="{0023AA7C-CC6C-48EE-81EF-DDB2B42B611A}"/>
    <cellStyle name="Comma 36 2 4 2" xfId="13044" xr:uid="{330AC61E-63B4-45A6-84B7-2DD8CCFDA8FA}"/>
    <cellStyle name="Comma 36 2 5" xfId="7005" xr:uid="{D55AFBB1-6C21-4270-8EDB-E6CBD376EECF}"/>
    <cellStyle name="Comma 36 2 5 2" xfId="16058" xr:uid="{A498616C-2548-4622-879B-5FC57ECC1990}"/>
    <cellStyle name="Comma 36 2 6" xfId="10026" xr:uid="{8A1CA78D-00F2-401C-ADDA-FB0F3AE390C9}"/>
    <cellStyle name="Comma 36 3" xfId="1578" xr:uid="{C9C18307-E1C9-4EF4-8457-F3B3F6502249}"/>
    <cellStyle name="Comma 36 3 2" xfId="4657" xr:uid="{05E5D210-9F80-4AD1-BE98-E6DD46BA8895}"/>
    <cellStyle name="Comma 36 3 2 2" xfId="13710" xr:uid="{DF244EF7-3086-4535-955C-C24DBDEF7D35}"/>
    <cellStyle name="Comma 36 3 3" xfId="7671" xr:uid="{D9DC49A3-B8CF-402F-93E7-CB033A2CC11B}"/>
    <cellStyle name="Comma 36 3 3 2" xfId="16724" xr:uid="{23FA86A7-A25A-42A1-ADED-5DDE601D15B1}"/>
    <cellStyle name="Comma 36 3 4" xfId="10692" xr:uid="{5521BEAA-08BD-4E13-8A06-F5E8D10EBC28}"/>
    <cellStyle name="Comma 36 4" xfId="2582" xr:uid="{0B2EC1A0-A717-4E72-864B-67B6AD6B7924}"/>
    <cellStyle name="Comma 36 4 2" xfId="5661" xr:uid="{76ADFFD5-2FB6-4A45-BE8B-3651B8F349F3}"/>
    <cellStyle name="Comma 36 4 2 2" xfId="14714" xr:uid="{6E71F038-86E7-41DB-8D8A-6971D7403819}"/>
    <cellStyle name="Comma 36 4 3" xfId="8675" xr:uid="{92938800-5B4E-46E0-B8FE-8231E97D14EC}"/>
    <cellStyle name="Comma 36 4 3 2" xfId="17728" xr:uid="{7701A6F2-C66B-40BF-A49F-57A255844A2C}"/>
    <cellStyle name="Comma 36 4 4" xfId="11696" xr:uid="{DE17A80F-7E57-4131-9DDD-BEB1F04C5710}"/>
    <cellStyle name="Comma 36 5" xfId="3653" xr:uid="{D5870C99-A3A9-476A-B735-E22263397B83}"/>
    <cellStyle name="Comma 36 5 2" xfId="12706" xr:uid="{5189ADBB-A965-4A57-9988-8A2A51ED02A1}"/>
    <cellStyle name="Comma 36 6" xfId="6667" xr:uid="{4A543F6E-CB50-40FB-8EB2-128E525B3B1A}"/>
    <cellStyle name="Comma 36 6 2" xfId="15720" xr:uid="{1F0E3247-E3B2-4A86-8BEE-9F831A2FAC61}"/>
    <cellStyle name="Comma 36 7" xfId="9687" xr:uid="{AAE7DF7F-1A39-4A0F-AFE6-1DCEFA0153C9}"/>
    <cellStyle name="Comma 37" xfId="9346" xr:uid="{8ABE3198-2DC6-4149-8456-DF5683E50956}"/>
    <cellStyle name="Comma 38" xfId="18404" xr:uid="{62CAEE57-FE22-4A2C-8E96-2AB39D1D8FE4}"/>
    <cellStyle name="Comma 39" xfId="18405" xr:uid="{07EF0115-D86B-4DF9-A70B-8652FB87AC45}"/>
    <cellStyle name="Comma 4" xfId="114" xr:uid="{0297A51B-95DE-4348-B014-8437B4A570D4}"/>
    <cellStyle name="Comma 4 10" xfId="2283" xr:uid="{4E232A04-5CCE-476C-A116-454A64E45A10}"/>
    <cellStyle name="Comma 4 10 2" xfId="5362" xr:uid="{67899671-F772-429A-BABF-74825D614B5F}"/>
    <cellStyle name="Comma 4 10 2 2" xfId="14415" xr:uid="{9C4FF0ED-FB10-4248-8110-4D5AD66CD718}"/>
    <cellStyle name="Comma 4 10 3" xfId="8376" xr:uid="{BBD03BF9-DF1E-43B0-A378-56730D40CB6F}"/>
    <cellStyle name="Comma 4 10 3 2" xfId="17429" xr:uid="{367D8594-D4B4-4017-A7F2-DBC3070B9FD8}"/>
    <cellStyle name="Comma 4 10 4" xfId="11397" xr:uid="{C3D9CC81-4FF8-42FB-9FB3-B07D3258420B}"/>
    <cellStyle name="Comma 4 11" xfId="3352" xr:uid="{3F35B3B3-0DD3-4A17-8412-DD16E7DB5A41}"/>
    <cellStyle name="Comma 4 11 2" xfId="12405" xr:uid="{9FED6A31-AC73-4A31-A04B-263018542126}"/>
    <cellStyle name="Comma 4 12" xfId="6366" xr:uid="{E1A58F1F-FDA7-4284-B79D-5A3C2C0B04D0}"/>
    <cellStyle name="Comma 4 12 2" xfId="15419" xr:uid="{05AE2F0C-6835-4A03-9248-3B9712979178}"/>
    <cellStyle name="Comma 4 13" xfId="9386" xr:uid="{58AC6853-9FEC-4C8A-B589-FDFABE7EAA04}"/>
    <cellStyle name="Comma 4 2" xfId="249" xr:uid="{812CA354-24E3-4608-9C2F-6CA7B56CF266}"/>
    <cellStyle name="Comma 4 2 10" xfId="9451" xr:uid="{9C0257CB-EC9D-40AB-86B4-20D461EECED1}"/>
    <cellStyle name="Comma 4 2 2" xfId="349" xr:uid="{74155849-82D7-41AB-9CF3-95656EAB9C06}"/>
    <cellStyle name="Comma 4 2 2 2" xfId="547" xr:uid="{2513A43F-BA58-4F0A-8DC5-B762BF108995}"/>
    <cellStyle name="Comma 4 2 2 2 2" xfId="913" xr:uid="{0D636D46-A1BC-4E13-9134-8A7307FAD5D4}"/>
    <cellStyle name="Comma 4 2 2 2 2 2" xfId="1917" xr:uid="{7EB52B3D-1DAC-4140-AA3F-9C56C80EE9FA}"/>
    <cellStyle name="Comma 4 2 2 2 2 2 2" xfId="4996" xr:uid="{EE8D72C4-618E-4321-872E-1E3F4D31A55F}"/>
    <cellStyle name="Comma 4 2 2 2 2 2 2 2" xfId="14049" xr:uid="{D7BF8AF8-DF43-4A6A-9C59-FBE07B7FF7AB}"/>
    <cellStyle name="Comma 4 2 2 2 2 2 3" xfId="8010" xr:uid="{35D81214-E983-41AD-B8A4-ACD0CF346974}"/>
    <cellStyle name="Comma 4 2 2 2 2 2 3 2" xfId="17063" xr:uid="{0FD75E78-6D3D-4E1A-BD91-47FAA863CFD8}"/>
    <cellStyle name="Comma 4 2 2 2 2 2 4" xfId="11031" xr:uid="{B1F746B0-C476-4D44-A5DE-5DEC12C6C8B0}"/>
    <cellStyle name="Comma 4 2 2 2 2 3" xfId="2921" xr:uid="{FC617C99-363E-4ACB-8FCF-CF43F8FF8DA7}"/>
    <cellStyle name="Comma 4 2 2 2 2 3 2" xfId="6000" xr:uid="{013CBB16-EFC3-4880-9CC5-1BFDB5BFAAFB}"/>
    <cellStyle name="Comma 4 2 2 2 2 3 2 2" xfId="15053" xr:uid="{6B75964B-ADAC-4F35-ACB6-E296BBCB04AC}"/>
    <cellStyle name="Comma 4 2 2 2 2 3 3" xfId="9014" xr:uid="{1A2FBB2D-9DA8-47F3-A1D1-A6CB8C7778D4}"/>
    <cellStyle name="Comma 4 2 2 2 2 3 3 2" xfId="18067" xr:uid="{E0371634-0242-416A-A74E-608EE3332D2B}"/>
    <cellStyle name="Comma 4 2 2 2 2 3 4" xfId="12035" xr:uid="{CA70AA11-3E80-4027-8CED-DD6D14F2B231}"/>
    <cellStyle name="Comma 4 2 2 2 2 4" xfId="3992" xr:uid="{E7231FEF-0D3C-452B-92D4-BD91655A228E}"/>
    <cellStyle name="Comma 4 2 2 2 2 4 2" xfId="13045" xr:uid="{9BBAA6D7-BDEC-46FD-B0A1-EB70A9690EA8}"/>
    <cellStyle name="Comma 4 2 2 2 2 5" xfId="7006" xr:uid="{C701B551-86B3-494C-ACD0-CD27639F425A}"/>
    <cellStyle name="Comma 4 2 2 2 2 5 2" xfId="16059" xr:uid="{FD02E280-DB8D-4276-9F80-B7CA46AD9212}"/>
    <cellStyle name="Comma 4 2 2 2 2 6" xfId="10027" xr:uid="{0D508ADF-9FA4-4961-B5D4-0330DEBF36E6}"/>
    <cellStyle name="Comma 4 2 2 2 3" xfId="914" xr:uid="{05BD1F8D-812A-40D0-A866-9499263BE03C}"/>
    <cellStyle name="Comma 4 2 2 2 3 2" xfId="1918" xr:uid="{F0304437-74CE-4052-A131-1D94F0CFDDD0}"/>
    <cellStyle name="Comma 4 2 2 2 3 2 2" xfId="4997" xr:uid="{5FB5B0FE-1335-40D3-B80B-8FF88E4CFB4A}"/>
    <cellStyle name="Comma 4 2 2 2 3 2 2 2" xfId="14050" xr:uid="{7B32DBA8-7492-480A-9DE6-2D5CF169E892}"/>
    <cellStyle name="Comma 4 2 2 2 3 2 3" xfId="8011" xr:uid="{A7BCEFDC-A046-4C08-9E0E-7681401E7DEC}"/>
    <cellStyle name="Comma 4 2 2 2 3 2 3 2" xfId="17064" xr:uid="{2CCC5DBA-41B6-4A5A-B069-549968D16461}"/>
    <cellStyle name="Comma 4 2 2 2 3 2 4" xfId="11032" xr:uid="{BB74ED1F-65E3-4633-BD1C-F6DBEB3876DC}"/>
    <cellStyle name="Comma 4 2 2 2 3 3" xfId="2922" xr:uid="{5DFF1079-96A6-44A7-903F-99975E8E2267}"/>
    <cellStyle name="Comma 4 2 2 2 3 3 2" xfId="6001" xr:uid="{E4BECBBD-54C9-49E1-A052-0B8141CA9DE4}"/>
    <cellStyle name="Comma 4 2 2 2 3 3 2 2" xfId="15054" xr:uid="{664B0ABD-219E-43EF-BDE7-7335F2A283C6}"/>
    <cellStyle name="Comma 4 2 2 2 3 3 3" xfId="9015" xr:uid="{E1B569F2-28C0-4415-A5FD-AC86BD334235}"/>
    <cellStyle name="Comma 4 2 2 2 3 3 3 2" xfId="18068" xr:uid="{75EEABDB-D49E-4064-A824-28A90450D674}"/>
    <cellStyle name="Comma 4 2 2 2 3 3 4" xfId="12036" xr:uid="{B39244D0-7D47-4BC9-9265-C0F85F6BE99E}"/>
    <cellStyle name="Comma 4 2 2 2 3 4" xfId="3993" xr:uid="{0BE9C74B-DAC3-406C-8009-77D2D8A2AAA8}"/>
    <cellStyle name="Comma 4 2 2 2 3 4 2" xfId="13046" xr:uid="{63D93730-B0EC-425B-A013-FE56CE44416E}"/>
    <cellStyle name="Comma 4 2 2 2 3 5" xfId="7007" xr:uid="{CECCE1CD-F195-4802-AA5E-6FD9D74326A9}"/>
    <cellStyle name="Comma 4 2 2 2 3 5 2" xfId="16060" xr:uid="{B3F4ECD8-A61B-4B0F-9312-CBF1EB2FE4FD}"/>
    <cellStyle name="Comma 4 2 2 2 3 6" xfId="10028" xr:uid="{C074D105-8E01-48D1-8B6B-62D3A461AD02}"/>
    <cellStyle name="Comma 4 2 2 2 4" xfId="1554" xr:uid="{015BCBD6-A666-47F4-ADBD-F570CC6D9AAE}"/>
    <cellStyle name="Comma 4 2 2 2 4 2" xfId="4633" xr:uid="{23AC716C-6403-477F-B228-7C1609AA2409}"/>
    <cellStyle name="Comma 4 2 2 2 4 2 2" xfId="13686" xr:uid="{116FC15B-60BE-4668-9810-99D01071FAD4}"/>
    <cellStyle name="Comma 4 2 2 2 4 3" xfId="7647" xr:uid="{C548EED3-B2F8-49B1-BEDA-EC06823DC854}"/>
    <cellStyle name="Comma 4 2 2 2 4 3 2" xfId="16700" xr:uid="{4CB0BE13-0A09-4F77-AC03-37C207A9D962}"/>
    <cellStyle name="Comma 4 2 2 2 4 4" xfId="10668" xr:uid="{96D2D0DE-5786-45A6-B044-46D06068C85F}"/>
    <cellStyle name="Comma 4 2 2 2 5" xfId="2558" xr:uid="{7085117A-BE34-4B93-8FD0-D1940171B03C}"/>
    <cellStyle name="Comma 4 2 2 2 5 2" xfId="5637" xr:uid="{EAA61F62-F6B8-4A81-9D61-FB84D10ACE65}"/>
    <cellStyle name="Comma 4 2 2 2 5 2 2" xfId="14690" xr:uid="{FBBACF3B-2596-4922-8505-F214CAED8A59}"/>
    <cellStyle name="Comma 4 2 2 2 5 3" xfId="8651" xr:uid="{D926EFED-B03A-4AE7-BAE8-6A4D8EF0B51A}"/>
    <cellStyle name="Comma 4 2 2 2 5 3 2" xfId="17704" xr:uid="{C423E37A-B427-4579-A94E-0B1D6E280E9B}"/>
    <cellStyle name="Comma 4 2 2 2 5 4" xfId="11672" xr:uid="{19E294BE-84F9-4DAB-A4EF-EAE2325386B9}"/>
    <cellStyle name="Comma 4 2 2 2 6" xfId="3628" xr:uid="{C2FA9DA1-563A-469A-AD60-451D6A21B5B4}"/>
    <cellStyle name="Comma 4 2 2 2 6 2" xfId="12681" xr:uid="{C3B774C7-4839-4F1F-80D6-4B1CD7934777}"/>
    <cellStyle name="Comma 4 2 2 2 7" xfId="6642" xr:uid="{F5D99812-4D43-4CC6-8EB7-CF761C9BFBB6}"/>
    <cellStyle name="Comma 4 2 2 2 7 2" xfId="15695" xr:uid="{E14D236D-7805-493D-B60C-D642302373E7}"/>
    <cellStyle name="Comma 4 2 2 2 8" xfId="9662" xr:uid="{970E7E21-3573-425D-82DE-5433E0626A1A}"/>
    <cellStyle name="Comma 4 2 2 3" xfId="915" xr:uid="{B32D9111-DA5D-4738-A26B-C43BA933E78B}"/>
    <cellStyle name="Comma 4 2 2 3 2" xfId="1919" xr:uid="{7C5AA965-04BA-4618-9533-AB10B2151852}"/>
    <cellStyle name="Comma 4 2 2 3 2 2" xfId="4998" xr:uid="{6C8E6B29-66AB-45EE-B4C1-357C0F555432}"/>
    <cellStyle name="Comma 4 2 2 3 2 2 2" xfId="14051" xr:uid="{5165A57F-6B77-4E2E-AE8F-A1C81C293A17}"/>
    <cellStyle name="Comma 4 2 2 3 2 3" xfId="8012" xr:uid="{5330C81C-776C-416F-9DF9-8CBB7CE2D04B}"/>
    <cellStyle name="Comma 4 2 2 3 2 3 2" xfId="17065" xr:uid="{888F4687-21B9-4F74-B19B-222383E4070F}"/>
    <cellStyle name="Comma 4 2 2 3 2 4" xfId="11033" xr:uid="{37F738CF-0FCA-4438-A1AB-B079C7EED789}"/>
    <cellStyle name="Comma 4 2 2 3 3" xfId="2923" xr:uid="{D130E62D-3FDB-4CA8-92EA-C57C9BF45A2E}"/>
    <cellStyle name="Comma 4 2 2 3 3 2" xfId="6002" xr:uid="{CB2786F2-A2B4-4021-A300-BF6123BA4FF1}"/>
    <cellStyle name="Comma 4 2 2 3 3 2 2" xfId="15055" xr:uid="{F5C65612-64DF-49C7-AF2E-ACED7E5AE5EF}"/>
    <cellStyle name="Comma 4 2 2 3 3 3" xfId="9016" xr:uid="{F68E84A5-011A-4DD9-8153-B1ED2BC54E30}"/>
    <cellStyle name="Comma 4 2 2 3 3 3 2" xfId="18069" xr:uid="{7C7D1FEF-997C-4634-8F48-CB16A98FB7CD}"/>
    <cellStyle name="Comma 4 2 2 3 3 4" xfId="12037" xr:uid="{7BAF0897-755E-48DA-8E4E-CF76040F9973}"/>
    <cellStyle name="Comma 4 2 2 3 4" xfId="3994" xr:uid="{4B07EA42-2D10-431A-9359-A4B167B1903D}"/>
    <cellStyle name="Comma 4 2 2 3 4 2" xfId="13047" xr:uid="{C0104FDF-9E7E-4625-84AB-7EAA44B0C2E5}"/>
    <cellStyle name="Comma 4 2 2 3 5" xfId="7008" xr:uid="{EBE1D4E0-82D5-4687-9BE0-BC3A78F64F20}"/>
    <cellStyle name="Comma 4 2 2 3 5 2" xfId="16061" xr:uid="{A63F9242-1348-42EB-9550-0D532208353B}"/>
    <cellStyle name="Comma 4 2 2 3 6" xfId="10029" xr:uid="{E207CD78-3058-48F3-9739-0ACC068A77B7}"/>
    <cellStyle name="Comma 4 2 2 4" xfId="916" xr:uid="{212700D3-1489-4F41-84B2-E1025F39CBAC}"/>
    <cellStyle name="Comma 4 2 2 4 2" xfId="1920" xr:uid="{703ED975-03D5-4613-9BBB-C34540E20E2C}"/>
    <cellStyle name="Comma 4 2 2 4 2 2" xfId="4999" xr:uid="{BF0C4324-66A2-451D-B4A1-80B7BC4812FD}"/>
    <cellStyle name="Comma 4 2 2 4 2 2 2" xfId="14052" xr:uid="{EF14541E-A779-4FD6-8920-EF5380B8B9D9}"/>
    <cellStyle name="Comma 4 2 2 4 2 3" xfId="8013" xr:uid="{E1A96A3F-BE6F-4B0C-BC91-6C55808BC7F4}"/>
    <cellStyle name="Comma 4 2 2 4 2 3 2" xfId="17066" xr:uid="{E4B8624A-772E-4CAE-8906-A6B382EC221C}"/>
    <cellStyle name="Comma 4 2 2 4 2 4" xfId="11034" xr:uid="{10273C61-743C-4298-B16D-AAE97F048114}"/>
    <cellStyle name="Comma 4 2 2 4 3" xfId="2924" xr:uid="{F5330AAD-106D-44E9-8EE9-FAAF61B7DAE8}"/>
    <cellStyle name="Comma 4 2 2 4 3 2" xfId="6003" xr:uid="{EB1BF294-3856-4590-AE83-B3F5235F02EA}"/>
    <cellStyle name="Comma 4 2 2 4 3 2 2" xfId="15056" xr:uid="{1CDED37C-0867-4686-A7BD-282056F7C596}"/>
    <cellStyle name="Comma 4 2 2 4 3 3" xfId="9017" xr:uid="{E86339D8-07A4-4636-8CC3-CB059AFF4860}"/>
    <cellStyle name="Comma 4 2 2 4 3 3 2" xfId="18070" xr:uid="{E8450905-5EAD-4A3D-8BEF-DC07768AC5B8}"/>
    <cellStyle name="Comma 4 2 2 4 3 4" xfId="12038" xr:uid="{DAEEFB4A-6745-42B1-B447-12C07CA84513}"/>
    <cellStyle name="Comma 4 2 2 4 4" xfId="3995" xr:uid="{E0CEB339-96AC-486B-BE44-AC6DB414AC2F}"/>
    <cellStyle name="Comma 4 2 2 4 4 2" xfId="13048" xr:uid="{7E0D25DB-4AB6-4001-BA13-669A9A58983A}"/>
    <cellStyle name="Comma 4 2 2 4 5" xfId="7009" xr:uid="{0DC044EB-FBBF-48B0-970D-04BF8D59CEB6}"/>
    <cellStyle name="Comma 4 2 2 4 5 2" xfId="16062" xr:uid="{CAA2250C-A4F5-4ACA-BF01-3AE989C8D7AA}"/>
    <cellStyle name="Comma 4 2 2 4 6" xfId="10030" xr:uid="{D4559729-9A5F-4B26-BC3F-08006EA4F587}"/>
    <cellStyle name="Comma 4 2 2 5" xfId="1383" xr:uid="{29610BDA-6E1A-418E-9743-8637C9F8398A}"/>
    <cellStyle name="Comma 4 2 2 5 2" xfId="4462" xr:uid="{C83DBED5-6B96-4A61-BA2C-EF5E3260EA60}"/>
    <cellStyle name="Comma 4 2 2 5 2 2" xfId="13515" xr:uid="{A170DB12-A9F8-4197-BB67-5CA7A298016B}"/>
    <cellStyle name="Comma 4 2 2 5 3" xfId="7476" xr:uid="{04CBB1F7-6C5B-45EF-90EB-487AB6CF83D0}"/>
    <cellStyle name="Comma 4 2 2 5 3 2" xfId="16529" xr:uid="{FBC2EC4F-7EFB-43FE-BBE6-343B27719C95}"/>
    <cellStyle name="Comma 4 2 2 5 4" xfId="10497" xr:uid="{0CB6A278-D8F9-4FAF-B7E2-EB14EDF1CAE9}"/>
    <cellStyle name="Comma 4 2 2 6" xfId="2387" xr:uid="{17E6408D-2A32-4829-A7F2-FE31FCAD8406}"/>
    <cellStyle name="Comma 4 2 2 6 2" xfId="5466" xr:uid="{4D6601F0-FF98-4ADD-9911-6E9F82F6B920}"/>
    <cellStyle name="Comma 4 2 2 6 2 2" xfId="14519" xr:uid="{BD1AC5D2-DF3F-4AA3-9AF2-FE59D2E5C91D}"/>
    <cellStyle name="Comma 4 2 2 6 3" xfId="8480" xr:uid="{AB897864-D653-4D81-8A2A-2325261904D6}"/>
    <cellStyle name="Comma 4 2 2 6 3 2" xfId="17533" xr:uid="{0C67DDFE-92CC-4F87-AC3F-A76D90D0308C}"/>
    <cellStyle name="Comma 4 2 2 6 4" xfId="11501" xr:uid="{B2062607-2CD7-430F-B16D-2B54CDBFFC12}"/>
    <cellStyle name="Comma 4 2 2 7" xfId="3456" xr:uid="{DD4CC4AC-11EE-427A-A6E6-ED42B3BE7EF3}"/>
    <cellStyle name="Comma 4 2 2 7 2" xfId="12509" xr:uid="{8A58AEE8-28F4-4E29-A207-291381DEA43A}"/>
    <cellStyle name="Comma 4 2 2 8" xfId="6470" xr:uid="{B9316AC9-92BD-435A-B077-7EDA5DAF2F89}"/>
    <cellStyle name="Comma 4 2 2 8 2" xfId="15523" xr:uid="{BB150047-945C-4227-9271-D1D5E4C04274}"/>
    <cellStyle name="Comma 4 2 2 9" xfId="9490" xr:uid="{E4421FE7-9621-4E8A-BF22-17D874B55862}"/>
    <cellStyle name="Comma 4 2 3" xfId="507" xr:uid="{279A5BBB-B8E8-4080-892F-9637EB34275C}"/>
    <cellStyle name="Comma 4 2 3 2" xfId="917" xr:uid="{0C7C26B7-EC22-40A7-917A-5B7F007B6968}"/>
    <cellStyle name="Comma 4 2 3 2 2" xfId="1921" xr:uid="{2EF4B181-1D21-4860-A95D-D899160264CA}"/>
    <cellStyle name="Comma 4 2 3 2 2 2" xfId="5000" xr:uid="{3E9F3152-8953-43F1-BFBD-D8E49A4BBF92}"/>
    <cellStyle name="Comma 4 2 3 2 2 2 2" xfId="14053" xr:uid="{3110BC11-A138-4584-AC5C-9C4FC4CDEACD}"/>
    <cellStyle name="Comma 4 2 3 2 2 3" xfId="8014" xr:uid="{DC07CF4A-2C3D-410B-95F4-3FEE3615FB39}"/>
    <cellStyle name="Comma 4 2 3 2 2 3 2" xfId="17067" xr:uid="{FF598462-8B37-475C-89BE-5D0EFAF392F0}"/>
    <cellStyle name="Comma 4 2 3 2 2 4" xfId="11035" xr:uid="{7F9990CC-627C-47FC-88D0-1314E5FFE345}"/>
    <cellStyle name="Comma 4 2 3 2 3" xfId="2925" xr:uid="{AD865F31-E3BD-4F09-B0C1-881692884853}"/>
    <cellStyle name="Comma 4 2 3 2 3 2" xfId="6004" xr:uid="{CC85143F-13B1-4B1D-BF54-FB1E6EBA4D1C}"/>
    <cellStyle name="Comma 4 2 3 2 3 2 2" xfId="15057" xr:uid="{92EDFB2C-AE4F-4DCB-B9CE-1CCA5B45CAA7}"/>
    <cellStyle name="Comma 4 2 3 2 3 3" xfId="9018" xr:uid="{000ECF63-BA8A-431D-B690-37B7FF5A4274}"/>
    <cellStyle name="Comma 4 2 3 2 3 3 2" xfId="18071" xr:uid="{6AE33BD5-3E2F-4F4B-938C-A17AC6D70E7B}"/>
    <cellStyle name="Comma 4 2 3 2 3 4" xfId="12039" xr:uid="{FA189580-A5D8-4274-B316-C58B6DE44D0A}"/>
    <cellStyle name="Comma 4 2 3 2 4" xfId="3996" xr:uid="{829A0EEB-FE6D-4356-9F37-D3FBD9F349EA}"/>
    <cellStyle name="Comma 4 2 3 2 4 2" xfId="13049" xr:uid="{CA28AC5D-6210-4967-9F33-6E73223DE5C6}"/>
    <cellStyle name="Comma 4 2 3 2 5" xfId="7010" xr:uid="{28CD6593-BC8A-4029-809A-8BEF30AE7C13}"/>
    <cellStyle name="Comma 4 2 3 2 5 2" xfId="16063" xr:uid="{7A602144-14BD-4FD4-AF21-E4232DF0AC27}"/>
    <cellStyle name="Comma 4 2 3 2 6" xfId="10031" xr:uid="{EE736121-1818-452D-8DA9-8E9147CBB450}"/>
    <cellStyle name="Comma 4 2 3 3" xfId="918" xr:uid="{F23DA24B-F7B9-4A98-A9F1-0DF8C4EAD7A9}"/>
    <cellStyle name="Comma 4 2 3 3 2" xfId="1922" xr:uid="{0D7D79D3-8827-473F-BCF0-DFC003D5DEBA}"/>
    <cellStyle name="Comma 4 2 3 3 2 2" xfId="5001" xr:uid="{0D74FC40-24B8-46A0-B552-71279DF6F7EB}"/>
    <cellStyle name="Comma 4 2 3 3 2 2 2" xfId="14054" xr:uid="{D12DC3C1-4A11-4C0C-ABCF-1A302B392033}"/>
    <cellStyle name="Comma 4 2 3 3 2 3" xfId="8015" xr:uid="{16E9CA80-A3A7-4B28-A10B-A33FC42FB91D}"/>
    <cellStyle name="Comma 4 2 3 3 2 3 2" xfId="17068" xr:uid="{003F6796-435D-458F-BF34-8FBFC0B4A4F8}"/>
    <cellStyle name="Comma 4 2 3 3 2 4" xfId="11036" xr:uid="{85390771-ACE2-49AD-B56D-050661EC0392}"/>
    <cellStyle name="Comma 4 2 3 3 3" xfId="2926" xr:uid="{A3185B12-CC40-409E-A022-AD19018B84DA}"/>
    <cellStyle name="Comma 4 2 3 3 3 2" xfId="6005" xr:uid="{0C0731E7-9AD2-4242-A84A-92499646F969}"/>
    <cellStyle name="Comma 4 2 3 3 3 2 2" xfId="15058" xr:uid="{8004E4CF-47CC-4079-B446-9E282AE3AA50}"/>
    <cellStyle name="Comma 4 2 3 3 3 3" xfId="9019" xr:uid="{AC685079-EB31-40D9-9C3E-1B57BA8D70DB}"/>
    <cellStyle name="Comma 4 2 3 3 3 3 2" xfId="18072" xr:uid="{09BC897E-863D-4E15-8EA9-9CAEB53953EF}"/>
    <cellStyle name="Comma 4 2 3 3 3 4" xfId="12040" xr:uid="{AEC57864-C8C0-4072-8CB1-7DDE420A46DE}"/>
    <cellStyle name="Comma 4 2 3 3 4" xfId="3997" xr:uid="{87C1DDC4-86C5-4E98-A9B7-940A52122367}"/>
    <cellStyle name="Comma 4 2 3 3 4 2" xfId="13050" xr:uid="{11C532AE-1616-4028-90E8-E3DBA67AC678}"/>
    <cellStyle name="Comma 4 2 3 3 5" xfId="7011" xr:uid="{30DA5C5F-0930-4502-A8E3-7EBE0A8D5CEE}"/>
    <cellStyle name="Comma 4 2 3 3 5 2" xfId="16064" xr:uid="{5C71154E-B73A-467B-B5F6-D1A49DCF6456}"/>
    <cellStyle name="Comma 4 2 3 3 6" xfId="10032" xr:uid="{9606B3FE-5785-40BA-8651-A68459344327}"/>
    <cellStyle name="Comma 4 2 3 4" xfId="1515" xr:uid="{7B377DC2-3EE8-41F7-A322-F5C0501567E5}"/>
    <cellStyle name="Comma 4 2 3 4 2" xfId="4594" xr:uid="{391CFA02-F485-4E50-8E99-2DCD6DB748E3}"/>
    <cellStyle name="Comma 4 2 3 4 2 2" xfId="13647" xr:uid="{E76A72A6-1F32-4C51-ADAF-892B15596FFD}"/>
    <cellStyle name="Comma 4 2 3 4 3" xfId="7608" xr:uid="{FF36ADBF-D508-422A-A283-B42E8725DD9B}"/>
    <cellStyle name="Comma 4 2 3 4 3 2" xfId="16661" xr:uid="{34A35E02-1B6D-4431-AAEC-AFB08799D525}"/>
    <cellStyle name="Comma 4 2 3 4 4" xfId="10629" xr:uid="{8DC655C1-2A30-49FD-A06F-CF3159B2181E}"/>
    <cellStyle name="Comma 4 2 3 5" xfId="2519" xr:uid="{83A36F5F-3A8E-491C-8A7F-1C0B1A837229}"/>
    <cellStyle name="Comma 4 2 3 5 2" xfId="5598" xr:uid="{CF943A49-034C-46EE-ACBC-7A8D4FEB4A6C}"/>
    <cellStyle name="Comma 4 2 3 5 2 2" xfId="14651" xr:uid="{F818BAE4-65EA-4FD6-8658-A56756E02ABC}"/>
    <cellStyle name="Comma 4 2 3 5 3" xfId="8612" xr:uid="{82973366-59E6-4B6D-9088-EE0E284163C9}"/>
    <cellStyle name="Comma 4 2 3 5 3 2" xfId="17665" xr:uid="{0C0ABB92-3A7F-4C83-A2BA-40AC02807C1B}"/>
    <cellStyle name="Comma 4 2 3 5 4" xfId="11633" xr:uid="{ABA4A613-B2C2-42AA-8A31-44E90EC530A2}"/>
    <cellStyle name="Comma 4 2 3 6" xfId="3589" xr:uid="{35BA4529-1618-4208-9319-2F8A98C9EC48}"/>
    <cellStyle name="Comma 4 2 3 6 2" xfId="12642" xr:uid="{DCCB1504-86E9-410E-8B35-7F961D2EB324}"/>
    <cellStyle name="Comma 4 2 3 7" xfId="6603" xr:uid="{856B5A61-A52A-4603-A706-3C71BB5070FC}"/>
    <cellStyle name="Comma 4 2 3 7 2" xfId="15656" xr:uid="{53E8A5F0-418D-40FC-9CA2-FC0F9D2F2FEE}"/>
    <cellStyle name="Comma 4 2 3 8" xfId="9623" xr:uid="{30B0B1BD-0F53-4663-B350-A14CBC792220}"/>
    <cellStyle name="Comma 4 2 4" xfId="919" xr:uid="{31C18085-700D-42AD-AABF-60CA20E27258}"/>
    <cellStyle name="Comma 4 2 4 2" xfId="1923" xr:uid="{F0B7BFDD-5F07-41B0-938F-E71DC836213C}"/>
    <cellStyle name="Comma 4 2 4 2 2" xfId="5002" xr:uid="{47EE2892-88D8-46C5-967F-7F4CF1F46B4E}"/>
    <cellStyle name="Comma 4 2 4 2 2 2" xfId="14055" xr:uid="{8F7CC838-73E9-4D38-AF35-A24D6A642A2F}"/>
    <cellStyle name="Comma 4 2 4 2 3" xfId="8016" xr:uid="{D6775D77-076B-4BAB-B6A1-90E062DEA172}"/>
    <cellStyle name="Comma 4 2 4 2 3 2" xfId="17069" xr:uid="{C5E8B15A-2479-4E54-9667-6A2D803C5F64}"/>
    <cellStyle name="Comma 4 2 4 2 4" xfId="11037" xr:uid="{763D84B1-D3C0-4AC0-9654-B516F6A42102}"/>
    <cellStyle name="Comma 4 2 4 3" xfId="2927" xr:uid="{FA87155D-598D-47E4-9BD5-BC6EC7B10E0A}"/>
    <cellStyle name="Comma 4 2 4 3 2" xfId="6006" xr:uid="{BBE50EB3-DA51-426D-94C4-9245222E4802}"/>
    <cellStyle name="Comma 4 2 4 3 2 2" xfId="15059" xr:uid="{B8BEC056-0403-41B2-ABB4-B71A03E18314}"/>
    <cellStyle name="Comma 4 2 4 3 3" xfId="9020" xr:uid="{0822EAA8-9A1C-4DDE-A9C3-C9BFCF8C7196}"/>
    <cellStyle name="Comma 4 2 4 3 3 2" xfId="18073" xr:uid="{16E672E7-4262-470E-B3B3-E17C1A3C20A6}"/>
    <cellStyle name="Comma 4 2 4 3 4" xfId="12041" xr:uid="{88379D45-9090-47EB-A3C5-96112711BFF3}"/>
    <cellStyle name="Comma 4 2 4 4" xfId="3998" xr:uid="{E227891D-D202-4F69-B837-15904B960098}"/>
    <cellStyle name="Comma 4 2 4 4 2" xfId="13051" xr:uid="{05133404-FCC4-4B38-95A8-3CF214794CC4}"/>
    <cellStyle name="Comma 4 2 4 5" xfId="7012" xr:uid="{464F2E3B-A847-4007-ABF1-417B712A4FD6}"/>
    <cellStyle name="Comma 4 2 4 5 2" xfId="16065" xr:uid="{D1E9EF49-00EF-434F-8B8E-6955B54A4D7D}"/>
    <cellStyle name="Comma 4 2 4 6" xfId="10033" xr:uid="{CF08ECAC-5424-4756-9AED-1C68BA91AC9D}"/>
    <cellStyle name="Comma 4 2 5" xfId="920" xr:uid="{3580C42D-EA8C-49C6-956F-7FD10E3073A2}"/>
    <cellStyle name="Comma 4 2 5 2" xfId="1924" xr:uid="{78B7CA8C-6F9D-4E3F-8E70-8D730D7F30BB}"/>
    <cellStyle name="Comma 4 2 5 2 2" xfId="5003" xr:uid="{BA22C3EC-2880-42A5-B6DD-AF4B9A665927}"/>
    <cellStyle name="Comma 4 2 5 2 2 2" xfId="14056" xr:uid="{73084DD0-2E07-45AC-A4F6-8A2A0CFB0D09}"/>
    <cellStyle name="Comma 4 2 5 2 3" xfId="8017" xr:uid="{B5A75F7D-385C-4950-B140-9CE6D3AF052D}"/>
    <cellStyle name="Comma 4 2 5 2 3 2" xfId="17070" xr:uid="{6EE7036C-1B10-4BDB-AA2B-7553F79390F3}"/>
    <cellStyle name="Comma 4 2 5 2 4" xfId="11038" xr:uid="{723D90FE-3705-47CF-8071-280139B74699}"/>
    <cellStyle name="Comma 4 2 5 3" xfId="2928" xr:uid="{BDCEDC49-3DE5-400D-B60A-E07C88FC4FB0}"/>
    <cellStyle name="Comma 4 2 5 3 2" xfId="6007" xr:uid="{2F2FC9EE-BD90-4604-AC49-72652E4F7FED}"/>
    <cellStyle name="Comma 4 2 5 3 2 2" xfId="15060" xr:uid="{05FFC4EC-2DE6-4902-B14A-0C559FFE189B}"/>
    <cellStyle name="Comma 4 2 5 3 3" xfId="9021" xr:uid="{6E96F902-4302-443A-B4E7-9924B5DE40D2}"/>
    <cellStyle name="Comma 4 2 5 3 3 2" xfId="18074" xr:uid="{F5A5C619-81AB-44DE-9E52-0F7EEAE22AFA}"/>
    <cellStyle name="Comma 4 2 5 3 4" xfId="12042" xr:uid="{FC301320-9736-4149-A879-FD575BE2AE9E}"/>
    <cellStyle name="Comma 4 2 5 4" xfId="3999" xr:uid="{1146BCFD-2C4A-4FBF-86CC-699F93F42AC9}"/>
    <cellStyle name="Comma 4 2 5 4 2" xfId="13052" xr:uid="{4CD302EA-7686-431B-8B93-B6B5EB2C459B}"/>
    <cellStyle name="Comma 4 2 5 5" xfId="7013" xr:uid="{8A3DBB12-DDBD-42F0-9911-AC797E0A5CFA}"/>
    <cellStyle name="Comma 4 2 5 5 2" xfId="16066" xr:uid="{F8A926DE-D7B5-415B-82D5-BD49A256C8DA}"/>
    <cellStyle name="Comma 4 2 5 6" xfId="10034" xr:uid="{EA91E12D-0913-45E4-B558-57624ED6D8AA}"/>
    <cellStyle name="Comma 4 2 6" xfId="1344" xr:uid="{2F41F5EA-3DC2-4E7E-830A-C8867986AC1A}"/>
    <cellStyle name="Comma 4 2 6 2" xfId="4423" xr:uid="{A52F9E99-7565-4B0A-906A-96A480D4A996}"/>
    <cellStyle name="Comma 4 2 6 2 2" xfId="13476" xr:uid="{A4ACAB6F-BC60-427D-8434-B8B3B5FAEDCF}"/>
    <cellStyle name="Comma 4 2 6 3" xfId="7437" xr:uid="{DF6B9FDC-B60D-4A8C-BF63-4221FAB5524F}"/>
    <cellStyle name="Comma 4 2 6 3 2" xfId="16490" xr:uid="{DC4748DF-60E2-4081-83D7-D4A91527C427}"/>
    <cellStyle name="Comma 4 2 6 4" xfId="10458" xr:uid="{1D1D00C2-AC0B-491C-9011-F02445A5301E}"/>
    <cellStyle name="Comma 4 2 7" xfId="2348" xr:uid="{BA491363-5D1A-4A9D-9D8E-1FE6B759B185}"/>
    <cellStyle name="Comma 4 2 7 2" xfId="5427" xr:uid="{61C16665-9CDE-4EC6-95AE-65864A963D3A}"/>
    <cellStyle name="Comma 4 2 7 2 2" xfId="14480" xr:uid="{D93982CF-451E-4405-AB30-8B0A0536D13F}"/>
    <cellStyle name="Comma 4 2 7 3" xfId="8441" xr:uid="{4A8ACA2A-538B-4243-9B9E-02BDD9406D6B}"/>
    <cellStyle name="Comma 4 2 7 3 2" xfId="17494" xr:uid="{F7252920-1FCC-4060-964C-0707FD010153}"/>
    <cellStyle name="Comma 4 2 7 4" xfId="11462" xr:uid="{487B5176-19B4-493E-AFC1-054135464B45}"/>
    <cellStyle name="Comma 4 2 8" xfId="3417" xr:uid="{97B256A6-25D8-471D-99D1-C54ECAED2EBA}"/>
    <cellStyle name="Comma 4 2 8 2" xfId="12470" xr:uid="{F5C49431-A08D-4C58-BB9B-AAA1E5899BD8}"/>
    <cellStyle name="Comma 4 2 9" xfId="6431" xr:uid="{8FFC26C6-5565-45CE-B0CF-708B32D5DB60}"/>
    <cellStyle name="Comma 4 2 9 2" xfId="15484" xr:uid="{6ECA98AB-EECC-4A0C-A44F-4F1F8749E4E4}"/>
    <cellStyle name="Comma 4 3" xfId="271" xr:uid="{0ED17886-1F54-4C1F-9A1C-CD60886A89B6}"/>
    <cellStyle name="Comma 4 3 10" xfId="9455" xr:uid="{43D12714-461D-45E4-B0FD-5A0CE1B85D59}"/>
    <cellStyle name="Comma 4 3 2" xfId="353" xr:uid="{FE703270-DACE-4E0E-8B28-FE5BD40542E2}"/>
    <cellStyle name="Comma 4 3 2 2" xfId="551" xr:uid="{04BE562C-5369-4682-9A18-8A1512DB7DA9}"/>
    <cellStyle name="Comma 4 3 2 2 2" xfId="921" xr:uid="{7E4ACD2F-CA68-4A72-ABDA-08875B042AFD}"/>
    <cellStyle name="Comma 4 3 2 2 2 2" xfId="1925" xr:uid="{A8BCD82C-D458-47C3-A4A3-FA2982CD858B}"/>
    <cellStyle name="Comma 4 3 2 2 2 2 2" xfId="5004" xr:uid="{5E512459-6ED7-4589-B767-B56FFAB632CD}"/>
    <cellStyle name="Comma 4 3 2 2 2 2 2 2" xfId="14057" xr:uid="{C2743192-0943-445E-A2F0-4C26F8AF1AAA}"/>
    <cellStyle name="Comma 4 3 2 2 2 2 3" xfId="8018" xr:uid="{CC265405-226E-48E9-8F1C-D4B09CBB994A}"/>
    <cellStyle name="Comma 4 3 2 2 2 2 3 2" xfId="17071" xr:uid="{65812C14-7F3B-4631-980C-419E36741850}"/>
    <cellStyle name="Comma 4 3 2 2 2 2 4" xfId="11039" xr:uid="{BD53344D-3CB7-40CB-99F8-8C10C9FD708E}"/>
    <cellStyle name="Comma 4 3 2 2 2 3" xfId="2929" xr:uid="{823D3847-6AC9-4488-92D3-CF6AC95D61E9}"/>
    <cellStyle name="Comma 4 3 2 2 2 3 2" xfId="6008" xr:uid="{1F9FB6E1-898F-4E13-A5F4-E9A41BD2AD98}"/>
    <cellStyle name="Comma 4 3 2 2 2 3 2 2" xfId="15061" xr:uid="{CD8B0322-EC52-47F3-9BBC-42D0F1A5AEC1}"/>
    <cellStyle name="Comma 4 3 2 2 2 3 3" xfId="9022" xr:uid="{056EBBB3-051F-458F-81DB-61A192D56175}"/>
    <cellStyle name="Comma 4 3 2 2 2 3 3 2" xfId="18075" xr:uid="{34FC77E2-FA62-4EB9-B9B5-EA5F0D5DC2F6}"/>
    <cellStyle name="Comma 4 3 2 2 2 3 4" xfId="12043" xr:uid="{E45C136B-8D8D-4873-B5AB-AB7D53279D18}"/>
    <cellStyle name="Comma 4 3 2 2 2 4" xfId="4000" xr:uid="{808AB959-5C94-4489-AF6C-56A8DDF3BCA3}"/>
    <cellStyle name="Comma 4 3 2 2 2 4 2" xfId="13053" xr:uid="{BCE6248A-D364-4B50-96E4-3940D791F26B}"/>
    <cellStyle name="Comma 4 3 2 2 2 5" xfId="7014" xr:uid="{4AD74F01-45E2-44D9-9342-EE19DA1C3E6D}"/>
    <cellStyle name="Comma 4 3 2 2 2 5 2" xfId="16067" xr:uid="{ECB16F43-0A54-4573-8893-D550C107B20E}"/>
    <cellStyle name="Comma 4 3 2 2 2 6" xfId="10035" xr:uid="{C7437552-8F56-4495-8823-7BDBD8C257B4}"/>
    <cellStyle name="Comma 4 3 2 2 3" xfId="922" xr:uid="{9C68AE97-05E8-4F94-AFBE-8A709ECE7BE3}"/>
    <cellStyle name="Comma 4 3 2 2 3 2" xfId="1926" xr:uid="{786818A0-D972-43B6-807F-5DA672B8B6EF}"/>
    <cellStyle name="Comma 4 3 2 2 3 2 2" xfId="5005" xr:uid="{6176415A-E5EF-4564-ACC3-E1460A8247A9}"/>
    <cellStyle name="Comma 4 3 2 2 3 2 2 2" xfId="14058" xr:uid="{2948AB13-C706-45E2-B90F-8392316D0A40}"/>
    <cellStyle name="Comma 4 3 2 2 3 2 3" xfId="8019" xr:uid="{41FF1BB2-B362-42CF-9A9B-019FE0FD907F}"/>
    <cellStyle name="Comma 4 3 2 2 3 2 3 2" xfId="17072" xr:uid="{7AA1FEF5-9EE9-46D7-B06F-AAE9C3260E6D}"/>
    <cellStyle name="Comma 4 3 2 2 3 2 4" xfId="11040" xr:uid="{F4AF435D-EE84-4950-B420-7A86627AAC52}"/>
    <cellStyle name="Comma 4 3 2 2 3 3" xfId="2930" xr:uid="{834383D2-10D3-4AD9-81A6-009076931A4B}"/>
    <cellStyle name="Comma 4 3 2 2 3 3 2" xfId="6009" xr:uid="{3CD6253D-F833-44A2-804C-E68877FB926B}"/>
    <cellStyle name="Comma 4 3 2 2 3 3 2 2" xfId="15062" xr:uid="{CE8DF5C3-7ECA-453B-873E-19CA413E6CB5}"/>
    <cellStyle name="Comma 4 3 2 2 3 3 3" xfId="9023" xr:uid="{7B17324F-8676-48E3-835B-AD0A67BF4561}"/>
    <cellStyle name="Comma 4 3 2 2 3 3 3 2" xfId="18076" xr:uid="{A445F64E-B82A-41DA-8DAE-D6E0D5E18B0B}"/>
    <cellStyle name="Comma 4 3 2 2 3 3 4" xfId="12044" xr:uid="{629A3B21-129E-402D-AF6D-EF8EE36AA736}"/>
    <cellStyle name="Comma 4 3 2 2 3 4" xfId="4001" xr:uid="{9BB7FA71-505C-480E-BC56-DD3E22D1A9E6}"/>
    <cellStyle name="Comma 4 3 2 2 3 4 2" xfId="13054" xr:uid="{6E7D142A-FE45-4082-98DD-60C830A2E87B}"/>
    <cellStyle name="Comma 4 3 2 2 3 5" xfId="7015" xr:uid="{F3EBA222-41EA-4F5C-8C8B-B46813D0674D}"/>
    <cellStyle name="Comma 4 3 2 2 3 5 2" xfId="16068" xr:uid="{2E94A3BD-B683-4D48-8AFB-0B928787E644}"/>
    <cellStyle name="Comma 4 3 2 2 3 6" xfId="10036" xr:uid="{4075A672-8BD8-4368-8D76-63D0704853CA}"/>
    <cellStyle name="Comma 4 3 2 2 4" xfId="1558" xr:uid="{89D976E9-C04B-4EB9-BFF0-C54A8D0A53D6}"/>
    <cellStyle name="Comma 4 3 2 2 4 2" xfId="4637" xr:uid="{4C136C09-CD7E-44C0-A573-F02CB1182A24}"/>
    <cellStyle name="Comma 4 3 2 2 4 2 2" xfId="13690" xr:uid="{BE66D7C5-2BD8-49A6-97B4-C6FC20266C31}"/>
    <cellStyle name="Comma 4 3 2 2 4 3" xfId="7651" xr:uid="{D8441837-11F4-4F56-A749-58B90D77C080}"/>
    <cellStyle name="Comma 4 3 2 2 4 3 2" xfId="16704" xr:uid="{6F903DE6-769B-4F97-B08E-E24C8704A2B4}"/>
    <cellStyle name="Comma 4 3 2 2 4 4" xfId="10672" xr:uid="{6734AC40-A979-42A6-B20D-5905F41E008F}"/>
    <cellStyle name="Comma 4 3 2 2 5" xfId="2562" xr:uid="{D598743F-C38B-4A6A-B73E-38B32A4CA17A}"/>
    <cellStyle name="Comma 4 3 2 2 5 2" xfId="5641" xr:uid="{C449B108-8334-4CE9-9629-A0860C855E8F}"/>
    <cellStyle name="Comma 4 3 2 2 5 2 2" xfId="14694" xr:uid="{FF42CAF4-B12D-418B-9F55-F0C5F53836CD}"/>
    <cellStyle name="Comma 4 3 2 2 5 3" xfId="8655" xr:uid="{0B033FB5-D087-44F3-914F-186D39085AFD}"/>
    <cellStyle name="Comma 4 3 2 2 5 3 2" xfId="17708" xr:uid="{0682E9DC-10DF-42AC-957B-0F1455B96167}"/>
    <cellStyle name="Comma 4 3 2 2 5 4" xfId="11676" xr:uid="{2EAB6B1C-A62C-4785-91D6-F3AE295C8B37}"/>
    <cellStyle name="Comma 4 3 2 2 6" xfId="3632" xr:uid="{6EC44E0A-BF4E-4AE1-89A1-0A736DDE3F91}"/>
    <cellStyle name="Comma 4 3 2 2 6 2" xfId="12685" xr:uid="{61C83198-CF7C-4843-A697-AF3FB1E1CD21}"/>
    <cellStyle name="Comma 4 3 2 2 7" xfId="6646" xr:uid="{1A2414B0-91C3-485E-B8E8-C93EA4A991D6}"/>
    <cellStyle name="Comma 4 3 2 2 7 2" xfId="15699" xr:uid="{9E850ADC-8E02-4CBB-8901-6FBC8B49CCFC}"/>
    <cellStyle name="Comma 4 3 2 2 8" xfId="9666" xr:uid="{AB7B8B2A-16A0-4F50-A60D-11CB60F1D96D}"/>
    <cellStyle name="Comma 4 3 2 3" xfId="923" xr:uid="{6DA8200D-4765-46C4-88B7-1A154F9C9522}"/>
    <cellStyle name="Comma 4 3 2 3 2" xfId="1927" xr:uid="{CA80E305-5536-4864-8135-89EB2A40B02D}"/>
    <cellStyle name="Comma 4 3 2 3 2 2" xfId="5006" xr:uid="{84A5FB0D-0AE0-4C0B-AE21-747C6BDA4C19}"/>
    <cellStyle name="Comma 4 3 2 3 2 2 2" xfId="14059" xr:uid="{176B1212-F803-4B09-B25D-59FFEAEE8CDE}"/>
    <cellStyle name="Comma 4 3 2 3 2 3" xfId="8020" xr:uid="{6384B997-9350-4F7B-B255-C37F5AC86CBA}"/>
    <cellStyle name="Comma 4 3 2 3 2 3 2" xfId="17073" xr:uid="{F6D46282-CD9F-45AF-8AEB-5F9C229A4F35}"/>
    <cellStyle name="Comma 4 3 2 3 2 4" xfId="11041" xr:uid="{10BB557E-4A86-4F35-9157-ED167A76159F}"/>
    <cellStyle name="Comma 4 3 2 3 3" xfId="2931" xr:uid="{BD18C4E1-EA4F-4292-B10B-D90F680EC385}"/>
    <cellStyle name="Comma 4 3 2 3 3 2" xfId="6010" xr:uid="{97D0580A-BCEE-496E-80F8-1BCFAC10B347}"/>
    <cellStyle name="Comma 4 3 2 3 3 2 2" xfId="15063" xr:uid="{95379C22-840A-42DF-92F7-01E72BD4A8C1}"/>
    <cellStyle name="Comma 4 3 2 3 3 3" xfId="9024" xr:uid="{B88C2B34-C42D-4495-8280-C46647B32162}"/>
    <cellStyle name="Comma 4 3 2 3 3 3 2" xfId="18077" xr:uid="{26019AC9-152E-4036-88D2-6D166E2CC274}"/>
    <cellStyle name="Comma 4 3 2 3 3 4" xfId="12045" xr:uid="{0840C515-4372-458C-8BEF-D46518F3A589}"/>
    <cellStyle name="Comma 4 3 2 3 4" xfId="4002" xr:uid="{F10BC567-7D08-4F79-BCFE-A2DF08154979}"/>
    <cellStyle name="Comma 4 3 2 3 4 2" xfId="13055" xr:uid="{4C55AD76-4A75-4B41-8C74-977CF4CFC385}"/>
    <cellStyle name="Comma 4 3 2 3 5" xfId="7016" xr:uid="{730D7932-4FFE-4947-9516-EEF7F0607125}"/>
    <cellStyle name="Comma 4 3 2 3 5 2" xfId="16069" xr:uid="{F14223D8-F2A6-488E-8E9C-4916A6963A10}"/>
    <cellStyle name="Comma 4 3 2 3 6" xfId="10037" xr:uid="{2F35DBEC-2222-4D2A-8716-670E7E76454E}"/>
    <cellStyle name="Comma 4 3 2 4" xfId="924" xr:uid="{83E1CCCC-5E6E-4666-9379-09EE8EFC5B64}"/>
    <cellStyle name="Comma 4 3 2 4 2" xfId="1928" xr:uid="{82C9A0DA-A0D2-45CD-B5F4-91B877B880EA}"/>
    <cellStyle name="Comma 4 3 2 4 2 2" xfId="5007" xr:uid="{38623851-2172-41A8-90EB-AD670ECED0C5}"/>
    <cellStyle name="Comma 4 3 2 4 2 2 2" xfId="14060" xr:uid="{8830B505-5933-450C-8188-673EB495FCC5}"/>
    <cellStyle name="Comma 4 3 2 4 2 3" xfId="8021" xr:uid="{9D3033C3-F610-4FF1-9930-4D02F03D24F4}"/>
    <cellStyle name="Comma 4 3 2 4 2 3 2" xfId="17074" xr:uid="{0F9F85CD-9FDB-4C1C-B18F-13D4D0AD3A5A}"/>
    <cellStyle name="Comma 4 3 2 4 2 4" xfId="11042" xr:uid="{9F23BBA7-E1C7-4CE7-8C08-5731D18E5C40}"/>
    <cellStyle name="Comma 4 3 2 4 3" xfId="2932" xr:uid="{48FC951A-3788-4BBB-A9D2-844E55209C4B}"/>
    <cellStyle name="Comma 4 3 2 4 3 2" xfId="6011" xr:uid="{665FDBD0-FF7F-485D-B592-4A8CA422A600}"/>
    <cellStyle name="Comma 4 3 2 4 3 2 2" xfId="15064" xr:uid="{21D2148D-119E-493F-9C78-A487CDA2C72B}"/>
    <cellStyle name="Comma 4 3 2 4 3 3" xfId="9025" xr:uid="{820D4165-072E-4013-AFDB-CDF7AB39EA7E}"/>
    <cellStyle name="Comma 4 3 2 4 3 3 2" xfId="18078" xr:uid="{CA1EEDFD-6B37-4415-8920-E824B977F149}"/>
    <cellStyle name="Comma 4 3 2 4 3 4" xfId="12046" xr:uid="{11CAD8DA-834C-498D-B7E9-3CF7E83C37F0}"/>
    <cellStyle name="Comma 4 3 2 4 4" xfId="4003" xr:uid="{49A819C9-E6E2-40DE-A85C-656D9752B350}"/>
    <cellStyle name="Comma 4 3 2 4 4 2" xfId="13056" xr:uid="{3F4D84AB-DF1A-4654-9327-70749B65DDC0}"/>
    <cellStyle name="Comma 4 3 2 4 5" xfId="7017" xr:uid="{F5595B9C-7414-4AA0-9FE2-AF97DCF44D79}"/>
    <cellStyle name="Comma 4 3 2 4 5 2" xfId="16070" xr:uid="{18D3E657-07CB-4F4F-B181-1F578384C8F5}"/>
    <cellStyle name="Comma 4 3 2 4 6" xfId="10038" xr:uid="{A122D466-51E2-4AB3-A2C5-70DAF59A722F}"/>
    <cellStyle name="Comma 4 3 2 5" xfId="1387" xr:uid="{BAC30000-CBE9-4387-AE46-10FAE81EBA8A}"/>
    <cellStyle name="Comma 4 3 2 5 2" xfId="4466" xr:uid="{72BE4959-67DE-4CD6-8A39-A748BD7A1B1E}"/>
    <cellStyle name="Comma 4 3 2 5 2 2" xfId="13519" xr:uid="{52E14774-1A70-425B-B6CE-3DDB08C94076}"/>
    <cellStyle name="Comma 4 3 2 5 3" xfId="7480" xr:uid="{B07A76D0-0819-4F03-99C0-74F5D1FB4F11}"/>
    <cellStyle name="Comma 4 3 2 5 3 2" xfId="16533" xr:uid="{CB3EEF1A-D639-4DA6-88AB-8F5B136AD76E}"/>
    <cellStyle name="Comma 4 3 2 5 4" xfId="10501" xr:uid="{F1F7AFE0-779F-4E08-A56C-BC91513085B6}"/>
    <cellStyle name="Comma 4 3 2 6" xfId="2391" xr:uid="{66001923-E962-482B-8F0E-C5F5574B13D7}"/>
    <cellStyle name="Comma 4 3 2 6 2" xfId="5470" xr:uid="{4CF1CA9E-4B09-4241-8240-4150EFCE407A}"/>
    <cellStyle name="Comma 4 3 2 6 2 2" xfId="14523" xr:uid="{0EDBDB0E-7F7E-4891-9D02-3BAC9892DE4F}"/>
    <cellStyle name="Comma 4 3 2 6 3" xfId="8484" xr:uid="{D440C2E9-F115-4E24-8C57-4D2C6E1AC0F3}"/>
    <cellStyle name="Comma 4 3 2 6 3 2" xfId="17537" xr:uid="{5851D3D4-5D30-4132-9A43-BF878C8E1B5F}"/>
    <cellStyle name="Comma 4 3 2 6 4" xfId="11505" xr:uid="{77A2D241-53EE-4CED-B1AC-6031F217B09E}"/>
    <cellStyle name="Comma 4 3 2 7" xfId="3460" xr:uid="{217718A6-1DD4-4EB0-B67B-4CE7361D47BD}"/>
    <cellStyle name="Comma 4 3 2 7 2" xfId="12513" xr:uid="{BCC9AE05-2C9A-486E-B965-6B939F149D4D}"/>
    <cellStyle name="Comma 4 3 2 8" xfId="6474" xr:uid="{5BF3BB7B-3DE0-4C12-A29A-43308738FF74}"/>
    <cellStyle name="Comma 4 3 2 8 2" xfId="15527" xr:uid="{43440803-7C6D-49FF-82B4-701DD9712F9F}"/>
    <cellStyle name="Comma 4 3 2 9" xfId="9494" xr:uid="{F97D83A6-56D2-41B3-9593-4243C7BB02D8}"/>
    <cellStyle name="Comma 4 3 3" xfId="511" xr:uid="{27AF5208-0EED-477F-9E34-4A64B3FD717B}"/>
    <cellStyle name="Comma 4 3 3 2" xfId="925" xr:uid="{7EDF1922-893A-499D-B6EB-BC77B5BE8D06}"/>
    <cellStyle name="Comma 4 3 3 2 2" xfId="1929" xr:uid="{E569D491-9885-4CF7-AA96-344C7D6E7CB1}"/>
    <cellStyle name="Comma 4 3 3 2 2 2" xfId="5008" xr:uid="{7B5EAC0D-F88F-49B5-BA57-6CC9A4D78F5D}"/>
    <cellStyle name="Comma 4 3 3 2 2 2 2" xfId="14061" xr:uid="{BD9C5EED-6330-4F28-A599-805D9FF1FDE3}"/>
    <cellStyle name="Comma 4 3 3 2 2 3" xfId="8022" xr:uid="{8FB76AA9-8E74-433A-879A-E4DAB4A656E6}"/>
    <cellStyle name="Comma 4 3 3 2 2 3 2" xfId="17075" xr:uid="{2A2267A2-0694-428F-A4C5-E280DACFD7A9}"/>
    <cellStyle name="Comma 4 3 3 2 2 4" xfId="11043" xr:uid="{7208BEFA-1C03-49B4-973F-9D0E6D18CEC0}"/>
    <cellStyle name="Comma 4 3 3 2 3" xfId="2933" xr:uid="{B0249A0C-56D7-4939-85DA-0C5125F3E3F0}"/>
    <cellStyle name="Comma 4 3 3 2 3 2" xfId="6012" xr:uid="{A01CB0AF-B330-46CB-A098-5D945292A10E}"/>
    <cellStyle name="Comma 4 3 3 2 3 2 2" xfId="15065" xr:uid="{A0671F4F-1F38-4C91-928E-3F8CFA20E9F5}"/>
    <cellStyle name="Comma 4 3 3 2 3 3" xfId="9026" xr:uid="{61068C0D-4E95-430D-81BE-DDBBA675D481}"/>
    <cellStyle name="Comma 4 3 3 2 3 3 2" xfId="18079" xr:uid="{DFBE0D55-BDC5-4865-8EB8-52AD25042BE6}"/>
    <cellStyle name="Comma 4 3 3 2 3 4" xfId="12047" xr:uid="{91E1D63E-D5B6-4591-8AFC-44CEAEE293D8}"/>
    <cellStyle name="Comma 4 3 3 2 4" xfId="4004" xr:uid="{C186E68F-4501-4DB6-B68F-D51C09F8EE00}"/>
    <cellStyle name="Comma 4 3 3 2 4 2" xfId="13057" xr:uid="{B711D0DA-B118-458F-806F-5002550B5B23}"/>
    <cellStyle name="Comma 4 3 3 2 5" xfId="7018" xr:uid="{C3B47801-4307-4E84-8F04-8E7FCAEB15E8}"/>
    <cellStyle name="Comma 4 3 3 2 5 2" xfId="16071" xr:uid="{3D906106-5A1E-430A-B485-A5F068F59358}"/>
    <cellStyle name="Comma 4 3 3 2 6" xfId="10039" xr:uid="{E7CFEA22-C3CF-4382-910D-ED8D5B5CC179}"/>
    <cellStyle name="Comma 4 3 3 3" xfId="926" xr:uid="{E4FF6CB8-C570-4C86-88B0-994236D56B8E}"/>
    <cellStyle name="Comma 4 3 3 3 2" xfId="1930" xr:uid="{4C0E8FF4-14EE-4AED-9D6B-933B0554BF7E}"/>
    <cellStyle name="Comma 4 3 3 3 2 2" xfId="5009" xr:uid="{EF730E6F-384F-4169-8649-F9538B64592D}"/>
    <cellStyle name="Comma 4 3 3 3 2 2 2" xfId="14062" xr:uid="{1F7F031D-08A9-4860-95F6-4448DE11A8D8}"/>
    <cellStyle name="Comma 4 3 3 3 2 3" xfId="8023" xr:uid="{9AA2BE7C-F5AC-4F45-A4A1-0743D84811EF}"/>
    <cellStyle name="Comma 4 3 3 3 2 3 2" xfId="17076" xr:uid="{5B0613F0-DEE0-4CF1-9055-DBC104360442}"/>
    <cellStyle name="Comma 4 3 3 3 2 4" xfId="11044" xr:uid="{BDA28EBA-C39A-420B-B2E3-C9118FD5191B}"/>
    <cellStyle name="Comma 4 3 3 3 3" xfId="2934" xr:uid="{6850419F-F2AA-4024-82F0-464380131291}"/>
    <cellStyle name="Comma 4 3 3 3 3 2" xfId="6013" xr:uid="{B36F2B74-A4B6-47B5-8B7E-B8D26CCD8B18}"/>
    <cellStyle name="Comma 4 3 3 3 3 2 2" xfId="15066" xr:uid="{1353334D-0F50-4034-9E04-BEDCF2249932}"/>
    <cellStyle name="Comma 4 3 3 3 3 3" xfId="9027" xr:uid="{5A858107-3E6A-403A-B6FC-36A1456E3FFE}"/>
    <cellStyle name="Comma 4 3 3 3 3 3 2" xfId="18080" xr:uid="{3A753A7E-6208-4739-9CDE-6B448D905253}"/>
    <cellStyle name="Comma 4 3 3 3 3 4" xfId="12048" xr:uid="{5BB962B0-B9E9-48F0-A5D2-A409EC3A8F17}"/>
    <cellStyle name="Comma 4 3 3 3 4" xfId="4005" xr:uid="{FDA0D67E-1B61-45A8-9204-77D3480B43C2}"/>
    <cellStyle name="Comma 4 3 3 3 4 2" xfId="13058" xr:uid="{93F8F725-E97A-45FA-8980-7F0621F7BB9D}"/>
    <cellStyle name="Comma 4 3 3 3 5" xfId="7019" xr:uid="{AEE15453-9CE3-46FF-8384-C07201EFA3DC}"/>
    <cellStyle name="Comma 4 3 3 3 5 2" xfId="16072" xr:uid="{260C7312-C719-4B28-B5B4-ABE8D0011A76}"/>
    <cellStyle name="Comma 4 3 3 3 6" xfId="10040" xr:uid="{29F8A151-C498-4DCB-A6F3-9676D6EFACE3}"/>
    <cellStyle name="Comma 4 3 3 4" xfId="1519" xr:uid="{CDA00340-6877-4776-B341-46526A408DB1}"/>
    <cellStyle name="Comma 4 3 3 4 2" xfId="4598" xr:uid="{2F25FCEF-ED39-4B53-818B-65260679705E}"/>
    <cellStyle name="Comma 4 3 3 4 2 2" xfId="13651" xr:uid="{832D5921-10E5-492A-B24F-00B02AD0F491}"/>
    <cellStyle name="Comma 4 3 3 4 3" xfId="7612" xr:uid="{B4C843CE-5D07-44E8-A853-C38256A40874}"/>
    <cellStyle name="Comma 4 3 3 4 3 2" xfId="16665" xr:uid="{1EDCD13D-864F-4192-86CD-FE7A76888485}"/>
    <cellStyle name="Comma 4 3 3 4 4" xfId="10633" xr:uid="{21106BF6-9D00-47B5-B7F3-1ACBE92445AA}"/>
    <cellStyle name="Comma 4 3 3 5" xfId="2523" xr:uid="{CD486FE1-04AF-4DB8-9032-5B87E935074C}"/>
    <cellStyle name="Comma 4 3 3 5 2" xfId="5602" xr:uid="{49E47210-6212-4D24-8110-2FC4CCC4FE57}"/>
    <cellStyle name="Comma 4 3 3 5 2 2" xfId="14655" xr:uid="{98EBC3AD-5C52-474A-9CFE-4F16D114F8C2}"/>
    <cellStyle name="Comma 4 3 3 5 3" xfId="8616" xr:uid="{3CB6EF21-0430-4A44-9875-134F4F8D134A}"/>
    <cellStyle name="Comma 4 3 3 5 3 2" xfId="17669" xr:uid="{CCB2474B-1387-43B0-9759-50BBDB0A1C06}"/>
    <cellStyle name="Comma 4 3 3 5 4" xfId="11637" xr:uid="{74301FF0-90D2-4C4E-A2D6-A4B06B1BCFE6}"/>
    <cellStyle name="Comma 4 3 3 6" xfId="3593" xr:uid="{38901342-A154-462D-9F87-0793738C708D}"/>
    <cellStyle name="Comma 4 3 3 6 2" xfId="12646" xr:uid="{57915F25-5460-4D0E-96E0-8FCA2B71C86D}"/>
    <cellStyle name="Comma 4 3 3 7" xfId="6607" xr:uid="{502567C3-E053-4DE3-8D45-5DFB3D387459}"/>
    <cellStyle name="Comma 4 3 3 7 2" xfId="15660" xr:uid="{DD52B196-BA12-4F9C-A3D0-8A5EC2042A8B}"/>
    <cellStyle name="Comma 4 3 3 8" xfId="9627" xr:uid="{1CB40534-A645-4960-8598-606A64BA58E2}"/>
    <cellStyle name="Comma 4 3 4" xfId="927" xr:uid="{E19F5E63-D8AC-43F8-AB6E-2DEDDC1605FC}"/>
    <cellStyle name="Comma 4 3 4 2" xfId="1931" xr:uid="{77FB3928-B952-4B5D-A87E-3B476BA5ECFD}"/>
    <cellStyle name="Comma 4 3 4 2 2" xfId="5010" xr:uid="{76F9B38B-0BF7-4810-B701-E1700CCC1072}"/>
    <cellStyle name="Comma 4 3 4 2 2 2" xfId="14063" xr:uid="{1E28D4F8-D801-41A4-AF03-74362EB46B5F}"/>
    <cellStyle name="Comma 4 3 4 2 3" xfId="8024" xr:uid="{9F79FA8C-A91F-4D82-905A-9E6847A70849}"/>
    <cellStyle name="Comma 4 3 4 2 3 2" xfId="17077" xr:uid="{B58634B7-2BC8-44C6-BB8B-24EFAEF6D6D0}"/>
    <cellStyle name="Comma 4 3 4 2 4" xfId="11045" xr:uid="{2A2DCE32-E429-4B3C-97B0-6617088A6FBD}"/>
    <cellStyle name="Comma 4 3 4 3" xfId="2935" xr:uid="{8DCD407E-495F-48E4-B771-59265221C417}"/>
    <cellStyle name="Comma 4 3 4 3 2" xfId="6014" xr:uid="{F6BB0DFF-B5B9-4F46-830B-F96118203232}"/>
    <cellStyle name="Comma 4 3 4 3 2 2" xfId="15067" xr:uid="{AD728025-B134-4D4B-91C8-9BDC0530658C}"/>
    <cellStyle name="Comma 4 3 4 3 3" xfId="9028" xr:uid="{5A1CF796-A2ED-49C6-B3D2-8513D883BDE6}"/>
    <cellStyle name="Comma 4 3 4 3 3 2" xfId="18081" xr:uid="{E6479B1B-5444-4D93-ACFC-F51ED997B2E5}"/>
    <cellStyle name="Comma 4 3 4 3 4" xfId="12049" xr:uid="{C235C558-8969-418B-AC03-5BF75F470A56}"/>
    <cellStyle name="Comma 4 3 4 4" xfId="4006" xr:uid="{3F69AC24-12A7-492B-A5B9-0D394267DA0B}"/>
    <cellStyle name="Comma 4 3 4 4 2" xfId="13059" xr:uid="{4BCCD649-428F-48E0-B9C3-FA71030A2A72}"/>
    <cellStyle name="Comma 4 3 4 5" xfId="7020" xr:uid="{C09CC34B-4E33-4F4F-BFD7-58C6B0C18AD4}"/>
    <cellStyle name="Comma 4 3 4 5 2" xfId="16073" xr:uid="{1583785C-03D6-4C3E-92E1-40A1F79FF45A}"/>
    <cellStyle name="Comma 4 3 4 6" xfId="10041" xr:uid="{E85CEC2E-32B4-4C06-888C-6F48C5A7070E}"/>
    <cellStyle name="Comma 4 3 5" xfId="928" xr:uid="{11B61B41-C526-4F5A-AA85-6FF87408BED7}"/>
    <cellStyle name="Comma 4 3 5 2" xfId="1932" xr:uid="{4373DDB8-EF87-40E5-86EE-5F7514483B77}"/>
    <cellStyle name="Comma 4 3 5 2 2" xfId="5011" xr:uid="{BFBCAEA9-0AFD-4AF3-B70E-94B86C98455A}"/>
    <cellStyle name="Comma 4 3 5 2 2 2" xfId="14064" xr:uid="{543EA9CF-81C1-4C35-9195-8F4973FC74ED}"/>
    <cellStyle name="Comma 4 3 5 2 3" xfId="8025" xr:uid="{E8131B93-81A4-4D01-BCDC-8201D9A76300}"/>
    <cellStyle name="Comma 4 3 5 2 3 2" xfId="17078" xr:uid="{7EAEFC0E-8CB2-40B9-8557-B9D0CE139188}"/>
    <cellStyle name="Comma 4 3 5 2 4" xfId="11046" xr:uid="{EAC70285-71A8-4028-A6F3-AAB1361AEF9D}"/>
    <cellStyle name="Comma 4 3 5 3" xfId="2936" xr:uid="{0BF0A0E5-7A84-4EC3-AD9C-6AE42A0CF8E5}"/>
    <cellStyle name="Comma 4 3 5 3 2" xfId="6015" xr:uid="{93C830C9-FBFD-44EF-9144-AC555A0A7A9B}"/>
    <cellStyle name="Comma 4 3 5 3 2 2" xfId="15068" xr:uid="{9D2DB330-FE64-4755-AFD1-149823565C91}"/>
    <cellStyle name="Comma 4 3 5 3 3" xfId="9029" xr:uid="{37B0DF75-0798-40AF-8BD0-4F51A07805BC}"/>
    <cellStyle name="Comma 4 3 5 3 3 2" xfId="18082" xr:uid="{968C156E-325B-43C0-8A54-CEFE4FCA3F5D}"/>
    <cellStyle name="Comma 4 3 5 3 4" xfId="12050" xr:uid="{1E754FF7-76C1-4F06-A8AD-3804ED3E9492}"/>
    <cellStyle name="Comma 4 3 5 4" xfId="4007" xr:uid="{FCC140D3-1062-42EC-BF94-8CEFCA568A7F}"/>
    <cellStyle name="Comma 4 3 5 4 2" xfId="13060" xr:uid="{39B41CA9-8819-4E13-8727-D15316E26E73}"/>
    <cellStyle name="Comma 4 3 5 5" xfId="7021" xr:uid="{51D54730-D60C-4257-B6FE-CD49C8C895C5}"/>
    <cellStyle name="Comma 4 3 5 5 2" xfId="16074" xr:uid="{F7F1EB29-9FF8-419E-823A-E03B83B57992}"/>
    <cellStyle name="Comma 4 3 5 6" xfId="10042" xr:uid="{0EB5236E-6EBB-4582-9902-FF1AD64A9CBA}"/>
    <cellStyle name="Comma 4 3 6" xfId="1348" xr:uid="{3987A3A0-BD89-4C83-8B2A-6E6D9E849C18}"/>
    <cellStyle name="Comma 4 3 6 2" xfId="4427" xr:uid="{06BAF120-A722-44DD-9234-E1DF28355621}"/>
    <cellStyle name="Comma 4 3 6 2 2" xfId="13480" xr:uid="{7D15395B-495B-4A94-BA4A-8FADF305744E}"/>
    <cellStyle name="Comma 4 3 6 3" xfId="7441" xr:uid="{408DB704-5F0E-45F7-9DB2-3B9CC8494C1B}"/>
    <cellStyle name="Comma 4 3 6 3 2" xfId="16494" xr:uid="{14E8BDAB-B2D7-4961-9A74-294478A92D7C}"/>
    <cellStyle name="Comma 4 3 6 4" xfId="10462" xr:uid="{39C3591F-052F-43BF-8483-7B150DDDCCE8}"/>
    <cellStyle name="Comma 4 3 7" xfId="2352" xr:uid="{ECC2E985-B520-43B3-B64E-2FBCC8AC0F50}"/>
    <cellStyle name="Comma 4 3 7 2" xfId="5431" xr:uid="{BB12D008-0CAA-48F7-90DE-D489203879E2}"/>
    <cellStyle name="Comma 4 3 7 2 2" xfId="14484" xr:uid="{C519036A-5FDB-4485-8CBE-7979ACA57390}"/>
    <cellStyle name="Comma 4 3 7 3" xfId="8445" xr:uid="{C886C0BE-A76D-45A8-8A16-04D6819B5AD6}"/>
    <cellStyle name="Comma 4 3 7 3 2" xfId="17498" xr:uid="{C45BF222-9D8B-423D-9593-EDA7734D30E8}"/>
    <cellStyle name="Comma 4 3 7 4" xfId="11466" xr:uid="{E7FCEAC4-BC11-48C0-A0A8-AC9E89364B05}"/>
    <cellStyle name="Comma 4 3 8" xfId="3421" xr:uid="{ECC0C410-08CF-4300-B5EB-6A4D4BAF3DCC}"/>
    <cellStyle name="Comma 4 3 8 2" xfId="12474" xr:uid="{53AA7E18-0450-4372-A74D-4FD7B217C352}"/>
    <cellStyle name="Comma 4 3 9" xfId="6435" xr:uid="{CA8C1017-64EB-4F12-807B-D5D81456575F}"/>
    <cellStyle name="Comma 4 3 9 2" xfId="15488" xr:uid="{FB8F4CC6-357D-4FBA-B4E6-79602EF69BDA}"/>
    <cellStyle name="Comma 4 4" xfId="189" xr:uid="{EEFF390F-F5CC-4D54-8418-4BC39ED41511}"/>
    <cellStyle name="Comma 4 4 2" xfId="485" xr:uid="{539D239D-29E1-477B-8E92-78766F3BFDA6}"/>
    <cellStyle name="Comma 4 4 2 2" xfId="929" xr:uid="{440F45B0-CD84-4555-B2E3-834244CEF8A8}"/>
    <cellStyle name="Comma 4 4 2 2 2" xfId="1933" xr:uid="{670298BF-F084-4E7A-B51D-E94ED02F0727}"/>
    <cellStyle name="Comma 4 4 2 2 2 2" xfId="5012" xr:uid="{DDCF80F9-5BAF-4F67-A18C-585AFB787178}"/>
    <cellStyle name="Comma 4 4 2 2 2 2 2" xfId="14065" xr:uid="{E35ABD75-0194-4BD9-9387-674F34991928}"/>
    <cellStyle name="Comma 4 4 2 2 2 3" xfId="8026" xr:uid="{568B8D2A-6395-4509-AED7-310EF979F55B}"/>
    <cellStyle name="Comma 4 4 2 2 2 3 2" xfId="17079" xr:uid="{962567F8-5C64-444F-9657-62961F2B5E9F}"/>
    <cellStyle name="Comma 4 4 2 2 2 4" xfId="11047" xr:uid="{6EA2816D-498A-4215-8B40-A7D5CDF8843C}"/>
    <cellStyle name="Comma 4 4 2 2 3" xfId="2937" xr:uid="{6369E964-13E9-4CC0-8C4D-40AA12F0E6B3}"/>
    <cellStyle name="Comma 4 4 2 2 3 2" xfId="6016" xr:uid="{32AAD229-60E9-4886-A4E2-4BCE6282559D}"/>
    <cellStyle name="Comma 4 4 2 2 3 2 2" xfId="15069" xr:uid="{7FDFD9EB-3DA9-4DD7-AB88-7B723BED1A25}"/>
    <cellStyle name="Comma 4 4 2 2 3 3" xfId="9030" xr:uid="{C792570E-339B-4C53-B1E4-3E3DF5B60A34}"/>
    <cellStyle name="Comma 4 4 2 2 3 3 2" xfId="18083" xr:uid="{4E725475-2A14-4845-B99D-1337E10287E6}"/>
    <cellStyle name="Comma 4 4 2 2 3 4" xfId="12051" xr:uid="{24571D05-7BC3-43C5-92E3-BD550B07167D}"/>
    <cellStyle name="Comma 4 4 2 2 4" xfId="4008" xr:uid="{3311682D-150D-4EBE-B92A-F590169F518C}"/>
    <cellStyle name="Comma 4 4 2 2 4 2" xfId="13061" xr:uid="{16D34754-7A9F-476B-A89C-AC539D9C62B0}"/>
    <cellStyle name="Comma 4 4 2 2 5" xfId="7022" xr:uid="{88206DD4-A9C0-4551-9C0B-9BE9647CFEFC}"/>
    <cellStyle name="Comma 4 4 2 2 5 2" xfId="16075" xr:uid="{77BFC68F-3636-479E-8216-3E9762C8CEDD}"/>
    <cellStyle name="Comma 4 4 2 2 6" xfId="10043" xr:uid="{0087B5F3-646B-4886-B83C-63FDE3D9873C}"/>
    <cellStyle name="Comma 4 4 2 3" xfId="930" xr:uid="{BAD98269-C22E-4F58-8EE3-E5FEE23343AF}"/>
    <cellStyle name="Comma 4 4 2 3 2" xfId="1934" xr:uid="{38A78201-AC71-44C2-95BA-92A87DB0625A}"/>
    <cellStyle name="Comma 4 4 2 3 2 2" xfId="5013" xr:uid="{3986281D-CB76-453A-85DC-AD73A766BACB}"/>
    <cellStyle name="Comma 4 4 2 3 2 2 2" xfId="14066" xr:uid="{0A2468D7-335A-4A6A-B2ED-D01BB2681A56}"/>
    <cellStyle name="Comma 4 4 2 3 2 3" xfId="8027" xr:uid="{5C75FAC7-5ACE-45C9-98D0-53B0507A3A69}"/>
    <cellStyle name="Comma 4 4 2 3 2 3 2" xfId="17080" xr:uid="{C5F4ED5E-EE1D-4B4F-8FD8-4EF7ACEF1F0C}"/>
    <cellStyle name="Comma 4 4 2 3 2 4" xfId="11048" xr:uid="{665A3563-44DB-47E0-A666-966D88FBAFBF}"/>
    <cellStyle name="Comma 4 4 2 3 3" xfId="2938" xr:uid="{A0F539E5-29AD-4AB9-A687-19D434FF4E40}"/>
    <cellStyle name="Comma 4 4 2 3 3 2" xfId="6017" xr:uid="{5F44B51A-2E84-4530-9670-A85C9FDCCB88}"/>
    <cellStyle name="Comma 4 4 2 3 3 2 2" xfId="15070" xr:uid="{E6B6B89B-55E3-4283-B1B2-28B0AF367B76}"/>
    <cellStyle name="Comma 4 4 2 3 3 3" xfId="9031" xr:uid="{881AB23F-48C0-4738-8008-025B1F800AC9}"/>
    <cellStyle name="Comma 4 4 2 3 3 3 2" xfId="18084" xr:uid="{E9B114E4-E215-477C-A723-437F2F07E812}"/>
    <cellStyle name="Comma 4 4 2 3 3 4" xfId="12052" xr:uid="{240F98C4-577C-4814-8151-57E9FA37F0B3}"/>
    <cellStyle name="Comma 4 4 2 3 4" xfId="4009" xr:uid="{9C49716B-6A9E-4D43-8D3F-C9FCB70B28F5}"/>
    <cellStyle name="Comma 4 4 2 3 4 2" xfId="13062" xr:uid="{5CAA4E28-79E4-4D34-98FC-579822918420}"/>
    <cellStyle name="Comma 4 4 2 3 5" xfId="7023" xr:uid="{DC86F023-E668-4706-B277-CAD16B33762E}"/>
    <cellStyle name="Comma 4 4 2 3 5 2" xfId="16076" xr:uid="{A40E68CC-8037-4934-AFDD-A43E0C2BAFB3}"/>
    <cellStyle name="Comma 4 4 2 3 6" xfId="10044" xr:uid="{FEF93593-4662-494C-87B8-F04B2BBE2446}"/>
    <cellStyle name="Comma 4 4 2 4" xfId="1494" xr:uid="{DF9F59EB-5778-451D-A7A6-F5F8AA1359A0}"/>
    <cellStyle name="Comma 4 4 2 4 2" xfId="4573" xr:uid="{73F5D537-7836-4AFF-BCD1-BA05B367E1E4}"/>
    <cellStyle name="Comma 4 4 2 4 2 2" xfId="13626" xr:uid="{43E5DDBC-22F9-4E32-B15B-B6BA936E5675}"/>
    <cellStyle name="Comma 4 4 2 4 3" xfId="7587" xr:uid="{1246AE92-CB00-4A19-8F0E-EDEA18F70920}"/>
    <cellStyle name="Comma 4 4 2 4 3 2" xfId="16640" xr:uid="{4333FCCC-02BF-4A1E-A81A-0A2149F77397}"/>
    <cellStyle name="Comma 4 4 2 4 4" xfId="10608" xr:uid="{C37F2CB0-0627-4791-BE97-7D05CC9FA367}"/>
    <cellStyle name="Comma 4 4 2 5" xfId="2498" xr:uid="{AAC19451-33F4-433A-BD42-AC02C25AAE8A}"/>
    <cellStyle name="Comma 4 4 2 5 2" xfId="5577" xr:uid="{C58EFE3A-786C-4EE1-8AE8-7CA0BEF865F4}"/>
    <cellStyle name="Comma 4 4 2 5 2 2" xfId="14630" xr:uid="{DE9E7375-7F90-420B-84B7-4A97A5F5ACCD}"/>
    <cellStyle name="Comma 4 4 2 5 3" xfId="8591" xr:uid="{C335B0DF-3A01-47A9-8034-1A5B4A615D25}"/>
    <cellStyle name="Comma 4 4 2 5 3 2" xfId="17644" xr:uid="{E2B600C3-7A85-446F-9441-3EB8A513762A}"/>
    <cellStyle name="Comma 4 4 2 5 4" xfId="11612" xr:uid="{D7995859-58DD-4226-A196-AE26857136D9}"/>
    <cellStyle name="Comma 4 4 2 6" xfId="3568" xr:uid="{A921FE79-DC4B-47E8-8951-7372EE631BD4}"/>
    <cellStyle name="Comma 4 4 2 6 2" xfId="12621" xr:uid="{EAC36695-1F1C-4194-B98D-C4FE98146313}"/>
    <cellStyle name="Comma 4 4 2 7" xfId="6582" xr:uid="{621DFB74-D9C2-49E0-A868-65B9AD29F93A}"/>
    <cellStyle name="Comma 4 4 2 7 2" xfId="15635" xr:uid="{89272C63-B13C-492B-8956-CA594255F416}"/>
    <cellStyle name="Comma 4 4 2 8" xfId="9602" xr:uid="{D3C65204-4949-4500-AC70-C5012A2CAD10}"/>
    <cellStyle name="Comma 4 4 3" xfId="931" xr:uid="{F8329981-B984-48F0-801C-B286C5A12DE6}"/>
    <cellStyle name="Comma 4 4 3 2" xfId="1935" xr:uid="{A3E36AD8-81C1-489E-A8FE-5F16D38B3632}"/>
    <cellStyle name="Comma 4 4 3 2 2" xfId="5014" xr:uid="{2AD68136-B76C-4D1B-9A50-FBA529DB3BE8}"/>
    <cellStyle name="Comma 4 4 3 2 2 2" xfId="14067" xr:uid="{7C92B75C-4005-462C-B0A8-83855EEFF5B7}"/>
    <cellStyle name="Comma 4 4 3 2 3" xfId="8028" xr:uid="{8857B187-0E66-4A23-B880-C0DBE9F25EC9}"/>
    <cellStyle name="Comma 4 4 3 2 3 2" xfId="17081" xr:uid="{557BAC15-2AA6-4926-9C8A-90BD52BFD805}"/>
    <cellStyle name="Comma 4 4 3 2 4" xfId="11049" xr:uid="{05CD51EA-8742-4C6E-BD02-D67C6E78D75B}"/>
    <cellStyle name="Comma 4 4 3 3" xfId="2939" xr:uid="{3BDF2C60-CA50-49F7-83C9-E00A4091CB6C}"/>
    <cellStyle name="Comma 4 4 3 3 2" xfId="6018" xr:uid="{7EA5D9EF-5BCC-4171-B0D2-DBC1CEA5F1A9}"/>
    <cellStyle name="Comma 4 4 3 3 2 2" xfId="15071" xr:uid="{D6E4D74C-D93A-4A9E-B822-3ECE1654820C}"/>
    <cellStyle name="Comma 4 4 3 3 3" xfId="9032" xr:uid="{7DEFE718-2B7F-4FFC-95E9-EDEFACB35E8B}"/>
    <cellStyle name="Comma 4 4 3 3 3 2" xfId="18085" xr:uid="{3505E34E-0787-47F3-B3E9-567041683552}"/>
    <cellStyle name="Comma 4 4 3 3 4" xfId="12053" xr:uid="{BB200DB9-936D-481F-BCC9-D98DF8ABD41E}"/>
    <cellStyle name="Comma 4 4 3 4" xfId="4010" xr:uid="{A716C3B5-0FED-482F-87CF-27A945623646}"/>
    <cellStyle name="Comma 4 4 3 4 2" xfId="13063" xr:uid="{D3707679-DEF3-4486-A15E-4B45FD5A5458}"/>
    <cellStyle name="Comma 4 4 3 5" xfId="7024" xr:uid="{8A87EC58-E353-43F2-9A50-F39CE0218601}"/>
    <cellStyle name="Comma 4 4 3 5 2" xfId="16077" xr:uid="{B7F3BA1C-3456-484E-8B4F-1DB18B71A2F1}"/>
    <cellStyle name="Comma 4 4 3 6" xfId="10045" xr:uid="{DE71456F-8664-4EB1-ACE1-2527371EB82B}"/>
    <cellStyle name="Comma 4 4 4" xfId="932" xr:uid="{B8FDBDB7-5893-46F9-B391-3AEFFBEBB287}"/>
    <cellStyle name="Comma 4 4 4 2" xfId="1936" xr:uid="{3F5651DB-9597-4172-9981-3AB65F08FD31}"/>
    <cellStyle name="Comma 4 4 4 2 2" xfId="5015" xr:uid="{1F57DB1B-B128-45A1-B39D-F4AE1AA6E023}"/>
    <cellStyle name="Comma 4 4 4 2 2 2" xfId="14068" xr:uid="{F339E00F-F915-4B7C-A50E-699BBE51F0C8}"/>
    <cellStyle name="Comma 4 4 4 2 3" xfId="8029" xr:uid="{2726ABD9-D1BB-484C-8409-151015E08C08}"/>
    <cellStyle name="Comma 4 4 4 2 3 2" xfId="17082" xr:uid="{C8F2B74F-88C6-4A2A-9C31-E3EB51EAE3EF}"/>
    <cellStyle name="Comma 4 4 4 2 4" xfId="11050" xr:uid="{EE2F49FE-9D90-4DE3-A75D-023332B420DA}"/>
    <cellStyle name="Comma 4 4 4 3" xfId="2940" xr:uid="{E368CC59-2A36-4EE7-8311-5D75D259A877}"/>
    <cellStyle name="Comma 4 4 4 3 2" xfId="6019" xr:uid="{DEEACE13-4FE5-4ACA-A143-9E67099F0EA5}"/>
    <cellStyle name="Comma 4 4 4 3 2 2" xfId="15072" xr:uid="{6A033862-CDD2-4794-97AC-DF66F8514EA9}"/>
    <cellStyle name="Comma 4 4 4 3 3" xfId="9033" xr:uid="{9C6D216F-1577-4B57-9B81-4BD515042D3B}"/>
    <cellStyle name="Comma 4 4 4 3 3 2" xfId="18086" xr:uid="{5DE0E996-6551-4CDF-843C-D86BB51C3C11}"/>
    <cellStyle name="Comma 4 4 4 3 4" xfId="12054" xr:uid="{7A09673B-24CC-445F-9081-E3E406FA2642}"/>
    <cellStyle name="Comma 4 4 4 4" xfId="4011" xr:uid="{33AD4260-38CE-4987-813F-C6CB0936C28C}"/>
    <cellStyle name="Comma 4 4 4 4 2" xfId="13064" xr:uid="{75DD9A50-E315-4234-BD10-167CC304DAA8}"/>
    <cellStyle name="Comma 4 4 4 5" xfId="7025" xr:uid="{10F3ACDA-0374-4DB6-AFF3-8FC7BEB7518B}"/>
    <cellStyle name="Comma 4 4 4 5 2" xfId="16078" xr:uid="{039F6BA4-12F1-4548-A8A2-68123CC9D20C}"/>
    <cellStyle name="Comma 4 4 4 6" xfId="10046" xr:uid="{BC367292-CE85-487D-A662-673AE84DE5C8}"/>
    <cellStyle name="Comma 4 4 5" xfId="1323" xr:uid="{5799951C-7B89-4452-951A-ED2406E054D5}"/>
    <cellStyle name="Comma 4 4 5 2" xfId="4402" xr:uid="{9D7F5A6E-C5F5-41CC-8B68-F7A31E5804BA}"/>
    <cellStyle name="Comma 4 4 5 2 2" xfId="13455" xr:uid="{16D46FFE-3451-4773-B27A-6DCCA38AD162}"/>
    <cellStyle name="Comma 4 4 5 3" xfId="7416" xr:uid="{82CC6567-8B66-49D2-83FE-B526470D3EE0}"/>
    <cellStyle name="Comma 4 4 5 3 2" xfId="16469" xr:uid="{D9B0BFD2-AB62-4748-9515-11A53F275398}"/>
    <cellStyle name="Comma 4 4 5 4" xfId="10437" xr:uid="{CC05A21F-389D-4F79-93FB-76EB0A364EDF}"/>
    <cellStyle name="Comma 4 4 6" xfId="2327" xr:uid="{F1A25F40-0519-45C3-B887-5E0E2B6B404A}"/>
    <cellStyle name="Comma 4 4 6 2" xfId="5406" xr:uid="{48297CF4-CB63-4DB2-BEBA-C773FF23495D}"/>
    <cellStyle name="Comma 4 4 6 2 2" xfId="14459" xr:uid="{E1A9FD24-168F-4C0A-8001-FE8CD3EDE500}"/>
    <cellStyle name="Comma 4 4 6 3" xfId="8420" xr:uid="{ED72E588-88A4-43A3-B63F-8303E4BAA199}"/>
    <cellStyle name="Comma 4 4 6 3 2" xfId="17473" xr:uid="{DCB5E2E8-44C4-4560-B380-AC082C2DE124}"/>
    <cellStyle name="Comma 4 4 6 4" xfId="11441" xr:uid="{A39DA094-69D5-4B1B-8AB4-97EA89933AB4}"/>
    <cellStyle name="Comma 4 4 7" xfId="3396" xr:uid="{3C307545-3A9F-49D7-A8F0-D75661ABA0D3}"/>
    <cellStyle name="Comma 4 4 7 2" xfId="12449" xr:uid="{675D08F1-DBA5-4178-BCAE-0C52548722F6}"/>
    <cellStyle name="Comma 4 4 8" xfId="6410" xr:uid="{570EE34D-C4C8-4E41-B95B-670E6E2D32B1}"/>
    <cellStyle name="Comma 4 4 8 2" xfId="15463" xr:uid="{2426D983-36B4-441F-A937-6FB76E5860CC}"/>
    <cellStyle name="Comma 4 4 9" xfId="9430" xr:uid="{6E981FEA-EA86-43F1-9966-39743048338B}"/>
    <cellStyle name="Comma 4 5" xfId="328" xr:uid="{5CFE670A-3AE0-4812-9D10-36C5D7C41881}"/>
    <cellStyle name="Comma 4 5 2" xfId="526" xr:uid="{0011AF26-68BE-47C8-BF43-2FD05677113B}"/>
    <cellStyle name="Comma 4 5 2 2" xfId="933" xr:uid="{CBA1245F-80D6-446D-9C38-DA39D474F17C}"/>
    <cellStyle name="Comma 4 5 2 2 2" xfId="1937" xr:uid="{9652C3BA-CA1C-4FF5-9A6A-D2C53AE21B0F}"/>
    <cellStyle name="Comma 4 5 2 2 2 2" xfId="5016" xr:uid="{D60D79D9-927C-47E8-968F-C1C7DB256CCC}"/>
    <cellStyle name="Comma 4 5 2 2 2 2 2" xfId="14069" xr:uid="{A9159D5D-8617-41EB-8603-4810AF564FCD}"/>
    <cellStyle name="Comma 4 5 2 2 2 3" xfId="8030" xr:uid="{98F04626-A6BB-45DF-A080-472157A4A748}"/>
    <cellStyle name="Comma 4 5 2 2 2 3 2" xfId="17083" xr:uid="{05B5A573-1310-418D-9F14-FF154320D0CB}"/>
    <cellStyle name="Comma 4 5 2 2 2 4" xfId="11051" xr:uid="{E25F8854-BF12-4F05-BD37-63C61422D915}"/>
    <cellStyle name="Comma 4 5 2 2 3" xfId="2941" xr:uid="{C85537A3-7385-42CA-8C83-8D8ED8A9B8E1}"/>
    <cellStyle name="Comma 4 5 2 2 3 2" xfId="6020" xr:uid="{0DDF1577-728A-4B60-B342-E9D4BD38E385}"/>
    <cellStyle name="Comma 4 5 2 2 3 2 2" xfId="15073" xr:uid="{F9B3ECD4-7C3F-456A-BAA9-1B0CFF8686D5}"/>
    <cellStyle name="Comma 4 5 2 2 3 3" xfId="9034" xr:uid="{1FBCB1E0-4476-4F61-9D1D-1949C3A5A9FD}"/>
    <cellStyle name="Comma 4 5 2 2 3 3 2" xfId="18087" xr:uid="{61B234D0-87F2-4741-B9F7-965E7BE3826E}"/>
    <cellStyle name="Comma 4 5 2 2 3 4" xfId="12055" xr:uid="{9B062380-EFC2-4817-99BC-38480D8812EC}"/>
    <cellStyle name="Comma 4 5 2 2 4" xfId="4012" xr:uid="{0356902B-9ACC-4CBB-A9B6-D259D6B46430}"/>
    <cellStyle name="Comma 4 5 2 2 4 2" xfId="13065" xr:uid="{B3328CA9-A3D1-4451-A324-CE9824A0633A}"/>
    <cellStyle name="Comma 4 5 2 2 5" xfId="7026" xr:uid="{5FD36CD9-6952-47B7-9A86-EF96A30AA4EC}"/>
    <cellStyle name="Comma 4 5 2 2 5 2" xfId="16079" xr:uid="{6FFD83F9-9498-426E-B9FF-4E8FCDAA7AC8}"/>
    <cellStyle name="Comma 4 5 2 2 6" xfId="10047" xr:uid="{D710CAD4-3BBB-4325-9914-92020E2EEED7}"/>
    <cellStyle name="Comma 4 5 2 3" xfId="934" xr:uid="{094DF21D-6219-42C6-8451-1703BA479DD0}"/>
    <cellStyle name="Comma 4 5 2 3 2" xfId="1938" xr:uid="{85096E99-B90F-4674-BD03-04ACF016911B}"/>
    <cellStyle name="Comma 4 5 2 3 2 2" xfId="5017" xr:uid="{397998DE-750A-4DC9-BA82-18B77B4C8783}"/>
    <cellStyle name="Comma 4 5 2 3 2 2 2" xfId="14070" xr:uid="{270A59F2-4783-42C8-B9AA-FF93EC9F9DFC}"/>
    <cellStyle name="Comma 4 5 2 3 2 3" xfId="8031" xr:uid="{FC93DF9E-ABCB-4F47-BC48-63235E341CC9}"/>
    <cellStyle name="Comma 4 5 2 3 2 3 2" xfId="17084" xr:uid="{B3ADD49A-7D16-43F8-ADBB-D3DB3BD23AB2}"/>
    <cellStyle name="Comma 4 5 2 3 2 4" xfId="11052" xr:uid="{401E3238-3EF6-4D4D-A4A3-EE7C1BB96C0B}"/>
    <cellStyle name="Comma 4 5 2 3 3" xfId="2942" xr:uid="{24F5A8D9-70C8-4CA4-8475-FF405FF03439}"/>
    <cellStyle name="Comma 4 5 2 3 3 2" xfId="6021" xr:uid="{0088FB10-EDD5-4BDE-9508-197C086FB538}"/>
    <cellStyle name="Comma 4 5 2 3 3 2 2" xfId="15074" xr:uid="{2D1D0134-6290-419B-B1F0-2B57AFE521A0}"/>
    <cellStyle name="Comma 4 5 2 3 3 3" xfId="9035" xr:uid="{11962BC5-3D3D-459C-A7C7-5E4D80F3C036}"/>
    <cellStyle name="Comma 4 5 2 3 3 3 2" xfId="18088" xr:uid="{FFB2A18B-AFA9-47D5-A5B3-F1D085509B50}"/>
    <cellStyle name="Comma 4 5 2 3 3 4" xfId="12056" xr:uid="{4B61AA96-EE4A-4676-A771-E302CC973BB8}"/>
    <cellStyle name="Comma 4 5 2 3 4" xfId="4013" xr:uid="{81C9504A-D8D8-4AEA-8996-62CBEC54117C}"/>
    <cellStyle name="Comma 4 5 2 3 4 2" xfId="13066" xr:uid="{5161BCDB-3427-45A3-AA53-21B69EF07F60}"/>
    <cellStyle name="Comma 4 5 2 3 5" xfId="7027" xr:uid="{CC792263-80B7-43F2-BDF9-6E7574A9DCE0}"/>
    <cellStyle name="Comma 4 5 2 3 5 2" xfId="16080" xr:uid="{6078FA64-2256-4205-8241-81606476E236}"/>
    <cellStyle name="Comma 4 5 2 3 6" xfId="10048" xr:uid="{7B2A5DCB-B7E6-4CCD-B858-425785C0D833}"/>
    <cellStyle name="Comma 4 5 2 4" xfId="1533" xr:uid="{534262F1-7529-4C7F-9E36-5841208F08E8}"/>
    <cellStyle name="Comma 4 5 2 4 2" xfId="4612" xr:uid="{7DD8F4B2-8122-4916-9BA8-8E35992499A6}"/>
    <cellStyle name="Comma 4 5 2 4 2 2" xfId="13665" xr:uid="{96E256B2-0282-4FDC-AE05-5C7F004BDC8A}"/>
    <cellStyle name="Comma 4 5 2 4 3" xfId="7626" xr:uid="{1B3B137E-4CA6-41CB-8610-F7991013F8E8}"/>
    <cellStyle name="Comma 4 5 2 4 3 2" xfId="16679" xr:uid="{4F6458C7-1B0A-4457-97F4-A815797379C5}"/>
    <cellStyle name="Comma 4 5 2 4 4" xfId="10647" xr:uid="{CC54073E-559D-406E-8BA3-5F80AC3704AE}"/>
    <cellStyle name="Comma 4 5 2 5" xfId="2537" xr:uid="{8108344B-315D-4A23-A62D-4874B0908C75}"/>
    <cellStyle name="Comma 4 5 2 5 2" xfId="5616" xr:uid="{D28351A0-76FD-4F96-80EE-2C4D99558385}"/>
    <cellStyle name="Comma 4 5 2 5 2 2" xfId="14669" xr:uid="{FD859ECF-E406-4B56-A10D-F7DCA8BCAA75}"/>
    <cellStyle name="Comma 4 5 2 5 3" xfId="8630" xr:uid="{9BCC81DC-D22E-49C3-B388-BF106E40FA88}"/>
    <cellStyle name="Comma 4 5 2 5 3 2" xfId="17683" xr:uid="{79443369-83A3-47C2-8248-607924E71865}"/>
    <cellStyle name="Comma 4 5 2 5 4" xfId="11651" xr:uid="{82C9E403-9341-4AEA-89B1-798A1BEB7F9C}"/>
    <cellStyle name="Comma 4 5 2 6" xfId="3607" xr:uid="{EA49DCC9-8870-421A-A783-9DB3F079F7BD}"/>
    <cellStyle name="Comma 4 5 2 6 2" xfId="12660" xr:uid="{0D838DA1-5577-4171-9F81-8F892A14EB8C}"/>
    <cellStyle name="Comma 4 5 2 7" xfId="6621" xr:uid="{2EF02857-2263-44DB-975A-F38510FE2D15}"/>
    <cellStyle name="Comma 4 5 2 7 2" xfId="15674" xr:uid="{C3651FD3-A1BD-418E-BBB8-6F68A8108EA3}"/>
    <cellStyle name="Comma 4 5 2 8" xfId="9641" xr:uid="{65CEEB5C-58AB-4BB0-8E33-E6F6FF36F02D}"/>
    <cellStyle name="Comma 4 5 3" xfId="935" xr:uid="{B4DE1DD5-3EDB-4B40-BF11-40EFDBEA52B0}"/>
    <cellStyle name="Comma 4 5 3 2" xfId="1939" xr:uid="{FA86D080-A4E2-4E1E-8AE6-6F6D86B1F128}"/>
    <cellStyle name="Comma 4 5 3 2 2" xfId="5018" xr:uid="{FBD6EA66-D502-4EAC-90A5-63A9B052DF38}"/>
    <cellStyle name="Comma 4 5 3 2 2 2" xfId="14071" xr:uid="{C723CE1B-9BED-4B97-B369-A2F2E5D4824E}"/>
    <cellStyle name="Comma 4 5 3 2 3" xfId="8032" xr:uid="{41701827-6253-4FC2-A1E9-55ECE40D9D94}"/>
    <cellStyle name="Comma 4 5 3 2 3 2" xfId="17085" xr:uid="{B86E88DA-9AFE-4B33-8288-4B18FE074463}"/>
    <cellStyle name="Comma 4 5 3 2 4" xfId="11053" xr:uid="{96A35291-8658-47E6-B3D7-28BDC3043A8C}"/>
    <cellStyle name="Comma 4 5 3 3" xfId="2943" xr:uid="{AD63B2A6-319A-4AA6-AC69-FF7D3D755AE1}"/>
    <cellStyle name="Comma 4 5 3 3 2" xfId="6022" xr:uid="{59259998-64D4-458B-B690-B6D803866A54}"/>
    <cellStyle name="Comma 4 5 3 3 2 2" xfId="15075" xr:uid="{11F11350-BA96-4AE2-9FB2-41A356673221}"/>
    <cellStyle name="Comma 4 5 3 3 3" xfId="9036" xr:uid="{423CB926-E065-4054-A00E-EC611A93175B}"/>
    <cellStyle name="Comma 4 5 3 3 3 2" xfId="18089" xr:uid="{9608B392-0E70-4FC6-831A-C06173DD1CF5}"/>
    <cellStyle name="Comma 4 5 3 3 4" xfId="12057" xr:uid="{59ED15FB-84AD-4E91-9EF4-F05BB8FD330A}"/>
    <cellStyle name="Comma 4 5 3 4" xfId="4014" xr:uid="{6E70DE3F-88CF-4C4F-B216-8931DB347DA5}"/>
    <cellStyle name="Comma 4 5 3 4 2" xfId="13067" xr:uid="{E81F761F-84D8-4965-99BB-727012A3E3B8}"/>
    <cellStyle name="Comma 4 5 3 5" xfId="7028" xr:uid="{B76DA9A7-F81C-480D-B832-FE9C8B263F66}"/>
    <cellStyle name="Comma 4 5 3 5 2" xfId="16081" xr:uid="{096FBC7F-6785-46A2-84B9-42C2E616A939}"/>
    <cellStyle name="Comma 4 5 3 6" xfId="10049" xr:uid="{C01B2040-F45F-4349-8661-7E16474B5E5B}"/>
    <cellStyle name="Comma 4 5 4" xfId="936" xr:uid="{E5EA09FD-D9D9-454F-A67E-C3D0B25ADC81}"/>
    <cellStyle name="Comma 4 5 4 2" xfId="1940" xr:uid="{D4E68115-8699-4D7E-8E2E-970C8C186980}"/>
    <cellStyle name="Comma 4 5 4 2 2" xfId="5019" xr:uid="{5091AB5F-1795-4C27-AA86-D5434A30237F}"/>
    <cellStyle name="Comma 4 5 4 2 2 2" xfId="14072" xr:uid="{723B1389-7998-40CD-8888-E5D67625543F}"/>
    <cellStyle name="Comma 4 5 4 2 3" xfId="8033" xr:uid="{CC08CC5F-ABB4-4EBD-99EA-768C65699241}"/>
    <cellStyle name="Comma 4 5 4 2 3 2" xfId="17086" xr:uid="{ED198636-F241-4764-BD1C-7B1681733E7C}"/>
    <cellStyle name="Comma 4 5 4 2 4" xfId="11054" xr:uid="{6A2A87F7-3727-4E85-8617-328ED861E5B9}"/>
    <cellStyle name="Comma 4 5 4 3" xfId="2944" xr:uid="{40AF8C04-C535-4D31-9A6F-D8064D984A7A}"/>
    <cellStyle name="Comma 4 5 4 3 2" xfId="6023" xr:uid="{7C375EDB-F6D1-4DC9-9CC9-BE13B69F8581}"/>
    <cellStyle name="Comma 4 5 4 3 2 2" xfId="15076" xr:uid="{C4119ECD-BEE5-40BC-A016-8F58F7C76424}"/>
    <cellStyle name="Comma 4 5 4 3 3" xfId="9037" xr:uid="{D7D89C2F-E064-468F-80B0-F8F63B80AD72}"/>
    <cellStyle name="Comma 4 5 4 3 3 2" xfId="18090" xr:uid="{7ADBEACE-1E23-4B82-90E1-792340137567}"/>
    <cellStyle name="Comma 4 5 4 3 4" xfId="12058" xr:uid="{05186F26-9161-4E06-8FEB-AFF49297F848}"/>
    <cellStyle name="Comma 4 5 4 4" xfId="4015" xr:uid="{5EFF71D2-642A-4AF8-8B2D-B3E4D2B1B63B}"/>
    <cellStyle name="Comma 4 5 4 4 2" xfId="13068" xr:uid="{7DC7BBCA-9529-4BF2-98ED-CC298061152F}"/>
    <cellStyle name="Comma 4 5 4 5" xfId="7029" xr:uid="{934182FE-3679-4258-861A-FDB3D15803F1}"/>
    <cellStyle name="Comma 4 5 4 5 2" xfId="16082" xr:uid="{EBB619DE-CEF8-4FE6-A371-DD642DEAAE35}"/>
    <cellStyle name="Comma 4 5 4 6" xfId="10050" xr:uid="{B5076F6A-4CF1-4DD4-AE67-8A99BF5D9208}"/>
    <cellStyle name="Comma 4 5 5" xfId="1362" xr:uid="{E96B27AA-625E-471A-A87C-86EBA5BE6A88}"/>
    <cellStyle name="Comma 4 5 5 2" xfId="4441" xr:uid="{539A71AB-E7B1-4AC8-8B2E-5840FB8EE5D7}"/>
    <cellStyle name="Comma 4 5 5 2 2" xfId="13494" xr:uid="{199573F5-5D82-4A2E-B808-C07F97BC2995}"/>
    <cellStyle name="Comma 4 5 5 3" xfId="7455" xr:uid="{1ACC3DB9-0B34-4D5A-BC9B-6FD831C967E4}"/>
    <cellStyle name="Comma 4 5 5 3 2" xfId="16508" xr:uid="{A4099F0E-68EA-4C29-8D95-A50A1ECEDEC3}"/>
    <cellStyle name="Comma 4 5 5 4" xfId="10476" xr:uid="{79BA32A7-ABF3-46EA-A634-729058756AA3}"/>
    <cellStyle name="Comma 4 5 6" xfId="2366" xr:uid="{C49B4FA2-A5A6-45C0-AEDE-CE8C08324545}"/>
    <cellStyle name="Comma 4 5 6 2" xfId="5445" xr:uid="{C826DBAA-E8C2-4C7C-A643-7971BC364030}"/>
    <cellStyle name="Comma 4 5 6 2 2" xfId="14498" xr:uid="{5751F9CB-6D4F-4C3B-9E4E-EC56FC2C9A3F}"/>
    <cellStyle name="Comma 4 5 6 3" xfId="8459" xr:uid="{1118CAB5-5598-48D5-B2C0-542A7D27232A}"/>
    <cellStyle name="Comma 4 5 6 3 2" xfId="17512" xr:uid="{06BDEFE6-93DB-43DE-980A-C351520AA643}"/>
    <cellStyle name="Comma 4 5 6 4" xfId="11480" xr:uid="{435F7752-985D-4A28-8F0F-06AA548E778C}"/>
    <cellStyle name="Comma 4 5 7" xfId="3435" xr:uid="{3152B71D-D02B-4873-A495-E274CC2DD8BA}"/>
    <cellStyle name="Comma 4 5 7 2" xfId="12488" xr:uid="{EB92ADAD-6935-4ABE-BE8B-2945CA95CC1A}"/>
    <cellStyle name="Comma 4 5 8" xfId="6449" xr:uid="{0159D828-2B05-460B-AAB3-5C8AEC009F0F}"/>
    <cellStyle name="Comma 4 5 8 2" xfId="15502" xr:uid="{79D1F104-24D4-418A-9616-B6FEAD3A7CDE}"/>
    <cellStyle name="Comma 4 5 9" xfId="9469" xr:uid="{4BB3C658-D732-48ED-8493-ED44990D8B68}"/>
    <cellStyle name="Comma 4 6" xfId="441" xr:uid="{C5EAAD21-CDED-4D3E-A71B-02AB1CFE7408}"/>
    <cellStyle name="Comma 4 6 2" xfId="937" xr:uid="{F6055784-A640-4AC1-8AE4-43212D1F0422}"/>
    <cellStyle name="Comma 4 6 2 2" xfId="1941" xr:uid="{6CF1D12A-E646-4082-BD07-74032D55331A}"/>
    <cellStyle name="Comma 4 6 2 2 2" xfId="5020" xr:uid="{6FDF1C16-17EC-49D6-9561-D65DB7353A59}"/>
    <cellStyle name="Comma 4 6 2 2 2 2" xfId="14073" xr:uid="{8CA06FD5-951F-4D33-9628-30A7E1F3A904}"/>
    <cellStyle name="Comma 4 6 2 2 3" xfId="8034" xr:uid="{657EF6D4-E85B-458F-9001-4BC15436C569}"/>
    <cellStyle name="Comma 4 6 2 2 3 2" xfId="17087" xr:uid="{47D9AD25-2A84-491B-9D2F-C82DD3157271}"/>
    <cellStyle name="Comma 4 6 2 2 4" xfId="11055" xr:uid="{CDC5B2A0-6AB3-4F10-8A54-00563B3BC45C}"/>
    <cellStyle name="Comma 4 6 2 3" xfId="2945" xr:uid="{37EAC61E-F8D8-4853-BE69-13C16601B6E8}"/>
    <cellStyle name="Comma 4 6 2 3 2" xfId="6024" xr:uid="{306923DF-73C5-47E5-8F9B-A6EDACD3E962}"/>
    <cellStyle name="Comma 4 6 2 3 2 2" xfId="15077" xr:uid="{337C094A-02BC-4D7E-9F4D-EB997B5FF072}"/>
    <cellStyle name="Comma 4 6 2 3 3" xfId="9038" xr:uid="{49B20E88-4EBD-4BB9-A422-F2F8BDA686B9}"/>
    <cellStyle name="Comma 4 6 2 3 3 2" xfId="18091" xr:uid="{80BF4EE4-4956-4F3F-B9BF-307586953064}"/>
    <cellStyle name="Comma 4 6 2 3 4" xfId="12059" xr:uid="{19BCF387-E5FF-4FDA-9E43-8459C55F6C8B}"/>
    <cellStyle name="Comma 4 6 2 4" xfId="4016" xr:uid="{89454544-EB02-470D-89EA-6C4E4910C32A}"/>
    <cellStyle name="Comma 4 6 2 4 2" xfId="13069" xr:uid="{F06281EF-B062-4F8B-A91B-C2FDE3930D5E}"/>
    <cellStyle name="Comma 4 6 2 5" xfId="7030" xr:uid="{CC4476EA-03B3-45B0-9D7B-E9D82B973D07}"/>
    <cellStyle name="Comma 4 6 2 5 2" xfId="16083" xr:uid="{D163D1F3-674A-4065-B249-00F573219700}"/>
    <cellStyle name="Comma 4 6 2 6" xfId="10051" xr:uid="{A1712D75-6E37-4791-89B8-76661A31A2D3}"/>
    <cellStyle name="Comma 4 6 3" xfId="938" xr:uid="{2B165B66-1DCF-479B-BE0A-9A4FD2B80884}"/>
    <cellStyle name="Comma 4 6 3 2" xfId="1942" xr:uid="{BDE25000-BCCC-4FB1-ACA0-7DF95801E840}"/>
    <cellStyle name="Comma 4 6 3 2 2" xfId="5021" xr:uid="{910E49C6-7147-45B4-A4F5-2A7852B66835}"/>
    <cellStyle name="Comma 4 6 3 2 2 2" xfId="14074" xr:uid="{1520F07D-7B06-42B0-AE80-37382B71DBDC}"/>
    <cellStyle name="Comma 4 6 3 2 3" xfId="8035" xr:uid="{35EE5E39-AA76-4024-BB24-842CD0A1A8BC}"/>
    <cellStyle name="Comma 4 6 3 2 3 2" xfId="17088" xr:uid="{AA411FF5-A558-41FE-842B-9228F2291B4F}"/>
    <cellStyle name="Comma 4 6 3 2 4" xfId="11056" xr:uid="{46063BC1-B3EF-4667-9CEA-8E0FD1ED0661}"/>
    <cellStyle name="Comma 4 6 3 3" xfId="2946" xr:uid="{759399B5-9D4E-4A7C-928F-93832B10B23C}"/>
    <cellStyle name="Comma 4 6 3 3 2" xfId="6025" xr:uid="{09206187-EF99-4282-B083-2BC4D063420D}"/>
    <cellStyle name="Comma 4 6 3 3 2 2" xfId="15078" xr:uid="{2FFCDA2B-F076-4D06-AC1F-7F4A31058AEE}"/>
    <cellStyle name="Comma 4 6 3 3 3" xfId="9039" xr:uid="{3AA3ABC5-5E54-4CFF-8920-3B310B624875}"/>
    <cellStyle name="Comma 4 6 3 3 3 2" xfId="18092" xr:uid="{F398E4FC-E49F-4AB7-93F4-AE5C1185CB16}"/>
    <cellStyle name="Comma 4 6 3 3 4" xfId="12060" xr:uid="{A96F80E1-C525-472F-B841-4D7C3B0DBA50}"/>
    <cellStyle name="Comma 4 6 3 4" xfId="4017" xr:uid="{C5B4CAED-C002-483D-A179-008294FA1CA9}"/>
    <cellStyle name="Comma 4 6 3 4 2" xfId="13070" xr:uid="{0D99B24E-E83A-4AA2-8D75-396893A88927}"/>
    <cellStyle name="Comma 4 6 3 5" xfId="7031" xr:uid="{A6F269FE-2F27-406E-8EF3-0D1213A83D94}"/>
    <cellStyle name="Comma 4 6 3 5 2" xfId="16084" xr:uid="{C916D0B1-378C-43C8-8F2B-6382D0DDA267}"/>
    <cellStyle name="Comma 4 6 3 6" xfId="10052" xr:uid="{CEDE24FC-3B76-48B2-99FA-A884FF6A56BD}"/>
    <cellStyle name="Comma 4 6 4" xfId="1450" xr:uid="{B51C886F-98A5-4872-A9E6-0967C7B90E80}"/>
    <cellStyle name="Comma 4 6 4 2" xfId="4529" xr:uid="{23D3FE8C-7B22-43BC-91A5-077FFC2DB64F}"/>
    <cellStyle name="Comma 4 6 4 2 2" xfId="13582" xr:uid="{16383B14-FF20-44CF-9116-6D35A45225E3}"/>
    <cellStyle name="Comma 4 6 4 3" xfId="7543" xr:uid="{4C2F0E41-FFDC-4489-9CBC-2245A94FB95F}"/>
    <cellStyle name="Comma 4 6 4 3 2" xfId="16596" xr:uid="{8E8ACEF5-B20B-4E96-B899-E327C7344CE5}"/>
    <cellStyle name="Comma 4 6 4 4" xfId="10564" xr:uid="{3A6AAC51-E090-4F9B-8CCC-DE09A80E4748}"/>
    <cellStyle name="Comma 4 6 5" xfId="2454" xr:uid="{74A822A2-8506-4779-8526-7034F5F791A9}"/>
    <cellStyle name="Comma 4 6 5 2" xfId="5533" xr:uid="{6803853F-FA05-4FD1-8D44-28CAA4B9ECB5}"/>
    <cellStyle name="Comma 4 6 5 2 2" xfId="14586" xr:uid="{C87EE37E-3DC1-4F0D-80D1-13DB45783134}"/>
    <cellStyle name="Comma 4 6 5 3" xfId="8547" xr:uid="{AA725022-6975-4C93-A1D2-95E91F59B13B}"/>
    <cellStyle name="Comma 4 6 5 3 2" xfId="17600" xr:uid="{DD4D7803-3B1A-479D-B948-60E0BE6218F0}"/>
    <cellStyle name="Comma 4 6 5 4" xfId="11568" xr:uid="{756EB1E4-D8A7-4170-96DA-6595BE3D6F0D}"/>
    <cellStyle name="Comma 4 6 6" xfId="3524" xr:uid="{6E88E721-4229-482D-82E9-AA30C094E53F}"/>
    <cellStyle name="Comma 4 6 6 2" xfId="12577" xr:uid="{E893C40A-8429-4CF4-A73E-7234EC46E838}"/>
    <cellStyle name="Comma 4 6 7" xfId="6538" xr:uid="{207F243B-1D35-4F78-9448-56F00B2885F0}"/>
    <cellStyle name="Comma 4 6 7 2" xfId="15591" xr:uid="{79B70E77-27F2-4ADE-A48A-B078F83B9646}"/>
    <cellStyle name="Comma 4 6 8" xfId="9558" xr:uid="{AA60CED0-D137-47D0-9F21-C075F32FBE43}"/>
    <cellStyle name="Comma 4 7" xfId="939" xr:uid="{74E471CD-5494-4FBD-8431-1E35B93842CD}"/>
    <cellStyle name="Comma 4 7 2" xfId="1943" xr:uid="{A99E728A-CEB1-4F45-BD59-2754B89067ED}"/>
    <cellStyle name="Comma 4 7 2 2" xfId="5022" xr:uid="{8B17FDBB-9EF2-4220-9D8C-26E61E3973F8}"/>
    <cellStyle name="Comma 4 7 2 2 2" xfId="14075" xr:uid="{3C8AA1C3-958F-49F1-8A8B-2DC961700ACA}"/>
    <cellStyle name="Comma 4 7 2 3" xfId="8036" xr:uid="{56D32BA5-334F-4207-8CE8-65BA9EBF9185}"/>
    <cellStyle name="Comma 4 7 2 3 2" xfId="17089" xr:uid="{C9F1F3B0-F16E-48F7-8906-E94EBB109008}"/>
    <cellStyle name="Comma 4 7 2 4" xfId="11057" xr:uid="{5B3D2D5C-3CF4-4098-BA02-951EF577F7B5}"/>
    <cellStyle name="Comma 4 7 3" xfId="2947" xr:uid="{06B2A82D-7F1D-4A36-BC19-B450D01180C6}"/>
    <cellStyle name="Comma 4 7 3 2" xfId="6026" xr:uid="{26941369-573B-437F-A7FE-C8A89EF295C6}"/>
    <cellStyle name="Comma 4 7 3 2 2" xfId="15079" xr:uid="{A8921274-C9A4-47C0-BACD-D05989C21C24}"/>
    <cellStyle name="Comma 4 7 3 3" xfId="9040" xr:uid="{00CE9517-0F73-4ECB-A75C-D329526DDF9A}"/>
    <cellStyle name="Comma 4 7 3 3 2" xfId="18093" xr:uid="{8E34ABC4-D892-49F1-B71E-D6EB58317701}"/>
    <cellStyle name="Comma 4 7 3 4" xfId="12061" xr:uid="{38A11755-4B79-43F1-A3F6-13A84BF1748B}"/>
    <cellStyle name="Comma 4 7 4" xfId="4018" xr:uid="{C79A0462-A78F-4827-9D3C-6088CB356E6E}"/>
    <cellStyle name="Comma 4 7 4 2" xfId="13071" xr:uid="{08A23951-14F5-4405-884F-E4C3737348B4}"/>
    <cellStyle name="Comma 4 7 5" xfId="7032" xr:uid="{0E4CB605-E3F3-4DC8-AEA3-8A6E64D34FF5}"/>
    <cellStyle name="Comma 4 7 5 2" xfId="16085" xr:uid="{647EBEF0-261D-44A7-8041-22196E1130FD}"/>
    <cellStyle name="Comma 4 7 6" xfId="10053" xr:uid="{AE1617EA-035C-4509-BF1B-D58A0287A64A}"/>
    <cellStyle name="Comma 4 8" xfId="940" xr:uid="{0F845CAE-EA7B-4CEA-BDD0-4D961CF4B479}"/>
    <cellStyle name="Comma 4 8 2" xfId="1944" xr:uid="{FFFA265F-5E50-4DDC-8F34-C877FDEFC781}"/>
    <cellStyle name="Comma 4 8 2 2" xfId="5023" xr:uid="{6C249CA7-38CB-4880-ACA2-7EDF93EBC330}"/>
    <cellStyle name="Comma 4 8 2 2 2" xfId="14076" xr:uid="{695B11DC-5EE3-4E3C-B324-33F9F674604A}"/>
    <cellStyle name="Comma 4 8 2 3" xfId="8037" xr:uid="{7DE56F03-53A5-4968-9FFE-EB99DEF81E6D}"/>
    <cellStyle name="Comma 4 8 2 3 2" xfId="17090" xr:uid="{7D5048ED-58E0-4708-9057-2F437E1E0040}"/>
    <cellStyle name="Comma 4 8 2 4" xfId="11058" xr:uid="{23B1634E-6DCF-40D2-A930-DE65ECD28472}"/>
    <cellStyle name="Comma 4 8 3" xfId="2948" xr:uid="{1F935636-A4F7-452E-BB97-AFBBA8896032}"/>
    <cellStyle name="Comma 4 8 3 2" xfId="6027" xr:uid="{173D8269-B10C-464F-80D2-505498F907C1}"/>
    <cellStyle name="Comma 4 8 3 2 2" xfId="15080" xr:uid="{3A3C2D43-E8A4-433B-9C11-AADDD03E8836}"/>
    <cellStyle name="Comma 4 8 3 3" xfId="9041" xr:uid="{AEA2A3AA-C41F-4A8A-8908-91469CA641C5}"/>
    <cellStyle name="Comma 4 8 3 3 2" xfId="18094" xr:uid="{CFCEE27B-BA8F-4C0D-9909-EEE069801A40}"/>
    <cellStyle name="Comma 4 8 3 4" xfId="12062" xr:uid="{48EE765D-4BFA-40A2-8C50-24B73F8A5FF5}"/>
    <cellStyle name="Comma 4 8 4" xfId="4019" xr:uid="{C2F055A0-2328-4BE0-9139-6C8A84733561}"/>
    <cellStyle name="Comma 4 8 4 2" xfId="13072" xr:uid="{183A74F9-05C1-454E-A768-CB541E117B18}"/>
    <cellStyle name="Comma 4 8 5" xfId="7033" xr:uid="{D1EAFD7A-DE78-4B07-9807-1FC44EF226AF}"/>
    <cellStyle name="Comma 4 8 5 2" xfId="16086" xr:uid="{91CF834D-0A2D-4835-9C14-2BC450725F6C}"/>
    <cellStyle name="Comma 4 8 6" xfId="10054" xr:uid="{88332705-249F-4C77-BAD0-7A31EDE736CD}"/>
    <cellStyle name="Comma 4 9" xfId="1279" xr:uid="{7B3ED4BE-C6F2-490F-8410-F9F0E284239C}"/>
    <cellStyle name="Comma 4 9 2" xfId="4358" xr:uid="{96B50C40-39CD-487D-92B7-FFA62D42F11A}"/>
    <cellStyle name="Comma 4 9 2 2" xfId="13411" xr:uid="{40ED88A1-F6C7-4D38-A65E-80FF86CB8FCE}"/>
    <cellStyle name="Comma 4 9 3" xfId="7372" xr:uid="{BDF985B8-2044-47D8-B119-426E56B86B49}"/>
    <cellStyle name="Comma 4 9 3 2" xfId="16425" xr:uid="{8B2B88A7-3974-40F6-90F0-7B115E1910AA}"/>
    <cellStyle name="Comma 4 9 4" xfId="10393" xr:uid="{A3E93DD0-1AF6-4732-BB5D-C04C5028F39C}"/>
    <cellStyle name="Comma 5" xfId="148" xr:uid="{1F772C09-B165-419A-921A-1F18CCFF2100}"/>
    <cellStyle name="Comma 5 10" xfId="6400" xr:uid="{3868124F-689C-4569-807A-CC2F375A38EA}"/>
    <cellStyle name="Comma 5 10 2" xfId="15453" xr:uid="{4D03C03C-D672-406B-AC73-4923A200288B}"/>
    <cellStyle name="Comma 5 11" xfId="9420" xr:uid="{CA9955ED-AA9B-4160-98C1-31307FF4F407}"/>
    <cellStyle name="Comma 5 2" xfId="191" xr:uid="{ECB5EC2F-F9CC-47F3-868F-9603D6656E76}"/>
    <cellStyle name="Comma 5 2 2" xfId="487" xr:uid="{78798A37-8D44-4520-8730-CCE4C68D1737}"/>
    <cellStyle name="Comma 5 2 2 2" xfId="941" xr:uid="{72AB1E29-B665-4AE4-BF13-56A621D49DE2}"/>
    <cellStyle name="Comma 5 2 2 2 2" xfId="1945" xr:uid="{D800C17C-0397-4AF1-B6D0-F9911FE4DD5A}"/>
    <cellStyle name="Comma 5 2 2 2 2 2" xfId="5024" xr:uid="{D3F51F9B-B721-4C77-9E51-FE401AB8C863}"/>
    <cellStyle name="Comma 5 2 2 2 2 2 2" xfId="14077" xr:uid="{B99D7F80-0121-4940-B323-C14DE33D82FA}"/>
    <cellStyle name="Comma 5 2 2 2 2 3" xfId="8038" xr:uid="{08954187-C29E-4CE8-B802-12EE8F51AB25}"/>
    <cellStyle name="Comma 5 2 2 2 2 3 2" xfId="17091" xr:uid="{265CB11E-384A-4A5F-999F-FBADD5D7E639}"/>
    <cellStyle name="Comma 5 2 2 2 2 4" xfId="11059" xr:uid="{E48BB7E2-8DDD-4BA7-929B-E6494F3AF3F6}"/>
    <cellStyle name="Comma 5 2 2 2 3" xfId="2949" xr:uid="{E753F607-C07A-4E5B-AFEB-17ABCE2CD977}"/>
    <cellStyle name="Comma 5 2 2 2 3 2" xfId="6028" xr:uid="{B6CC3942-E376-400C-A0E6-6594CCB3F955}"/>
    <cellStyle name="Comma 5 2 2 2 3 2 2" xfId="15081" xr:uid="{27E225BB-280F-47CE-98DC-DBD2D3D4003D}"/>
    <cellStyle name="Comma 5 2 2 2 3 3" xfId="9042" xr:uid="{013AB272-A267-4C54-A376-EC15DD2E6E49}"/>
    <cellStyle name="Comma 5 2 2 2 3 3 2" xfId="18095" xr:uid="{EC248F98-AD67-43E3-AE0A-11673A8DA699}"/>
    <cellStyle name="Comma 5 2 2 2 3 4" xfId="12063" xr:uid="{D3600F33-52FF-4D39-BC41-5ED289B8241B}"/>
    <cellStyle name="Comma 5 2 2 2 4" xfId="4020" xr:uid="{E22C14E6-DD6D-45F4-98AB-34B8F459CC2D}"/>
    <cellStyle name="Comma 5 2 2 2 4 2" xfId="13073" xr:uid="{964348E7-7E0A-46D3-8D7E-09D1164B8EAA}"/>
    <cellStyle name="Comma 5 2 2 2 5" xfId="7034" xr:uid="{D0C1C5AE-52C7-4FFE-9D16-A6236312D73D}"/>
    <cellStyle name="Comma 5 2 2 2 5 2" xfId="16087" xr:uid="{93C5E180-A56E-4D93-99BB-4035BD7701B6}"/>
    <cellStyle name="Comma 5 2 2 2 6" xfId="10055" xr:uid="{4D5A7442-A6FD-4FAE-8C05-1CE26DD3F849}"/>
    <cellStyle name="Comma 5 2 2 3" xfId="942" xr:uid="{41320C96-1D29-40F7-8B45-823C4E2E32FB}"/>
    <cellStyle name="Comma 5 2 2 3 2" xfId="1946" xr:uid="{EFF99051-27FB-4D7E-A16E-16CDA5F5A1F9}"/>
    <cellStyle name="Comma 5 2 2 3 2 2" xfId="5025" xr:uid="{5A501502-1D4E-41FF-922A-4909A9714E19}"/>
    <cellStyle name="Comma 5 2 2 3 2 2 2" xfId="14078" xr:uid="{BFD74822-9897-487A-A222-101A3818C6E6}"/>
    <cellStyle name="Comma 5 2 2 3 2 3" xfId="8039" xr:uid="{5B4067D8-6991-482C-9B4D-349E3E08D50D}"/>
    <cellStyle name="Comma 5 2 2 3 2 3 2" xfId="17092" xr:uid="{D4659140-6EFC-4758-A120-6515237638BA}"/>
    <cellStyle name="Comma 5 2 2 3 2 4" xfId="11060" xr:uid="{61A4EAB9-01B5-4420-B030-BE5B509AF66C}"/>
    <cellStyle name="Comma 5 2 2 3 3" xfId="2950" xr:uid="{B9B5AEBF-D554-4338-B40C-72845488C2FE}"/>
    <cellStyle name="Comma 5 2 2 3 3 2" xfId="6029" xr:uid="{958978E1-8C49-4C92-926D-B793836CD52C}"/>
    <cellStyle name="Comma 5 2 2 3 3 2 2" xfId="15082" xr:uid="{CB56CF80-9F3E-4E98-BCE2-0559C980F37E}"/>
    <cellStyle name="Comma 5 2 2 3 3 3" xfId="9043" xr:uid="{C10F08FD-3E87-4CDB-9E20-3E7EF5C5AF80}"/>
    <cellStyle name="Comma 5 2 2 3 3 3 2" xfId="18096" xr:uid="{DA7706F8-F304-49C7-9C3E-1259A71C2B08}"/>
    <cellStyle name="Comma 5 2 2 3 3 4" xfId="12064" xr:uid="{CFEAAC1B-A328-4459-9FB2-32C5F54C205D}"/>
    <cellStyle name="Comma 5 2 2 3 4" xfId="4021" xr:uid="{21B19A0D-03B3-4236-8230-ECC15AD9C7C1}"/>
    <cellStyle name="Comma 5 2 2 3 4 2" xfId="13074" xr:uid="{D6207E57-FF69-4F56-ACD4-F61ECEE94C42}"/>
    <cellStyle name="Comma 5 2 2 3 5" xfId="7035" xr:uid="{7257AAFD-D4F1-4C91-AD7C-5FCC712E65B2}"/>
    <cellStyle name="Comma 5 2 2 3 5 2" xfId="16088" xr:uid="{20601C8E-12D0-46AA-8211-970E9EF45C25}"/>
    <cellStyle name="Comma 5 2 2 3 6" xfId="10056" xr:uid="{3D66CCAF-CFAD-47CB-B3BF-A09800E65B47}"/>
    <cellStyle name="Comma 5 2 2 4" xfId="1496" xr:uid="{4E12C485-7E89-4910-9166-F20BBAE9E55C}"/>
    <cellStyle name="Comma 5 2 2 4 2" xfId="4575" xr:uid="{62D1C71A-2642-44C5-B880-70C5419D9B85}"/>
    <cellStyle name="Comma 5 2 2 4 2 2" xfId="13628" xr:uid="{F14B04DE-D93B-4B42-AA7F-C1C92158B10D}"/>
    <cellStyle name="Comma 5 2 2 4 3" xfId="7589" xr:uid="{2AC69FED-F81B-4C4E-A65E-66F20ED53877}"/>
    <cellStyle name="Comma 5 2 2 4 3 2" xfId="16642" xr:uid="{32EB9AD3-4823-45C2-A73C-549F389DB9C4}"/>
    <cellStyle name="Comma 5 2 2 4 4" xfId="10610" xr:uid="{2E174AA7-3BE3-41E8-B25C-C2F610CC4E00}"/>
    <cellStyle name="Comma 5 2 2 5" xfId="2500" xr:uid="{727BF7E3-7B90-423D-B888-B3F50C7B3CCC}"/>
    <cellStyle name="Comma 5 2 2 5 2" xfId="5579" xr:uid="{2E7A73F2-C508-43A3-ABC4-AA03FA297445}"/>
    <cellStyle name="Comma 5 2 2 5 2 2" xfId="14632" xr:uid="{2527ADAC-2139-48F8-8C98-66CF1B6633D2}"/>
    <cellStyle name="Comma 5 2 2 5 3" xfId="8593" xr:uid="{F953BE5A-8BD0-4967-8254-6FE3321B1A4B}"/>
    <cellStyle name="Comma 5 2 2 5 3 2" xfId="17646" xr:uid="{E3AC4908-1B5F-49D5-B559-C3140B8F58D0}"/>
    <cellStyle name="Comma 5 2 2 5 4" xfId="11614" xr:uid="{36149C93-FC90-4EA9-A2B7-C8D38B22E834}"/>
    <cellStyle name="Comma 5 2 2 6" xfId="3570" xr:uid="{7117AD4A-BF34-44B5-9FE7-545F5FC83737}"/>
    <cellStyle name="Comma 5 2 2 6 2" xfId="12623" xr:uid="{6B7CBDB2-EC71-4107-A350-B22566B9F289}"/>
    <cellStyle name="Comma 5 2 2 7" xfId="6584" xr:uid="{792FF283-B0FE-4733-A7F9-97EDE953B16B}"/>
    <cellStyle name="Comma 5 2 2 7 2" xfId="15637" xr:uid="{56EACF60-EAFC-4478-92AD-8D116263F40A}"/>
    <cellStyle name="Comma 5 2 2 8" xfId="9604" xr:uid="{D2ABFC2B-9B2C-4396-B082-5428D6003417}"/>
    <cellStyle name="Comma 5 2 3" xfId="943" xr:uid="{50458ACA-8493-4D8E-8DB4-C50FEC4492B2}"/>
    <cellStyle name="Comma 5 2 3 2" xfId="1947" xr:uid="{1044024C-FED2-44E0-B85C-B583DCA4726F}"/>
    <cellStyle name="Comma 5 2 3 2 2" xfId="5026" xr:uid="{55DFFAA1-F5FC-46F9-8254-AB7957309761}"/>
    <cellStyle name="Comma 5 2 3 2 2 2" xfId="14079" xr:uid="{11781901-2492-4FDC-B072-CA70ED167766}"/>
    <cellStyle name="Comma 5 2 3 2 3" xfId="8040" xr:uid="{31B7F379-DC8F-491D-93B3-94BD75C9C29C}"/>
    <cellStyle name="Comma 5 2 3 2 3 2" xfId="17093" xr:uid="{F4CA642E-6506-4697-8F63-83CF173E3DD6}"/>
    <cellStyle name="Comma 5 2 3 2 4" xfId="11061" xr:uid="{512C2C15-8624-4322-9BF8-9B4E08B5F8BE}"/>
    <cellStyle name="Comma 5 2 3 3" xfId="2951" xr:uid="{91FF1DC7-7792-4FEE-9F79-EBB505417B5A}"/>
    <cellStyle name="Comma 5 2 3 3 2" xfId="6030" xr:uid="{6D955542-2EE6-4EE9-AB50-218888232593}"/>
    <cellStyle name="Comma 5 2 3 3 2 2" xfId="15083" xr:uid="{75672179-A26A-450E-80EC-9CC136DC7CED}"/>
    <cellStyle name="Comma 5 2 3 3 3" xfId="9044" xr:uid="{92B1849E-D6C5-43F6-BA34-EB294500A67D}"/>
    <cellStyle name="Comma 5 2 3 3 3 2" xfId="18097" xr:uid="{136AC681-175E-40F7-B2DC-B28BD582F444}"/>
    <cellStyle name="Comma 5 2 3 3 4" xfId="12065" xr:uid="{0CD83901-960A-43AA-BC28-4275D40C40B0}"/>
    <cellStyle name="Comma 5 2 3 4" xfId="4022" xr:uid="{02F57355-BBAC-415C-AA45-0966FA44C546}"/>
    <cellStyle name="Comma 5 2 3 4 2" xfId="13075" xr:uid="{2A2A9170-62D9-4154-85B9-7200E66B3FBF}"/>
    <cellStyle name="Comma 5 2 3 5" xfId="7036" xr:uid="{80D17C5D-223B-469D-832A-7C156FB20D7A}"/>
    <cellStyle name="Comma 5 2 3 5 2" xfId="16089" xr:uid="{0B5FC222-6420-4D30-926E-5B83EEFDA338}"/>
    <cellStyle name="Comma 5 2 3 6" xfId="10057" xr:uid="{2BB6AE9B-48E9-4678-B331-8A9D4366A92B}"/>
    <cellStyle name="Comma 5 2 4" xfId="944" xr:uid="{CF6EE6D9-C8C4-46F5-A6E0-CCD77C635121}"/>
    <cellStyle name="Comma 5 2 4 2" xfId="1948" xr:uid="{FA89D855-169D-4E33-B6A4-666364ADB51C}"/>
    <cellStyle name="Comma 5 2 4 2 2" xfId="5027" xr:uid="{9D1133BB-1F32-41D7-8563-907C890DF328}"/>
    <cellStyle name="Comma 5 2 4 2 2 2" xfId="14080" xr:uid="{22BE6698-4A2C-45EC-8170-5B439A88AE49}"/>
    <cellStyle name="Comma 5 2 4 2 3" xfId="8041" xr:uid="{7E5DE3A7-8C08-4BE3-AE17-D13F315853AE}"/>
    <cellStyle name="Comma 5 2 4 2 3 2" xfId="17094" xr:uid="{BEE6D6DD-EB03-4536-B4AB-39417B3D0AA5}"/>
    <cellStyle name="Comma 5 2 4 2 4" xfId="11062" xr:uid="{71EED4A9-C87A-49CA-BD23-2D6E472F13E4}"/>
    <cellStyle name="Comma 5 2 4 3" xfId="2952" xr:uid="{5D9CB344-542B-4FF9-8D0A-2BA783D4D1E9}"/>
    <cellStyle name="Comma 5 2 4 3 2" xfId="6031" xr:uid="{D8D67B38-5395-4E25-9276-7DDB7AC5C3A3}"/>
    <cellStyle name="Comma 5 2 4 3 2 2" xfId="15084" xr:uid="{24883900-510C-4C33-86A8-FF3CD7A635BB}"/>
    <cellStyle name="Comma 5 2 4 3 3" xfId="9045" xr:uid="{560A7440-579C-473E-9662-9A428E4D57EB}"/>
    <cellStyle name="Comma 5 2 4 3 3 2" xfId="18098" xr:uid="{2F9C5080-64FB-4A4C-953F-8DF2B1674B0D}"/>
    <cellStyle name="Comma 5 2 4 3 4" xfId="12066" xr:uid="{7163AF48-1E00-4225-9C86-BA8F2D420F2D}"/>
    <cellStyle name="Comma 5 2 4 4" xfId="4023" xr:uid="{90A59C9E-A996-44FF-AA91-E965770AB05D}"/>
    <cellStyle name="Comma 5 2 4 4 2" xfId="13076" xr:uid="{AE6DEF31-B3CD-4BA0-8689-67678A9D6D91}"/>
    <cellStyle name="Comma 5 2 4 5" xfId="7037" xr:uid="{833E58BB-6F9D-4996-800B-4CB530375029}"/>
    <cellStyle name="Comma 5 2 4 5 2" xfId="16090" xr:uid="{06137355-E5D2-4CDA-A279-49197B3731F0}"/>
    <cellStyle name="Comma 5 2 4 6" xfId="10058" xr:uid="{B2245BA7-5E2A-44BB-B6EE-1F5CC40C507F}"/>
    <cellStyle name="Comma 5 2 5" xfId="1325" xr:uid="{5D79A0B1-F107-4FB7-91F4-1C2EC1798976}"/>
    <cellStyle name="Comma 5 2 5 2" xfId="4404" xr:uid="{D66E6468-F456-441B-ACC3-42C721582C19}"/>
    <cellStyle name="Comma 5 2 5 2 2" xfId="13457" xr:uid="{44BB0AF1-C076-49F2-AA7E-BC940F5AA39C}"/>
    <cellStyle name="Comma 5 2 5 3" xfId="7418" xr:uid="{F7E3AEB0-F063-456C-912B-5909AC9159FA}"/>
    <cellStyle name="Comma 5 2 5 3 2" xfId="16471" xr:uid="{790D1828-7058-4E3D-AB83-9D36E94A7AEF}"/>
    <cellStyle name="Comma 5 2 5 4" xfId="10439" xr:uid="{55969FF0-009A-40D2-A47C-5AB1AB1F3108}"/>
    <cellStyle name="Comma 5 2 6" xfId="2329" xr:uid="{4C318F50-FD05-4261-80F0-E615659ADC23}"/>
    <cellStyle name="Comma 5 2 6 2" xfId="5408" xr:uid="{520D2F2D-8B85-424D-A860-7BB9FB4BB070}"/>
    <cellStyle name="Comma 5 2 6 2 2" xfId="14461" xr:uid="{4A460E68-BCE6-46C9-9A80-EBA45961510B}"/>
    <cellStyle name="Comma 5 2 6 3" xfId="8422" xr:uid="{C269C61A-67C1-4B65-9454-25BAB8F029EC}"/>
    <cellStyle name="Comma 5 2 6 3 2" xfId="17475" xr:uid="{9B367B78-01D3-478C-8D85-F2334E30095C}"/>
    <cellStyle name="Comma 5 2 6 4" xfId="11443" xr:uid="{5CE78B26-1551-4F80-B9BF-AAB0335FF8B3}"/>
    <cellStyle name="Comma 5 2 7" xfId="3398" xr:uid="{269BBB41-3C66-4131-9E2F-3233BB26CC5D}"/>
    <cellStyle name="Comma 5 2 7 2" xfId="12451" xr:uid="{4BCB37D9-284B-4A29-8282-1359D6B84582}"/>
    <cellStyle name="Comma 5 2 8" xfId="6412" xr:uid="{30BC6368-25BE-474C-A614-74F6A2914F46}"/>
    <cellStyle name="Comma 5 2 8 2" xfId="15465" xr:uid="{34852D76-EFE7-441C-BD08-3054FB70F697}"/>
    <cellStyle name="Comma 5 2 9" xfId="9432" xr:uid="{B222D034-B4E7-4077-8DB5-62399852DA4A}"/>
    <cellStyle name="Comma 5 3" xfId="330" xr:uid="{3E333FAA-A06A-4435-8237-205C471AF6A4}"/>
    <cellStyle name="Comma 5 3 2" xfId="528" xr:uid="{F93C57A3-6012-4C5E-ACEA-9C6478D594F3}"/>
    <cellStyle name="Comma 5 3 2 2" xfId="945" xr:uid="{06A0E081-69D5-49CC-B180-920E736A4967}"/>
    <cellStyle name="Comma 5 3 2 2 2" xfId="1949" xr:uid="{4CFE57A2-D9FC-4CFC-9CC4-1711B71DF580}"/>
    <cellStyle name="Comma 5 3 2 2 2 2" xfId="5028" xr:uid="{E98B0CAB-91DB-499C-94D7-D5DAAF60413A}"/>
    <cellStyle name="Comma 5 3 2 2 2 2 2" xfId="14081" xr:uid="{410F911E-002E-4EB8-AF68-5C9DCC07864F}"/>
    <cellStyle name="Comma 5 3 2 2 2 3" xfId="8042" xr:uid="{B04221ED-2C14-40CA-B2AD-C2DF5D076E68}"/>
    <cellStyle name="Comma 5 3 2 2 2 3 2" xfId="17095" xr:uid="{FE41CE23-AFB1-4BB5-8318-7A1771E3D90E}"/>
    <cellStyle name="Comma 5 3 2 2 2 4" xfId="11063" xr:uid="{8E0A6CB0-50DB-4C8B-A128-B9A611C968B2}"/>
    <cellStyle name="Comma 5 3 2 2 3" xfId="2953" xr:uid="{CE4E4008-F6EB-4A94-825E-CCFF450BE855}"/>
    <cellStyle name="Comma 5 3 2 2 3 2" xfId="6032" xr:uid="{594347D0-3B15-4C8C-B039-D755EA498877}"/>
    <cellStyle name="Comma 5 3 2 2 3 2 2" xfId="15085" xr:uid="{D4999E07-58F1-4A14-BA36-8A15849DE1EE}"/>
    <cellStyle name="Comma 5 3 2 2 3 3" xfId="9046" xr:uid="{1912BEF1-3FE6-430D-99C8-70C24893EB01}"/>
    <cellStyle name="Comma 5 3 2 2 3 3 2" xfId="18099" xr:uid="{4C8BF4AE-E81B-45D8-8039-3E0FBE46AA58}"/>
    <cellStyle name="Comma 5 3 2 2 3 4" xfId="12067" xr:uid="{4240461F-72AA-4AF2-8C1E-950461EFD6A0}"/>
    <cellStyle name="Comma 5 3 2 2 4" xfId="4024" xr:uid="{9DFD0EC1-DE8C-4292-8AFD-D02208FBCAF2}"/>
    <cellStyle name="Comma 5 3 2 2 4 2" xfId="13077" xr:uid="{7CA997CC-E450-4705-A760-28B2E7CF4D2E}"/>
    <cellStyle name="Comma 5 3 2 2 5" xfId="7038" xr:uid="{C4A7FF99-2265-43C1-A1EB-D7636D4C1CEB}"/>
    <cellStyle name="Comma 5 3 2 2 5 2" xfId="16091" xr:uid="{9D102402-331D-4A2F-805B-0C3B0CADB5AE}"/>
    <cellStyle name="Comma 5 3 2 2 6" xfId="10059" xr:uid="{59CD1167-DAEE-4586-97BD-AFE763A33B5A}"/>
    <cellStyle name="Comma 5 3 2 3" xfId="946" xr:uid="{70482FA8-390A-4E57-AF33-9EEC73B967CF}"/>
    <cellStyle name="Comma 5 3 2 3 2" xfId="1950" xr:uid="{6D60DEEF-215F-462A-BA47-195F6E26A485}"/>
    <cellStyle name="Comma 5 3 2 3 2 2" xfId="5029" xr:uid="{7AC62089-00D0-49A6-A7FC-0D1F6D4E29A1}"/>
    <cellStyle name="Comma 5 3 2 3 2 2 2" xfId="14082" xr:uid="{0EEFFE8B-E40C-4214-A739-CE7BA7EF2926}"/>
    <cellStyle name="Comma 5 3 2 3 2 3" xfId="8043" xr:uid="{1549316A-40E0-4E69-B259-9065E4835A9B}"/>
    <cellStyle name="Comma 5 3 2 3 2 3 2" xfId="17096" xr:uid="{5037F41C-573B-4170-B763-5F5F4932D0CC}"/>
    <cellStyle name="Comma 5 3 2 3 2 4" xfId="11064" xr:uid="{7C9C3348-8872-49AA-8B5D-79ADCE94D314}"/>
    <cellStyle name="Comma 5 3 2 3 3" xfId="2954" xr:uid="{F15DEBE4-C48B-4712-B8CA-F405A1F7A0EC}"/>
    <cellStyle name="Comma 5 3 2 3 3 2" xfId="6033" xr:uid="{439E0F98-60CC-4D66-8E3A-3F9051473358}"/>
    <cellStyle name="Comma 5 3 2 3 3 2 2" xfId="15086" xr:uid="{383C4678-24F4-4443-A83F-A848D51B2C5D}"/>
    <cellStyle name="Comma 5 3 2 3 3 3" xfId="9047" xr:uid="{F2EDD8E0-B66E-4EBC-A08D-C4065E3B532A}"/>
    <cellStyle name="Comma 5 3 2 3 3 3 2" xfId="18100" xr:uid="{3A5C77A1-D5E6-4EE8-AC12-E8099B64A677}"/>
    <cellStyle name="Comma 5 3 2 3 3 4" xfId="12068" xr:uid="{FC2833E4-0BC7-4F3B-9799-7BDDAF397C85}"/>
    <cellStyle name="Comma 5 3 2 3 4" xfId="4025" xr:uid="{05DA53BD-2FDB-4E97-9566-FCA7BBD983D4}"/>
    <cellStyle name="Comma 5 3 2 3 4 2" xfId="13078" xr:uid="{C2254AB3-F7EE-463B-8A5B-CAF58753F8A1}"/>
    <cellStyle name="Comma 5 3 2 3 5" xfId="7039" xr:uid="{AB5110DF-A9A5-48D7-A160-AFAB6A08538E}"/>
    <cellStyle name="Comma 5 3 2 3 5 2" xfId="16092" xr:uid="{2EA2627B-7616-49D3-91DA-27D5E6BC2EDC}"/>
    <cellStyle name="Comma 5 3 2 3 6" xfId="10060" xr:uid="{04383ECC-DE61-4B3C-B47D-02EFF720B83B}"/>
    <cellStyle name="Comma 5 3 2 4" xfId="1535" xr:uid="{D6ECA344-9C9A-41B8-9102-3AD1C20E3615}"/>
    <cellStyle name="Comma 5 3 2 4 2" xfId="4614" xr:uid="{886AB421-5B23-4BC0-B13B-0AB7498E4BF2}"/>
    <cellStyle name="Comma 5 3 2 4 2 2" xfId="13667" xr:uid="{1FA030A8-C228-45BE-A83D-F895948BFF92}"/>
    <cellStyle name="Comma 5 3 2 4 3" xfId="7628" xr:uid="{4F3A60CD-1FA8-4F2F-AF21-DA3C7C84E32A}"/>
    <cellStyle name="Comma 5 3 2 4 3 2" xfId="16681" xr:uid="{746D92D5-1F0D-41F4-AF2C-945F6F245F23}"/>
    <cellStyle name="Comma 5 3 2 4 4" xfId="10649" xr:uid="{6666D30D-09B7-4B27-8DBB-B716D6E4F22C}"/>
    <cellStyle name="Comma 5 3 2 5" xfId="2539" xr:uid="{A2472D7C-7FD7-4CF5-B525-B93EB2DB154B}"/>
    <cellStyle name="Comma 5 3 2 5 2" xfId="5618" xr:uid="{4D55C483-3FD8-4CB8-ACFC-6448FAE85F9C}"/>
    <cellStyle name="Comma 5 3 2 5 2 2" xfId="14671" xr:uid="{AF1E168E-0B85-45B1-B8BC-E2B26B08613F}"/>
    <cellStyle name="Comma 5 3 2 5 3" xfId="8632" xr:uid="{187012B6-31F1-43F4-9D1D-177EE8F0B4DA}"/>
    <cellStyle name="Comma 5 3 2 5 3 2" xfId="17685" xr:uid="{E050EA17-4D9E-40E5-AFD2-0D92C1D7D18B}"/>
    <cellStyle name="Comma 5 3 2 5 4" xfId="11653" xr:uid="{C56CF49C-869D-43B8-8AEB-1AA80CA1E4FD}"/>
    <cellStyle name="Comma 5 3 2 6" xfId="3609" xr:uid="{65818719-D852-4482-9555-B413840A8762}"/>
    <cellStyle name="Comma 5 3 2 6 2" xfId="12662" xr:uid="{B836FDE6-4FDA-429E-A474-71B601359A05}"/>
    <cellStyle name="Comma 5 3 2 7" xfId="6623" xr:uid="{D465A8A8-54D9-45FA-8F04-1050C803F33C}"/>
    <cellStyle name="Comma 5 3 2 7 2" xfId="15676" xr:uid="{40B17289-C324-4D93-B99A-5213E9569DFC}"/>
    <cellStyle name="Comma 5 3 2 8" xfId="9643" xr:uid="{63939795-E875-494F-8EC8-00048A374179}"/>
    <cellStyle name="Comma 5 3 3" xfId="947" xr:uid="{64A05194-731E-4C8A-9B3C-5A4D4566ED42}"/>
    <cellStyle name="Comma 5 3 3 2" xfId="1951" xr:uid="{EFDC84E8-2BDF-4BF7-A891-7D48DD02D43D}"/>
    <cellStyle name="Comma 5 3 3 2 2" xfId="5030" xr:uid="{D7E0778A-90B8-4DF2-AAE0-6B6F8A817AF7}"/>
    <cellStyle name="Comma 5 3 3 2 2 2" xfId="14083" xr:uid="{7C1089D4-0F38-477A-94AC-A4C7C109EC1D}"/>
    <cellStyle name="Comma 5 3 3 2 3" xfId="8044" xr:uid="{88EC3D9C-89A5-4A96-95D5-EFD7CE8499E4}"/>
    <cellStyle name="Comma 5 3 3 2 3 2" xfId="17097" xr:uid="{8A6D7CF1-06CC-41D6-9B9E-9BF21E46C20E}"/>
    <cellStyle name="Comma 5 3 3 2 4" xfId="11065" xr:uid="{A197371A-AF45-4DCB-A4B5-966F4B3E1F13}"/>
    <cellStyle name="Comma 5 3 3 3" xfId="2955" xr:uid="{495B4C94-48DA-4898-9675-C1C38DFB07D5}"/>
    <cellStyle name="Comma 5 3 3 3 2" xfId="6034" xr:uid="{669B8345-218E-48B0-8DEF-FCB30F4C210C}"/>
    <cellStyle name="Comma 5 3 3 3 2 2" xfId="15087" xr:uid="{10883984-B127-4872-8084-C6E291550C49}"/>
    <cellStyle name="Comma 5 3 3 3 3" xfId="9048" xr:uid="{3B944863-9220-4923-9C76-C505D60E2348}"/>
    <cellStyle name="Comma 5 3 3 3 3 2" xfId="18101" xr:uid="{A02FE4ED-BAAB-41A5-9028-87A6EAB06B40}"/>
    <cellStyle name="Comma 5 3 3 3 4" xfId="12069" xr:uid="{3014ADA1-53A1-46BF-B1B9-8BE35CF73E59}"/>
    <cellStyle name="Comma 5 3 3 4" xfId="4026" xr:uid="{6B6A158B-1710-4985-B475-2749248768B9}"/>
    <cellStyle name="Comma 5 3 3 4 2" xfId="13079" xr:uid="{45192B1E-EE41-489D-9D6D-BEF54071E7C3}"/>
    <cellStyle name="Comma 5 3 3 5" xfId="7040" xr:uid="{2018A777-D981-4484-8289-44E7D42A0CED}"/>
    <cellStyle name="Comma 5 3 3 5 2" xfId="16093" xr:uid="{251B5946-8A65-4523-8FB1-1BABA0CA5D2C}"/>
    <cellStyle name="Comma 5 3 3 6" xfId="10061" xr:uid="{D93599E9-61BB-4A3D-B291-257814392EAD}"/>
    <cellStyle name="Comma 5 3 4" xfId="948" xr:uid="{1B028DBB-4F8D-48FD-AA37-02AEC6202728}"/>
    <cellStyle name="Comma 5 3 4 2" xfId="1952" xr:uid="{5C6E27C6-6CDC-466F-BEDE-DAB0EBF64F6E}"/>
    <cellStyle name="Comma 5 3 4 2 2" xfId="5031" xr:uid="{1D04A5EF-503C-4B95-96F3-EF5C8CF1759F}"/>
    <cellStyle name="Comma 5 3 4 2 2 2" xfId="14084" xr:uid="{6A42B964-9F1E-4C36-8FA5-22303875B9C1}"/>
    <cellStyle name="Comma 5 3 4 2 3" xfId="8045" xr:uid="{9C70164B-EC24-412F-BB45-AF9A42EE98CA}"/>
    <cellStyle name="Comma 5 3 4 2 3 2" xfId="17098" xr:uid="{893F52CD-E77E-4C45-A83D-BCA78836FF17}"/>
    <cellStyle name="Comma 5 3 4 2 4" xfId="11066" xr:uid="{F819F7DC-3CF1-44DD-B394-F69F8C6E1C81}"/>
    <cellStyle name="Comma 5 3 4 3" xfId="2956" xr:uid="{62FD5D9E-7C79-4ACB-9CC5-1D19B1863DFF}"/>
    <cellStyle name="Comma 5 3 4 3 2" xfId="6035" xr:uid="{58EEAB3C-AB94-45A0-8740-FB3206B9E12F}"/>
    <cellStyle name="Comma 5 3 4 3 2 2" xfId="15088" xr:uid="{870AD1F8-FE48-4E2A-9140-851B9420DE4B}"/>
    <cellStyle name="Comma 5 3 4 3 3" xfId="9049" xr:uid="{B3D0986C-B30D-4727-9ED1-762B610A59CC}"/>
    <cellStyle name="Comma 5 3 4 3 3 2" xfId="18102" xr:uid="{828262BF-12A1-48A8-82D1-BDC1F8755EED}"/>
    <cellStyle name="Comma 5 3 4 3 4" xfId="12070" xr:uid="{BCD5CCB8-B67E-4E6C-9AD4-48A1CF1C6CB0}"/>
    <cellStyle name="Comma 5 3 4 4" xfId="4027" xr:uid="{A757E3BC-0BBE-4AB9-8355-A8E1E1C773B7}"/>
    <cellStyle name="Comma 5 3 4 4 2" xfId="13080" xr:uid="{6D29E862-0907-4DD3-83D1-E67FBAA56C52}"/>
    <cellStyle name="Comma 5 3 4 5" xfId="7041" xr:uid="{3D84C931-486E-4FD7-813F-A89E605B32D8}"/>
    <cellStyle name="Comma 5 3 4 5 2" xfId="16094" xr:uid="{0A89B974-7B06-43DE-BD38-AF0B069C427A}"/>
    <cellStyle name="Comma 5 3 4 6" xfId="10062" xr:uid="{E171BA46-E4C1-44C7-B5AF-A757926D743A}"/>
    <cellStyle name="Comma 5 3 5" xfId="1364" xr:uid="{D874F168-966E-4ADB-8889-316F17BF3B58}"/>
    <cellStyle name="Comma 5 3 5 2" xfId="4443" xr:uid="{7D96F2A4-2557-493D-917A-87D48980B8FE}"/>
    <cellStyle name="Comma 5 3 5 2 2" xfId="13496" xr:uid="{C5FC499B-593E-4915-83B7-CE00F7F16C76}"/>
    <cellStyle name="Comma 5 3 5 3" xfId="7457" xr:uid="{9523CBB1-BC32-40C9-AC80-72DB9120A17E}"/>
    <cellStyle name="Comma 5 3 5 3 2" xfId="16510" xr:uid="{655514F6-8D43-4464-AE3C-E1F0B7C90EEA}"/>
    <cellStyle name="Comma 5 3 5 4" xfId="10478" xr:uid="{59CD8853-CD6B-4EA7-9675-25649C348EC3}"/>
    <cellStyle name="Comma 5 3 6" xfId="2368" xr:uid="{7D1ADBFC-98B7-47E0-A60E-10D38B6EFBB2}"/>
    <cellStyle name="Comma 5 3 6 2" xfId="5447" xr:uid="{5160BDB2-6D80-446E-97DF-5433EFFDE549}"/>
    <cellStyle name="Comma 5 3 6 2 2" xfId="14500" xr:uid="{9134E19E-827F-4F80-B248-F5B0E8297BE1}"/>
    <cellStyle name="Comma 5 3 6 3" xfId="8461" xr:uid="{6FE7A080-49AE-4BB0-8A9A-6207F73E9747}"/>
    <cellStyle name="Comma 5 3 6 3 2" xfId="17514" xr:uid="{363C35FA-8D97-4B49-94E6-0E8CD21C2F21}"/>
    <cellStyle name="Comma 5 3 6 4" xfId="11482" xr:uid="{F2E48FB4-9E10-4FD4-AE24-330335640868}"/>
    <cellStyle name="Comma 5 3 7" xfId="3437" xr:uid="{01600423-7BB5-48EE-82A7-99E4ABCDDA2A}"/>
    <cellStyle name="Comma 5 3 7 2" xfId="12490" xr:uid="{32E896C4-D1D2-4255-BCCD-43D832385252}"/>
    <cellStyle name="Comma 5 3 8" xfId="6451" xr:uid="{C9E6F3A6-FA7F-4EFC-AD26-C81E595E3D80}"/>
    <cellStyle name="Comma 5 3 8 2" xfId="15504" xr:uid="{51CB3D2E-02DB-469D-BE1E-F8E625715C49}"/>
    <cellStyle name="Comma 5 3 9" xfId="9471" xr:uid="{0E529A9D-BC40-44F4-9942-4542F96CB227}"/>
    <cellStyle name="Comma 5 4" xfId="475" xr:uid="{2B9DD5AA-087C-4D07-8D61-18BC0D7AD56C}"/>
    <cellStyle name="Comma 5 4 2" xfId="949" xr:uid="{7DDD5040-FDAF-4544-B570-05A4F49D8320}"/>
    <cellStyle name="Comma 5 4 2 2" xfId="1953" xr:uid="{DA0FF197-8B24-4FC7-9011-FC3ECC93F91F}"/>
    <cellStyle name="Comma 5 4 2 2 2" xfId="5032" xr:uid="{5F3BFEF0-27F3-4CC2-AEAA-90527EEADA8F}"/>
    <cellStyle name="Comma 5 4 2 2 2 2" xfId="14085" xr:uid="{7E73490A-D6D8-4469-B4BF-6270A1F67ADD}"/>
    <cellStyle name="Comma 5 4 2 2 3" xfId="8046" xr:uid="{0CBA7B88-558F-4605-8BDA-FD68A11CF723}"/>
    <cellStyle name="Comma 5 4 2 2 3 2" xfId="17099" xr:uid="{8D1A8D8B-DC37-496E-A136-3D4C89855E47}"/>
    <cellStyle name="Comma 5 4 2 2 4" xfId="11067" xr:uid="{6C88424E-9E3A-41DE-8119-0C70B59383DA}"/>
    <cellStyle name="Comma 5 4 2 3" xfId="2957" xr:uid="{4AE223CA-142D-430F-A86F-B0FD3ECD98C4}"/>
    <cellStyle name="Comma 5 4 2 3 2" xfId="6036" xr:uid="{98E34857-D0E9-4ED3-8081-7EE295AEBA4E}"/>
    <cellStyle name="Comma 5 4 2 3 2 2" xfId="15089" xr:uid="{BF47CC05-3B13-4E3D-A685-85E78C44CC0E}"/>
    <cellStyle name="Comma 5 4 2 3 3" xfId="9050" xr:uid="{CF3336FF-D83B-4DF2-9A60-BAD017517D78}"/>
    <cellStyle name="Comma 5 4 2 3 3 2" xfId="18103" xr:uid="{112969C4-309B-4245-AD46-253850687C18}"/>
    <cellStyle name="Comma 5 4 2 3 4" xfId="12071" xr:uid="{2D83EFFF-D30A-4243-9EDA-EAA86C955A60}"/>
    <cellStyle name="Comma 5 4 2 4" xfId="4028" xr:uid="{2DF237B1-2415-4365-A636-F6CDAFEC25EF}"/>
    <cellStyle name="Comma 5 4 2 4 2" xfId="13081" xr:uid="{5791FDE5-3D88-4DA2-8AB2-8FB0D2BF8067}"/>
    <cellStyle name="Comma 5 4 2 5" xfId="7042" xr:uid="{B38D936E-7958-4622-8FA2-E1A16518BD78}"/>
    <cellStyle name="Comma 5 4 2 5 2" xfId="16095" xr:uid="{14F1B14F-5833-4CFF-B4E9-BCF4EA9BBA3E}"/>
    <cellStyle name="Comma 5 4 2 6" xfId="10063" xr:uid="{1F9C6BD1-E9BA-4A84-9030-39F68D15611F}"/>
    <cellStyle name="Comma 5 4 3" xfId="950" xr:uid="{BDDBA9F1-C5B7-47EB-972D-21B6F3FC7BE9}"/>
    <cellStyle name="Comma 5 4 3 2" xfId="1954" xr:uid="{BA3372D9-908E-4046-BD20-079A5C2F9DDC}"/>
    <cellStyle name="Comma 5 4 3 2 2" xfId="5033" xr:uid="{2D65314E-2137-4404-9B6C-71A338DA1A19}"/>
    <cellStyle name="Comma 5 4 3 2 2 2" xfId="14086" xr:uid="{C10747B0-4DF5-48AC-B1D7-382A836D1F75}"/>
    <cellStyle name="Comma 5 4 3 2 3" xfId="8047" xr:uid="{4BE60590-492F-4C75-BA27-C02DF680EABE}"/>
    <cellStyle name="Comma 5 4 3 2 3 2" xfId="17100" xr:uid="{79A05A1C-518E-4F50-9989-ABD12EAFEA9C}"/>
    <cellStyle name="Comma 5 4 3 2 4" xfId="11068" xr:uid="{C82B2A9D-7653-4A1A-B634-FEDD7F87C5BD}"/>
    <cellStyle name="Comma 5 4 3 3" xfId="2958" xr:uid="{98E90FA9-02A4-43F6-948A-02985D7F4829}"/>
    <cellStyle name="Comma 5 4 3 3 2" xfId="6037" xr:uid="{4CBDA10E-292F-467E-8CCA-A23B24ACBAF8}"/>
    <cellStyle name="Comma 5 4 3 3 2 2" xfId="15090" xr:uid="{BA3E8A2A-DF24-467C-B579-146AD19CC3B9}"/>
    <cellStyle name="Comma 5 4 3 3 3" xfId="9051" xr:uid="{A2B30FB0-87E5-41CD-BF78-A8A739CC0AE6}"/>
    <cellStyle name="Comma 5 4 3 3 3 2" xfId="18104" xr:uid="{66071130-4C31-415F-B22E-C16D70DD0E06}"/>
    <cellStyle name="Comma 5 4 3 3 4" xfId="12072" xr:uid="{FDCA21AA-DEB7-4D4E-9095-55C57B34ABB7}"/>
    <cellStyle name="Comma 5 4 3 4" xfId="4029" xr:uid="{3A355D20-C9E6-440F-87F4-78F3D525CFC6}"/>
    <cellStyle name="Comma 5 4 3 4 2" xfId="13082" xr:uid="{CA16EA03-6CA9-4695-B916-18D1EF05B522}"/>
    <cellStyle name="Comma 5 4 3 5" xfId="7043" xr:uid="{C28A6651-32B6-47E9-82A1-E5AC83873191}"/>
    <cellStyle name="Comma 5 4 3 5 2" xfId="16096" xr:uid="{ABEED963-722E-471F-8B65-265F7EF63AE9}"/>
    <cellStyle name="Comma 5 4 3 6" xfId="10064" xr:uid="{803C75BF-0E3B-4646-8662-C1E4AC7A0434}"/>
    <cellStyle name="Comma 5 4 4" xfId="1484" xr:uid="{6C493673-D442-4BA6-9793-3F6F9D502440}"/>
    <cellStyle name="Comma 5 4 4 2" xfId="4563" xr:uid="{57A1FF54-724D-447C-B51B-CD22B3009D18}"/>
    <cellStyle name="Comma 5 4 4 2 2" xfId="13616" xr:uid="{079F55B4-5FB2-4D27-BBE0-9B0AF527C98E}"/>
    <cellStyle name="Comma 5 4 4 3" xfId="7577" xr:uid="{D076EAA1-9D40-4918-95BC-900924ED31C1}"/>
    <cellStyle name="Comma 5 4 4 3 2" xfId="16630" xr:uid="{A98C3301-AD29-4E6A-86AC-76A880141CEB}"/>
    <cellStyle name="Comma 5 4 4 4" xfId="10598" xr:uid="{8EFABF89-9A87-4A2A-8EB4-76C894880A64}"/>
    <cellStyle name="Comma 5 4 5" xfId="2488" xr:uid="{5B204CEB-CA80-4F30-9064-7A30369C59E2}"/>
    <cellStyle name="Comma 5 4 5 2" xfId="5567" xr:uid="{DAD50EE4-FA4E-4F2C-9856-E014BCF8DE74}"/>
    <cellStyle name="Comma 5 4 5 2 2" xfId="14620" xr:uid="{8C599E18-4DBA-44BF-8AB5-CF3DFAF08677}"/>
    <cellStyle name="Comma 5 4 5 3" xfId="8581" xr:uid="{A37593C6-AB40-460F-A3E3-DC7651045AC8}"/>
    <cellStyle name="Comma 5 4 5 3 2" xfId="17634" xr:uid="{D0B22E84-E232-4A21-AC48-06682465B25D}"/>
    <cellStyle name="Comma 5 4 5 4" xfId="11602" xr:uid="{D7BFC7C1-1D84-4B98-8824-5F167EBB4BB6}"/>
    <cellStyle name="Comma 5 4 6" xfId="3558" xr:uid="{1C508917-69B6-41D1-ABDA-8F5C66E8BEA1}"/>
    <cellStyle name="Comma 5 4 6 2" xfId="12611" xr:uid="{E5DF7F89-E0A4-4B87-80C8-E7F574FA8DB5}"/>
    <cellStyle name="Comma 5 4 7" xfId="6572" xr:uid="{1A7911A0-45F2-4DA7-9FBA-46AC0A8B2B4F}"/>
    <cellStyle name="Comma 5 4 7 2" xfId="15625" xr:uid="{4DCAF74F-956F-4B93-B119-4E5F1680B72C}"/>
    <cellStyle name="Comma 5 4 8" xfId="9592" xr:uid="{C605D89A-DA42-4363-B6AE-384AD03D367C}"/>
    <cellStyle name="Comma 5 5" xfId="951" xr:uid="{D3B667FD-1650-455A-9326-ED94C5C30B25}"/>
    <cellStyle name="Comma 5 5 2" xfId="1955" xr:uid="{21ED434F-5C92-449C-8F1F-0EAFCBFE489E}"/>
    <cellStyle name="Comma 5 5 2 2" xfId="5034" xr:uid="{4C4025ED-9B96-4126-B153-5A5361A7BFD2}"/>
    <cellStyle name="Comma 5 5 2 2 2" xfId="14087" xr:uid="{39448CC5-53F6-4116-B61F-0A2DB687C3EC}"/>
    <cellStyle name="Comma 5 5 2 3" xfId="8048" xr:uid="{E0E4D8E8-4B53-4C43-A390-31E43014A743}"/>
    <cellStyle name="Comma 5 5 2 3 2" xfId="17101" xr:uid="{DB009B0C-DAF8-4C5D-A103-57C4E8908B4B}"/>
    <cellStyle name="Comma 5 5 2 4" xfId="11069" xr:uid="{A73966D4-8A15-43F4-8583-B70FAD2C6F84}"/>
    <cellStyle name="Comma 5 5 3" xfId="2959" xr:uid="{B2A8C598-24E4-4720-B42F-90414A7B0C37}"/>
    <cellStyle name="Comma 5 5 3 2" xfId="6038" xr:uid="{C705FA8E-DA13-4035-AB14-0FE10DCC0E47}"/>
    <cellStyle name="Comma 5 5 3 2 2" xfId="15091" xr:uid="{7F3B81DD-62CA-482E-AAA4-7E0F4F86F2DE}"/>
    <cellStyle name="Comma 5 5 3 3" xfId="9052" xr:uid="{30F56EE2-7EC3-4CB8-8243-C1A640F4A571}"/>
    <cellStyle name="Comma 5 5 3 3 2" xfId="18105" xr:uid="{DD139FFB-2503-4AD9-8420-273F81C28C2D}"/>
    <cellStyle name="Comma 5 5 3 4" xfId="12073" xr:uid="{A6306C51-D129-489E-8531-44A4AF541DA4}"/>
    <cellStyle name="Comma 5 5 4" xfId="4030" xr:uid="{6EB5738F-4434-457C-A7C0-1842FF023C7E}"/>
    <cellStyle name="Comma 5 5 4 2" xfId="13083" xr:uid="{FADCA89A-D7D2-413B-B740-02342A7F0657}"/>
    <cellStyle name="Comma 5 5 5" xfId="7044" xr:uid="{10D744D4-AFDA-4454-AB21-57FAEAB09EC6}"/>
    <cellStyle name="Comma 5 5 5 2" xfId="16097" xr:uid="{A33E8BE6-0DA6-44FA-8BE6-D568D998B0EA}"/>
    <cellStyle name="Comma 5 5 6" xfId="10065" xr:uid="{B98CA550-1CF5-4FFF-A72B-6D4FBD372941}"/>
    <cellStyle name="Comma 5 6" xfId="952" xr:uid="{3890D465-17E7-4C2B-8384-5EE9F40F0C3C}"/>
    <cellStyle name="Comma 5 6 2" xfId="1956" xr:uid="{F0C3BB8E-A402-49EC-8DC2-8D5D55A6059D}"/>
    <cellStyle name="Comma 5 6 2 2" xfId="5035" xr:uid="{B53685F0-2D46-477B-9521-677DA22E5FAD}"/>
    <cellStyle name="Comma 5 6 2 2 2" xfId="14088" xr:uid="{6B32DA61-DFF8-4102-93B7-50DFD604EFA4}"/>
    <cellStyle name="Comma 5 6 2 3" xfId="8049" xr:uid="{C865458B-57A9-4BAA-8777-ADB26F38804A}"/>
    <cellStyle name="Comma 5 6 2 3 2" xfId="17102" xr:uid="{58D88A1A-2F3D-4487-B044-339F9561FFEA}"/>
    <cellStyle name="Comma 5 6 2 4" xfId="11070" xr:uid="{3B8BE8D1-891D-4022-BCC3-8023CA29F288}"/>
    <cellStyle name="Comma 5 6 3" xfId="2960" xr:uid="{6CDA8782-8F53-4F43-B9B2-B5EBC564BE88}"/>
    <cellStyle name="Comma 5 6 3 2" xfId="6039" xr:uid="{05C72644-094E-4628-8D50-8303BB9DFC45}"/>
    <cellStyle name="Comma 5 6 3 2 2" xfId="15092" xr:uid="{3281415E-2C38-4071-B2E1-74D7F38BFBDD}"/>
    <cellStyle name="Comma 5 6 3 3" xfId="9053" xr:uid="{FD02D8DB-600C-40C7-875B-4A43C84BAF7A}"/>
    <cellStyle name="Comma 5 6 3 3 2" xfId="18106" xr:uid="{D5CECA60-E01F-4D2F-8EBE-E5B4C86E514A}"/>
    <cellStyle name="Comma 5 6 3 4" xfId="12074" xr:uid="{51684C71-30B6-4B2A-B7BB-DBC442F27A01}"/>
    <cellStyle name="Comma 5 6 4" xfId="4031" xr:uid="{99B29989-A1FE-4C00-85B1-47022A29B652}"/>
    <cellStyle name="Comma 5 6 4 2" xfId="13084" xr:uid="{2D1DCE56-BDC1-4FBB-A7EB-22064AFAC85A}"/>
    <cellStyle name="Comma 5 6 5" xfId="7045" xr:uid="{30FCF177-F2E3-4B03-A5E9-13AF38FE0ADF}"/>
    <cellStyle name="Comma 5 6 5 2" xfId="16098" xr:uid="{D48E00DC-F781-4091-A76D-00C150B8DC0A}"/>
    <cellStyle name="Comma 5 6 6" xfId="10066" xr:uid="{704175F0-FD67-433B-8563-6B213EF7F7CE}"/>
    <cellStyle name="Comma 5 7" xfId="1313" xr:uid="{5E13E666-20E1-438A-899C-8B49C3CBCF72}"/>
    <cellStyle name="Comma 5 7 2" xfId="4392" xr:uid="{D8E4751F-6B31-42B1-8A18-F33D01B18BD3}"/>
    <cellStyle name="Comma 5 7 2 2" xfId="13445" xr:uid="{C5FBB544-8635-4E8C-B91E-692689A29DE7}"/>
    <cellStyle name="Comma 5 7 3" xfId="7406" xr:uid="{D763775D-0CE6-43D5-8A9F-1333016CCB9F}"/>
    <cellStyle name="Comma 5 7 3 2" xfId="16459" xr:uid="{0936C3DA-79E4-49BD-9C2E-89439BB5FD7E}"/>
    <cellStyle name="Comma 5 7 4" xfId="10427" xr:uid="{2BA2F61E-84AE-4AB5-88B2-A5840540724F}"/>
    <cellStyle name="Comma 5 8" xfId="2317" xr:uid="{9CA42651-24D1-4646-A114-49AD00DDA43F}"/>
    <cellStyle name="Comma 5 8 2" xfId="5396" xr:uid="{43307B15-A60D-4AE4-B83F-ECCF29162010}"/>
    <cellStyle name="Comma 5 8 2 2" xfId="14449" xr:uid="{20ED7443-FAAA-48A6-B652-EC5D812E3B08}"/>
    <cellStyle name="Comma 5 8 3" xfId="8410" xr:uid="{046865B4-EE5E-4425-9962-CABD53131A59}"/>
    <cellStyle name="Comma 5 8 3 2" xfId="17463" xr:uid="{DFBE7844-F9C7-4180-B3A6-8DAB20CA0244}"/>
    <cellStyle name="Comma 5 8 4" xfId="11431" xr:uid="{4321C97D-76AD-4608-8550-1E5627B836AC}"/>
    <cellStyle name="Comma 5 9" xfId="3386" xr:uid="{1D0C96C2-FEE9-4D5D-BB24-0AAD967D747B}"/>
    <cellStyle name="Comma 5 9 2" xfId="12439" xr:uid="{9744361C-F164-4093-BFA0-6485835B4E32}"/>
    <cellStyle name="Comma 6" xfId="146" xr:uid="{579E7099-18DB-4027-B24A-B7BC382D041A}"/>
    <cellStyle name="Comma 6 10" xfId="3384" xr:uid="{C4ED60FC-042F-426F-84C7-61273B0DB28F}"/>
    <cellStyle name="Comma 6 10 2" xfId="12437" xr:uid="{3B540904-6F5E-445A-A57E-F2E08DE93068}"/>
    <cellStyle name="Comma 6 11" xfId="6398" xr:uid="{C4FA8683-1441-4CC2-809C-8B0038225E4F}"/>
    <cellStyle name="Comma 6 11 2" xfId="15451" xr:uid="{B0455DC6-FDF9-4275-B841-50DE66B443E8}"/>
    <cellStyle name="Comma 6 12" xfId="9418" xr:uid="{AE29E549-68E0-44F5-B9A9-76381BC9B4B4}"/>
    <cellStyle name="Comma 6 2" xfId="211" xr:uid="{4C633B51-7339-4C65-BFB7-D2A50CF5C9CF}"/>
    <cellStyle name="Comma 6 2 10" xfId="9438" xr:uid="{9D45DE1B-767C-44D4-889C-04DD756BF10B}"/>
    <cellStyle name="Comma 6 2 2" xfId="336" xr:uid="{7B39EEA7-CC26-4C68-9F3C-E4AF06FD936B}"/>
    <cellStyle name="Comma 6 2 2 2" xfId="534" xr:uid="{484F458A-BD12-465F-A79D-BE7A1BA64C1A}"/>
    <cellStyle name="Comma 6 2 2 2 2" xfId="953" xr:uid="{DD00DA59-1A91-4E93-80E0-E16DC77E7162}"/>
    <cellStyle name="Comma 6 2 2 2 2 2" xfId="1957" xr:uid="{50DC0E9F-B5B1-47AC-8C81-5823D043A926}"/>
    <cellStyle name="Comma 6 2 2 2 2 2 2" xfId="5036" xr:uid="{692B82DC-2E23-408A-86EF-BD8799CA3419}"/>
    <cellStyle name="Comma 6 2 2 2 2 2 2 2" xfId="14089" xr:uid="{9E2CF098-5B41-4BA0-BD86-28A64C947A24}"/>
    <cellStyle name="Comma 6 2 2 2 2 2 3" xfId="8050" xr:uid="{E0545160-D23D-431B-8E03-C1537C5EE775}"/>
    <cellStyle name="Comma 6 2 2 2 2 2 3 2" xfId="17103" xr:uid="{95CE8D9F-727C-4DCD-989E-F5A8B7B27FDE}"/>
    <cellStyle name="Comma 6 2 2 2 2 2 4" xfId="11071" xr:uid="{EF4ED872-78F4-490B-9FB7-C1A0F9F2298F}"/>
    <cellStyle name="Comma 6 2 2 2 2 3" xfId="2961" xr:uid="{A4D5051C-B0F1-4287-91F9-4A6DB1111BB4}"/>
    <cellStyle name="Comma 6 2 2 2 2 3 2" xfId="6040" xr:uid="{7A2BF778-3C87-4DE5-A520-B631F8C94E9E}"/>
    <cellStyle name="Comma 6 2 2 2 2 3 2 2" xfId="15093" xr:uid="{F8CFF728-3AD8-4157-AB9D-DD5771620A15}"/>
    <cellStyle name="Comma 6 2 2 2 2 3 3" xfId="9054" xr:uid="{F6F6117F-DBC8-4938-837F-31885C3B1878}"/>
    <cellStyle name="Comma 6 2 2 2 2 3 3 2" xfId="18107" xr:uid="{FA68D111-21DB-4078-86DA-4268B66CEAA5}"/>
    <cellStyle name="Comma 6 2 2 2 2 3 4" xfId="12075" xr:uid="{B192643F-97CB-4E87-8EEF-BF8E9D38E5A5}"/>
    <cellStyle name="Comma 6 2 2 2 2 4" xfId="4032" xr:uid="{3B75B1FB-C90E-4CC1-9282-0BF1E1A69A50}"/>
    <cellStyle name="Comma 6 2 2 2 2 4 2" xfId="13085" xr:uid="{C6F78123-1DBD-468A-8C00-A221BB4260FA}"/>
    <cellStyle name="Comma 6 2 2 2 2 5" xfId="7046" xr:uid="{E22273D9-C8FF-4432-B408-1D07B7785F1E}"/>
    <cellStyle name="Comma 6 2 2 2 2 5 2" xfId="16099" xr:uid="{60EE1191-16C3-4A9B-AF73-A44E080167AF}"/>
    <cellStyle name="Comma 6 2 2 2 2 6" xfId="10067" xr:uid="{0DAB403F-FE66-4933-B934-E61B747D303E}"/>
    <cellStyle name="Comma 6 2 2 2 3" xfId="954" xr:uid="{320F476D-801A-4B02-A6ED-2F833C9E1104}"/>
    <cellStyle name="Comma 6 2 2 2 3 2" xfId="1958" xr:uid="{17585BBA-95C0-4E6F-9C61-3D6C036C88DB}"/>
    <cellStyle name="Comma 6 2 2 2 3 2 2" xfId="5037" xr:uid="{C6F225F0-C630-4C45-BBFD-D8441ECBD388}"/>
    <cellStyle name="Comma 6 2 2 2 3 2 2 2" xfId="14090" xr:uid="{ED70D2F6-CF3A-4371-9286-C2ECB0332EED}"/>
    <cellStyle name="Comma 6 2 2 2 3 2 3" xfId="8051" xr:uid="{D513A991-FFF5-426A-8DBC-FE76935A44DC}"/>
    <cellStyle name="Comma 6 2 2 2 3 2 3 2" xfId="17104" xr:uid="{9A7D1066-AA0F-45D5-86B6-CEBDD9DD25AD}"/>
    <cellStyle name="Comma 6 2 2 2 3 2 4" xfId="11072" xr:uid="{D7CDB828-E9DE-458F-BFF4-0345F404A387}"/>
    <cellStyle name="Comma 6 2 2 2 3 3" xfId="2962" xr:uid="{294F5061-C365-46AD-A333-42BE7161FAD0}"/>
    <cellStyle name="Comma 6 2 2 2 3 3 2" xfId="6041" xr:uid="{F7B1FF00-8C8F-4C8A-A624-18A812CA6DE7}"/>
    <cellStyle name="Comma 6 2 2 2 3 3 2 2" xfId="15094" xr:uid="{92ACDC52-B486-46A8-BB33-44F278A4B24F}"/>
    <cellStyle name="Comma 6 2 2 2 3 3 3" xfId="9055" xr:uid="{2005ABAF-2493-48D5-96A9-865DBE45B74E}"/>
    <cellStyle name="Comma 6 2 2 2 3 3 3 2" xfId="18108" xr:uid="{84740D91-348A-4483-BF58-BF6F474C1466}"/>
    <cellStyle name="Comma 6 2 2 2 3 3 4" xfId="12076" xr:uid="{BC0F2A3C-AA09-4D6D-8CCB-AD28328F8392}"/>
    <cellStyle name="Comma 6 2 2 2 3 4" xfId="4033" xr:uid="{C84E9C16-C4A3-40F5-B543-86E33C132E18}"/>
    <cellStyle name="Comma 6 2 2 2 3 4 2" xfId="13086" xr:uid="{F60B54CD-1392-4BB4-872D-153BCCB561B0}"/>
    <cellStyle name="Comma 6 2 2 2 3 5" xfId="7047" xr:uid="{568CC121-E420-4DF4-8E95-D816A80AB2E9}"/>
    <cellStyle name="Comma 6 2 2 2 3 5 2" xfId="16100" xr:uid="{F37F0015-3A41-4A34-A20E-19BA2243F76D}"/>
    <cellStyle name="Comma 6 2 2 2 3 6" xfId="10068" xr:uid="{FB56D3AF-76C0-4F29-A82F-6BED83AADFC9}"/>
    <cellStyle name="Comma 6 2 2 2 4" xfId="1541" xr:uid="{A237000C-C884-4F5C-BC82-7FE3C92AB88C}"/>
    <cellStyle name="Comma 6 2 2 2 4 2" xfId="4620" xr:uid="{2D52D4C9-B7A3-4031-9619-1432A187C3F8}"/>
    <cellStyle name="Comma 6 2 2 2 4 2 2" xfId="13673" xr:uid="{710D6562-E5AF-4524-9DE9-4E458409CABE}"/>
    <cellStyle name="Comma 6 2 2 2 4 3" xfId="7634" xr:uid="{55F05B93-563F-4526-832F-EA9E5CB80218}"/>
    <cellStyle name="Comma 6 2 2 2 4 3 2" xfId="16687" xr:uid="{D50155EE-D98E-4FEE-8EDF-08AF6365243A}"/>
    <cellStyle name="Comma 6 2 2 2 4 4" xfId="10655" xr:uid="{0EE79C4C-B5A3-4B1D-B5AF-68C2C48FAC9A}"/>
    <cellStyle name="Comma 6 2 2 2 5" xfId="2545" xr:uid="{588B39BB-E98E-4FB8-9E6C-AF07EBBDB855}"/>
    <cellStyle name="Comma 6 2 2 2 5 2" xfId="5624" xr:uid="{62C5FDEF-441E-492C-B9F8-443C560680A0}"/>
    <cellStyle name="Comma 6 2 2 2 5 2 2" xfId="14677" xr:uid="{D09A1634-0759-470E-A595-B34F196959FA}"/>
    <cellStyle name="Comma 6 2 2 2 5 3" xfId="8638" xr:uid="{20E6CF30-7704-4352-B7BC-97B9B35EBFEF}"/>
    <cellStyle name="Comma 6 2 2 2 5 3 2" xfId="17691" xr:uid="{2CFDDEDD-F269-470B-A53B-1A37DD6FF011}"/>
    <cellStyle name="Comma 6 2 2 2 5 4" xfId="11659" xr:uid="{C709066A-8E67-40C9-A631-AECD7C4F608B}"/>
    <cellStyle name="Comma 6 2 2 2 6" xfId="3615" xr:uid="{EAEB5B82-8ED9-4481-A215-A3BADA088540}"/>
    <cellStyle name="Comma 6 2 2 2 6 2" xfId="12668" xr:uid="{60F937F1-B98D-43B2-85D2-36DA48691C86}"/>
    <cellStyle name="Comma 6 2 2 2 7" xfId="6629" xr:uid="{E525928B-8C74-4D3C-A284-57135BE237F8}"/>
    <cellStyle name="Comma 6 2 2 2 7 2" xfId="15682" xr:uid="{34373167-D93B-40BA-A356-6FC2268258E3}"/>
    <cellStyle name="Comma 6 2 2 2 8" xfId="9649" xr:uid="{549A9E38-F4D0-4BC9-B642-DADB64C3E811}"/>
    <cellStyle name="Comma 6 2 2 3" xfId="955" xr:uid="{F3A885BD-3A9D-4092-BEE7-D4F338F0BB26}"/>
    <cellStyle name="Comma 6 2 2 3 2" xfId="1959" xr:uid="{56479A41-DC54-476B-97FB-A79BB7ABDC70}"/>
    <cellStyle name="Comma 6 2 2 3 2 2" xfId="5038" xr:uid="{179BDC92-5815-41CD-B07E-A778B59E14AC}"/>
    <cellStyle name="Comma 6 2 2 3 2 2 2" xfId="14091" xr:uid="{6D5F6693-8E40-4CEB-9D30-BBAB989290A2}"/>
    <cellStyle name="Comma 6 2 2 3 2 3" xfId="8052" xr:uid="{DC71297C-D8EB-4217-93A6-D3DE5C35BA83}"/>
    <cellStyle name="Comma 6 2 2 3 2 3 2" xfId="17105" xr:uid="{FD9939E8-272D-42B6-B331-FB15F8CB7242}"/>
    <cellStyle name="Comma 6 2 2 3 2 4" xfId="11073" xr:uid="{E406733B-93FB-460E-B4A0-6BBFD9789CF1}"/>
    <cellStyle name="Comma 6 2 2 3 3" xfId="2963" xr:uid="{72CE8A2E-C37E-4ED1-843C-9ACDAC2CCE6E}"/>
    <cellStyle name="Comma 6 2 2 3 3 2" xfId="6042" xr:uid="{7C9FEB1B-0B40-46F4-BB09-55F29A2A65CB}"/>
    <cellStyle name="Comma 6 2 2 3 3 2 2" xfId="15095" xr:uid="{758CE9DE-181B-48D7-871B-745BD4457AA9}"/>
    <cellStyle name="Comma 6 2 2 3 3 3" xfId="9056" xr:uid="{79DAE86B-37C1-489F-8C7E-7408730673C8}"/>
    <cellStyle name="Comma 6 2 2 3 3 3 2" xfId="18109" xr:uid="{979A40CB-CA35-45B7-A264-BAE193D951DB}"/>
    <cellStyle name="Comma 6 2 2 3 3 4" xfId="12077" xr:uid="{2970BBDD-7E48-47E1-B845-B30B7D1B0F20}"/>
    <cellStyle name="Comma 6 2 2 3 4" xfId="4034" xr:uid="{CEC67C76-5F62-4FCF-AA23-B3936277E449}"/>
    <cellStyle name="Comma 6 2 2 3 4 2" xfId="13087" xr:uid="{67149855-206F-4281-931D-0B25C33639AB}"/>
    <cellStyle name="Comma 6 2 2 3 5" xfId="7048" xr:uid="{170A7583-8C3E-4E6D-A6DB-45276AF6C99D}"/>
    <cellStyle name="Comma 6 2 2 3 5 2" xfId="16101" xr:uid="{D3B5BF87-1414-4E9F-BA3A-6E12ED5BFB2C}"/>
    <cellStyle name="Comma 6 2 2 3 6" xfId="10069" xr:uid="{4E7514BB-ED45-4C24-ABF8-19215A165258}"/>
    <cellStyle name="Comma 6 2 2 4" xfId="956" xr:uid="{BA0FF26A-EB4C-4015-9E2C-4E2B4496985D}"/>
    <cellStyle name="Comma 6 2 2 4 2" xfId="1960" xr:uid="{396A905A-AA0F-4CD5-B8A3-7A6F6F52E404}"/>
    <cellStyle name="Comma 6 2 2 4 2 2" xfId="5039" xr:uid="{E90B856C-961F-4A09-BC8D-44524166EDD6}"/>
    <cellStyle name="Comma 6 2 2 4 2 2 2" xfId="14092" xr:uid="{AB64702C-1CA2-4B1D-9778-EAA448988FEC}"/>
    <cellStyle name="Comma 6 2 2 4 2 3" xfId="8053" xr:uid="{11B67BBD-15A3-42E5-8B51-ED8FB0EBF580}"/>
    <cellStyle name="Comma 6 2 2 4 2 3 2" xfId="17106" xr:uid="{E4868F39-1770-466E-9839-DE27EA1BFC76}"/>
    <cellStyle name="Comma 6 2 2 4 2 4" xfId="11074" xr:uid="{37C79289-1793-4696-BB7F-10C9D2C89787}"/>
    <cellStyle name="Comma 6 2 2 4 3" xfId="2964" xr:uid="{AB2E8C55-FED7-44BD-9507-9D9685CD8C98}"/>
    <cellStyle name="Comma 6 2 2 4 3 2" xfId="6043" xr:uid="{562135A9-8E54-4E73-9F9E-5257CCA8C46D}"/>
    <cellStyle name="Comma 6 2 2 4 3 2 2" xfId="15096" xr:uid="{055471F9-261F-4D0F-9631-C254DA9688A2}"/>
    <cellStyle name="Comma 6 2 2 4 3 3" xfId="9057" xr:uid="{7CB56A85-4EBB-4971-AA4B-637091668A6B}"/>
    <cellStyle name="Comma 6 2 2 4 3 3 2" xfId="18110" xr:uid="{EBE91B79-9C95-4B5D-9BD6-4DC4CCBE44B9}"/>
    <cellStyle name="Comma 6 2 2 4 3 4" xfId="12078" xr:uid="{C7B8AFF8-0506-4BE3-9CEB-C33AA100CB78}"/>
    <cellStyle name="Comma 6 2 2 4 4" xfId="4035" xr:uid="{5E1262CF-D76E-4698-A26E-5AC2DB819DA1}"/>
    <cellStyle name="Comma 6 2 2 4 4 2" xfId="13088" xr:uid="{0208A7C1-148C-42BB-89E9-A7819F91FE5D}"/>
    <cellStyle name="Comma 6 2 2 4 5" xfId="7049" xr:uid="{C5F81F90-F983-48CC-93DF-32AEBDCB1254}"/>
    <cellStyle name="Comma 6 2 2 4 5 2" xfId="16102" xr:uid="{06DCCF9D-A493-49B9-A222-65F9688C027E}"/>
    <cellStyle name="Comma 6 2 2 4 6" xfId="10070" xr:uid="{0B150C55-21DE-462B-A25A-DCC853ED9B97}"/>
    <cellStyle name="Comma 6 2 2 5" xfId="1370" xr:uid="{701C9919-FD33-4463-A77E-86C339209465}"/>
    <cellStyle name="Comma 6 2 2 5 2" xfId="4449" xr:uid="{321851EE-5C07-43A7-8B7E-481DB9930193}"/>
    <cellStyle name="Comma 6 2 2 5 2 2" xfId="13502" xr:uid="{8E3D1235-5A0A-489F-82A4-D58190DB883F}"/>
    <cellStyle name="Comma 6 2 2 5 3" xfId="7463" xr:uid="{7DBE8FD3-34C1-4230-8D09-C64C06F32EAC}"/>
    <cellStyle name="Comma 6 2 2 5 3 2" xfId="16516" xr:uid="{093D63A8-FFE0-466D-8B89-C8370F65AF52}"/>
    <cellStyle name="Comma 6 2 2 5 4" xfId="10484" xr:uid="{509EFADA-0343-4D0C-979A-5DB352BB1DB2}"/>
    <cellStyle name="Comma 6 2 2 6" xfId="2374" xr:uid="{2536A94C-6F61-4244-BD42-9F4FE369CC7B}"/>
    <cellStyle name="Comma 6 2 2 6 2" xfId="5453" xr:uid="{CF6A963A-97F7-4629-9892-6BAC197D8E18}"/>
    <cellStyle name="Comma 6 2 2 6 2 2" xfId="14506" xr:uid="{1A59EB17-CC35-422C-A241-F03ABEF2EBF5}"/>
    <cellStyle name="Comma 6 2 2 6 3" xfId="8467" xr:uid="{E0D50333-97CB-4C02-BBC8-0356106E5840}"/>
    <cellStyle name="Comma 6 2 2 6 3 2" xfId="17520" xr:uid="{5AAF7535-F62D-43FA-9314-7548B25FC5A7}"/>
    <cellStyle name="Comma 6 2 2 6 4" xfId="11488" xr:uid="{78248C46-6D55-4DD3-8911-DF8F8D9914F8}"/>
    <cellStyle name="Comma 6 2 2 7" xfId="3443" xr:uid="{A7463CEC-CB15-409B-896B-EB55A5AD2293}"/>
    <cellStyle name="Comma 6 2 2 7 2" xfId="12496" xr:uid="{AC19FE80-A72C-4BD6-B7A1-9B59A0F3F93C}"/>
    <cellStyle name="Comma 6 2 2 8" xfId="6457" xr:uid="{9243D1ED-3DC2-48A0-8B2A-4E5FD7041E73}"/>
    <cellStyle name="Comma 6 2 2 8 2" xfId="15510" xr:uid="{F76E6D45-9057-4B2C-982D-D40DEBDF93EF}"/>
    <cellStyle name="Comma 6 2 2 9" xfId="9477" xr:uid="{CB7B949C-C8F4-402A-94B8-7DC64D95FEFD}"/>
    <cellStyle name="Comma 6 2 3" xfId="493" xr:uid="{0FC3D43B-4453-48CC-BA9B-4306654DD468}"/>
    <cellStyle name="Comma 6 2 3 2" xfId="957" xr:uid="{45EAE70C-C0B9-4BE3-BB76-1D9E2A543590}"/>
    <cellStyle name="Comma 6 2 3 2 2" xfId="1961" xr:uid="{7AA1FDD6-45C9-469A-8829-0824E05369D3}"/>
    <cellStyle name="Comma 6 2 3 2 2 2" xfId="5040" xr:uid="{49DC4211-5785-444A-BADC-E9A722BE785C}"/>
    <cellStyle name="Comma 6 2 3 2 2 2 2" xfId="14093" xr:uid="{5A3F59BF-EF31-47AF-B6A5-28D52FA4B980}"/>
    <cellStyle name="Comma 6 2 3 2 2 3" xfId="8054" xr:uid="{D1998023-1544-4475-9E28-0DA84E9FB47C}"/>
    <cellStyle name="Comma 6 2 3 2 2 3 2" xfId="17107" xr:uid="{460FD1B3-83C6-434C-88BA-450F31BCFE24}"/>
    <cellStyle name="Comma 6 2 3 2 2 4" xfId="11075" xr:uid="{36C89EF8-81FE-4DA6-9D57-F15890FDBDEA}"/>
    <cellStyle name="Comma 6 2 3 2 3" xfId="2965" xr:uid="{9496745E-41F3-4559-8AC6-65D8419A8D47}"/>
    <cellStyle name="Comma 6 2 3 2 3 2" xfId="6044" xr:uid="{9DE80E89-F9C3-47EB-AD75-E662DBF235BE}"/>
    <cellStyle name="Comma 6 2 3 2 3 2 2" xfId="15097" xr:uid="{0D41368D-7A06-4A3E-8301-B2F28316D8CD}"/>
    <cellStyle name="Comma 6 2 3 2 3 3" xfId="9058" xr:uid="{0616F25F-382B-4858-A83D-3B87D8CF253A}"/>
    <cellStyle name="Comma 6 2 3 2 3 3 2" xfId="18111" xr:uid="{98EB84E1-DB99-4CB7-BFEF-6B12C0FD42AB}"/>
    <cellStyle name="Comma 6 2 3 2 3 4" xfId="12079" xr:uid="{681C5AB9-1CFC-4497-9EB0-7FFF13ABD5A0}"/>
    <cellStyle name="Comma 6 2 3 2 4" xfId="4036" xr:uid="{9F2C6EFF-17B8-4BF2-BDA7-18D70806BEEA}"/>
    <cellStyle name="Comma 6 2 3 2 4 2" xfId="13089" xr:uid="{2C67A504-A52F-438E-8E27-5785ADC91A73}"/>
    <cellStyle name="Comma 6 2 3 2 5" xfId="7050" xr:uid="{11256F5E-BDA0-43AD-882A-086D0AE5E76C}"/>
    <cellStyle name="Comma 6 2 3 2 5 2" xfId="16103" xr:uid="{5971D4C5-E7C8-4BEF-B0E6-D8B738E8ECE0}"/>
    <cellStyle name="Comma 6 2 3 2 6" xfId="10071" xr:uid="{D6ACB8C3-9F27-49DB-97CA-8CC5993072FC}"/>
    <cellStyle name="Comma 6 2 3 3" xfId="958" xr:uid="{85781D35-9BBD-401E-9A1C-C3A606BA6C93}"/>
    <cellStyle name="Comma 6 2 3 3 2" xfId="1962" xr:uid="{E038A61E-7846-4B2D-8BC4-10AA95C1369D}"/>
    <cellStyle name="Comma 6 2 3 3 2 2" xfId="5041" xr:uid="{EC7373C9-F11D-4E2F-A2DE-C25BE8A31AB7}"/>
    <cellStyle name="Comma 6 2 3 3 2 2 2" xfId="14094" xr:uid="{E8092ED5-FF3D-472E-8CCF-C6C32089BDF8}"/>
    <cellStyle name="Comma 6 2 3 3 2 3" xfId="8055" xr:uid="{71380445-342E-4535-983C-88D0A1DF07DE}"/>
    <cellStyle name="Comma 6 2 3 3 2 3 2" xfId="17108" xr:uid="{85CA1A17-AA7F-43C8-B7AF-B34D25BDC950}"/>
    <cellStyle name="Comma 6 2 3 3 2 4" xfId="11076" xr:uid="{ED325059-F7EB-4617-9A6A-167733AB798E}"/>
    <cellStyle name="Comma 6 2 3 3 3" xfId="2966" xr:uid="{34AE8A7B-CD05-40E5-A436-4E4A15FEF9C0}"/>
    <cellStyle name="Comma 6 2 3 3 3 2" xfId="6045" xr:uid="{8E921C92-C4E4-4241-8424-859B283246E5}"/>
    <cellStyle name="Comma 6 2 3 3 3 2 2" xfId="15098" xr:uid="{D4EA4CEB-251E-4E91-81A9-996272994E81}"/>
    <cellStyle name="Comma 6 2 3 3 3 3" xfId="9059" xr:uid="{C6B11FA1-B722-4722-93FA-F820C2482EAB}"/>
    <cellStyle name="Comma 6 2 3 3 3 3 2" xfId="18112" xr:uid="{B7E7A9D5-417F-45DF-9684-CDA45D79DEC0}"/>
    <cellStyle name="Comma 6 2 3 3 3 4" xfId="12080" xr:uid="{9A23027A-058D-4E9F-8124-E2282B11B44C}"/>
    <cellStyle name="Comma 6 2 3 3 4" xfId="4037" xr:uid="{A495516B-1D10-4167-A10A-2155878A6B1A}"/>
    <cellStyle name="Comma 6 2 3 3 4 2" xfId="13090" xr:uid="{29681B1E-1B96-4D77-A54F-9279915F580D}"/>
    <cellStyle name="Comma 6 2 3 3 5" xfId="7051" xr:uid="{F430F52A-F2D5-4146-8B3E-1CA23EB7DD23}"/>
    <cellStyle name="Comma 6 2 3 3 5 2" xfId="16104" xr:uid="{9743599F-6198-4F72-9313-1D32CC35D2DB}"/>
    <cellStyle name="Comma 6 2 3 3 6" xfId="10072" xr:uid="{75147E1C-EDF8-4253-8BAC-D47F1A9B0DB0}"/>
    <cellStyle name="Comma 6 2 3 4" xfId="1502" xr:uid="{27C0809F-9F05-4AD7-9BAA-2A96C8064C92}"/>
    <cellStyle name="Comma 6 2 3 4 2" xfId="4581" xr:uid="{058AAA06-9E40-4F56-A801-C5A4F0F8E22B}"/>
    <cellStyle name="Comma 6 2 3 4 2 2" xfId="13634" xr:uid="{8C2C3D05-021F-4942-B3CF-4654D799E729}"/>
    <cellStyle name="Comma 6 2 3 4 3" xfId="7595" xr:uid="{438EF7A5-9CFB-4911-921E-35FBF76E929A}"/>
    <cellStyle name="Comma 6 2 3 4 3 2" xfId="16648" xr:uid="{B8A25380-3469-4663-8C2F-AF1A6BC00198}"/>
    <cellStyle name="Comma 6 2 3 4 4" xfId="10616" xr:uid="{D1E2F2AE-E2DD-4DD8-85DF-18046480830E}"/>
    <cellStyle name="Comma 6 2 3 5" xfId="2506" xr:uid="{A43EC5BF-05AC-45D7-8CC8-08BBAE918768}"/>
    <cellStyle name="Comma 6 2 3 5 2" xfId="5585" xr:uid="{EE101748-CE9D-4513-9C1E-FF5217D34FDB}"/>
    <cellStyle name="Comma 6 2 3 5 2 2" xfId="14638" xr:uid="{52C3C143-5BC6-4C31-B614-D871D3F499EC}"/>
    <cellStyle name="Comma 6 2 3 5 3" xfId="8599" xr:uid="{2E4A4522-BE5D-4AC6-AE09-B8E3BD8B9169}"/>
    <cellStyle name="Comma 6 2 3 5 3 2" xfId="17652" xr:uid="{61054DB1-5179-43EF-933B-544DBCD299D1}"/>
    <cellStyle name="Comma 6 2 3 5 4" xfId="11620" xr:uid="{2E70B6E2-5C1D-4AC8-83C2-C83A52223E4C}"/>
    <cellStyle name="Comma 6 2 3 6" xfId="3576" xr:uid="{D3500C9E-3C53-42BE-B9BA-C2332DCD8216}"/>
    <cellStyle name="Comma 6 2 3 6 2" xfId="12629" xr:uid="{14C18A91-1F88-47A7-AB1D-6751F203A7E8}"/>
    <cellStyle name="Comma 6 2 3 7" xfId="6590" xr:uid="{E763C0CE-5015-455D-B76C-69DEB849181E}"/>
    <cellStyle name="Comma 6 2 3 7 2" xfId="15643" xr:uid="{5E0E7D3B-D0C9-4EF7-A6DB-9AFEC8F3AD92}"/>
    <cellStyle name="Comma 6 2 3 8" xfId="9610" xr:uid="{2F389F58-02E5-4E8B-8C54-7D9B45B7BC49}"/>
    <cellStyle name="Comma 6 2 4" xfId="959" xr:uid="{46FD55ED-00A1-43EC-88DF-38D68C6F58CA}"/>
    <cellStyle name="Comma 6 2 4 2" xfId="1963" xr:uid="{F1957A1B-24F4-4FAE-9127-16B38C44E5BB}"/>
    <cellStyle name="Comma 6 2 4 2 2" xfId="5042" xr:uid="{29E558E6-A21E-4295-B5EB-4D9EE2DF5180}"/>
    <cellStyle name="Comma 6 2 4 2 2 2" xfId="14095" xr:uid="{32F72D25-B0CF-4B4A-9C7F-73ACE26428F4}"/>
    <cellStyle name="Comma 6 2 4 2 3" xfId="8056" xr:uid="{692C6BA6-69E6-4FE4-864B-A0F46F84A82A}"/>
    <cellStyle name="Comma 6 2 4 2 3 2" xfId="17109" xr:uid="{FFDFB6ED-9E02-4938-BBB8-C110C647196C}"/>
    <cellStyle name="Comma 6 2 4 2 4" xfId="11077" xr:uid="{A47D7B9F-3D3B-43C9-9D6B-9AA37A6C91B3}"/>
    <cellStyle name="Comma 6 2 4 3" xfId="2967" xr:uid="{F28D6E39-24BE-466F-868B-959B95B09903}"/>
    <cellStyle name="Comma 6 2 4 3 2" xfId="6046" xr:uid="{A051B2C4-AC19-4285-AD82-457131698F90}"/>
    <cellStyle name="Comma 6 2 4 3 2 2" xfId="15099" xr:uid="{313EEAD7-5B54-4A5C-B37F-00C68678E513}"/>
    <cellStyle name="Comma 6 2 4 3 3" xfId="9060" xr:uid="{26E46667-A7FA-4380-B35D-79B3A2FA7363}"/>
    <cellStyle name="Comma 6 2 4 3 3 2" xfId="18113" xr:uid="{8807ABC3-1635-4DC2-9979-AA20904D34CC}"/>
    <cellStyle name="Comma 6 2 4 3 4" xfId="12081" xr:uid="{6BE04BA5-B889-4397-AFCF-7CC1A95DAD94}"/>
    <cellStyle name="Comma 6 2 4 4" xfId="4038" xr:uid="{48C7F52A-8D7B-405B-9A82-515CD7B91D4A}"/>
    <cellStyle name="Comma 6 2 4 4 2" xfId="13091" xr:uid="{607C0394-272E-4D31-9970-B2B9E0D7FA8C}"/>
    <cellStyle name="Comma 6 2 4 5" xfId="7052" xr:uid="{CE447724-ECAC-46B8-94F6-D1B0AAEFB297}"/>
    <cellStyle name="Comma 6 2 4 5 2" xfId="16105" xr:uid="{80636DF5-3403-499D-B151-656C20C6F3E5}"/>
    <cellStyle name="Comma 6 2 4 6" xfId="10073" xr:uid="{9B0A51E5-865C-4F2C-9F4C-934C88AF0763}"/>
    <cellStyle name="Comma 6 2 5" xfId="960" xr:uid="{95F27E3D-17E2-400C-968B-0C3CF79BE62C}"/>
    <cellStyle name="Comma 6 2 5 2" xfId="1964" xr:uid="{42722888-50AB-408F-8E51-12C777634939}"/>
    <cellStyle name="Comma 6 2 5 2 2" xfId="5043" xr:uid="{6E204427-6501-4A56-91EC-531FB3E21B6C}"/>
    <cellStyle name="Comma 6 2 5 2 2 2" xfId="14096" xr:uid="{F70ECFFB-4617-452A-9895-A1C271B84B76}"/>
    <cellStyle name="Comma 6 2 5 2 3" xfId="8057" xr:uid="{CE3BF243-E675-4310-8E67-71E82B9A6530}"/>
    <cellStyle name="Comma 6 2 5 2 3 2" xfId="17110" xr:uid="{50D76618-1EE5-4236-BC45-34ACD0F97D46}"/>
    <cellStyle name="Comma 6 2 5 2 4" xfId="11078" xr:uid="{2F80589B-A83B-40E5-BBE5-7C68D5FE1660}"/>
    <cellStyle name="Comma 6 2 5 3" xfId="2968" xr:uid="{9CC1114F-E851-45B5-8DE2-0E89C0529AD1}"/>
    <cellStyle name="Comma 6 2 5 3 2" xfId="6047" xr:uid="{E0CEC42F-31F3-483C-B562-477CA85FF224}"/>
    <cellStyle name="Comma 6 2 5 3 2 2" xfId="15100" xr:uid="{B407E50D-8E00-426F-BA1A-2CA848E734D9}"/>
    <cellStyle name="Comma 6 2 5 3 3" xfId="9061" xr:uid="{72A657DD-8C89-468D-8DF7-6122E7039725}"/>
    <cellStyle name="Comma 6 2 5 3 3 2" xfId="18114" xr:uid="{6148724C-6D01-4D3D-8DB3-95029FAAC515}"/>
    <cellStyle name="Comma 6 2 5 3 4" xfId="12082" xr:uid="{F782C7DC-70D5-4765-9A07-81917BCF1E9F}"/>
    <cellStyle name="Comma 6 2 5 4" xfId="4039" xr:uid="{FDF0E95A-03C4-4198-A406-662AC80BF228}"/>
    <cellStyle name="Comma 6 2 5 4 2" xfId="13092" xr:uid="{F060671F-E423-46AF-8E2D-581DCE43CF26}"/>
    <cellStyle name="Comma 6 2 5 5" xfId="7053" xr:uid="{034DE39E-3FA7-4246-B8F7-4FF6EDCA7F85}"/>
    <cellStyle name="Comma 6 2 5 5 2" xfId="16106" xr:uid="{F1782C5B-8C05-4779-8C35-042C506F4E9F}"/>
    <cellStyle name="Comma 6 2 5 6" xfId="10074" xr:uid="{7B2B7EB0-BB1D-49B7-921B-BCD28EF8C5F6}"/>
    <cellStyle name="Comma 6 2 6" xfId="1331" xr:uid="{0A2D5AB8-4BD4-4C8E-9154-7A0CA05E572A}"/>
    <cellStyle name="Comma 6 2 6 2" xfId="4410" xr:uid="{EC962D2F-98AE-4111-87B6-0EC2B8347919}"/>
    <cellStyle name="Comma 6 2 6 2 2" xfId="13463" xr:uid="{004C597E-DCE5-43DB-B915-68C23D560947}"/>
    <cellStyle name="Comma 6 2 6 3" xfId="7424" xr:uid="{ACDDD5F5-2ABA-42AD-BE82-710BA20B607E}"/>
    <cellStyle name="Comma 6 2 6 3 2" xfId="16477" xr:uid="{E5261F50-4D6D-464D-8D0D-37341EA323E0}"/>
    <cellStyle name="Comma 6 2 6 4" xfId="10445" xr:uid="{0F87F85F-E159-4544-85E6-4FDDF0012C6B}"/>
    <cellStyle name="Comma 6 2 7" xfId="2335" xr:uid="{ABA4D752-7E94-4814-9885-5D88B6BD0F0F}"/>
    <cellStyle name="Comma 6 2 7 2" xfId="5414" xr:uid="{7AF33048-25DF-446A-B3C2-BC77DFFB36F1}"/>
    <cellStyle name="Comma 6 2 7 2 2" xfId="14467" xr:uid="{597A132C-B00C-4501-B08E-9E3E140796B4}"/>
    <cellStyle name="Comma 6 2 7 3" xfId="8428" xr:uid="{929E6AC9-D857-488D-BB44-FD2E544BA486}"/>
    <cellStyle name="Comma 6 2 7 3 2" xfId="17481" xr:uid="{99F27465-CB4B-44CC-884B-5E53B32920FD}"/>
    <cellStyle name="Comma 6 2 7 4" xfId="11449" xr:uid="{F766B3E2-2212-4B9E-AFB2-CF97AC26CE00}"/>
    <cellStyle name="Comma 6 2 8" xfId="3404" xr:uid="{F2C98CE2-DC8B-4CA6-BDF7-253FD4DD2BA5}"/>
    <cellStyle name="Comma 6 2 8 2" xfId="12457" xr:uid="{2EAAC959-AEF5-4CDD-86CB-7F5C0B8E6225}"/>
    <cellStyle name="Comma 6 2 9" xfId="6418" xr:uid="{032B2BF3-EC39-4839-9BF4-0F7E64123838}"/>
    <cellStyle name="Comma 6 2 9 2" xfId="15471" xr:uid="{71D90622-164D-4FF2-814E-6B67D9D8FFB9}"/>
    <cellStyle name="Comma 6 3" xfId="203" xr:uid="{133BC00E-1E6C-4AEF-9AE7-73F45836FEAA}"/>
    <cellStyle name="Comma 6 3 2" xfId="490" xr:uid="{F94EA1CA-5ED4-4DAA-AF6D-7CCA3F718C54}"/>
    <cellStyle name="Comma 6 3 2 2" xfId="961" xr:uid="{12EF1DB9-E8CD-41BB-B6C5-76AD49E04B72}"/>
    <cellStyle name="Comma 6 3 2 2 2" xfId="1965" xr:uid="{955E095E-BE1F-4911-92DE-A228CB218EE7}"/>
    <cellStyle name="Comma 6 3 2 2 2 2" xfId="5044" xr:uid="{630F8E55-19F8-4755-85A1-83F1333B1898}"/>
    <cellStyle name="Comma 6 3 2 2 2 2 2" xfId="14097" xr:uid="{3E9A1FD9-D091-494E-83DA-FE69015A6825}"/>
    <cellStyle name="Comma 6 3 2 2 2 3" xfId="8058" xr:uid="{366D89B2-0C1F-474E-97BA-7590BB73927A}"/>
    <cellStyle name="Comma 6 3 2 2 2 3 2" xfId="17111" xr:uid="{5C6F60D9-255E-47DD-A6ED-7C7DDF124BF6}"/>
    <cellStyle name="Comma 6 3 2 2 2 4" xfId="11079" xr:uid="{E5F81F11-DB1C-4D03-AB9D-CF81351B23C4}"/>
    <cellStyle name="Comma 6 3 2 2 3" xfId="2969" xr:uid="{A2569180-217F-4129-9021-E24677ACEB58}"/>
    <cellStyle name="Comma 6 3 2 2 3 2" xfId="6048" xr:uid="{39AED1B5-F506-4513-8E4A-A25E492CC0AF}"/>
    <cellStyle name="Comma 6 3 2 2 3 2 2" xfId="15101" xr:uid="{C102A9B0-33FB-4B94-A7EB-B29F6D8FB364}"/>
    <cellStyle name="Comma 6 3 2 2 3 3" xfId="9062" xr:uid="{7DFDA993-1445-4314-8643-894EC2D7F546}"/>
    <cellStyle name="Comma 6 3 2 2 3 3 2" xfId="18115" xr:uid="{D9A28A59-54AC-4D5D-93D4-51B4BDC2F0E3}"/>
    <cellStyle name="Comma 6 3 2 2 3 4" xfId="12083" xr:uid="{374FFDB8-4323-4FAE-A97A-422026E3A411}"/>
    <cellStyle name="Comma 6 3 2 2 4" xfId="4040" xr:uid="{9FED3075-C67D-4793-964A-A63CC4339B0F}"/>
    <cellStyle name="Comma 6 3 2 2 4 2" xfId="13093" xr:uid="{63606C79-924B-4249-A920-CC62DE709F82}"/>
    <cellStyle name="Comma 6 3 2 2 5" xfId="7054" xr:uid="{61B797BA-6FEE-4356-BE69-2BA6ADC7B694}"/>
    <cellStyle name="Comma 6 3 2 2 5 2" xfId="16107" xr:uid="{EBBE59BB-D118-49B0-875B-20E1E7DB52DE}"/>
    <cellStyle name="Comma 6 3 2 2 6" xfId="10075" xr:uid="{5DC32974-EF53-4A56-896F-FC52FF55143F}"/>
    <cellStyle name="Comma 6 3 2 3" xfId="962" xr:uid="{87622A8C-32E6-4E51-A869-52D852996F30}"/>
    <cellStyle name="Comma 6 3 2 3 2" xfId="1966" xr:uid="{5FFD97E7-8B4F-4A53-867B-E8D1C84F713B}"/>
    <cellStyle name="Comma 6 3 2 3 2 2" xfId="5045" xr:uid="{1127AA3D-43DE-4B62-928B-6C117D55814B}"/>
    <cellStyle name="Comma 6 3 2 3 2 2 2" xfId="14098" xr:uid="{00AA2670-5CC4-45F0-BAD9-627DB7DD7FD9}"/>
    <cellStyle name="Comma 6 3 2 3 2 3" xfId="8059" xr:uid="{A0F556D8-DFF4-40D2-9108-6DF468635B89}"/>
    <cellStyle name="Comma 6 3 2 3 2 3 2" xfId="17112" xr:uid="{CF2F3C1D-F89F-47FD-8F05-D5E5C5E001EA}"/>
    <cellStyle name="Comma 6 3 2 3 2 4" xfId="11080" xr:uid="{4292C140-DA2A-4ED5-88C3-4E18BA75BA99}"/>
    <cellStyle name="Comma 6 3 2 3 3" xfId="2970" xr:uid="{E4DAA7FD-044E-4C17-ABB3-077E724DD011}"/>
    <cellStyle name="Comma 6 3 2 3 3 2" xfId="6049" xr:uid="{B3FEE7A7-B15E-483B-8420-E6EB2445CF4D}"/>
    <cellStyle name="Comma 6 3 2 3 3 2 2" xfId="15102" xr:uid="{A4B9DA7C-E8EE-4B5C-9063-74933535CC15}"/>
    <cellStyle name="Comma 6 3 2 3 3 3" xfId="9063" xr:uid="{9EACA6C3-CC1D-4007-A6EF-A2D47F59781A}"/>
    <cellStyle name="Comma 6 3 2 3 3 3 2" xfId="18116" xr:uid="{78D214B1-1723-4A42-B6EE-9F8B9645E258}"/>
    <cellStyle name="Comma 6 3 2 3 3 4" xfId="12084" xr:uid="{745B1CB3-0E14-4222-960F-CD260DB14E64}"/>
    <cellStyle name="Comma 6 3 2 3 4" xfId="4041" xr:uid="{DD50F877-568B-4C1B-983B-4DC084A6E647}"/>
    <cellStyle name="Comma 6 3 2 3 4 2" xfId="13094" xr:uid="{7ABE736A-2D48-42C3-A441-B082D6CFB6E7}"/>
    <cellStyle name="Comma 6 3 2 3 5" xfId="7055" xr:uid="{D10C4BF4-AAB6-433E-A375-5EE75D9EB095}"/>
    <cellStyle name="Comma 6 3 2 3 5 2" xfId="16108" xr:uid="{6537D7B7-0AAA-4557-BD88-72DA49E12357}"/>
    <cellStyle name="Comma 6 3 2 3 6" xfId="10076" xr:uid="{6267BB8D-D841-4FC3-A257-17D45103E0ED}"/>
    <cellStyle name="Comma 6 3 2 4" xfId="1499" xr:uid="{E79F8853-E666-4CDA-A1E9-D2434D1AD2A6}"/>
    <cellStyle name="Comma 6 3 2 4 2" xfId="4578" xr:uid="{40F40652-A200-492A-B104-953F172FC1EF}"/>
    <cellStyle name="Comma 6 3 2 4 2 2" xfId="13631" xr:uid="{4B24169A-1555-42DE-938F-BE9B616FAB84}"/>
    <cellStyle name="Comma 6 3 2 4 3" xfId="7592" xr:uid="{1CC33B95-8344-4BF3-A4B3-B87468842A8F}"/>
    <cellStyle name="Comma 6 3 2 4 3 2" xfId="16645" xr:uid="{6E797C46-ED01-403F-B23C-F8E894E8AFD2}"/>
    <cellStyle name="Comma 6 3 2 4 4" xfId="10613" xr:uid="{C90540A0-BC9D-4916-A67D-E3937E43098F}"/>
    <cellStyle name="Comma 6 3 2 5" xfId="2503" xr:uid="{BEB595FE-D394-4FD9-AA62-00A5BC5C5F8C}"/>
    <cellStyle name="Comma 6 3 2 5 2" xfId="5582" xr:uid="{124A677F-4BE1-4CE6-B05D-E19831184809}"/>
    <cellStyle name="Comma 6 3 2 5 2 2" xfId="14635" xr:uid="{D4E5C22E-B882-4516-AB97-072F24ACBA39}"/>
    <cellStyle name="Comma 6 3 2 5 3" xfId="8596" xr:uid="{ECABAA4C-C34F-47C9-9F61-65F1FD665857}"/>
    <cellStyle name="Comma 6 3 2 5 3 2" xfId="17649" xr:uid="{591121CB-53A7-481D-817F-D52866FD7952}"/>
    <cellStyle name="Comma 6 3 2 5 4" xfId="11617" xr:uid="{1610A047-2D56-4BF5-B58F-C22CDCBFB5F2}"/>
    <cellStyle name="Comma 6 3 2 6" xfId="3573" xr:uid="{8BBB0B55-A868-45A5-9EF8-F0D8E8BDF4B8}"/>
    <cellStyle name="Comma 6 3 2 6 2" xfId="12626" xr:uid="{2F6F3E2A-9EE6-4BEC-A5E9-376CC26CEDC5}"/>
    <cellStyle name="Comma 6 3 2 7" xfId="6587" xr:uid="{4A6602C8-613A-47C8-A63A-1DA7E402F95B}"/>
    <cellStyle name="Comma 6 3 2 7 2" xfId="15640" xr:uid="{E4DF20D6-3D66-40E9-A56F-86093CAEE9F8}"/>
    <cellStyle name="Comma 6 3 2 8" xfId="9607" xr:uid="{94C311D3-578C-4D05-A77C-029ACCD50062}"/>
    <cellStyle name="Comma 6 3 3" xfId="963" xr:uid="{691B6FF0-57E4-4190-AEB3-83E12332B68F}"/>
    <cellStyle name="Comma 6 3 3 2" xfId="1967" xr:uid="{3CE29A30-AB8E-4165-A237-E38EABA88FF2}"/>
    <cellStyle name="Comma 6 3 3 2 2" xfId="5046" xr:uid="{786777D8-CCBE-44CF-B7F9-5FCDFA8FBB78}"/>
    <cellStyle name="Comma 6 3 3 2 2 2" xfId="14099" xr:uid="{767E7F9D-BFBF-467C-B766-EA94191285EA}"/>
    <cellStyle name="Comma 6 3 3 2 3" xfId="8060" xr:uid="{518D0B82-0769-4D58-84C7-066CEF749555}"/>
    <cellStyle name="Comma 6 3 3 2 3 2" xfId="17113" xr:uid="{5A88FA6D-316B-4738-85B5-7EF59893B119}"/>
    <cellStyle name="Comma 6 3 3 2 4" xfId="11081" xr:uid="{FE99FF1A-E9F9-4D19-B113-3D9F3FF053D2}"/>
    <cellStyle name="Comma 6 3 3 3" xfId="2971" xr:uid="{DC8CA71D-660B-49E0-AC9D-D01717AA330A}"/>
    <cellStyle name="Comma 6 3 3 3 2" xfId="6050" xr:uid="{74AE24D3-1390-4CE8-9450-D0C9D115211A}"/>
    <cellStyle name="Comma 6 3 3 3 2 2" xfId="15103" xr:uid="{E88E10C5-DBEB-404F-947C-8BE5893C8275}"/>
    <cellStyle name="Comma 6 3 3 3 3" xfId="9064" xr:uid="{ECC73F20-FF26-45C3-B9D2-D7D02C6D83ED}"/>
    <cellStyle name="Comma 6 3 3 3 3 2" xfId="18117" xr:uid="{9FF30366-66DE-448F-BBC5-0FCAF284BADC}"/>
    <cellStyle name="Comma 6 3 3 3 4" xfId="12085" xr:uid="{8E2EEF80-621D-4080-ADD9-2C2D599B87E0}"/>
    <cellStyle name="Comma 6 3 3 4" xfId="4042" xr:uid="{573DC15E-D7CB-487B-A4F6-6307B381FC1D}"/>
    <cellStyle name="Comma 6 3 3 4 2" xfId="13095" xr:uid="{2B35E7A4-9DD1-4DE9-8775-527DA3371BBC}"/>
    <cellStyle name="Comma 6 3 3 5" xfId="7056" xr:uid="{1F807119-2056-49B8-9558-5E011DA09DD6}"/>
    <cellStyle name="Comma 6 3 3 5 2" xfId="16109" xr:uid="{C15381F8-8557-4B08-9748-A4232CCBDC83}"/>
    <cellStyle name="Comma 6 3 3 6" xfId="10077" xr:uid="{F74FA4E0-E84D-4087-A5F9-0E72FBBDDDE7}"/>
    <cellStyle name="Comma 6 3 4" xfId="964" xr:uid="{D5BFF365-AAAF-425A-AA46-F2319628FDFF}"/>
    <cellStyle name="Comma 6 3 4 2" xfId="1968" xr:uid="{E589F68D-2E53-49F0-ACD7-5BA09BB013B4}"/>
    <cellStyle name="Comma 6 3 4 2 2" xfId="5047" xr:uid="{0A7BEB70-3397-4165-BF72-983C73C5FFE5}"/>
    <cellStyle name="Comma 6 3 4 2 2 2" xfId="14100" xr:uid="{58B4218C-8CAD-4A9D-85AA-78BD98E9049D}"/>
    <cellStyle name="Comma 6 3 4 2 3" xfId="8061" xr:uid="{42823DC5-0656-422A-8902-9CACA2A336C4}"/>
    <cellStyle name="Comma 6 3 4 2 3 2" xfId="17114" xr:uid="{A99F4E7B-2298-448B-B3B8-ADE773F4F37B}"/>
    <cellStyle name="Comma 6 3 4 2 4" xfId="11082" xr:uid="{4A498FE3-50D6-493C-8C0A-2F482A07617A}"/>
    <cellStyle name="Comma 6 3 4 3" xfId="2972" xr:uid="{2C7EA172-FAA4-49A7-BE24-8F5D57A1E004}"/>
    <cellStyle name="Comma 6 3 4 3 2" xfId="6051" xr:uid="{F38BF75B-4EAE-4E9A-A478-2BC3A5B352FE}"/>
    <cellStyle name="Comma 6 3 4 3 2 2" xfId="15104" xr:uid="{D320C46C-B291-46A0-8476-068BB93E966D}"/>
    <cellStyle name="Comma 6 3 4 3 3" xfId="9065" xr:uid="{C3B7722F-F006-4A4C-9B0B-787DA3AFBD75}"/>
    <cellStyle name="Comma 6 3 4 3 3 2" xfId="18118" xr:uid="{A8458A41-B841-40A3-AB08-8C119B0F8E9B}"/>
    <cellStyle name="Comma 6 3 4 3 4" xfId="12086" xr:uid="{951EA25C-935E-4F90-B27B-5A0CABCDBACA}"/>
    <cellStyle name="Comma 6 3 4 4" xfId="4043" xr:uid="{87637780-B5F2-4B88-9ED7-631924C251C3}"/>
    <cellStyle name="Comma 6 3 4 4 2" xfId="13096" xr:uid="{80645E05-2121-42A0-A662-69DBF1CDA257}"/>
    <cellStyle name="Comma 6 3 4 5" xfId="7057" xr:uid="{F2D8F4BB-28EA-4CB5-A985-84DEB84C9ED3}"/>
    <cellStyle name="Comma 6 3 4 5 2" xfId="16110" xr:uid="{ECBFDC7D-851E-4564-AAEC-26771162D0A8}"/>
    <cellStyle name="Comma 6 3 4 6" xfId="10078" xr:uid="{E312D0A5-5EC0-4FC0-BA46-5F3FFF1152FD}"/>
    <cellStyle name="Comma 6 3 5" xfId="1328" xr:uid="{539AAF64-4A92-48B5-B831-34CDA358BDE1}"/>
    <cellStyle name="Comma 6 3 5 2" xfId="4407" xr:uid="{0FD65A24-D200-4BE6-A7F3-C7BAE05B538E}"/>
    <cellStyle name="Comma 6 3 5 2 2" xfId="13460" xr:uid="{25A0F100-0603-45F3-9F6F-A6FBAE77F506}"/>
    <cellStyle name="Comma 6 3 5 3" xfId="7421" xr:uid="{40178AB3-4789-42F9-AC65-02046F69E2C3}"/>
    <cellStyle name="Comma 6 3 5 3 2" xfId="16474" xr:uid="{FE6B54B4-63FA-4352-82B1-F27A449E9FAC}"/>
    <cellStyle name="Comma 6 3 5 4" xfId="10442" xr:uid="{3156BB58-8FC0-4226-964F-99164A2AD165}"/>
    <cellStyle name="Comma 6 3 6" xfId="2332" xr:uid="{A1FF0200-F2B3-49CA-80DB-3A80C7A9029D}"/>
    <cellStyle name="Comma 6 3 6 2" xfId="5411" xr:uid="{1B0AACE5-FE7E-48DF-A44C-2BEC5965A3B0}"/>
    <cellStyle name="Comma 6 3 6 2 2" xfId="14464" xr:uid="{DB3A0AD0-F1F5-45C2-98B2-C4211D4A258F}"/>
    <cellStyle name="Comma 6 3 6 3" xfId="8425" xr:uid="{D61CF602-9CFE-4E79-B3FF-9494DACAD349}"/>
    <cellStyle name="Comma 6 3 6 3 2" xfId="17478" xr:uid="{70448A17-8E8D-49E5-B78A-132A83B87ECA}"/>
    <cellStyle name="Comma 6 3 6 4" xfId="11446" xr:uid="{8BE26C87-4DFB-47C2-92D2-5E43EA1F16D5}"/>
    <cellStyle name="Comma 6 3 7" xfId="3401" xr:uid="{2665C394-574F-461F-90E6-3E11717F403F}"/>
    <cellStyle name="Comma 6 3 7 2" xfId="12454" xr:uid="{9CB2A141-9A63-4A34-8AD8-4578A93F2D9F}"/>
    <cellStyle name="Comma 6 3 8" xfId="6415" xr:uid="{09D93159-6A17-405B-9AAC-9D822803EB15}"/>
    <cellStyle name="Comma 6 3 8 2" xfId="15468" xr:uid="{07E8D783-7876-4675-BF42-6F5B26482EB7}"/>
    <cellStyle name="Comma 6 3 9" xfId="9435" xr:uid="{B11F2FAA-1A05-49A6-AABA-237D4DBBBD18}"/>
    <cellStyle name="Comma 6 4" xfId="333" xr:uid="{7A258DE3-3C11-4FCD-931B-D53A54AA8221}"/>
    <cellStyle name="Comma 6 4 2" xfId="531" xr:uid="{0AAE1A7F-5718-4A5F-B33F-F4B033DF0604}"/>
    <cellStyle name="Comma 6 4 2 2" xfId="965" xr:uid="{F863C99B-B1F2-44C1-839A-D1980F3FC309}"/>
    <cellStyle name="Comma 6 4 2 2 2" xfId="1969" xr:uid="{535F70C4-B508-4BF6-B393-70731BC1C6DC}"/>
    <cellStyle name="Comma 6 4 2 2 2 2" xfId="5048" xr:uid="{F448DEFE-4A2E-444C-BF7E-EAEDE720FC7F}"/>
    <cellStyle name="Comma 6 4 2 2 2 2 2" xfId="14101" xr:uid="{6530DE67-1F02-46D6-9AA9-52968325AE9D}"/>
    <cellStyle name="Comma 6 4 2 2 2 3" xfId="8062" xr:uid="{A60DA7FE-367F-4FD7-9EF8-4091F2F33753}"/>
    <cellStyle name="Comma 6 4 2 2 2 3 2" xfId="17115" xr:uid="{23B0AD3C-0E6F-4DB2-A371-CEB82C0F65E5}"/>
    <cellStyle name="Comma 6 4 2 2 2 4" xfId="11083" xr:uid="{81A07F6B-9E85-4357-BC2B-A6613945249C}"/>
    <cellStyle name="Comma 6 4 2 2 3" xfId="2973" xr:uid="{5B39C5CF-3A60-4199-92E0-D0AF7EED1859}"/>
    <cellStyle name="Comma 6 4 2 2 3 2" xfId="6052" xr:uid="{71DA9E0B-6078-4F89-A9AC-6FEA8ED3B4AD}"/>
    <cellStyle name="Comma 6 4 2 2 3 2 2" xfId="15105" xr:uid="{0D18A1D9-8309-4672-904D-F1BF5585A8D4}"/>
    <cellStyle name="Comma 6 4 2 2 3 3" xfId="9066" xr:uid="{CB390997-10D8-4437-BE54-CDBCE1881418}"/>
    <cellStyle name="Comma 6 4 2 2 3 3 2" xfId="18119" xr:uid="{571F5C38-EDA7-4B33-AA36-EC4F74E56BD3}"/>
    <cellStyle name="Comma 6 4 2 2 3 4" xfId="12087" xr:uid="{99CE83BB-12C4-4C0B-B3D1-6A0C51CDD4B6}"/>
    <cellStyle name="Comma 6 4 2 2 4" xfId="4044" xr:uid="{0B9993CF-DC73-40B8-A4E0-636F329BCCFE}"/>
    <cellStyle name="Comma 6 4 2 2 4 2" xfId="13097" xr:uid="{BF981EDE-F77D-4794-98DB-FE87CA0C8AC1}"/>
    <cellStyle name="Comma 6 4 2 2 5" xfId="7058" xr:uid="{C6BA9A53-9AA2-4991-B06F-0C45249B0B9A}"/>
    <cellStyle name="Comma 6 4 2 2 5 2" xfId="16111" xr:uid="{9737BED0-5B80-4311-840B-027B7D2EF239}"/>
    <cellStyle name="Comma 6 4 2 2 6" xfId="10079" xr:uid="{95EEC29A-B422-4DB7-8F70-00B8ABC3EF01}"/>
    <cellStyle name="Comma 6 4 2 3" xfId="966" xr:uid="{71310DC4-A5CA-4A70-8955-D4ABA10BDAC2}"/>
    <cellStyle name="Comma 6 4 2 3 2" xfId="1970" xr:uid="{81280735-8F26-44E6-B09C-071E45137C8B}"/>
    <cellStyle name="Comma 6 4 2 3 2 2" xfId="5049" xr:uid="{8173BD47-6CBC-4980-8361-0D95707EC2DB}"/>
    <cellStyle name="Comma 6 4 2 3 2 2 2" xfId="14102" xr:uid="{410DF6D1-01E2-4E92-AADC-E584DA108830}"/>
    <cellStyle name="Comma 6 4 2 3 2 3" xfId="8063" xr:uid="{B2429CF2-CB0A-4874-83CB-A2292B084332}"/>
    <cellStyle name="Comma 6 4 2 3 2 3 2" xfId="17116" xr:uid="{35939609-3C66-47A8-A1F0-2AD7998FBA7F}"/>
    <cellStyle name="Comma 6 4 2 3 2 4" xfId="11084" xr:uid="{59C66D31-3717-4304-9E83-38053BE6BA9F}"/>
    <cellStyle name="Comma 6 4 2 3 3" xfId="2974" xr:uid="{A23DB3EE-E68C-44F4-A66B-80402A6F50A5}"/>
    <cellStyle name="Comma 6 4 2 3 3 2" xfId="6053" xr:uid="{EFEBCA79-CEC5-45CA-B5A4-8BC01A9D8F83}"/>
    <cellStyle name="Comma 6 4 2 3 3 2 2" xfId="15106" xr:uid="{64964136-C157-48AD-BE36-CF64400508B8}"/>
    <cellStyle name="Comma 6 4 2 3 3 3" xfId="9067" xr:uid="{E577F3F5-E59A-4C93-8D26-6728FB106CF4}"/>
    <cellStyle name="Comma 6 4 2 3 3 3 2" xfId="18120" xr:uid="{7E4F17E1-52AD-443D-A3D2-3B0F9422A9EA}"/>
    <cellStyle name="Comma 6 4 2 3 3 4" xfId="12088" xr:uid="{4D7D02AE-FA3E-4942-98BD-705A22BB03B9}"/>
    <cellStyle name="Comma 6 4 2 3 4" xfId="4045" xr:uid="{4273AB08-4878-4764-9AE4-57A529F0E721}"/>
    <cellStyle name="Comma 6 4 2 3 4 2" xfId="13098" xr:uid="{4591D3BC-708F-4453-A6D2-2B8D4879917F}"/>
    <cellStyle name="Comma 6 4 2 3 5" xfId="7059" xr:uid="{EA7C180E-62CF-457D-A735-D35BC52856AD}"/>
    <cellStyle name="Comma 6 4 2 3 5 2" xfId="16112" xr:uid="{E4BB504E-31BF-4BAB-94DE-AEF3F675DF9A}"/>
    <cellStyle name="Comma 6 4 2 3 6" xfId="10080" xr:uid="{A3BBDA26-F24C-4A12-B694-E81B157D9C85}"/>
    <cellStyle name="Comma 6 4 2 4" xfId="1538" xr:uid="{1077E584-DC01-42DE-917C-FC4A4C7FA25C}"/>
    <cellStyle name="Comma 6 4 2 4 2" xfId="4617" xr:uid="{126ADE61-43EA-463A-9F8F-8D151A98B00E}"/>
    <cellStyle name="Comma 6 4 2 4 2 2" xfId="13670" xr:uid="{B8E2D3B3-BECB-4181-B355-7DB70E841CB8}"/>
    <cellStyle name="Comma 6 4 2 4 3" xfId="7631" xr:uid="{38137D46-E37E-46CD-BF69-7F9E09A3A8AE}"/>
    <cellStyle name="Comma 6 4 2 4 3 2" xfId="16684" xr:uid="{E54A1110-2F51-4CB4-8BC5-895EBC244A90}"/>
    <cellStyle name="Comma 6 4 2 4 4" xfId="10652" xr:uid="{3F4DB80E-3B82-4BFB-A0F5-D0C58DE08144}"/>
    <cellStyle name="Comma 6 4 2 5" xfId="2542" xr:uid="{52B3CA1E-AD1D-4B6D-85CF-5C5D4AF2D26D}"/>
    <cellStyle name="Comma 6 4 2 5 2" xfId="5621" xr:uid="{DED04F27-F5CD-4FA8-B9A5-08D2281418F3}"/>
    <cellStyle name="Comma 6 4 2 5 2 2" xfId="14674" xr:uid="{5DE38261-6991-4A6D-8C9B-493CC70887B4}"/>
    <cellStyle name="Comma 6 4 2 5 3" xfId="8635" xr:uid="{F347A46F-C133-4888-B771-E1E49EF16AA0}"/>
    <cellStyle name="Comma 6 4 2 5 3 2" xfId="17688" xr:uid="{F6C006D6-3CBA-4808-9848-5474858BD19B}"/>
    <cellStyle name="Comma 6 4 2 5 4" xfId="11656" xr:uid="{5FF81144-125D-4814-97CC-36E6E4E80894}"/>
    <cellStyle name="Comma 6 4 2 6" xfId="3612" xr:uid="{5B9F5420-7E0F-4366-A2A9-340E2C287A39}"/>
    <cellStyle name="Comma 6 4 2 6 2" xfId="12665" xr:uid="{A62BB8C3-4204-46CD-A2F3-1E1CB0B69B52}"/>
    <cellStyle name="Comma 6 4 2 7" xfId="6626" xr:uid="{18F09A77-F43B-4F5A-87D2-E6D1ED010F46}"/>
    <cellStyle name="Comma 6 4 2 7 2" xfId="15679" xr:uid="{ECC9FD28-0BE9-48F4-8023-AF78C4F5A78B}"/>
    <cellStyle name="Comma 6 4 2 8" xfId="9646" xr:uid="{0727F37B-C4E8-4DA8-A8C8-B9800E0ED9F2}"/>
    <cellStyle name="Comma 6 4 3" xfId="967" xr:uid="{89C903C7-FC01-4E25-B9E7-E229654F13FC}"/>
    <cellStyle name="Comma 6 4 3 2" xfId="1971" xr:uid="{D995C587-C7F4-4D2D-9031-EEA5700BEEAB}"/>
    <cellStyle name="Comma 6 4 3 2 2" xfId="5050" xr:uid="{8E91BF79-63C1-44CE-A948-D6F89BD1E813}"/>
    <cellStyle name="Comma 6 4 3 2 2 2" xfId="14103" xr:uid="{1A2941B5-D053-48D2-86D6-2ABF7B74A03F}"/>
    <cellStyle name="Comma 6 4 3 2 3" xfId="8064" xr:uid="{16A752E0-3E10-4707-8274-C334DF3679B0}"/>
    <cellStyle name="Comma 6 4 3 2 3 2" xfId="17117" xr:uid="{F0560DA6-5B0E-4B2C-B294-4862866ED53D}"/>
    <cellStyle name="Comma 6 4 3 2 4" xfId="11085" xr:uid="{ED3A083D-8C5E-472E-AED0-9843814CC5FE}"/>
    <cellStyle name="Comma 6 4 3 3" xfId="2975" xr:uid="{6C86D479-33C3-4D6A-86B9-EEEC829A0C13}"/>
    <cellStyle name="Comma 6 4 3 3 2" xfId="6054" xr:uid="{25081557-98A5-4BEA-8261-865CE040A91D}"/>
    <cellStyle name="Comma 6 4 3 3 2 2" xfId="15107" xr:uid="{71DA2D77-68E2-4562-B0B7-5F3C520D0D40}"/>
    <cellStyle name="Comma 6 4 3 3 3" xfId="9068" xr:uid="{3ED62BCD-9BD7-4B4C-87D9-81AEA9888B5D}"/>
    <cellStyle name="Comma 6 4 3 3 3 2" xfId="18121" xr:uid="{A3FCB4F2-B86F-4CA6-AAC2-651F607EACCA}"/>
    <cellStyle name="Comma 6 4 3 3 4" xfId="12089" xr:uid="{FB88B177-29F5-45F0-8769-D708A66898B5}"/>
    <cellStyle name="Comma 6 4 3 4" xfId="4046" xr:uid="{E120D55F-1B2A-488D-A3FC-7FCFA2F7E976}"/>
    <cellStyle name="Comma 6 4 3 4 2" xfId="13099" xr:uid="{D3B6FB6C-0305-4673-A21E-525CA8AA36FA}"/>
    <cellStyle name="Comma 6 4 3 5" xfId="7060" xr:uid="{4E8B4937-23F0-4385-94B8-562A488D7D36}"/>
    <cellStyle name="Comma 6 4 3 5 2" xfId="16113" xr:uid="{88C806C6-E4CC-4FBD-9363-1C69FCBA4ADF}"/>
    <cellStyle name="Comma 6 4 3 6" xfId="10081" xr:uid="{DC964561-A6B5-498B-8096-8DE8877E7ECA}"/>
    <cellStyle name="Comma 6 4 4" xfId="968" xr:uid="{E3CCAA1A-72FE-4F91-84EE-C166BF1EFF62}"/>
    <cellStyle name="Comma 6 4 4 2" xfId="1972" xr:uid="{8B719E70-515C-41C3-8926-0BCA3443A4FE}"/>
    <cellStyle name="Comma 6 4 4 2 2" xfId="5051" xr:uid="{B65C499B-1AEB-429C-AAD3-FD90B432CADC}"/>
    <cellStyle name="Comma 6 4 4 2 2 2" xfId="14104" xr:uid="{D96DEB8C-CA69-47CB-B89F-7C91F19674DF}"/>
    <cellStyle name="Comma 6 4 4 2 3" xfId="8065" xr:uid="{0DC1B25E-E5B6-4550-B4FA-D6CDE07B5D5C}"/>
    <cellStyle name="Comma 6 4 4 2 3 2" xfId="17118" xr:uid="{B3974CE1-EF8E-424E-80F7-6FDEDF64E385}"/>
    <cellStyle name="Comma 6 4 4 2 4" xfId="11086" xr:uid="{E0F9CDD3-AECC-4EC5-9F36-030FE0A9F31F}"/>
    <cellStyle name="Comma 6 4 4 3" xfId="2976" xr:uid="{A5A7C457-1A18-4DAE-9EAC-0F052F71149C}"/>
    <cellStyle name="Comma 6 4 4 3 2" xfId="6055" xr:uid="{AD1128E5-B001-4BB4-BFF6-03A9350B23B2}"/>
    <cellStyle name="Comma 6 4 4 3 2 2" xfId="15108" xr:uid="{3A105A71-1DBC-49B0-8B42-3EFB927223B7}"/>
    <cellStyle name="Comma 6 4 4 3 3" xfId="9069" xr:uid="{D5F9307A-1C31-40DE-BA0C-2F542E7273A4}"/>
    <cellStyle name="Comma 6 4 4 3 3 2" xfId="18122" xr:uid="{4E93895E-06ED-4CF5-8746-285804037899}"/>
    <cellStyle name="Comma 6 4 4 3 4" xfId="12090" xr:uid="{902441C8-2BB0-4A0C-B517-D0D993E130DB}"/>
    <cellStyle name="Comma 6 4 4 4" xfId="4047" xr:uid="{4908503D-721F-4413-8C82-B7D047CCF127}"/>
    <cellStyle name="Comma 6 4 4 4 2" xfId="13100" xr:uid="{AC11CBB3-E403-4761-9288-F0060B188039}"/>
    <cellStyle name="Comma 6 4 4 5" xfId="7061" xr:uid="{B3C435BC-2C1B-48DE-A413-8B33E19E758A}"/>
    <cellStyle name="Comma 6 4 4 5 2" xfId="16114" xr:uid="{8D18B1D5-CFA3-42AC-9A0E-44F9AF818B30}"/>
    <cellStyle name="Comma 6 4 4 6" xfId="10082" xr:uid="{19CD6466-D651-43CA-B0C9-848AE689A2E9}"/>
    <cellStyle name="Comma 6 4 5" xfId="1367" xr:uid="{6ACDD098-A64E-47AC-B772-67E001B5CE4B}"/>
    <cellStyle name="Comma 6 4 5 2" xfId="4446" xr:uid="{461AF3C2-9308-4DB4-BF49-82DB8F68C9D1}"/>
    <cellStyle name="Comma 6 4 5 2 2" xfId="13499" xr:uid="{4117BC3A-C7F3-4B91-B003-D7B3D455FE91}"/>
    <cellStyle name="Comma 6 4 5 3" xfId="7460" xr:uid="{48A8F522-D65D-4FBA-96EE-1C46C4371E6E}"/>
    <cellStyle name="Comma 6 4 5 3 2" xfId="16513" xr:uid="{969A5F5E-70F2-4E9D-8D33-A22E829AACBB}"/>
    <cellStyle name="Comma 6 4 5 4" xfId="10481" xr:uid="{CE5C4AC4-70A5-4637-B25C-FACC772CEF82}"/>
    <cellStyle name="Comma 6 4 6" xfId="2371" xr:uid="{EEE2A559-624E-49EF-8554-A7DB86124064}"/>
    <cellStyle name="Comma 6 4 6 2" xfId="5450" xr:uid="{0F41AC5F-0BE9-40A3-9A81-6160FDCD5D98}"/>
    <cellStyle name="Comma 6 4 6 2 2" xfId="14503" xr:uid="{CEE1DCE9-D00A-4529-B152-67310340CFAF}"/>
    <cellStyle name="Comma 6 4 6 3" xfId="8464" xr:uid="{8F83AAEE-D7CB-42A2-A6B9-1203BA79EEED}"/>
    <cellStyle name="Comma 6 4 6 3 2" xfId="17517" xr:uid="{0CC39EDE-6F8C-4ED5-BD3E-881B21D1061F}"/>
    <cellStyle name="Comma 6 4 6 4" xfId="11485" xr:uid="{D2CC0513-917F-4FC3-B50B-92774DB03E2F}"/>
    <cellStyle name="Comma 6 4 7" xfId="3440" xr:uid="{D520C0CE-CAEF-4F11-BA1B-C8D9248612C7}"/>
    <cellStyle name="Comma 6 4 7 2" xfId="12493" xr:uid="{28A3A028-EC8B-4251-8365-E9544281D86E}"/>
    <cellStyle name="Comma 6 4 8" xfId="6454" xr:uid="{ED0C080C-DFC9-40B4-9121-159D5A32DF9E}"/>
    <cellStyle name="Comma 6 4 8 2" xfId="15507" xr:uid="{CACC26EA-F6F4-471E-A847-98E9FD38E26C}"/>
    <cellStyle name="Comma 6 4 9" xfId="9474" xr:uid="{48B8DF66-DF2D-45A6-825F-43D676F4FA23}"/>
    <cellStyle name="Comma 6 5" xfId="473" xr:uid="{8E79C1BF-0987-456F-BBD8-CA5D7912FFE9}"/>
    <cellStyle name="Comma 6 5 2" xfId="969" xr:uid="{6995DB15-3DAD-41B4-B3F7-1B7ED3B10912}"/>
    <cellStyle name="Comma 6 5 2 2" xfId="1973" xr:uid="{2916B275-D75D-46FE-A09D-A57CD8A45AC9}"/>
    <cellStyle name="Comma 6 5 2 2 2" xfId="5052" xr:uid="{58FD410C-B083-4B58-849F-186E151E1E0E}"/>
    <cellStyle name="Comma 6 5 2 2 2 2" xfId="14105" xr:uid="{3CEA8AAB-ADE9-43C3-AFCF-93F461F750C7}"/>
    <cellStyle name="Comma 6 5 2 2 3" xfId="8066" xr:uid="{343D0C28-D8E1-499D-8B71-ECE49B8F4968}"/>
    <cellStyle name="Comma 6 5 2 2 3 2" xfId="17119" xr:uid="{7E6D7CD1-B8B7-4DF9-8090-C8B88A6F8CCF}"/>
    <cellStyle name="Comma 6 5 2 2 4" xfId="11087" xr:uid="{F6FAC8BC-F10A-4E41-A72B-571F7E055ED2}"/>
    <cellStyle name="Comma 6 5 2 3" xfId="2977" xr:uid="{F5CE5C6D-303D-44CB-AD33-4CBCB6D04717}"/>
    <cellStyle name="Comma 6 5 2 3 2" xfId="6056" xr:uid="{7D2CF331-35D9-47FA-A616-8EF31854ECBE}"/>
    <cellStyle name="Comma 6 5 2 3 2 2" xfId="15109" xr:uid="{75351A05-B192-484B-B3D0-B30E6471449E}"/>
    <cellStyle name="Comma 6 5 2 3 3" xfId="9070" xr:uid="{A109D4E3-6C3D-4E50-9692-9B90F18D1157}"/>
    <cellStyle name="Comma 6 5 2 3 3 2" xfId="18123" xr:uid="{1CD70D86-BC20-40EA-8666-1332B1DFF409}"/>
    <cellStyle name="Comma 6 5 2 3 4" xfId="12091" xr:uid="{BB985246-4E25-4F70-8E31-09D8E18A9621}"/>
    <cellStyle name="Comma 6 5 2 4" xfId="4048" xr:uid="{C0CA5621-0F7C-427C-9C06-8DE17BF57026}"/>
    <cellStyle name="Comma 6 5 2 4 2" xfId="13101" xr:uid="{A6267DB9-DBD4-4AFD-9A00-BE22AB41895D}"/>
    <cellStyle name="Comma 6 5 2 5" xfId="7062" xr:uid="{AB84FC6D-5730-419F-970F-F4E4F3FA7296}"/>
    <cellStyle name="Comma 6 5 2 5 2" xfId="16115" xr:uid="{42671888-3032-4100-90BC-BFDC58111BCD}"/>
    <cellStyle name="Comma 6 5 2 6" xfId="10083" xr:uid="{27380B2D-5736-409B-B164-24CB3AF264E5}"/>
    <cellStyle name="Comma 6 5 3" xfId="970" xr:uid="{4FF5CDCE-BD21-4F07-A1F9-F2B0A2B78CBC}"/>
    <cellStyle name="Comma 6 5 3 2" xfId="1974" xr:uid="{6F3D224C-8AB0-47D5-8A38-B3E6264786E6}"/>
    <cellStyle name="Comma 6 5 3 2 2" xfId="5053" xr:uid="{E4B2960D-FC81-41BF-B811-8F24895CBB3A}"/>
    <cellStyle name="Comma 6 5 3 2 2 2" xfId="14106" xr:uid="{1E0D0DB7-C297-469C-9A06-1E19B261B7C5}"/>
    <cellStyle name="Comma 6 5 3 2 3" xfId="8067" xr:uid="{441A0D3A-4A0C-4256-9E7D-46153E8815C8}"/>
    <cellStyle name="Comma 6 5 3 2 3 2" xfId="17120" xr:uid="{DD1F5804-8FE0-40DC-A1D5-AF751971D03C}"/>
    <cellStyle name="Comma 6 5 3 2 4" xfId="11088" xr:uid="{2D40C46F-331C-4586-8897-F78AF66A5E66}"/>
    <cellStyle name="Comma 6 5 3 3" xfId="2978" xr:uid="{8F4EFFBF-C60D-42F1-81F4-D33E990C0CA7}"/>
    <cellStyle name="Comma 6 5 3 3 2" xfId="6057" xr:uid="{3FB448D3-9389-42EF-B86D-B2235A8BD32D}"/>
    <cellStyle name="Comma 6 5 3 3 2 2" xfId="15110" xr:uid="{2C6A84C9-D4D4-43A0-9599-0CC1B74AF9B8}"/>
    <cellStyle name="Comma 6 5 3 3 3" xfId="9071" xr:uid="{7EEAB484-57E8-4F11-B175-67D5908E5A71}"/>
    <cellStyle name="Comma 6 5 3 3 3 2" xfId="18124" xr:uid="{3917F1D3-3E9B-4A0F-B982-3CD400FF7F67}"/>
    <cellStyle name="Comma 6 5 3 3 4" xfId="12092" xr:uid="{8658F4E4-D738-40F6-AC46-FEA181E96967}"/>
    <cellStyle name="Comma 6 5 3 4" xfId="4049" xr:uid="{C1C218B9-F648-4D13-8525-468659F7FBDA}"/>
    <cellStyle name="Comma 6 5 3 4 2" xfId="13102" xr:uid="{C9139D24-4218-4F9B-A25C-90D91DDB59D3}"/>
    <cellStyle name="Comma 6 5 3 5" xfId="7063" xr:uid="{A9CBD249-8FD2-458F-8C14-EAF17FA232E5}"/>
    <cellStyle name="Comma 6 5 3 5 2" xfId="16116" xr:uid="{580022AE-C0AD-4ACC-8D97-E66462699BA8}"/>
    <cellStyle name="Comma 6 5 3 6" xfId="10084" xr:uid="{B3D8FC04-CCAA-4D9B-ACF6-5EF2F259A014}"/>
    <cellStyle name="Comma 6 5 4" xfId="1482" xr:uid="{59C92DD0-DFC4-46BA-9289-90F4B468331A}"/>
    <cellStyle name="Comma 6 5 4 2" xfId="4561" xr:uid="{A511F46C-44E9-43E9-A84E-4EFB8BBF2114}"/>
    <cellStyle name="Comma 6 5 4 2 2" xfId="13614" xr:uid="{9024235D-CE28-4513-9645-2582AE2B0530}"/>
    <cellStyle name="Comma 6 5 4 3" xfId="7575" xr:uid="{46FC4EBF-6ECB-4936-A9FE-8AF11BF6C974}"/>
    <cellStyle name="Comma 6 5 4 3 2" xfId="16628" xr:uid="{5701755F-B5BE-4D17-97E6-04F38D735075}"/>
    <cellStyle name="Comma 6 5 4 4" xfId="10596" xr:uid="{E5F16B44-9219-422A-AE41-EA3B960EEEF4}"/>
    <cellStyle name="Comma 6 5 5" xfId="2486" xr:uid="{289BA07B-EB5F-45EB-88C2-CAA963ECDED6}"/>
    <cellStyle name="Comma 6 5 5 2" xfId="5565" xr:uid="{F37D47A1-0E6E-404D-9CB9-AD857E102ACE}"/>
    <cellStyle name="Comma 6 5 5 2 2" xfId="14618" xr:uid="{FD378D10-602F-443B-9AAF-5E6B2A0F3FC4}"/>
    <cellStyle name="Comma 6 5 5 3" xfId="8579" xr:uid="{59909967-CC8F-4A35-8469-DB037F9B377E}"/>
    <cellStyle name="Comma 6 5 5 3 2" xfId="17632" xr:uid="{C29F7FD2-C634-479F-92D5-115CA91E74C1}"/>
    <cellStyle name="Comma 6 5 5 4" xfId="11600" xr:uid="{FEF020F0-6000-489B-BBFC-E420D6F589CE}"/>
    <cellStyle name="Comma 6 5 6" xfId="3556" xr:uid="{377FF526-3254-4E97-9CB2-6A005F35C7AF}"/>
    <cellStyle name="Comma 6 5 6 2" xfId="12609" xr:uid="{98DD6833-1810-46A7-B310-D629A29C83DA}"/>
    <cellStyle name="Comma 6 5 7" xfId="6570" xr:uid="{25651DA6-D012-4958-AD3C-F4636C1DEDC1}"/>
    <cellStyle name="Comma 6 5 7 2" xfId="15623" xr:uid="{6A92D959-DCE1-472F-B3E3-EDB984840402}"/>
    <cellStyle name="Comma 6 5 8" xfId="9590" xr:uid="{43BBC9A8-D345-41DF-ABDD-08FA4B0B4574}"/>
    <cellStyle name="Comma 6 6" xfId="971" xr:uid="{4B52CFBA-03F6-450A-8AAE-7EDF3EA047A7}"/>
    <cellStyle name="Comma 6 6 2" xfId="1975" xr:uid="{0E5C1E56-445D-4771-A6D7-B26C69D495AA}"/>
    <cellStyle name="Comma 6 6 2 2" xfId="5054" xr:uid="{81E4919C-3F18-44F8-884C-FBC6EE111CDC}"/>
    <cellStyle name="Comma 6 6 2 2 2" xfId="14107" xr:uid="{982A557E-F986-4E99-B0BD-FCCD7DDD0E4D}"/>
    <cellStyle name="Comma 6 6 2 3" xfId="8068" xr:uid="{BED69025-64F7-4497-BD67-643BB39D923D}"/>
    <cellStyle name="Comma 6 6 2 3 2" xfId="17121" xr:uid="{2BDDC95D-AA75-468A-8522-CE8B85444EFF}"/>
    <cellStyle name="Comma 6 6 2 4" xfId="11089" xr:uid="{AEF0CB77-2F96-46EE-9E8D-C312FCD355AA}"/>
    <cellStyle name="Comma 6 6 3" xfId="2979" xr:uid="{CEADCD74-E2CA-4BD0-B32A-E69C81FC933E}"/>
    <cellStyle name="Comma 6 6 3 2" xfId="6058" xr:uid="{B6949629-D762-4E03-AE40-CC8CE15AB69E}"/>
    <cellStyle name="Comma 6 6 3 2 2" xfId="15111" xr:uid="{AF26769B-203F-4A07-9497-AC1C4D7AE859}"/>
    <cellStyle name="Comma 6 6 3 3" xfId="9072" xr:uid="{6377D42A-CAE4-4AF2-8161-7C0DE3761F85}"/>
    <cellStyle name="Comma 6 6 3 3 2" xfId="18125" xr:uid="{BEBA6C99-9AFB-4EF2-BC9E-5723626F1037}"/>
    <cellStyle name="Comma 6 6 3 4" xfId="12093" xr:uid="{7E3F9965-B5E2-495F-A4B6-C0AA40F09DE0}"/>
    <cellStyle name="Comma 6 6 4" xfId="4050" xr:uid="{48B8454E-E946-4359-8D53-A5D4C4494B0A}"/>
    <cellStyle name="Comma 6 6 4 2" xfId="13103" xr:uid="{587DEE1B-8F86-4B31-BF07-B241282B5D0A}"/>
    <cellStyle name="Comma 6 6 5" xfId="7064" xr:uid="{FC97C8C7-B0D9-4E8A-8238-251FBDEBDEAC}"/>
    <cellStyle name="Comma 6 6 5 2" xfId="16117" xr:uid="{BF8ADCD7-E366-4402-9A2B-1908BDBE9090}"/>
    <cellStyle name="Comma 6 6 6" xfId="10085" xr:uid="{1DC6D8F1-C409-405B-B7E1-9895C6C07929}"/>
    <cellStyle name="Comma 6 7" xfId="972" xr:uid="{4BB80CDC-252A-457B-ACB8-8C5A98E3FFB7}"/>
    <cellStyle name="Comma 6 7 2" xfId="1976" xr:uid="{16C81485-EDD5-4511-9E14-30A36D0E4D41}"/>
    <cellStyle name="Comma 6 7 2 2" xfId="5055" xr:uid="{948ADD46-9038-4334-BCCD-D6258372ADE7}"/>
    <cellStyle name="Comma 6 7 2 2 2" xfId="14108" xr:uid="{3084F936-94C1-4CCF-8144-B7CFB3AE4213}"/>
    <cellStyle name="Comma 6 7 2 3" xfId="8069" xr:uid="{31BE96F7-D866-44F7-AF87-F5589334BC9D}"/>
    <cellStyle name="Comma 6 7 2 3 2" xfId="17122" xr:uid="{AD437D08-7E58-416E-9670-E60FF2C04F3B}"/>
    <cellStyle name="Comma 6 7 2 4" xfId="11090" xr:uid="{43ADCFED-2BEC-4C66-A60E-AC805EC43BB3}"/>
    <cellStyle name="Comma 6 7 3" xfId="2980" xr:uid="{197403AE-9CCC-42CB-999E-8C33698481B8}"/>
    <cellStyle name="Comma 6 7 3 2" xfId="6059" xr:uid="{2EAA53AF-20AF-466C-A370-06B47507D3DB}"/>
    <cellStyle name="Comma 6 7 3 2 2" xfId="15112" xr:uid="{AE1D2DEE-540B-4DB8-87ED-A94160F11229}"/>
    <cellStyle name="Comma 6 7 3 3" xfId="9073" xr:uid="{012ECB5F-857B-4C14-B6A2-D4A32BACFF27}"/>
    <cellStyle name="Comma 6 7 3 3 2" xfId="18126" xr:uid="{316F8DE7-88AB-43D1-A850-8B4E56812D66}"/>
    <cellStyle name="Comma 6 7 3 4" xfId="12094" xr:uid="{2FB4A5B8-16D6-4A4E-AE7A-673AC52BF98B}"/>
    <cellStyle name="Comma 6 7 4" xfId="4051" xr:uid="{D2862AFA-031A-480E-ADAA-4E4376EE1E36}"/>
    <cellStyle name="Comma 6 7 4 2" xfId="13104" xr:uid="{C767489F-C9D5-4616-87AA-62334F9A1A2B}"/>
    <cellStyle name="Comma 6 7 5" xfId="7065" xr:uid="{E10F235F-00DB-4374-8F17-6F40AC2F2B49}"/>
    <cellStyle name="Comma 6 7 5 2" xfId="16118" xr:uid="{122ADAFC-0FF5-4FDB-9148-B435EF56E507}"/>
    <cellStyle name="Comma 6 7 6" xfId="10086" xr:uid="{5842A5E1-F92A-4248-8DD7-A7C131A639D0}"/>
    <cellStyle name="Comma 6 8" xfId="1311" xr:uid="{0ED8D1B6-0D43-4AD2-A9E6-E5B1A1A6D27B}"/>
    <cellStyle name="Comma 6 8 2" xfId="4390" xr:uid="{CC7036B7-7CEF-46A9-9ED4-FA1054CE661D}"/>
    <cellStyle name="Comma 6 8 2 2" xfId="13443" xr:uid="{124E0D27-458D-4F90-A3EC-7B45F58DA8E0}"/>
    <cellStyle name="Comma 6 8 3" xfId="7404" xr:uid="{7732CD10-11D3-43DA-A0C4-B4662A4303F3}"/>
    <cellStyle name="Comma 6 8 3 2" xfId="16457" xr:uid="{9D9533BE-C1AC-4058-BA52-8C2556F37F37}"/>
    <cellStyle name="Comma 6 8 4" xfId="10425" xr:uid="{06FAE45B-C4E2-4715-9B21-C8A2F785809A}"/>
    <cellStyle name="Comma 6 9" xfId="2315" xr:uid="{8D034AEC-912E-4C5B-83E2-AE45D4BE76AF}"/>
    <cellStyle name="Comma 6 9 2" xfId="5394" xr:uid="{D17A4053-6775-4F08-81D8-DFE82F8D4075}"/>
    <cellStyle name="Comma 6 9 2 2" xfId="14447" xr:uid="{E5D66601-1158-4DD6-9F9D-043D836D039D}"/>
    <cellStyle name="Comma 6 9 3" xfId="8408" xr:uid="{18EA7086-D1F7-474E-A4A8-785C8363BFAC}"/>
    <cellStyle name="Comma 6 9 3 2" xfId="17461" xr:uid="{358F19FC-8E47-4520-B5B0-870222E5B5CA}"/>
    <cellStyle name="Comma 6 9 4" xfId="11429" xr:uid="{FBD97234-2C63-47DC-8DA0-CFAEAA89EC17}"/>
    <cellStyle name="Comma 7" xfId="153" xr:uid="{476C921D-E84E-4361-9DD1-0257B247DB88}"/>
    <cellStyle name="Comma 7 2" xfId="221" xr:uid="{714717E9-D803-473E-8577-10FF8C0CDE4A}"/>
    <cellStyle name="Comma 7 2 2" xfId="496" xr:uid="{6D75989A-17CA-4EB0-883B-7431785290EE}"/>
    <cellStyle name="Comma 7 2 2 2" xfId="973" xr:uid="{E897579C-9A5A-4977-9FB7-1C2FB4D65F48}"/>
    <cellStyle name="Comma 7 2 2 2 2" xfId="1977" xr:uid="{C3361F0C-7794-47AE-8F9B-A111754F364C}"/>
    <cellStyle name="Comma 7 2 2 2 2 2" xfId="5056" xr:uid="{53C0488A-57E9-49B8-891B-72D1B2320390}"/>
    <cellStyle name="Comma 7 2 2 2 2 2 2" xfId="14109" xr:uid="{C739CB6E-877B-41DB-889E-3AAF63616C91}"/>
    <cellStyle name="Comma 7 2 2 2 2 3" xfId="8070" xr:uid="{5E9C107A-85B5-47E7-B4A3-D2CA8DF8571F}"/>
    <cellStyle name="Comma 7 2 2 2 2 3 2" xfId="17123" xr:uid="{076E90B1-0357-4079-92D2-E6C10B05E7A2}"/>
    <cellStyle name="Comma 7 2 2 2 2 4" xfId="11091" xr:uid="{72B541B2-3987-4149-A4B4-4E128E2FA2D1}"/>
    <cellStyle name="Comma 7 2 2 2 3" xfId="2981" xr:uid="{5C0423A7-6B87-4B9F-A47B-C41C181F65D1}"/>
    <cellStyle name="Comma 7 2 2 2 3 2" xfId="6060" xr:uid="{C5CE4B2C-1D2B-48F4-9D84-DE35AD70EBEB}"/>
    <cellStyle name="Comma 7 2 2 2 3 2 2" xfId="15113" xr:uid="{7AE16D2F-0925-495D-8554-99EE3FB21EB6}"/>
    <cellStyle name="Comma 7 2 2 2 3 3" xfId="9074" xr:uid="{0FF6B1A7-DC4D-46AC-BE39-B7A925B48979}"/>
    <cellStyle name="Comma 7 2 2 2 3 3 2" xfId="18127" xr:uid="{09460E03-0F8F-4565-B6E2-B8D4C34F00FD}"/>
    <cellStyle name="Comma 7 2 2 2 3 4" xfId="12095" xr:uid="{AA73B7B8-80F8-4BD5-8B32-30F12D316AA1}"/>
    <cellStyle name="Comma 7 2 2 2 4" xfId="4052" xr:uid="{97AFEEF9-50F8-4EC3-A3EF-E4DF3EA09B19}"/>
    <cellStyle name="Comma 7 2 2 2 4 2" xfId="13105" xr:uid="{C5AFDB6D-68B4-470F-8AC1-51E09A49DA76}"/>
    <cellStyle name="Comma 7 2 2 2 5" xfId="7066" xr:uid="{62C9F9AC-D000-4633-9B2E-FD5309D0DBA9}"/>
    <cellStyle name="Comma 7 2 2 2 5 2" xfId="16119" xr:uid="{368C2949-DD10-4801-8B84-5777285688AC}"/>
    <cellStyle name="Comma 7 2 2 2 6" xfId="10087" xr:uid="{E831D41D-0476-48B3-8468-56ADA9AA0E4B}"/>
    <cellStyle name="Comma 7 2 2 3" xfId="974" xr:uid="{3A1897AB-9F99-4F53-BB2D-82C9BC831CA5}"/>
    <cellStyle name="Comma 7 2 2 3 2" xfId="1978" xr:uid="{6BDB1F21-7E8A-45A6-9BD7-88EDEEE7F35C}"/>
    <cellStyle name="Comma 7 2 2 3 2 2" xfId="5057" xr:uid="{4CE1B88E-828A-4C50-8F9B-CDA14A4089E0}"/>
    <cellStyle name="Comma 7 2 2 3 2 2 2" xfId="14110" xr:uid="{C1FCA93D-AB16-4FD9-9A94-D2AA4FAECA9E}"/>
    <cellStyle name="Comma 7 2 2 3 2 3" xfId="8071" xr:uid="{342D97FB-B5ED-4DAB-9EA7-E42DAAA9C04E}"/>
    <cellStyle name="Comma 7 2 2 3 2 3 2" xfId="17124" xr:uid="{0F810153-120E-4145-B6EC-9E85C35B6524}"/>
    <cellStyle name="Comma 7 2 2 3 2 4" xfId="11092" xr:uid="{1CE2C81A-38EA-44BE-A4D1-539B619DFADA}"/>
    <cellStyle name="Comma 7 2 2 3 3" xfId="2982" xr:uid="{69F0878E-A652-405C-90F8-864C7AF1A277}"/>
    <cellStyle name="Comma 7 2 2 3 3 2" xfId="6061" xr:uid="{31974828-164A-4DE6-B7DE-EB1B491AD49E}"/>
    <cellStyle name="Comma 7 2 2 3 3 2 2" xfId="15114" xr:uid="{E7B4B350-E82B-4B6B-9160-9FE5D20EBE29}"/>
    <cellStyle name="Comma 7 2 2 3 3 3" xfId="9075" xr:uid="{0E8884A2-7D4C-4A41-8385-09DE776D0774}"/>
    <cellStyle name="Comma 7 2 2 3 3 3 2" xfId="18128" xr:uid="{98807E81-C51F-4C3D-A511-4B2E3F158AD8}"/>
    <cellStyle name="Comma 7 2 2 3 3 4" xfId="12096" xr:uid="{D122E041-6B0F-421C-8FC0-BEAF3F2808DA}"/>
    <cellStyle name="Comma 7 2 2 3 4" xfId="4053" xr:uid="{934EBD50-84F6-49E5-B1B0-61A9D9996ADD}"/>
    <cellStyle name="Comma 7 2 2 3 4 2" xfId="13106" xr:uid="{49299640-BDEC-4A31-B951-B338A7740196}"/>
    <cellStyle name="Comma 7 2 2 3 5" xfId="7067" xr:uid="{8A933BCE-81C4-4109-B4C3-CED6CC8385A7}"/>
    <cellStyle name="Comma 7 2 2 3 5 2" xfId="16120" xr:uid="{3407DAD1-2AE7-49DB-A9E3-41B27F1628FD}"/>
    <cellStyle name="Comma 7 2 2 3 6" xfId="10088" xr:uid="{86FC9D2B-2935-4764-A73E-40678315F1DB}"/>
    <cellStyle name="Comma 7 2 2 4" xfId="1504" xr:uid="{AF9764CE-598D-4407-84A2-B99CA0AB9B4F}"/>
    <cellStyle name="Comma 7 2 2 4 2" xfId="4583" xr:uid="{318A8066-EBBA-4B38-91DF-A9A8784F331B}"/>
    <cellStyle name="Comma 7 2 2 4 2 2" xfId="13636" xr:uid="{884C7E2F-E0B5-4632-B38F-4324B20CC38F}"/>
    <cellStyle name="Comma 7 2 2 4 3" xfId="7597" xr:uid="{93A2CBCC-8F21-4D7F-856C-A62D86E3851B}"/>
    <cellStyle name="Comma 7 2 2 4 3 2" xfId="16650" xr:uid="{06DB5239-B735-45E1-BD13-7510BAA71805}"/>
    <cellStyle name="Comma 7 2 2 4 4" xfId="10618" xr:uid="{1E8744E4-0E50-4884-A8AB-C5219B3EB5CF}"/>
    <cellStyle name="Comma 7 2 2 5" xfId="2508" xr:uid="{43887D36-10C9-4011-A198-0B36F3338131}"/>
    <cellStyle name="Comma 7 2 2 5 2" xfId="5587" xr:uid="{34DC0814-7D66-460A-8C8F-A4439CEEBC49}"/>
    <cellStyle name="Comma 7 2 2 5 2 2" xfId="14640" xr:uid="{C6A2BD27-FABD-4E69-BC69-70531BD60DD4}"/>
    <cellStyle name="Comma 7 2 2 5 3" xfId="8601" xr:uid="{9CE5BF04-939F-4700-ADF9-F72CC4BE8116}"/>
    <cellStyle name="Comma 7 2 2 5 3 2" xfId="17654" xr:uid="{23F5656B-EE2B-47E9-A3A6-9C40367CFE8D}"/>
    <cellStyle name="Comma 7 2 2 5 4" xfId="11622" xr:uid="{EAC2A5D2-55D7-4E35-8C8F-E51832469B84}"/>
    <cellStyle name="Comma 7 2 2 6" xfId="3578" xr:uid="{00581EDF-DE8C-4A38-A114-989734FFDA1C}"/>
    <cellStyle name="Comma 7 2 2 6 2" xfId="12631" xr:uid="{E61212A6-5A81-448C-A4BE-0B27EF7754EA}"/>
    <cellStyle name="Comma 7 2 2 7" xfId="6592" xr:uid="{968621B8-B776-4DF7-ADF4-00B367E1D5C3}"/>
    <cellStyle name="Comma 7 2 2 7 2" xfId="15645" xr:uid="{69E49C7B-3275-4477-ACE6-333DF7D4A790}"/>
    <cellStyle name="Comma 7 2 2 8" xfId="9612" xr:uid="{B5FB80E2-045B-4E8F-82BD-A6DF6147D350}"/>
    <cellStyle name="Comma 7 2 3" xfId="975" xr:uid="{F742CC2C-3E5F-4973-AFD2-6BDE65B53307}"/>
    <cellStyle name="Comma 7 2 3 2" xfId="1979" xr:uid="{859468C9-350A-4748-945B-92E28633EAE7}"/>
    <cellStyle name="Comma 7 2 3 2 2" xfId="5058" xr:uid="{A9BD45CD-91C8-43AA-9492-226419E0A6B0}"/>
    <cellStyle name="Comma 7 2 3 2 2 2" xfId="14111" xr:uid="{06B64DC3-0071-4744-83D0-3B44479C1F25}"/>
    <cellStyle name="Comma 7 2 3 2 3" xfId="8072" xr:uid="{13768E31-74AF-4726-97CD-FBD5C7E9C3EB}"/>
    <cellStyle name="Comma 7 2 3 2 3 2" xfId="17125" xr:uid="{720E5A6A-F6D7-4743-8D48-B60A65908758}"/>
    <cellStyle name="Comma 7 2 3 2 4" xfId="11093" xr:uid="{8AD1079F-8A5B-4E10-98ED-771E4EBC37D1}"/>
    <cellStyle name="Comma 7 2 3 3" xfId="2983" xr:uid="{01C9C9C6-72EC-48C6-A23C-A8A989A890AA}"/>
    <cellStyle name="Comma 7 2 3 3 2" xfId="6062" xr:uid="{CEAEAC26-A5DC-42BE-B3D5-6F7CDAF11EAD}"/>
    <cellStyle name="Comma 7 2 3 3 2 2" xfId="15115" xr:uid="{9311964F-E417-4188-BE4D-F9BB587F001B}"/>
    <cellStyle name="Comma 7 2 3 3 3" xfId="9076" xr:uid="{A33A0A2B-E748-4FEA-A77A-F874B951ACD8}"/>
    <cellStyle name="Comma 7 2 3 3 3 2" xfId="18129" xr:uid="{1E9E09A8-F768-4C35-B1E5-F9E4E0C6D7DB}"/>
    <cellStyle name="Comma 7 2 3 3 4" xfId="12097" xr:uid="{3C8132BA-34DA-4025-B25A-C66F810526D1}"/>
    <cellStyle name="Comma 7 2 3 4" xfId="4054" xr:uid="{E53B47E0-D9E8-430B-A799-A3D741129E67}"/>
    <cellStyle name="Comma 7 2 3 4 2" xfId="13107" xr:uid="{D28B1241-156F-4750-82C4-5A0360D95387}"/>
    <cellStyle name="Comma 7 2 3 5" xfId="7068" xr:uid="{80D5C9F1-C11A-4EE8-8241-33DB6C0A1F85}"/>
    <cellStyle name="Comma 7 2 3 5 2" xfId="16121" xr:uid="{AA0E01A5-B449-48CD-BBB0-9AB584432F29}"/>
    <cellStyle name="Comma 7 2 3 6" xfId="10089" xr:uid="{1824D2FF-BB22-4D35-8A3A-47A7BAD7AD38}"/>
    <cellStyle name="Comma 7 2 4" xfId="976" xr:uid="{402BEA1F-EE5C-4033-8F9E-270E1956F2E0}"/>
    <cellStyle name="Comma 7 2 4 2" xfId="1980" xr:uid="{B4085C9B-8C4B-43F8-A348-1EA63A89B434}"/>
    <cellStyle name="Comma 7 2 4 2 2" xfId="5059" xr:uid="{342A92E6-1DE8-42E2-A343-1B6953FE8F40}"/>
    <cellStyle name="Comma 7 2 4 2 2 2" xfId="14112" xr:uid="{7077C0D5-DB14-4A70-ABF1-24F87F37BB1B}"/>
    <cellStyle name="Comma 7 2 4 2 3" xfId="8073" xr:uid="{105200E0-FD71-427D-A9E4-DDC8B6824930}"/>
    <cellStyle name="Comma 7 2 4 2 3 2" xfId="17126" xr:uid="{95FDA52D-A66C-4766-A227-44F365FE8EBB}"/>
    <cellStyle name="Comma 7 2 4 2 4" xfId="11094" xr:uid="{5BC7BE23-1024-418B-9071-8C92D08D2578}"/>
    <cellStyle name="Comma 7 2 4 3" xfId="2984" xr:uid="{401C143E-B6CE-47CB-A776-A5FDEAE63A7B}"/>
    <cellStyle name="Comma 7 2 4 3 2" xfId="6063" xr:uid="{2E7A2ED9-7DBC-4CBB-BE07-05D66DB88FFE}"/>
    <cellStyle name="Comma 7 2 4 3 2 2" xfId="15116" xr:uid="{205CE94D-C27C-4A6A-97AF-9F18703ED618}"/>
    <cellStyle name="Comma 7 2 4 3 3" xfId="9077" xr:uid="{CA810C65-B01C-4317-9254-00C79DD41012}"/>
    <cellStyle name="Comma 7 2 4 3 3 2" xfId="18130" xr:uid="{1E7A4410-146F-4D92-9C40-FC1D0121629B}"/>
    <cellStyle name="Comma 7 2 4 3 4" xfId="12098" xr:uid="{F12662D8-9BE6-4A71-B558-6BAFBB6C4942}"/>
    <cellStyle name="Comma 7 2 4 4" xfId="4055" xr:uid="{6F3297A4-93C3-4CD6-8557-C50F8D452FD7}"/>
    <cellStyle name="Comma 7 2 4 4 2" xfId="13108" xr:uid="{BCEAEC45-114A-4CE2-A888-3E803B879E03}"/>
    <cellStyle name="Comma 7 2 4 5" xfId="7069" xr:uid="{EF2E9178-0057-46CC-AA33-4BAD340A762F}"/>
    <cellStyle name="Comma 7 2 4 5 2" xfId="16122" xr:uid="{61EF51F1-1E97-4987-9316-67F295206EBB}"/>
    <cellStyle name="Comma 7 2 4 6" xfId="10090" xr:uid="{CC2980F2-8AFF-469E-ACA0-94775DCEBDF6}"/>
    <cellStyle name="Comma 7 2 5" xfId="1333" xr:uid="{1812A12E-D513-4FD7-9163-FD9D6B02DC00}"/>
    <cellStyle name="Comma 7 2 5 2" xfId="4412" xr:uid="{94325CE1-432B-4257-933C-7113B9B3BECB}"/>
    <cellStyle name="Comma 7 2 5 2 2" xfId="13465" xr:uid="{8D8A0B2C-E810-444C-B9F2-A1E5EE4323C6}"/>
    <cellStyle name="Comma 7 2 5 3" xfId="7426" xr:uid="{5F690C73-504C-49D9-A641-0F228961AF47}"/>
    <cellStyle name="Comma 7 2 5 3 2" xfId="16479" xr:uid="{D06C9D1D-7FA7-429A-A95F-9CCD756D8E69}"/>
    <cellStyle name="Comma 7 2 5 4" xfId="10447" xr:uid="{6588642A-8A9E-4210-A1F6-045256B196A6}"/>
    <cellStyle name="Comma 7 2 6" xfId="2337" xr:uid="{F451FB3F-CB5D-4E86-AE78-E1A49F65C814}"/>
    <cellStyle name="Comma 7 2 6 2" xfId="5416" xr:uid="{D04F2C41-93B1-460A-9028-AA37E8B5F4AF}"/>
    <cellStyle name="Comma 7 2 6 2 2" xfId="14469" xr:uid="{9FD26FD4-2879-4C0A-9394-E63C32BBA300}"/>
    <cellStyle name="Comma 7 2 6 3" xfId="8430" xr:uid="{7FDCAE3F-EF4C-4233-BC8E-0E657A0B39D5}"/>
    <cellStyle name="Comma 7 2 6 3 2" xfId="17483" xr:uid="{899B91A3-3AC9-4C95-9E14-AE2003488B12}"/>
    <cellStyle name="Comma 7 2 6 4" xfId="11451" xr:uid="{7EEA792B-FD9C-47FE-85FF-4268F8B79E8C}"/>
    <cellStyle name="Comma 7 2 7" xfId="3406" xr:uid="{08973443-9171-4BAA-87D4-913519E2DE14}"/>
    <cellStyle name="Comma 7 2 7 2" xfId="12459" xr:uid="{B6AF8959-D41E-4FC0-8EC5-3CA9130A0A7A}"/>
    <cellStyle name="Comma 7 2 8" xfId="6420" xr:uid="{7D8ABA81-2B31-47BA-BEB8-9EB3E461163A}"/>
    <cellStyle name="Comma 7 2 8 2" xfId="15473" xr:uid="{113E958C-117E-40E7-A4B1-785ADEBFAAFD}"/>
    <cellStyle name="Comma 7 2 9" xfId="9440" xr:uid="{DA93214D-A12E-4801-A7E9-A311A50400BC}"/>
    <cellStyle name="Comma 7 3" xfId="338" xr:uid="{5B1A0D8D-5F5D-422E-BE16-3F39D57F10D1}"/>
    <cellStyle name="Comma 7 3 2" xfId="536" xr:uid="{F0AC3FFC-CD91-499A-89F1-6E7D4E4176B8}"/>
    <cellStyle name="Comma 7 3 2 2" xfId="977" xr:uid="{3E14875D-35CF-4256-9A39-F93FD8371915}"/>
    <cellStyle name="Comma 7 3 2 2 2" xfId="1981" xr:uid="{0567678F-78E6-45D0-8196-84B3FE6D4EA2}"/>
    <cellStyle name="Comma 7 3 2 2 2 2" xfId="5060" xr:uid="{24091C81-AFC2-4977-8EE9-843536B9131D}"/>
    <cellStyle name="Comma 7 3 2 2 2 2 2" xfId="14113" xr:uid="{E790874D-0DA7-4367-8DE8-D93FB935F197}"/>
    <cellStyle name="Comma 7 3 2 2 2 3" xfId="8074" xr:uid="{7EC9BD92-F1BF-4731-88D8-4CC0C28FEA4B}"/>
    <cellStyle name="Comma 7 3 2 2 2 3 2" xfId="17127" xr:uid="{8B8862AE-A91B-4A3D-9D08-1EC1D6CC2B0F}"/>
    <cellStyle name="Comma 7 3 2 2 2 4" xfId="11095" xr:uid="{B9FFF609-A4F6-4E5D-B7EC-60FC9D58921E}"/>
    <cellStyle name="Comma 7 3 2 2 3" xfId="2985" xr:uid="{768FD219-64A3-4DC1-8601-CA268B12268F}"/>
    <cellStyle name="Comma 7 3 2 2 3 2" xfId="6064" xr:uid="{6F448223-3458-44A4-801B-B662F733CA66}"/>
    <cellStyle name="Comma 7 3 2 2 3 2 2" xfId="15117" xr:uid="{7037D2BE-0E4B-4684-8785-29C9C370A1AB}"/>
    <cellStyle name="Comma 7 3 2 2 3 3" xfId="9078" xr:uid="{A4E4F77E-71A2-4CF2-857B-38C27CFD389F}"/>
    <cellStyle name="Comma 7 3 2 2 3 3 2" xfId="18131" xr:uid="{D50FEFE6-D215-4375-9A4A-88B9C5A5A4AC}"/>
    <cellStyle name="Comma 7 3 2 2 3 4" xfId="12099" xr:uid="{AA7C3BE5-B4FC-4A8D-A227-55182BA65D2E}"/>
    <cellStyle name="Comma 7 3 2 2 4" xfId="4056" xr:uid="{50B788B5-D0EC-4DCC-A042-6261CB7E66E1}"/>
    <cellStyle name="Comma 7 3 2 2 4 2" xfId="13109" xr:uid="{561093BC-851F-488D-BF3D-4DF1F0978933}"/>
    <cellStyle name="Comma 7 3 2 2 5" xfId="7070" xr:uid="{5F8EC6EF-1CF0-4481-BE4B-90D9C96D71DE}"/>
    <cellStyle name="Comma 7 3 2 2 5 2" xfId="16123" xr:uid="{828D43D7-3893-4AB5-B3AA-47238D84777D}"/>
    <cellStyle name="Comma 7 3 2 2 6" xfId="10091" xr:uid="{66D1D0B9-1B83-4DB0-8580-BFA09A3A42EA}"/>
    <cellStyle name="Comma 7 3 2 3" xfId="978" xr:uid="{EB472AAD-8404-41A3-BD07-88B09E35BDA5}"/>
    <cellStyle name="Comma 7 3 2 3 2" xfId="1982" xr:uid="{8FE0A6B1-434F-444A-ABB2-20F2C5975FF0}"/>
    <cellStyle name="Comma 7 3 2 3 2 2" xfId="5061" xr:uid="{93928EE9-FE75-4126-AD6A-2C0F4098C64B}"/>
    <cellStyle name="Comma 7 3 2 3 2 2 2" xfId="14114" xr:uid="{ED0F8C82-D64F-44A9-AAE2-78ECC5E0E90B}"/>
    <cellStyle name="Comma 7 3 2 3 2 3" xfId="8075" xr:uid="{182A81B2-954A-4C06-A707-C38D9A542B68}"/>
    <cellStyle name="Comma 7 3 2 3 2 3 2" xfId="17128" xr:uid="{F0FEA3A3-51F2-4187-BF99-A24B1E532084}"/>
    <cellStyle name="Comma 7 3 2 3 2 4" xfId="11096" xr:uid="{0E214594-8A34-4888-9AD9-A8872D23EB58}"/>
    <cellStyle name="Comma 7 3 2 3 3" xfId="2986" xr:uid="{7120980A-FD30-4B5A-994A-D69724F967D1}"/>
    <cellStyle name="Comma 7 3 2 3 3 2" xfId="6065" xr:uid="{AD1E7CAF-847C-49EC-85A1-6F462F70AA50}"/>
    <cellStyle name="Comma 7 3 2 3 3 2 2" xfId="15118" xr:uid="{ABD96B83-044B-4891-947B-976CC40AE4DE}"/>
    <cellStyle name="Comma 7 3 2 3 3 3" xfId="9079" xr:uid="{432D223B-09F9-4A31-829E-D96E190F1C7E}"/>
    <cellStyle name="Comma 7 3 2 3 3 3 2" xfId="18132" xr:uid="{AC3CEFE6-D69E-4E06-BE5D-D32495B58090}"/>
    <cellStyle name="Comma 7 3 2 3 3 4" xfId="12100" xr:uid="{55423F9C-7BD9-4AFE-8C20-201A7842D4BD}"/>
    <cellStyle name="Comma 7 3 2 3 4" xfId="4057" xr:uid="{2BC0781F-34AA-4C38-8492-D1FE8A97F2C8}"/>
    <cellStyle name="Comma 7 3 2 3 4 2" xfId="13110" xr:uid="{E4C5A5DD-8617-4FD5-BF3B-34F586A325B4}"/>
    <cellStyle name="Comma 7 3 2 3 5" xfId="7071" xr:uid="{2A94E6F1-58F2-4B28-8FCB-D4C3BA347D46}"/>
    <cellStyle name="Comma 7 3 2 3 5 2" xfId="16124" xr:uid="{FD1B1663-FBEF-4EB9-AAB3-FA46FAFB61F7}"/>
    <cellStyle name="Comma 7 3 2 3 6" xfId="10092" xr:uid="{20D4FF27-7983-4FE2-B647-2D50B29E877A}"/>
    <cellStyle name="Comma 7 3 2 4" xfId="1543" xr:uid="{BF2F03DE-A9FF-4E8D-80E0-EBABC13EB043}"/>
    <cellStyle name="Comma 7 3 2 4 2" xfId="4622" xr:uid="{97D8A395-1F71-444C-87C9-0CD50A6FCC26}"/>
    <cellStyle name="Comma 7 3 2 4 2 2" xfId="13675" xr:uid="{CF780C2B-D948-423C-BA43-F833826BB1BE}"/>
    <cellStyle name="Comma 7 3 2 4 3" xfId="7636" xr:uid="{C0234F93-5BC3-40D7-8E02-83F5EEEE9909}"/>
    <cellStyle name="Comma 7 3 2 4 3 2" xfId="16689" xr:uid="{5A94D6F6-61A2-4F62-8090-D74F784FE656}"/>
    <cellStyle name="Comma 7 3 2 4 4" xfId="10657" xr:uid="{D96B9AA9-1AB8-455C-9471-279C2204BF45}"/>
    <cellStyle name="Comma 7 3 2 5" xfId="2547" xr:uid="{6B8BD318-4253-41E5-AADB-805A2E9B6CC4}"/>
    <cellStyle name="Comma 7 3 2 5 2" xfId="5626" xr:uid="{322A3CBD-78A7-4368-9930-CFD4B594A11D}"/>
    <cellStyle name="Comma 7 3 2 5 2 2" xfId="14679" xr:uid="{EED2C4F1-14B8-40CA-A356-B3C9628EC8BC}"/>
    <cellStyle name="Comma 7 3 2 5 3" xfId="8640" xr:uid="{8F8C7485-FB69-4314-8486-07F6BD47C7FD}"/>
    <cellStyle name="Comma 7 3 2 5 3 2" xfId="17693" xr:uid="{8B51D46F-697A-4B38-BC2A-15D50625880E}"/>
    <cellStyle name="Comma 7 3 2 5 4" xfId="11661" xr:uid="{7DC8E509-DD36-4E45-9606-5A2BEDC33DDF}"/>
    <cellStyle name="Comma 7 3 2 6" xfId="3617" xr:uid="{2AEDA618-0868-4294-BF34-599E59ED6735}"/>
    <cellStyle name="Comma 7 3 2 6 2" xfId="12670" xr:uid="{37826077-55CD-4509-9389-B1AD0AA60DAD}"/>
    <cellStyle name="Comma 7 3 2 7" xfId="6631" xr:uid="{69654855-815D-491F-8FCC-A01E61C0AA9B}"/>
    <cellStyle name="Comma 7 3 2 7 2" xfId="15684" xr:uid="{E6CB9F62-E5DD-4063-92A6-0F8A4053663F}"/>
    <cellStyle name="Comma 7 3 2 8" xfId="9651" xr:uid="{12330173-9FF6-489A-B6CE-9841A6DDF24E}"/>
    <cellStyle name="Comma 7 3 3" xfId="979" xr:uid="{9C53A218-C01E-42B2-8581-9F5B01ECD39F}"/>
    <cellStyle name="Comma 7 3 3 2" xfId="1983" xr:uid="{BFE5C62A-9BED-4672-9101-6152683B66B5}"/>
    <cellStyle name="Comma 7 3 3 2 2" xfId="5062" xr:uid="{95480833-D502-4B18-A74F-0CE0AA1B3C7D}"/>
    <cellStyle name="Comma 7 3 3 2 2 2" xfId="14115" xr:uid="{889A77E0-B277-4904-AA08-7A701F5A9081}"/>
    <cellStyle name="Comma 7 3 3 2 3" xfId="8076" xr:uid="{398002CC-7202-451C-B48A-BD9E22B19C0E}"/>
    <cellStyle name="Comma 7 3 3 2 3 2" xfId="17129" xr:uid="{54EEF618-EE8E-474D-9148-B073F19A235C}"/>
    <cellStyle name="Comma 7 3 3 2 4" xfId="11097" xr:uid="{37CEF272-A9CC-4BC9-8725-2FC8E7ABD3AD}"/>
    <cellStyle name="Comma 7 3 3 3" xfId="2987" xr:uid="{1B625A1E-96E3-403D-92C7-5558E14BC6CD}"/>
    <cellStyle name="Comma 7 3 3 3 2" xfId="6066" xr:uid="{273CE794-EB53-41C7-9CCA-F00E54FD6F20}"/>
    <cellStyle name="Comma 7 3 3 3 2 2" xfId="15119" xr:uid="{A17A478E-4A19-446E-9316-587C2D8AC9A9}"/>
    <cellStyle name="Comma 7 3 3 3 3" xfId="9080" xr:uid="{EBB63B56-E357-4779-A15B-B41FDA7CF483}"/>
    <cellStyle name="Comma 7 3 3 3 3 2" xfId="18133" xr:uid="{42C1639D-6174-4D5F-A7D5-F7DB6456DC71}"/>
    <cellStyle name="Comma 7 3 3 3 4" xfId="12101" xr:uid="{37B8849C-1A73-4199-971E-9DCD45CAFA89}"/>
    <cellStyle name="Comma 7 3 3 4" xfId="4058" xr:uid="{744FEA44-83BE-4B20-9A71-CF01E1EE474F}"/>
    <cellStyle name="Comma 7 3 3 4 2" xfId="13111" xr:uid="{19337939-545B-48EC-A632-86AA22948ADF}"/>
    <cellStyle name="Comma 7 3 3 5" xfId="7072" xr:uid="{0DE423C9-1B14-49A7-8062-669263C623AE}"/>
    <cellStyle name="Comma 7 3 3 5 2" xfId="16125" xr:uid="{C68A98F8-92BA-488D-BD4C-E28DC3100C38}"/>
    <cellStyle name="Comma 7 3 3 6" xfId="10093" xr:uid="{E3C7879D-2F20-427B-82BD-C3ABB6BE46CB}"/>
    <cellStyle name="Comma 7 3 4" xfId="980" xr:uid="{A7233045-98A3-460E-B40A-6794B86AB780}"/>
    <cellStyle name="Comma 7 3 4 2" xfId="1984" xr:uid="{BA0D0A3A-B944-41A1-892B-E52D568C6565}"/>
    <cellStyle name="Comma 7 3 4 2 2" xfId="5063" xr:uid="{AD3BE5FA-21FC-4E70-915C-B1D8ECEB1C52}"/>
    <cellStyle name="Comma 7 3 4 2 2 2" xfId="14116" xr:uid="{8E119EB5-C9CC-4065-A99C-1408C80211EE}"/>
    <cellStyle name="Comma 7 3 4 2 3" xfId="8077" xr:uid="{B3A0365A-D34C-4F48-B668-12AEA8C636CD}"/>
    <cellStyle name="Comma 7 3 4 2 3 2" xfId="17130" xr:uid="{FB712930-BF8E-461C-96AC-5A0081B89062}"/>
    <cellStyle name="Comma 7 3 4 2 4" xfId="11098" xr:uid="{506AB124-8617-4FFE-91EB-5934E2EB5ED4}"/>
    <cellStyle name="Comma 7 3 4 3" xfId="2988" xr:uid="{D760AD90-963D-4650-829D-D8A24D6AE16A}"/>
    <cellStyle name="Comma 7 3 4 3 2" xfId="6067" xr:uid="{BF4502B7-C1AB-4F89-ACE1-ACCC03228CC2}"/>
    <cellStyle name="Comma 7 3 4 3 2 2" xfId="15120" xr:uid="{97845087-E22F-4BD2-8B68-8B6538526451}"/>
    <cellStyle name="Comma 7 3 4 3 3" xfId="9081" xr:uid="{0C38B85D-D811-4469-AB12-10F4A604E031}"/>
    <cellStyle name="Comma 7 3 4 3 3 2" xfId="18134" xr:uid="{FB929411-7323-4CF7-B738-5F34AB040196}"/>
    <cellStyle name="Comma 7 3 4 3 4" xfId="12102" xr:uid="{A4F1F258-BF6F-4169-906F-510A9D95C912}"/>
    <cellStyle name="Comma 7 3 4 4" xfId="4059" xr:uid="{EF4F3C8F-E788-43C0-941B-D1938CAE1A28}"/>
    <cellStyle name="Comma 7 3 4 4 2" xfId="13112" xr:uid="{3AFE4E01-3784-49AD-9693-333301FC34E3}"/>
    <cellStyle name="Comma 7 3 4 5" xfId="7073" xr:uid="{921174A8-1239-4ADD-94B1-CB7E0484E93C}"/>
    <cellStyle name="Comma 7 3 4 5 2" xfId="16126" xr:uid="{A445123A-C635-45DA-BFD9-CF2512B8DCC6}"/>
    <cellStyle name="Comma 7 3 4 6" xfId="10094" xr:uid="{2AB26A02-FB90-4AF4-9E55-DAD874F58DAA}"/>
    <cellStyle name="Comma 7 3 5" xfId="1372" xr:uid="{CA6BA1FF-7D65-4868-9BF5-85CE1F598C31}"/>
    <cellStyle name="Comma 7 3 5 2" xfId="4451" xr:uid="{75814A0D-AF92-4B87-A811-7F7AFB34452A}"/>
    <cellStyle name="Comma 7 3 5 2 2" xfId="13504" xr:uid="{65D42F01-92F6-4334-8A0F-E3E7557DA209}"/>
    <cellStyle name="Comma 7 3 5 3" xfId="7465" xr:uid="{465BF9F8-0B03-4EC0-BC41-AD2FDF22E67A}"/>
    <cellStyle name="Comma 7 3 5 3 2" xfId="16518" xr:uid="{282D4967-87B1-4038-91C9-32C12CE91B38}"/>
    <cellStyle name="Comma 7 3 5 4" xfId="10486" xr:uid="{30773306-4FF1-4583-B0FE-F85EEDBF646E}"/>
    <cellStyle name="Comma 7 3 6" xfId="2376" xr:uid="{018766BD-36A9-4AD6-9BDD-5CA226562F83}"/>
    <cellStyle name="Comma 7 3 6 2" xfId="5455" xr:uid="{943C82D1-8474-48E8-A361-8673DB5ACE00}"/>
    <cellStyle name="Comma 7 3 6 2 2" xfId="14508" xr:uid="{D40CC97E-6947-48BF-A795-9A1D4F922C96}"/>
    <cellStyle name="Comma 7 3 6 3" xfId="8469" xr:uid="{F2692543-DD73-4FC5-8F7F-75D348A0564F}"/>
    <cellStyle name="Comma 7 3 6 3 2" xfId="17522" xr:uid="{4A26B588-53F7-468F-BFF3-567332966385}"/>
    <cellStyle name="Comma 7 3 6 4" xfId="11490" xr:uid="{71579EE4-901B-4A22-8F7E-629A1B03C76A}"/>
    <cellStyle name="Comma 7 3 7" xfId="3445" xr:uid="{31C1DDF5-6234-4745-A1DA-6C4412DF0B16}"/>
    <cellStyle name="Comma 7 3 7 2" xfId="12498" xr:uid="{50FFDD79-AE96-4005-B519-C48E73CC92D1}"/>
    <cellStyle name="Comma 7 3 8" xfId="6459" xr:uid="{E3B85742-56FA-4CBF-89DF-4744ADB2E53E}"/>
    <cellStyle name="Comma 7 3 8 2" xfId="15512" xr:uid="{1B804AC1-6FA6-41FD-9273-B23AE48496F9}"/>
    <cellStyle name="Comma 7 3 9" xfId="9479" xr:uid="{FC775209-AF40-4FDF-A22C-1308AA5B9CB4}"/>
    <cellStyle name="Comma 8" xfId="223" xr:uid="{88E53FB7-7B90-4B05-90D6-8163F25ABB8E}"/>
    <cellStyle name="Comma 8 10" xfId="9441" xr:uid="{B2BE66BF-B143-451B-96E3-2A9BBBA3639B}"/>
    <cellStyle name="Comma 8 2" xfId="339" xr:uid="{9A682877-E58B-40CE-900C-523465743E6B}"/>
    <cellStyle name="Comma 8 2 2" xfId="537" xr:uid="{BEED261A-1DF6-401C-BE18-F2D34AAEA1D8}"/>
    <cellStyle name="Comma 8 2 2 2" xfId="981" xr:uid="{CFC9BF35-A541-41A5-A814-E1B666D7DD48}"/>
    <cellStyle name="Comma 8 2 2 2 2" xfId="1985" xr:uid="{3B98ED74-1469-4064-A53A-181B8119AC23}"/>
    <cellStyle name="Comma 8 2 2 2 2 2" xfId="5064" xr:uid="{52179527-60F4-451F-A518-3A440780498D}"/>
    <cellStyle name="Comma 8 2 2 2 2 2 2" xfId="14117" xr:uid="{073D2277-4AFE-4444-B535-94B56D948B75}"/>
    <cellStyle name="Comma 8 2 2 2 2 3" xfId="8078" xr:uid="{F1124B03-5095-4400-825E-504EBE8FEC2B}"/>
    <cellStyle name="Comma 8 2 2 2 2 3 2" xfId="17131" xr:uid="{0613611D-FE67-4E92-BE24-2EA153913D6E}"/>
    <cellStyle name="Comma 8 2 2 2 2 4" xfId="11099" xr:uid="{41F33EB1-580D-46CF-81F0-086EE0EF314F}"/>
    <cellStyle name="Comma 8 2 2 2 3" xfId="2989" xr:uid="{4CF78230-F5E3-439F-A648-F676B705E5CB}"/>
    <cellStyle name="Comma 8 2 2 2 3 2" xfId="6068" xr:uid="{3EC155E4-45AE-4263-A8C9-41B0EE7E9CC9}"/>
    <cellStyle name="Comma 8 2 2 2 3 2 2" xfId="15121" xr:uid="{375F9509-FC64-4DE2-A9FF-ACE1CF655E81}"/>
    <cellStyle name="Comma 8 2 2 2 3 3" xfId="9082" xr:uid="{4C91FF48-4A8F-4803-B6EC-FDBE082FC2E6}"/>
    <cellStyle name="Comma 8 2 2 2 3 3 2" xfId="18135" xr:uid="{2C391B10-F3B4-4AD2-BD26-2A06CBB4A86F}"/>
    <cellStyle name="Comma 8 2 2 2 3 4" xfId="12103" xr:uid="{0E050B7C-CABA-428D-BF07-B2E1F2E6E5C4}"/>
    <cellStyle name="Comma 8 2 2 2 4" xfId="4060" xr:uid="{7FCB3F8D-1488-4081-99B5-CAD938B36FE9}"/>
    <cellStyle name="Comma 8 2 2 2 4 2" xfId="13113" xr:uid="{70796E8B-4B38-44CE-A8C0-30022688D7E8}"/>
    <cellStyle name="Comma 8 2 2 2 5" xfId="7074" xr:uid="{2121E384-8CD2-4EA5-B490-3574AA1F4A26}"/>
    <cellStyle name="Comma 8 2 2 2 5 2" xfId="16127" xr:uid="{F91820D2-E5FF-4506-B835-28A03229076B}"/>
    <cellStyle name="Comma 8 2 2 2 6" xfId="10095" xr:uid="{080C9160-6712-42B8-9F56-8F3EDB27EA78}"/>
    <cellStyle name="Comma 8 2 2 3" xfId="982" xr:uid="{65F5AE0D-1BBE-4760-8CC5-1ED887F967F7}"/>
    <cellStyle name="Comma 8 2 2 3 2" xfId="1986" xr:uid="{F8CEFD2C-9511-4CCF-8EB6-943E39E868D1}"/>
    <cellStyle name="Comma 8 2 2 3 2 2" xfId="5065" xr:uid="{6D5188E2-3E69-4284-8BD1-BF4EB0DC0AD2}"/>
    <cellStyle name="Comma 8 2 2 3 2 2 2" xfId="14118" xr:uid="{0F7A6AA9-31EF-455B-A1FB-4843C907D328}"/>
    <cellStyle name="Comma 8 2 2 3 2 3" xfId="8079" xr:uid="{D047E864-A986-46E9-80AA-F492E059AA3F}"/>
    <cellStyle name="Comma 8 2 2 3 2 3 2" xfId="17132" xr:uid="{982EBCA7-D1D7-4DD6-906D-B95315A18754}"/>
    <cellStyle name="Comma 8 2 2 3 2 4" xfId="11100" xr:uid="{020CC720-6515-40B1-9076-87AE0F65470F}"/>
    <cellStyle name="Comma 8 2 2 3 3" xfId="2990" xr:uid="{72EF41FB-AEE4-4226-A46C-C8EE58170FF2}"/>
    <cellStyle name="Comma 8 2 2 3 3 2" xfId="6069" xr:uid="{B02489B5-2FC7-4DBF-B647-769CA02D5C17}"/>
    <cellStyle name="Comma 8 2 2 3 3 2 2" xfId="15122" xr:uid="{89684C07-2F7A-4FD2-9A28-672B5B331D13}"/>
    <cellStyle name="Comma 8 2 2 3 3 3" xfId="9083" xr:uid="{57A83B35-FBC0-4BB4-BF54-E59B000E094B}"/>
    <cellStyle name="Comma 8 2 2 3 3 3 2" xfId="18136" xr:uid="{395F6319-F07A-469D-B778-907766C986ED}"/>
    <cellStyle name="Comma 8 2 2 3 3 4" xfId="12104" xr:uid="{8D3426ED-1C58-4E7D-A251-754F2A9195C3}"/>
    <cellStyle name="Comma 8 2 2 3 4" xfId="4061" xr:uid="{351B6027-C56C-41A9-8670-1D28EDFD1D44}"/>
    <cellStyle name="Comma 8 2 2 3 4 2" xfId="13114" xr:uid="{7F706FC8-3A9D-4B16-BA47-6E701F4CA4DB}"/>
    <cellStyle name="Comma 8 2 2 3 5" xfId="7075" xr:uid="{1F8BBE87-654D-4876-8FE4-C76D185796F3}"/>
    <cellStyle name="Comma 8 2 2 3 5 2" xfId="16128" xr:uid="{550F2259-E79D-424D-A4A8-E019015B2288}"/>
    <cellStyle name="Comma 8 2 2 3 6" xfId="10096" xr:uid="{551F600B-3439-4092-8B33-0CC05A8402B5}"/>
    <cellStyle name="Comma 8 2 2 4" xfId="1544" xr:uid="{5836AE9B-2DA8-421F-B233-A83EBCE35DD6}"/>
    <cellStyle name="Comma 8 2 2 4 2" xfId="4623" xr:uid="{9EC8DE62-4A24-4333-B3CE-E32D1A35852F}"/>
    <cellStyle name="Comma 8 2 2 4 2 2" xfId="13676" xr:uid="{0B7B41CA-B064-4136-98E2-3202736D7E1E}"/>
    <cellStyle name="Comma 8 2 2 4 3" xfId="7637" xr:uid="{D3D5E6DA-F80E-4F3B-AAB7-84AE53984101}"/>
    <cellStyle name="Comma 8 2 2 4 3 2" xfId="16690" xr:uid="{C7AC0751-05C1-4DAD-826E-9062CA4534C3}"/>
    <cellStyle name="Comma 8 2 2 4 4" xfId="10658" xr:uid="{41C9115B-4568-43AF-89DD-DA71C54E5BC3}"/>
    <cellStyle name="Comma 8 2 2 5" xfId="2548" xr:uid="{2B81C7EA-6FB0-4050-A034-D0312D3C8848}"/>
    <cellStyle name="Comma 8 2 2 5 2" xfId="5627" xr:uid="{5413E1C3-1726-47E7-9F1F-18FF5C84D068}"/>
    <cellStyle name="Comma 8 2 2 5 2 2" xfId="14680" xr:uid="{6D129E59-C30F-4BB2-93BA-61BC76DE38DF}"/>
    <cellStyle name="Comma 8 2 2 5 3" xfId="8641" xr:uid="{6728B0E7-10A6-4A8E-BB56-7528629E102D}"/>
    <cellStyle name="Comma 8 2 2 5 3 2" xfId="17694" xr:uid="{78349D5D-C7B2-4CB1-B190-C055934E2C1F}"/>
    <cellStyle name="Comma 8 2 2 5 4" xfId="11662" xr:uid="{800BAEE9-38F0-4A2A-ACB6-99908C6B8760}"/>
    <cellStyle name="Comma 8 2 2 6" xfId="3618" xr:uid="{86A87664-75CE-4222-B3A9-E44294455962}"/>
    <cellStyle name="Comma 8 2 2 6 2" xfId="12671" xr:uid="{14714EA0-79A8-4DDF-AAAB-0738CF501E87}"/>
    <cellStyle name="Comma 8 2 2 7" xfId="6632" xr:uid="{4AFF9447-FB82-4AEC-BA22-716A3938BAC1}"/>
    <cellStyle name="Comma 8 2 2 7 2" xfId="15685" xr:uid="{269E0289-6232-4A55-AD32-351DB7BFCCBE}"/>
    <cellStyle name="Comma 8 2 2 8" xfId="9652" xr:uid="{CFCC679B-657D-4F7D-AAAD-AB03D31D4AEA}"/>
    <cellStyle name="Comma 8 2 3" xfId="983" xr:uid="{56DC2E18-C99C-4E65-8A76-AB77AAE976D3}"/>
    <cellStyle name="Comma 8 2 3 2" xfId="1987" xr:uid="{7B8F1F40-72CF-4D41-8B04-C657EC2ADC0A}"/>
    <cellStyle name="Comma 8 2 3 2 2" xfId="5066" xr:uid="{31C36702-DBF4-4B77-8233-7D93B9CC041B}"/>
    <cellStyle name="Comma 8 2 3 2 2 2" xfId="14119" xr:uid="{FA48AEC5-7841-4B5F-85F5-9AC08D8C641C}"/>
    <cellStyle name="Comma 8 2 3 2 3" xfId="8080" xr:uid="{D9AB2172-3284-4BBD-B637-ADC15069FF6F}"/>
    <cellStyle name="Comma 8 2 3 2 3 2" xfId="17133" xr:uid="{C3585BC0-3DD9-4D8C-8E0E-41FD449F526B}"/>
    <cellStyle name="Comma 8 2 3 2 4" xfId="11101" xr:uid="{4841E683-F262-4E6D-8B06-EEA6CC73801E}"/>
    <cellStyle name="Comma 8 2 3 3" xfId="2991" xr:uid="{6B9C2991-926C-4F07-9615-1E12142F30E3}"/>
    <cellStyle name="Comma 8 2 3 3 2" xfId="6070" xr:uid="{4E1EE05D-D0F9-4240-9E0B-87E63522F7D2}"/>
    <cellStyle name="Comma 8 2 3 3 2 2" xfId="15123" xr:uid="{3EFCC129-86CD-403F-A545-48042F73BD9E}"/>
    <cellStyle name="Comma 8 2 3 3 3" xfId="9084" xr:uid="{E0358A1F-DC54-410D-B1CA-7D36D4DE69DF}"/>
    <cellStyle name="Comma 8 2 3 3 3 2" xfId="18137" xr:uid="{B63459D7-79CF-4D11-B115-5A968CB4CFF9}"/>
    <cellStyle name="Comma 8 2 3 3 4" xfId="12105" xr:uid="{F50E6729-ED16-4435-AD77-552807D50EC4}"/>
    <cellStyle name="Comma 8 2 3 4" xfId="4062" xr:uid="{00CD3C9D-207C-47D0-B7C9-691AE7211FD4}"/>
    <cellStyle name="Comma 8 2 3 4 2" xfId="13115" xr:uid="{EE9802E0-BFE3-406A-B895-E868834B6EC2}"/>
    <cellStyle name="Comma 8 2 3 5" xfId="7076" xr:uid="{6E4611C3-D866-45F7-8174-1AD2ACDA2F31}"/>
    <cellStyle name="Comma 8 2 3 5 2" xfId="16129" xr:uid="{4CAFA57C-8222-401C-8A47-1B6C3FC39CA7}"/>
    <cellStyle name="Comma 8 2 3 6" xfId="10097" xr:uid="{FD3E5824-8164-44AF-9632-E8F3295A29E8}"/>
    <cellStyle name="Comma 8 2 4" xfId="984" xr:uid="{D8B06D2C-BDAF-492D-8FEC-1C20E317D0A0}"/>
    <cellStyle name="Comma 8 2 4 2" xfId="1988" xr:uid="{33C9E01C-ECD7-445A-8215-A6963F769082}"/>
    <cellStyle name="Comma 8 2 4 2 2" xfId="5067" xr:uid="{0121240C-C29C-44AD-B336-E55D9EC5AFDA}"/>
    <cellStyle name="Comma 8 2 4 2 2 2" xfId="14120" xr:uid="{DA8666FB-D3F1-4FA0-912D-EC26F91632F5}"/>
    <cellStyle name="Comma 8 2 4 2 3" xfId="8081" xr:uid="{F4F77BF4-E55C-414D-931D-697732759577}"/>
    <cellStyle name="Comma 8 2 4 2 3 2" xfId="17134" xr:uid="{E108D369-0DB1-4F40-8816-6583B8908691}"/>
    <cellStyle name="Comma 8 2 4 2 4" xfId="11102" xr:uid="{771AA87D-8711-45B6-B52A-B3B004884786}"/>
    <cellStyle name="Comma 8 2 4 3" xfId="2992" xr:uid="{A9CFD1B3-3CC5-4BAA-B6FD-034CEAF5CE77}"/>
    <cellStyle name="Comma 8 2 4 3 2" xfId="6071" xr:uid="{79CD1BB4-513E-410A-91FE-9AB832A66E58}"/>
    <cellStyle name="Comma 8 2 4 3 2 2" xfId="15124" xr:uid="{EEE2660A-CD9E-467E-959C-D2F4D4110EBA}"/>
    <cellStyle name="Comma 8 2 4 3 3" xfId="9085" xr:uid="{F24547AC-EFB1-45BF-BBF7-AEBC562751C8}"/>
    <cellStyle name="Comma 8 2 4 3 3 2" xfId="18138" xr:uid="{588224A6-F106-46F2-900C-04A634DCAFC2}"/>
    <cellStyle name="Comma 8 2 4 3 4" xfId="12106" xr:uid="{0D9F2B39-E957-412E-92B2-9C0093476CCE}"/>
    <cellStyle name="Comma 8 2 4 4" xfId="4063" xr:uid="{D2BEC416-49F0-46CA-8C0B-AE9057889BDC}"/>
    <cellStyle name="Comma 8 2 4 4 2" xfId="13116" xr:uid="{A4536C9D-F813-47B6-A3FB-96B591B6FECB}"/>
    <cellStyle name="Comma 8 2 4 5" xfId="7077" xr:uid="{0BDA4DD8-C00E-4BC3-AA63-FB6373B20D35}"/>
    <cellStyle name="Comma 8 2 4 5 2" xfId="16130" xr:uid="{61E107C7-694A-456F-AD7E-952E2DB9429B}"/>
    <cellStyle name="Comma 8 2 4 6" xfId="10098" xr:uid="{830FB3FA-453D-4858-917C-BA3385CA2A79}"/>
    <cellStyle name="Comma 8 2 5" xfId="1373" xr:uid="{FC25E7E5-89FA-409F-9ECB-25FC83D0F1B5}"/>
    <cellStyle name="Comma 8 2 5 2" xfId="4452" xr:uid="{78E40589-C26E-40DE-AF78-0F52807C0B3B}"/>
    <cellStyle name="Comma 8 2 5 2 2" xfId="13505" xr:uid="{B1362CD9-FCAC-4120-83AE-7B1E51334E08}"/>
    <cellStyle name="Comma 8 2 5 3" xfId="7466" xr:uid="{511FA5E2-C422-45E2-8160-60F1989864E4}"/>
    <cellStyle name="Comma 8 2 5 3 2" xfId="16519" xr:uid="{3AF0A78A-9A11-4D18-9FA4-20231E9051BA}"/>
    <cellStyle name="Comma 8 2 5 4" xfId="10487" xr:uid="{C8CF4879-CE38-49E7-B6E6-B9F566558B8B}"/>
    <cellStyle name="Comma 8 2 6" xfId="2377" xr:uid="{91D94695-C210-4F8F-911D-EB09A5311739}"/>
    <cellStyle name="Comma 8 2 6 2" xfId="5456" xr:uid="{CFF88E22-1252-4099-99BC-8EF87FD223AF}"/>
    <cellStyle name="Comma 8 2 6 2 2" xfId="14509" xr:uid="{7304DDCA-48F0-4082-8D37-9F409D081CC7}"/>
    <cellStyle name="Comma 8 2 6 3" xfId="8470" xr:uid="{C1037306-597E-4038-9213-946FF3B3D5C2}"/>
    <cellStyle name="Comma 8 2 6 3 2" xfId="17523" xr:uid="{0938B32A-5DCB-4C5C-BDA6-956C61DAAF93}"/>
    <cellStyle name="Comma 8 2 6 4" xfId="11491" xr:uid="{3B899C99-17A0-4C3D-B400-5A705695A94F}"/>
    <cellStyle name="Comma 8 2 7" xfId="3446" xr:uid="{E46EA722-00BB-4423-B743-C3C66EAA6B6F}"/>
    <cellStyle name="Comma 8 2 7 2" xfId="12499" xr:uid="{CBB2EB43-1F01-42F6-B52C-B646975EBFA4}"/>
    <cellStyle name="Comma 8 2 8" xfId="6460" xr:uid="{03F2040C-BCFB-4851-8FC4-85C20A64B621}"/>
    <cellStyle name="Comma 8 2 8 2" xfId="15513" xr:uid="{AE04223A-A4E9-4FC1-B20A-FE2C1996D3DE}"/>
    <cellStyle name="Comma 8 2 9" xfId="9480" xr:uid="{68B3531A-3421-4F05-AE32-B7CAA55F8913}"/>
    <cellStyle name="Comma 8 3" xfId="497" xr:uid="{A9F96FC8-68F5-4713-9DBF-655A5BD72AC2}"/>
    <cellStyle name="Comma 8 3 2" xfId="985" xr:uid="{085E9033-81F2-44BF-8612-312D478AF020}"/>
    <cellStyle name="Comma 8 3 2 2" xfId="1989" xr:uid="{18556799-E895-465D-984C-946B100A92FB}"/>
    <cellStyle name="Comma 8 3 2 2 2" xfId="5068" xr:uid="{04EAF43C-C701-4DA5-90C3-B842FAE6F30D}"/>
    <cellStyle name="Comma 8 3 2 2 2 2" xfId="14121" xr:uid="{9C82AB2B-B8AE-4638-83A9-B41F79EEDC7A}"/>
    <cellStyle name="Comma 8 3 2 2 3" xfId="8082" xr:uid="{755467A9-132E-4621-82F9-6C590B91940C}"/>
    <cellStyle name="Comma 8 3 2 2 3 2" xfId="17135" xr:uid="{7667D41B-FCD7-49BB-8BF7-B3B8AFD698A0}"/>
    <cellStyle name="Comma 8 3 2 2 4" xfId="11103" xr:uid="{6DE14231-56BD-4E83-89CB-1044CE2E5E0C}"/>
    <cellStyle name="Comma 8 3 2 3" xfId="2993" xr:uid="{1785ED15-0132-4ADA-A6B0-97A7D48F81B9}"/>
    <cellStyle name="Comma 8 3 2 3 2" xfId="6072" xr:uid="{C1A9B8CB-A668-49FC-AE99-65CC5376DAA0}"/>
    <cellStyle name="Comma 8 3 2 3 2 2" xfId="15125" xr:uid="{39588E49-4380-4F59-8678-A1A9F9A92020}"/>
    <cellStyle name="Comma 8 3 2 3 3" xfId="9086" xr:uid="{51D484D8-B3F0-45A6-BF1F-3E09F452C133}"/>
    <cellStyle name="Comma 8 3 2 3 3 2" xfId="18139" xr:uid="{75A5FDF4-5E60-46AC-B624-2B3BD4D01C3F}"/>
    <cellStyle name="Comma 8 3 2 3 4" xfId="12107" xr:uid="{0D2957B1-C4DA-4692-9603-203B3FC512B6}"/>
    <cellStyle name="Comma 8 3 2 4" xfId="4064" xr:uid="{3A1FB7CA-CADB-4665-8481-534C85EAB83C}"/>
    <cellStyle name="Comma 8 3 2 4 2" xfId="13117" xr:uid="{A317A9E9-0240-41C4-BAD0-B976652F2748}"/>
    <cellStyle name="Comma 8 3 2 5" xfId="7078" xr:uid="{7D06A8AF-C3E8-4C26-886B-BD6EEDCF1C18}"/>
    <cellStyle name="Comma 8 3 2 5 2" xfId="16131" xr:uid="{15B03567-505A-4C66-A761-D9041742C86F}"/>
    <cellStyle name="Comma 8 3 2 6" xfId="10099" xr:uid="{8F1BA104-D9F3-4335-BB33-F3E5A06D6FA4}"/>
    <cellStyle name="Comma 8 3 3" xfId="986" xr:uid="{5954894F-6999-4DC4-8564-C293A43AA598}"/>
    <cellStyle name="Comma 8 3 3 2" xfId="1990" xr:uid="{525F1384-63A2-49C3-A201-AC51C03B6022}"/>
    <cellStyle name="Comma 8 3 3 2 2" xfId="5069" xr:uid="{040BCF45-DB9F-402F-8870-24E5ADF5490F}"/>
    <cellStyle name="Comma 8 3 3 2 2 2" xfId="14122" xr:uid="{F7896CB1-AB57-4D16-82EC-4D109E7C9051}"/>
    <cellStyle name="Comma 8 3 3 2 3" xfId="8083" xr:uid="{058220C6-478E-4285-BAD5-5A574CF667AD}"/>
    <cellStyle name="Comma 8 3 3 2 3 2" xfId="17136" xr:uid="{D640321C-682B-4A4E-AB0A-D5AA69F6BFE1}"/>
    <cellStyle name="Comma 8 3 3 2 4" xfId="11104" xr:uid="{6C40C4E5-77E1-4BB0-8246-6A092593AD9E}"/>
    <cellStyle name="Comma 8 3 3 3" xfId="2994" xr:uid="{726B0B49-C19E-4ACD-842C-CE3F15CB25DF}"/>
    <cellStyle name="Comma 8 3 3 3 2" xfId="6073" xr:uid="{8AA8D500-E3AD-4895-BC6F-B1FB9AFEEF9D}"/>
    <cellStyle name="Comma 8 3 3 3 2 2" xfId="15126" xr:uid="{F00588C5-9A82-4B39-8ADE-A454661D5C2B}"/>
    <cellStyle name="Comma 8 3 3 3 3" xfId="9087" xr:uid="{BD7337FA-0381-4053-B636-182A2E3C49F1}"/>
    <cellStyle name="Comma 8 3 3 3 3 2" xfId="18140" xr:uid="{93F76269-A245-4A23-AB4A-D511A97C465E}"/>
    <cellStyle name="Comma 8 3 3 3 4" xfId="12108" xr:uid="{F17F67B3-CC56-442D-AC94-4D481EFB507F}"/>
    <cellStyle name="Comma 8 3 3 4" xfId="4065" xr:uid="{339E79C6-022F-46C7-877F-8E8534370B61}"/>
    <cellStyle name="Comma 8 3 3 4 2" xfId="13118" xr:uid="{A977D4BC-437B-474D-BFA6-A9DE65CE400B}"/>
    <cellStyle name="Comma 8 3 3 5" xfId="7079" xr:uid="{CC52587F-EDE0-4B5C-8B2C-2F702B2065C2}"/>
    <cellStyle name="Comma 8 3 3 5 2" xfId="16132" xr:uid="{4021C0C5-9FE1-4F27-BBE6-F019171E50F7}"/>
    <cellStyle name="Comma 8 3 3 6" xfId="10100" xr:uid="{4CE33383-8884-4860-9D77-40CAB0A5F219}"/>
    <cellStyle name="Comma 8 3 4" xfId="1505" xr:uid="{F4EAEA44-58EC-4FB7-9A9D-6A901DF2EC05}"/>
    <cellStyle name="Comma 8 3 4 2" xfId="4584" xr:uid="{6CEEE8DE-9AC6-4915-BD1B-E338A878E89E}"/>
    <cellStyle name="Comma 8 3 4 2 2" xfId="13637" xr:uid="{EC488FE3-DCF7-4CA5-A664-993A3F08671B}"/>
    <cellStyle name="Comma 8 3 4 3" xfId="7598" xr:uid="{20497BE3-92E9-4B6E-9080-39B2A600626A}"/>
    <cellStyle name="Comma 8 3 4 3 2" xfId="16651" xr:uid="{7E49FEDC-A6B8-4CF0-B8F3-97437FF94E42}"/>
    <cellStyle name="Comma 8 3 4 4" xfId="10619" xr:uid="{6C24E7A8-B760-4410-AE75-134D9E8B4CA2}"/>
    <cellStyle name="Comma 8 3 5" xfId="2509" xr:uid="{CE024F54-EBFA-426C-B38B-D168962DC970}"/>
    <cellStyle name="Comma 8 3 5 2" xfId="5588" xr:uid="{71C20A56-26BF-42CC-9D2A-8686C81A1F4E}"/>
    <cellStyle name="Comma 8 3 5 2 2" xfId="14641" xr:uid="{6ABE8559-3FA2-4E90-BAE2-42A836E3DC0F}"/>
    <cellStyle name="Comma 8 3 5 3" xfId="8602" xr:uid="{6EB4FB3D-58DF-46CF-9A4B-70D50D2E21BD}"/>
    <cellStyle name="Comma 8 3 5 3 2" xfId="17655" xr:uid="{53628E26-B6B7-48D6-94B7-8FF1AE41D119}"/>
    <cellStyle name="Comma 8 3 5 4" xfId="11623" xr:uid="{87149E54-EB3C-438D-81D7-28A9AED86A27}"/>
    <cellStyle name="Comma 8 3 6" xfId="3579" xr:uid="{98F7F912-FA3F-465C-9CEA-416FC81DD7F2}"/>
    <cellStyle name="Comma 8 3 6 2" xfId="12632" xr:uid="{4393C138-5378-47E5-AA16-F178F1B693B5}"/>
    <cellStyle name="Comma 8 3 7" xfId="6593" xr:uid="{EAB4D1F7-2F03-4E36-B04C-47F92B67596D}"/>
    <cellStyle name="Comma 8 3 7 2" xfId="15646" xr:uid="{56170E9E-6E56-4E5E-97FA-AC02019269C5}"/>
    <cellStyle name="Comma 8 3 8" xfId="9613" xr:uid="{C3F59E24-6FF7-4CEB-B116-1F8B5FB942AC}"/>
    <cellStyle name="Comma 8 4" xfId="987" xr:uid="{41448D11-EAA0-4DD9-B223-02B251274307}"/>
    <cellStyle name="Comma 8 4 2" xfId="1991" xr:uid="{C4ED9664-BF9E-49AE-890B-E2203ABF32C0}"/>
    <cellStyle name="Comma 8 4 2 2" xfId="5070" xr:uid="{EE85D36D-F945-4EA0-A30A-ABD0BAA1B6B6}"/>
    <cellStyle name="Comma 8 4 2 2 2" xfId="14123" xr:uid="{B223088A-28C5-4B43-ABEB-A6AEC361378F}"/>
    <cellStyle name="Comma 8 4 2 3" xfId="8084" xr:uid="{F3C78640-7BC1-4B1C-92CB-BCF4CF7E7984}"/>
    <cellStyle name="Comma 8 4 2 3 2" xfId="17137" xr:uid="{50B19AEB-BD20-451B-9CF1-501701653BB7}"/>
    <cellStyle name="Comma 8 4 2 4" xfId="11105" xr:uid="{5E4CC513-625C-4204-9C06-EB29ED449AA7}"/>
    <cellStyle name="Comma 8 4 3" xfId="2995" xr:uid="{4B1000DF-E382-47D3-B0ED-BD266F6489C6}"/>
    <cellStyle name="Comma 8 4 3 2" xfId="6074" xr:uid="{C7D5C1E8-C35F-47BF-8D2D-0C22FE3152D2}"/>
    <cellStyle name="Comma 8 4 3 2 2" xfId="15127" xr:uid="{23CDCDCA-6B32-4172-B04F-E785DC47D5E6}"/>
    <cellStyle name="Comma 8 4 3 3" xfId="9088" xr:uid="{1B5697D6-2326-49EE-92A5-DC2A0F4E5757}"/>
    <cellStyle name="Comma 8 4 3 3 2" xfId="18141" xr:uid="{20E62064-E597-471F-979E-15B748B700D8}"/>
    <cellStyle name="Comma 8 4 3 4" xfId="12109" xr:uid="{F5438A91-1A67-4590-9392-0854D57F6DD2}"/>
    <cellStyle name="Comma 8 4 4" xfId="4066" xr:uid="{71DF83F4-3BEA-47D9-B8CF-CA02678BE3C0}"/>
    <cellStyle name="Comma 8 4 4 2" xfId="13119" xr:uid="{91A83A2A-5D34-4053-8B97-7D8D40091CC4}"/>
    <cellStyle name="Comma 8 4 5" xfId="7080" xr:uid="{0698BF89-C519-47DC-898D-582C02ADEBB9}"/>
    <cellStyle name="Comma 8 4 5 2" xfId="16133" xr:uid="{9FAE24FA-967A-40D6-A03A-03A6F5D75E04}"/>
    <cellStyle name="Comma 8 4 6" xfId="10101" xr:uid="{D7A0B1ED-4645-46B4-B6FC-296B5BA118D9}"/>
    <cellStyle name="Comma 8 5" xfId="988" xr:uid="{5DBB6B4E-F379-41AA-9957-506DA7C6E914}"/>
    <cellStyle name="Comma 8 5 2" xfId="1992" xr:uid="{3FFB7B86-95CC-41CB-90D7-8BCCEC832DD2}"/>
    <cellStyle name="Comma 8 5 2 2" xfId="5071" xr:uid="{8ADA742A-ED13-40D4-8E74-F651526E9E8C}"/>
    <cellStyle name="Comma 8 5 2 2 2" xfId="14124" xr:uid="{CA603F50-701B-45EC-831E-A5494BD87181}"/>
    <cellStyle name="Comma 8 5 2 3" xfId="8085" xr:uid="{E5A3ED17-CC81-4322-9223-D3D28BA5CC06}"/>
    <cellStyle name="Comma 8 5 2 3 2" xfId="17138" xr:uid="{45B3AB7E-E039-44CF-B73E-4AC25F2F15F0}"/>
    <cellStyle name="Comma 8 5 2 4" xfId="11106" xr:uid="{B77005E5-8EEC-4596-92C9-C625CAB024A7}"/>
    <cellStyle name="Comma 8 5 3" xfId="2996" xr:uid="{4D144C7D-42CE-4F12-9681-162F8F4A5264}"/>
    <cellStyle name="Comma 8 5 3 2" xfId="6075" xr:uid="{2E47EB2A-A4B7-485C-BB88-EDCF227F3B48}"/>
    <cellStyle name="Comma 8 5 3 2 2" xfId="15128" xr:uid="{FC02C178-D9C6-40E5-BD7F-DAF875566DB4}"/>
    <cellStyle name="Comma 8 5 3 3" xfId="9089" xr:uid="{6937346A-3275-4047-A262-8B5BEBD17994}"/>
    <cellStyle name="Comma 8 5 3 3 2" xfId="18142" xr:uid="{BAD74BC9-DBBC-4A11-A433-C09465BD6D0C}"/>
    <cellStyle name="Comma 8 5 3 4" xfId="12110" xr:uid="{21DCA52A-2D19-4068-BA51-D812F2E9E0E7}"/>
    <cellStyle name="Comma 8 5 4" xfId="4067" xr:uid="{E6BF6291-ADA7-414E-9095-1D91F9D45175}"/>
    <cellStyle name="Comma 8 5 4 2" xfId="13120" xr:uid="{516A641E-931E-4903-8767-8E55155D6275}"/>
    <cellStyle name="Comma 8 5 5" xfId="7081" xr:uid="{FAD099DD-2BFC-47DE-BD85-9E9D4283F54B}"/>
    <cellStyle name="Comma 8 5 5 2" xfId="16134" xr:uid="{D83B0F15-5C09-4AC1-9FA8-013C076F8CE1}"/>
    <cellStyle name="Comma 8 5 6" xfId="10102" xr:uid="{01EB0E1E-4BCC-4548-9E19-30CA7AD9B7B2}"/>
    <cellStyle name="Comma 8 6" xfId="1334" xr:uid="{0AD685EB-ECD9-42A1-A64D-E44933D38F3D}"/>
    <cellStyle name="Comma 8 6 2" xfId="4413" xr:uid="{38B5264C-783C-4C11-9D31-2582722BF119}"/>
    <cellStyle name="Comma 8 6 2 2" xfId="13466" xr:uid="{1F98DD9F-45C1-4A46-9B46-968039400C9C}"/>
    <cellStyle name="Comma 8 6 3" xfId="7427" xr:uid="{E530E2E4-02E0-48F5-88DC-7D472AEEF485}"/>
    <cellStyle name="Comma 8 6 3 2" xfId="16480" xr:uid="{3D498C65-2CDC-42CF-89BC-9674D791DC85}"/>
    <cellStyle name="Comma 8 6 4" xfId="10448" xr:uid="{63A23186-E469-4FD5-8DE5-0C9B83F617F8}"/>
    <cellStyle name="Comma 8 7" xfId="2338" xr:uid="{546DB718-1CC5-41C2-BD23-DD9574231033}"/>
    <cellStyle name="Comma 8 7 2" xfId="5417" xr:uid="{EBB582E4-34CB-4799-9526-6818478F6557}"/>
    <cellStyle name="Comma 8 7 2 2" xfId="14470" xr:uid="{EA848D61-A6B3-43A3-9732-9414EC9878DC}"/>
    <cellStyle name="Comma 8 7 3" xfId="8431" xr:uid="{2558A590-A4FE-4C66-A658-DEF70B2214AF}"/>
    <cellStyle name="Comma 8 7 3 2" xfId="17484" xr:uid="{7C384E8E-536F-469D-A42D-8B9BEDF65407}"/>
    <cellStyle name="Comma 8 7 4" xfId="11452" xr:uid="{66AB4F03-5A98-47BB-9B0D-BEF7021EF51E}"/>
    <cellStyle name="Comma 8 8" xfId="3407" xr:uid="{AA08CA5A-38B3-4FA3-BB15-421033E64616}"/>
    <cellStyle name="Comma 8 8 2" xfId="12460" xr:uid="{0C19AEA2-6A17-4AAD-963D-A792670C2D09}"/>
    <cellStyle name="Comma 8 9" xfId="6421" xr:uid="{B2A66761-713A-400C-B6E4-61C751EB41FC}"/>
    <cellStyle name="Comma 8 9 2" xfId="15474" xr:uid="{6D363E34-AAF0-4809-A620-D3896B697BA4}"/>
    <cellStyle name="Comma 9" xfId="226" xr:uid="{5AAC4E02-5868-48AD-B112-1D08474E12A9}"/>
    <cellStyle name="Comma 9 10" xfId="9442" xr:uid="{D2B0966F-5852-40A4-BF81-388B1FA52ADC}"/>
    <cellStyle name="Comma 9 2" xfId="340" xr:uid="{B4E4F11E-2CAF-41BF-8C8B-71D8AF09FB0E}"/>
    <cellStyle name="Comma 9 2 2" xfId="538" xr:uid="{B3EE921E-9B70-4E35-9F1C-916FE6EE88ED}"/>
    <cellStyle name="Comma 9 2 2 2" xfId="989" xr:uid="{9879E2CD-2955-4A5C-A303-C35948A04635}"/>
    <cellStyle name="Comma 9 2 2 2 2" xfId="1993" xr:uid="{D774B16B-1187-45D5-8BB7-4DC95DBF051A}"/>
    <cellStyle name="Comma 9 2 2 2 2 2" xfId="5072" xr:uid="{E412A5B2-3F95-4C9C-8F32-8F848234B298}"/>
    <cellStyle name="Comma 9 2 2 2 2 2 2" xfId="14125" xr:uid="{7D0C6024-EEE4-4348-91A7-6B816568CC7D}"/>
    <cellStyle name="Comma 9 2 2 2 2 3" xfId="8086" xr:uid="{9396C206-F19C-4276-8FAE-98768885C215}"/>
    <cellStyle name="Comma 9 2 2 2 2 3 2" xfId="17139" xr:uid="{DA819373-C3FD-4B80-BDE8-38230883B99C}"/>
    <cellStyle name="Comma 9 2 2 2 2 4" xfId="11107" xr:uid="{3865A09C-3445-4362-9886-75C1BB5F6A77}"/>
    <cellStyle name="Comma 9 2 2 2 3" xfId="2997" xr:uid="{A714C353-AB3E-4CC3-8A7F-A8B95C2AD4B5}"/>
    <cellStyle name="Comma 9 2 2 2 3 2" xfId="6076" xr:uid="{5CEE0F18-058B-4F1D-B836-D97B42DAC274}"/>
    <cellStyle name="Comma 9 2 2 2 3 2 2" xfId="15129" xr:uid="{D418A811-F1FA-473F-8AA5-A539CAB99457}"/>
    <cellStyle name="Comma 9 2 2 2 3 3" xfId="9090" xr:uid="{AEA49B25-029D-46E1-9AE0-26403CA88BA0}"/>
    <cellStyle name="Comma 9 2 2 2 3 3 2" xfId="18143" xr:uid="{54FE5D55-2C46-4CEE-9AEE-D070CDDA9C8E}"/>
    <cellStyle name="Comma 9 2 2 2 3 4" xfId="12111" xr:uid="{BB85DD5F-64D6-4C77-AAF2-5C544D037F0F}"/>
    <cellStyle name="Comma 9 2 2 2 4" xfId="4068" xr:uid="{B61836B1-7EC1-45EC-A7B1-0137CC98AA42}"/>
    <cellStyle name="Comma 9 2 2 2 4 2" xfId="13121" xr:uid="{264DC863-994A-473F-B867-44704971754D}"/>
    <cellStyle name="Comma 9 2 2 2 5" xfId="7082" xr:uid="{17F3774C-84D2-45BA-8922-1A8CA4AD5B99}"/>
    <cellStyle name="Comma 9 2 2 2 5 2" xfId="16135" xr:uid="{221512FA-DF5D-4E24-80DB-C9D184D6EB50}"/>
    <cellStyle name="Comma 9 2 2 2 6" xfId="10103" xr:uid="{3BDBA68E-3850-4EF1-BA8A-8DE2AA45CFFA}"/>
    <cellStyle name="Comma 9 2 2 3" xfId="990" xr:uid="{6AE4B17E-A706-4797-9C56-6050C3872073}"/>
    <cellStyle name="Comma 9 2 2 3 2" xfId="1994" xr:uid="{2C79458F-7C87-4EF8-9DE6-512160272FB2}"/>
    <cellStyle name="Comma 9 2 2 3 2 2" xfId="5073" xr:uid="{F859B7FB-FAE6-41DD-A29F-2E9B15B56629}"/>
    <cellStyle name="Comma 9 2 2 3 2 2 2" xfId="14126" xr:uid="{E8679727-A978-4A95-BB38-ED48217BB903}"/>
    <cellStyle name="Comma 9 2 2 3 2 3" xfId="8087" xr:uid="{402C7D33-A216-4393-8177-D126DFAADD9F}"/>
    <cellStyle name="Comma 9 2 2 3 2 3 2" xfId="17140" xr:uid="{4F06FD18-9768-4484-8B8F-A08C2CF368F0}"/>
    <cellStyle name="Comma 9 2 2 3 2 4" xfId="11108" xr:uid="{D5ACCF1C-3B74-40A6-A007-04F66DBBA4C1}"/>
    <cellStyle name="Comma 9 2 2 3 3" xfId="2998" xr:uid="{68DECAE5-6F36-403B-9B1B-A25067FF668F}"/>
    <cellStyle name="Comma 9 2 2 3 3 2" xfId="6077" xr:uid="{1BE68746-5510-4660-9AC6-5E675BBEC69F}"/>
    <cellStyle name="Comma 9 2 2 3 3 2 2" xfId="15130" xr:uid="{5BC11629-A610-47C4-BB8C-9D68524897D5}"/>
    <cellStyle name="Comma 9 2 2 3 3 3" xfId="9091" xr:uid="{5412F301-C05E-444F-8A2B-64CAFF14D01D}"/>
    <cellStyle name="Comma 9 2 2 3 3 3 2" xfId="18144" xr:uid="{F6440BDB-992D-4851-8895-B501501BCB55}"/>
    <cellStyle name="Comma 9 2 2 3 3 4" xfId="12112" xr:uid="{D56AB18B-994D-409E-A899-6CF7D8AAFEDB}"/>
    <cellStyle name="Comma 9 2 2 3 4" xfId="4069" xr:uid="{F9C0DBF3-52C1-4590-9507-F8F35FD08F35}"/>
    <cellStyle name="Comma 9 2 2 3 4 2" xfId="13122" xr:uid="{97C05C91-F003-48AF-92C7-A3C47200E1D5}"/>
    <cellStyle name="Comma 9 2 2 3 5" xfId="7083" xr:uid="{7C426E9F-A97E-4E6D-A5CB-C439970F4911}"/>
    <cellStyle name="Comma 9 2 2 3 5 2" xfId="16136" xr:uid="{B36BCA6A-D855-4B18-BE9B-19AC761E1FB6}"/>
    <cellStyle name="Comma 9 2 2 3 6" xfId="10104" xr:uid="{61076AA7-8F2F-4860-B94B-DC7012C25270}"/>
    <cellStyle name="Comma 9 2 2 4" xfId="1545" xr:uid="{DF1D256F-C57F-486E-A432-FC9C3B5FBCC4}"/>
    <cellStyle name="Comma 9 2 2 4 2" xfId="4624" xr:uid="{D31332E2-9A00-4B84-B5CA-318A83C8D0C6}"/>
    <cellStyle name="Comma 9 2 2 4 2 2" xfId="13677" xr:uid="{60036EE3-6AAD-4F50-8C37-D2DAF9984B44}"/>
    <cellStyle name="Comma 9 2 2 4 3" xfId="7638" xr:uid="{49FD31E8-153F-45AF-B358-71CBE25A96BB}"/>
    <cellStyle name="Comma 9 2 2 4 3 2" xfId="16691" xr:uid="{E466EF89-E91F-455E-BCEB-6044A61A7C1C}"/>
    <cellStyle name="Comma 9 2 2 4 4" xfId="10659" xr:uid="{6772D83D-B627-4E0F-BAF1-5632A905E709}"/>
    <cellStyle name="Comma 9 2 2 5" xfId="2549" xr:uid="{FBD0D53D-2E35-457C-8E94-8572FEA54AF5}"/>
    <cellStyle name="Comma 9 2 2 5 2" xfId="5628" xr:uid="{860EE7D3-D787-423F-A02D-6551265C1981}"/>
    <cellStyle name="Comma 9 2 2 5 2 2" xfId="14681" xr:uid="{C45020C5-8E4D-4476-A3F5-C9CF07741131}"/>
    <cellStyle name="Comma 9 2 2 5 3" xfId="8642" xr:uid="{F790BC6D-5C9C-49E5-984F-089E235835BA}"/>
    <cellStyle name="Comma 9 2 2 5 3 2" xfId="17695" xr:uid="{FE6D849D-F82D-412B-9F2D-BDA2A1129D00}"/>
    <cellStyle name="Comma 9 2 2 5 4" xfId="11663" xr:uid="{4B172A94-716B-4774-959D-D7C2436867E8}"/>
    <cellStyle name="Comma 9 2 2 6" xfId="3619" xr:uid="{03E8A0E9-0AD1-4E51-8595-42B2DD8A309B}"/>
    <cellStyle name="Comma 9 2 2 6 2" xfId="12672" xr:uid="{EE18384E-5FF5-4EAD-982E-10E20B3A16FF}"/>
    <cellStyle name="Comma 9 2 2 7" xfId="6633" xr:uid="{1B48BC61-141B-4C31-8EC7-253098641409}"/>
    <cellStyle name="Comma 9 2 2 7 2" xfId="15686" xr:uid="{3B7EB252-3D5E-41B7-98BB-05EF26F8E4E4}"/>
    <cellStyle name="Comma 9 2 2 8" xfId="9653" xr:uid="{B8897B2B-AC04-4698-9509-F3C55954D0BF}"/>
    <cellStyle name="Comma 9 2 3" xfId="991" xr:uid="{6BC88E6B-641C-4B57-8C4F-F46222394F8D}"/>
    <cellStyle name="Comma 9 2 3 2" xfId="1995" xr:uid="{D3E29C60-986F-421A-8921-ACE6F131BE16}"/>
    <cellStyle name="Comma 9 2 3 2 2" xfId="5074" xr:uid="{DF401918-934F-4F38-9B6F-258E39F9DD01}"/>
    <cellStyle name="Comma 9 2 3 2 2 2" xfId="14127" xr:uid="{672F1168-E44C-4E00-BA63-1DBDCAC40FE5}"/>
    <cellStyle name="Comma 9 2 3 2 3" xfId="8088" xr:uid="{F1747A57-BD81-4495-A4F6-D53ADF6451E6}"/>
    <cellStyle name="Comma 9 2 3 2 3 2" xfId="17141" xr:uid="{144C571E-A98E-4CEE-9918-FE64A8077BC6}"/>
    <cellStyle name="Comma 9 2 3 2 4" xfId="11109" xr:uid="{5A969F39-93D1-496D-8667-A954DD738066}"/>
    <cellStyle name="Comma 9 2 3 3" xfId="2999" xr:uid="{2FEC0F7F-2EC6-4BE7-9C31-9B2158944FA8}"/>
    <cellStyle name="Comma 9 2 3 3 2" xfId="6078" xr:uid="{6F7B35CD-C9BE-4ACD-8EF0-CBFCB1F12315}"/>
    <cellStyle name="Comma 9 2 3 3 2 2" xfId="15131" xr:uid="{89CCB0E0-9E79-4211-8A3B-3403ECEFC3A4}"/>
    <cellStyle name="Comma 9 2 3 3 3" xfId="9092" xr:uid="{BE9F8F19-D95E-4F1A-B624-B4E776048685}"/>
    <cellStyle name="Comma 9 2 3 3 3 2" xfId="18145" xr:uid="{62695ADD-7D28-414D-BB22-E766383BCF69}"/>
    <cellStyle name="Comma 9 2 3 3 4" xfId="12113" xr:uid="{9494EE3B-2FFC-4F5C-B8AA-0742F995DA7B}"/>
    <cellStyle name="Comma 9 2 3 4" xfId="4070" xr:uid="{FDF11AF4-4F2C-480E-AA3C-A92A29818031}"/>
    <cellStyle name="Comma 9 2 3 4 2" xfId="13123" xr:uid="{23C97E34-D1CF-41C8-A073-7A1C07DD2361}"/>
    <cellStyle name="Comma 9 2 3 5" xfId="7084" xr:uid="{D6E6939C-3712-4DA5-A5EA-DFF3169F3B62}"/>
    <cellStyle name="Comma 9 2 3 5 2" xfId="16137" xr:uid="{65AB5CC6-7FBF-45BD-B850-E8AE72FC2E97}"/>
    <cellStyle name="Comma 9 2 3 6" xfId="10105" xr:uid="{09CBD60B-D843-4F48-9F56-89D3AB0EFB11}"/>
    <cellStyle name="Comma 9 2 4" xfId="992" xr:uid="{0C48C755-4BEC-4A2A-B796-97C979FB3E19}"/>
    <cellStyle name="Comma 9 2 4 2" xfId="1996" xr:uid="{BF77B149-12C3-4DCA-B346-CBCCDC3E81B7}"/>
    <cellStyle name="Comma 9 2 4 2 2" xfId="5075" xr:uid="{6D20BF8B-2FBA-476A-AC0C-C4456DCD35B7}"/>
    <cellStyle name="Comma 9 2 4 2 2 2" xfId="14128" xr:uid="{6998779E-B69E-4D96-9DE7-4A2FCBF5BA43}"/>
    <cellStyle name="Comma 9 2 4 2 3" xfId="8089" xr:uid="{DB2EE253-8979-4C64-910D-C2243CB9D567}"/>
    <cellStyle name="Comma 9 2 4 2 3 2" xfId="17142" xr:uid="{C2977300-B0AF-42F3-BC50-162569699169}"/>
    <cellStyle name="Comma 9 2 4 2 4" xfId="11110" xr:uid="{BD45CD87-3BD9-4DB1-8280-DE0ADAEE0DD8}"/>
    <cellStyle name="Comma 9 2 4 3" xfId="3000" xr:uid="{2B091F8F-D878-4592-B893-9B9EC45A2295}"/>
    <cellStyle name="Comma 9 2 4 3 2" xfId="6079" xr:uid="{55CE0081-9FEE-4285-A6A8-34C24B8A4CDA}"/>
    <cellStyle name="Comma 9 2 4 3 2 2" xfId="15132" xr:uid="{DD2235FA-BC1A-43B0-8548-00168987F7A2}"/>
    <cellStyle name="Comma 9 2 4 3 3" xfId="9093" xr:uid="{7823CB7A-7DDC-48C4-B96D-A229BA298C42}"/>
    <cellStyle name="Comma 9 2 4 3 3 2" xfId="18146" xr:uid="{2B477170-FDD3-4FFE-A70B-F379DB029C23}"/>
    <cellStyle name="Comma 9 2 4 3 4" xfId="12114" xr:uid="{78FC1E2A-3051-4553-932D-6A3608B49567}"/>
    <cellStyle name="Comma 9 2 4 4" xfId="4071" xr:uid="{C9EA0320-E183-447F-8A30-D290EE41B776}"/>
    <cellStyle name="Comma 9 2 4 4 2" xfId="13124" xr:uid="{C78DD8D1-7C9B-466F-8FD2-FB775B69D3C6}"/>
    <cellStyle name="Comma 9 2 4 5" xfId="7085" xr:uid="{EC516077-1A52-4998-89CB-8E76DD5E7792}"/>
    <cellStyle name="Comma 9 2 4 5 2" xfId="16138" xr:uid="{16494A2B-CDB0-4C95-9AEC-716473E68ECC}"/>
    <cellStyle name="Comma 9 2 4 6" xfId="10106" xr:uid="{2A763379-ED4C-4530-84B3-4C24B6042F28}"/>
    <cellStyle name="Comma 9 2 5" xfId="1374" xr:uid="{27D7CB60-C293-45BE-A005-5A5E76127DF7}"/>
    <cellStyle name="Comma 9 2 5 2" xfId="4453" xr:uid="{3C981BD7-55F2-4823-B3D9-078A8B47B0C9}"/>
    <cellStyle name="Comma 9 2 5 2 2" xfId="13506" xr:uid="{074656A1-AEC0-4806-87BE-0D707CCC5266}"/>
    <cellStyle name="Comma 9 2 5 3" xfId="7467" xr:uid="{D7081FBD-61B6-4957-99E7-AD1BAF0DAC2A}"/>
    <cellStyle name="Comma 9 2 5 3 2" xfId="16520" xr:uid="{DB72CC39-6C00-4114-B6F9-F6A39AB2DA37}"/>
    <cellStyle name="Comma 9 2 5 4" xfId="10488" xr:uid="{0FD0B248-0A90-412F-A177-BCF320DD9DB5}"/>
    <cellStyle name="Comma 9 2 6" xfId="2378" xr:uid="{78EC495D-303F-4252-AE06-D68450B4A3C4}"/>
    <cellStyle name="Comma 9 2 6 2" xfId="5457" xr:uid="{EEF2F26D-744C-4CB6-93C2-92129554DA0E}"/>
    <cellStyle name="Comma 9 2 6 2 2" xfId="14510" xr:uid="{C0AEE2E0-7903-4441-84F7-AED55CB0A614}"/>
    <cellStyle name="Comma 9 2 6 3" xfId="8471" xr:uid="{D9BFF50E-E8EA-415E-8D15-49D10496FED6}"/>
    <cellStyle name="Comma 9 2 6 3 2" xfId="17524" xr:uid="{6974CAD4-790A-41FD-A384-79FE0507FD40}"/>
    <cellStyle name="Comma 9 2 6 4" xfId="11492" xr:uid="{96235491-FFA6-4D49-9F7F-0FDEF4D819D0}"/>
    <cellStyle name="Comma 9 2 7" xfId="3447" xr:uid="{E396A011-9AEC-4C70-95D3-FA4C0A6D02B5}"/>
    <cellStyle name="Comma 9 2 7 2" xfId="12500" xr:uid="{5BFA005A-DC76-485C-AE6B-A489DFDB1384}"/>
    <cellStyle name="Comma 9 2 8" xfId="6461" xr:uid="{A427651A-7E42-4C9D-A626-F866ECD5D664}"/>
    <cellStyle name="Comma 9 2 8 2" xfId="15514" xr:uid="{3D452FC6-CEDD-435F-97F8-3D5230518965}"/>
    <cellStyle name="Comma 9 2 9" xfId="9481" xr:uid="{DBAD8D5D-214C-4D33-B1E2-2697D1453F76}"/>
    <cellStyle name="Comma 9 3" xfId="498" xr:uid="{FCCEBF8E-2DC6-45D6-8611-780E5D371A5D}"/>
    <cellStyle name="Comma 9 3 2" xfId="993" xr:uid="{B41825AA-C0E0-4303-8A53-B3D0DA6D6AC8}"/>
    <cellStyle name="Comma 9 3 2 2" xfId="1997" xr:uid="{20B6AD40-8031-4225-8C64-A5210A67E17B}"/>
    <cellStyle name="Comma 9 3 2 2 2" xfId="5076" xr:uid="{2C1CC09D-9225-4FA0-BF84-DBD7BA3305BB}"/>
    <cellStyle name="Comma 9 3 2 2 2 2" xfId="14129" xr:uid="{090E7BB9-50E2-46D1-B4E6-11F6018E4EBF}"/>
    <cellStyle name="Comma 9 3 2 2 3" xfId="8090" xr:uid="{6D5DA030-D051-4DF8-A1C2-71C1CA8A1FD1}"/>
    <cellStyle name="Comma 9 3 2 2 3 2" xfId="17143" xr:uid="{DBCF2CA3-4821-4439-BA30-8640D52A5370}"/>
    <cellStyle name="Comma 9 3 2 2 4" xfId="11111" xr:uid="{F8D25D14-DB56-43EA-A005-FFC74F1D39B2}"/>
    <cellStyle name="Comma 9 3 2 3" xfId="3001" xr:uid="{2C707F29-ECB7-4503-9578-77530AD4A7ED}"/>
    <cellStyle name="Comma 9 3 2 3 2" xfId="6080" xr:uid="{60583B87-D36F-4472-B00F-28F0E11249DF}"/>
    <cellStyle name="Comma 9 3 2 3 2 2" xfId="15133" xr:uid="{D253B5D6-77F8-4E74-8B64-F80CF69F30FC}"/>
    <cellStyle name="Comma 9 3 2 3 3" xfId="9094" xr:uid="{DD750D88-9ABA-4C12-85FE-6AF3B2C7614D}"/>
    <cellStyle name="Comma 9 3 2 3 3 2" xfId="18147" xr:uid="{76E609AB-81D2-483D-A054-E84B21EE9CAB}"/>
    <cellStyle name="Comma 9 3 2 3 4" xfId="12115" xr:uid="{C71D97C1-3C4B-4B97-9F2B-B4D6C8884BAF}"/>
    <cellStyle name="Comma 9 3 2 4" xfId="4072" xr:uid="{C99BF999-4D2D-4BFB-ABF5-41111BAC9A8C}"/>
    <cellStyle name="Comma 9 3 2 4 2" xfId="13125" xr:uid="{8963D2B5-A528-46FC-B46D-F16C063A1F37}"/>
    <cellStyle name="Comma 9 3 2 5" xfId="7086" xr:uid="{AC402976-A0B9-4BD1-9227-51E8D259FA5F}"/>
    <cellStyle name="Comma 9 3 2 5 2" xfId="16139" xr:uid="{E562A0BF-843B-4161-B452-30E9D98404D3}"/>
    <cellStyle name="Comma 9 3 2 6" xfId="10107" xr:uid="{F5BDCE9B-162A-495D-9191-BF59A6C496B5}"/>
    <cellStyle name="Comma 9 3 3" xfId="994" xr:uid="{D3023A0D-2AE3-4C25-8A43-F504251050E7}"/>
    <cellStyle name="Comma 9 3 3 2" xfId="1998" xr:uid="{98DE7F46-808A-4CA2-BC37-E8E9DD4E5488}"/>
    <cellStyle name="Comma 9 3 3 2 2" xfId="5077" xr:uid="{E7B40CB5-9D0F-47DC-9A76-3D6FF5A4C791}"/>
    <cellStyle name="Comma 9 3 3 2 2 2" xfId="14130" xr:uid="{CB77434D-FC35-495D-9874-7BAD29E2808C}"/>
    <cellStyle name="Comma 9 3 3 2 3" xfId="8091" xr:uid="{7FAE4530-0AAE-45E5-A4B4-97B70D6596EF}"/>
    <cellStyle name="Comma 9 3 3 2 3 2" xfId="17144" xr:uid="{88DADAF8-D56C-4264-9148-01B357B95848}"/>
    <cellStyle name="Comma 9 3 3 2 4" xfId="11112" xr:uid="{0DD65CA0-2799-476C-9C9A-2AC906061D74}"/>
    <cellStyle name="Comma 9 3 3 3" xfId="3002" xr:uid="{23C7D532-25AB-413B-BB07-124F8F028853}"/>
    <cellStyle name="Comma 9 3 3 3 2" xfId="6081" xr:uid="{B8282A8B-B5B3-4E72-9A01-4E23C834152C}"/>
    <cellStyle name="Comma 9 3 3 3 2 2" xfId="15134" xr:uid="{7ABE5669-4CC9-43B1-AAFC-F26161316FA3}"/>
    <cellStyle name="Comma 9 3 3 3 3" xfId="9095" xr:uid="{BBB144A8-B142-493F-8FD3-18A904DB515F}"/>
    <cellStyle name="Comma 9 3 3 3 3 2" xfId="18148" xr:uid="{AAF40340-8FB3-43B8-857C-65E418C527A7}"/>
    <cellStyle name="Comma 9 3 3 3 4" xfId="12116" xr:uid="{C6A971CA-8D0E-4BA9-B750-98C62B866123}"/>
    <cellStyle name="Comma 9 3 3 4" xfId="4073" xr:uid="{81721016-E3CA-460B-A9D2-B6C8EE47C3D4}"/>
    <cellStyle name="Comma 9 3 3 4 2" xfId="13126" xr:uid="{485A4C01-8962-4F7B-97CD-B04FBC188F1B}"/>
    <cellStyle name="Comma 9 3 3 5" xfId="7087" xr:uid="{D7938166-61A5-4E6B-9BC0-5B591DF985D8}"/>
    <cellStyle name="Comma 9 3 3 5 2" xfId="16140" xr:uid="{7DE8155B-C8AF-401E-A38D-934E8937ECAF}"/>
    <cellStyle name="Comma 9 3 3 6" xfId="10108" xr:uid="{6C03A79C-5C8A-435E-BF5E-D9219E38D7E1}"/>
    <cellStyle name="Comma 9 3 4" xfId="1506" xr:uid="{F0C0CD6A-4A82-46F9-8F17-19FCB146D043}"/>
    <cellStyle name="Comma 9 3 4 2" xfId="4585" xr:uid="{E4CCABCC-A5E2-41E2-ADDB-5F1A6AB50A6E}"/>
    <cellStyle name="Comma 9 3 4 2 2" xfId="13638" xr:uid="{D8C81378-B74C-417D-94D0-424C23C03F39}"/>
    <cellStyle name="Comma 9 3 4 3" xfId="7599" xr:uid="{5ADB065B-C385-4652-8887-AF893858539B}"/>
    <cellStyle name="Comma 9 3 4 3 2" xfId="16652" xr:uid="{43E13333-CE58-4E86-8FBC-8979A35632EE}"/>
    <cellStyle name="Comma 9 3 4 4" xfId="10620" xr:uid="{FDF5DB0F-4243-4590-9AF9-B854DEFC1EA7}"/>
    <cellStyle name="Comma 9 3 5" xfId="2510" xr:uid="{1644F8EA-DE3E-45A3-BF6A-95E7CFAEB74A}"/>
    <cellStyle name="Comma 9 3 5 2" xfId="5589" xr:uid="{7205C098-426B-4BCD-9BB6-88A5F308AD19}"/>
    <cellStyle name="Comma 9 3 5 2 2" xfId="14642" xr:uid="{44987312-4B9A-4EED-BF08-B5D18D227F40}"/>
    <cellStyle name="Comma 9 3 5 3" xfId="8603" xr:uid="{01D90B3C-D669-4E5A-9269-8EE45352EF19}"/>
    <cellStyle name="Comma 9 3 5 3 2" xfId="17656" xr:uid="{0C038E17-5934-467A-A1C9-8417D44233DB}"/>
    <cellStyle name="Comma 9 3 5 4" xfId="11624" xr:uid="{61706D55-D330-4AEB-90D9-EC5DF6073653}"/>
    <cellStyle name="Comma 9 3 6" xfId="3580" xr:uid="{B5F39A6B-0227-4C83-B5A5-363897E10700}"/>
    <cellStyle name="Comma 9 3 6 2" xfId="12633" xr:uid="{C6FFFB1C-61AD-4DB6-AE08-70B768A56297}"/>
    <cellStyle name="Comma 9 3 7" xfId="6594" xr:uid="{AD408A14-AB4E-46CE-B859-451E17F319CC}"/>
    <cellStyle name="Comma 9 3 7 2" xfId="15647" xr:uid="{BA45B571-C31F-41DD-8B3D-12F431DC71E3}"/>
    <cellStyle name="Comma 9 3 8" xfId="9614" xr:uid="{092B7A65-39B6-448B-AEAB-5F9230DA5E7D}"/>
    <cellStyle name="Comma 9 4" xfId="995" xr:uid="{204987D6-BF33-46D1-89BD-6F2477E11FA8}"/>
    <cellStyle name="Comma 9 4 2" xfId="1999" xr:uid="{5A5093EA-68D8-4887-BEBF-5CF2D6736F4B}"/>
    <cellStyle name="Comma 9 4 2 2" xfId="5078" xr:uid="{DCD71ED4-A3D0-40D8-84D2-9157F21C114C}"/>
    <cellStyle name="Comma 9 4 2 2 2" xfId="14131" xr:uid="{55A9B771-AAB6-48D3-959B-810B937B30FE}"/>
    <cellStyle name="Comma 9 4 2 3" xfId="8092" xr:uid="{4E70EBD1-5023-464E-86C9-8CE355663F97}"/>
    <cellStyle name="Comma 9 4 2 3 2" xfId="17145" xr:uid="{AFDE4659-F46E-4DB1-8A51-7D18D068EF83}"/>
    <cellStyle name="Comma 9 4 2 4" xfId="11113" xr:uid="{3CC4AF29-821B-4076-A8FF-226DBBB3D157}"/>
    <cellStyle name="Comma 9 4 3" xfId="3003" xr:uid="{5DAF2192-9536-4234-9F4F-D6CEA9734868}"/>
    <cellStyle name="Comma 9 4 3 2" xfId="6082" xr:uid="{843D2411-2BD2-44DC-AC3C-93F4AF671134}"/>
    <cellStyle name="Comma 9 4 3 2 2" xfId="15135" xr:uid="{ADB9CC47-BAB0-4F41-BE52-BC92BD832CAE}"/>
    <cellStyle name="Comma 9 4 3 3" xfId="9096" xr:uid="{8FE40719-C897-407C-A23A-81414A680892}"/>
    <cellStyle name="Comma 9 4 3 3 2" xfId="18149" xr:uid="{547CDB6B-9EC2-423D-B9C0-0FBEBD1705FC}"/>
    <cellStyle name="Comma 9 4 3 4" xfId="12117" xr:uid="{D6E12143-0E12-4BA1-BC4B-9D065CAB82BF}"/>
    <cellStyle name="Comma 9 4 4" xfId="4074" xr:uid="{77CD9304-99E2-467A-AB47-8AF57757B037}"/>
    <cellStyle name="Comma 9 4 4 2" xfId="13127" xr:uid="{C472C2B5-C007-429C-82BB-4BE3E54E0C7F}"/>
    <cellStyle name="Comma 9 4 5" xfId="7088" xr:uid="{90372DC9-AD88-4A58-9F24-8A65C845EB10}"/>
    <cellStyle name="Comma 9 4 5 2" xfId="16141" xr:uid="{B83AB623-15D5-41D8-B3C3-B30E43067B6A}"/>
    <cellStyle name="Comma 9 4 6" xfId="10109" xr:uid="{5CB2959E-F5BB-4BF8-997D-87DCD1A1A2D7}"/>
    <cellStyle name="Comma 9 5" xfId="996" xr:uid="{81AF98A7-6D62-4ADE-93FF-1BF931706E3D}"/>
    <cellStyle name="Comma 9 5 2" xfId="2000" xr:uid="{31780DA7-10C0-4094-9556-D6BD933CDDF7}"/>
    <cellStyle name="Comma 9 5 2 2" xfId="5079" xr:uid="{A354633B-096B-42E2-9C78-2167F6763B70}"/>
    <cellStyle name="Comma 9 5 2 2 2" xfId="14132" xr:uid="{35192DB8-3367-4F8C-BAE2-CA16C1EF8E1F}"/>
    <cellStyle name="Comma 9 5 2 3" xfId="8093" xr:uid="{BF64986A-9D56-4C08-9753-D5F8CEAC31F1}"/>
    <cellStyle name="Comma 9 5 2 3 2" xfId="17146" xr:uid="{EB9B8400-8BCB-4038-B72F-4109DEA3DE4E}"/>
    <cellStyle name="Comma 9 5 2 4" xfId="11114" xr:uid="{C19F22F4-EBD5-4696-9DA4-85E8A3C31DF1}"/>
    <cellStyle name="Comma 9 5 3" xfId="3004" xr:uid="{7871C6C0-BE1E-4E26-A43E-640FF713F888}"/>
    <cellStyle name="Comma 9 5 3 2" xfId="6083" xr:uid="{219462CF-BC6B-4EEA-90CD-735ADAF4E49B}"/>
    <cellStyle name="Comma 9 5 3 2 2" xfId="15136" xr:uid="{FD07F2BA-CC73-45D6-A257-33F6F85A3FAB}"/>
    <cellStyle name="Comma 9 5 3 3" xfId="9097" xr:uid="{B96B9D9E-DD69-461A-AD77-69F65C48AEE5}"/>
    <cellStyle name="Comma 9 5 3 3 2" xfId="18150" xr:uid="{CBB4D9F4-662D-4F46-9990-DAAA346C3638}"/>
    <cellStyle name="Comma 9 5 3 4" xfId="12118" xr:uid="{63C776D0-8FCE-41AA-8739-6CF31B815AF4}"/>
    <cellStyle name="Comma 9 5 4" xfId="4075" xr:uid="{FD5C1BF6-E9D1-42CD-B2B2-8F39FEE0ED1F}"/>
    <cellStyle name="Comma 9 5 4 2" xfId="13128" xr:uid="{1A87AAE5-6621-4D07-8F4A-7A09CB7D92F2}"/>
    <cellStyle name="Comma 9 5 5" xfId="7089" xr:uid="{45FA4C7E-CE2D-4456-801A-AAB941B6208F}"/>
    <cellStyle name="Comma 9 5 5 2" xfId="16142" xr:uid="{11C7DB7C-D9FD-4FD2-A4C2-A3F1BF8A9497}"/>
    <cellStyle name="Comma 9 5 6" xfId="10110" xr:uid="{B25A7F02-4A6C-4CEE-951B-31B317E8DE67}"/>
    <cellStyle name="Comma 9 6" xfId="1335" xr:uid="{66A74968-547A-4938-906A-B361A00FCF05}"/>
    <cellStyle name="Comma 9 6 2" xfId="4414" xr:uid="{00ADEE75-754A-43B2-9833-6C7966E8611D}"/>
    <cellStyle name="Comma 9 6 2 2" xfId="13467" xr:uid="{96E78365-B75A-4C56-8889-637D81C64881}"/>
    <cellStyle name="Comma 9 6 3" xfId="7428" xr:uid="{A05B8695-B293-4610-8758-4E1BE44B848C}"/>
    <cellStyle name="Comma 9 6 3 2" xfId="16481" xr:uid="{3B0E5B66-7F71-4E06-86BC-CF948CD173DD}"/>
    <cellStyle name="Comma 9 6 4" xfId="10449" xr:uid="{06D10086-16FB-458F-A391-4680BB90A480}"/>
    <cellStyle name="Comma 9 7" xfId="2339" xr:uid="{8210E036-3F1B-4FA9-A15E-7D6D80856757}"/>
    <cellStyle name="Comma 9 7 2" xfId="5418" xr:uid="{7EEAFD26-BC54-4E01-B2F1-00ED30E9B02F}"/>
    <cellStyle name="Comma 9 7 2 2" xfId="14471" xr:uid="{A5FCA919-7D37-472A-95D3-DED9F8BD411D}"/>
    <cellStyle name="Comma 9 7 3" xfId="8432" xr:uid="{7AD02692-1503-4EB0-A2CF-2D655B29BCCE}"/>
    <cellStyle name="Comma 9 7 3 2" xfId="17485" xr:uid="{79E1A232-317F-44BF-9045-CE4BC0D6513E}"/>
    <cellStyle name="Comma 9 7 4" xfId="11453" xr:uid="{A3F93800-CFFF-4D8D-9BCF-FAF481BBA382}"/>
    <cellStyle name="Comma 9 8" xfId="3408" xr:uid="{F60044E3-1014-4D35-A424-CAAD4EA683D6}"/>
    <cellStyle name="Comma 9 8 2" xfId="12461" xr:uid="{4461ED58-5745-422A-8A28-BEF1C8675709}"/>
    <cellStyle name="Comma 9 9" xfId="6422" xr:uid="{1DB02CE7-8CF5-409B-A8A9-93C48752D5BC}"/>
    <cellStyle name="Comma 9 9 2" xfId="15475" xr:uid="{9ABF9753-B28A-45B5-B528-ABC3CB8E4A25}"/>
    <cellStyle name="Currency 2" xfId="187" xr:uid="{0E776FC4-F674-423C-83E2-CC5A083D7724}"/>
    <cellStyle name="Currency 2 2" xfId="245" xr:uid="{8FB07328-BA58-4332-BAAB-1F15AE526DB2}"/>
    <cellStyle name="Currency 2 2 2" xfId="281" xr:uid="{9417F69C-FA90-4E87-B1CD-E0BB317D93CA}"/>
    <cellStyle name="Currency 2 3" xfId="275" xr:uid="{531ECFEF-A6A4-4B6A-A4C6-FC5518468332}"/>
    <cellStyle name="Currency 2 4" xfId="373" xr:uid="{85D64E99-726E-4D98-8C66-7A613E8951D4}"/>
    <cellStyle name="Currency 3" xfId="292" xr:uid="{B506CD2E-6C8B-4686-AF3B-29C7CB0D5DFC}"/>
    <cellStyle name="Currency 4" xfId="291" xr:uid="{1A6C520F-6993-4B72-9422-2A6244ABFF22}"/>
    <cellStyle name="Currency 5" xfId="371" xr:uid="{E3105ED8-252E-4A67-A758-7EC1C1079D68}"/>
    <cellStyle name="Currency 5 2" xfId="562" xr:uid="{900D75C9-24C9-4BAD-A966-1F66A745FE09}"/>
    <cellStyle name="Currency 5 2 2" xfId="3643" xr:uid="{575C4432-B245-4026-AFA5-37E623DD0B41}"/>
    <cellStyle name="Currency 5 2 2 2" xfId="12696" xr:uid="{D3AB356F-5E01-4C6A-ADEE-EF6F8F1F606F}"/>
    <cellStyle name="Currency 5 2 3" xfId="6657" xr:uid="{9F302CA4-E3B0-4F2D-92D4-B2131A51B06D}"/>
    <cellStyle name="Currency 5 2 3 2" xfId="15710" xr:uid="{37A991B2-CBB5-4680-BC0C-89B65918FB18}"/>
    <cellStyle name="Currency 5 2 4" xfId="9677" xr:uid="{07A0039C-BE6D-4256-B231-83B951EC5C2A}"/>
    <cellStyle name="Currency 5 3" xfId="3471" xr:uid="{F6E0D955-0D66-4EE7-B8E5-36AF40B258E8}"/>
    <cellStyle name="Currency 5 3 2" xfId="12524" xr:uid="{228702D8-C583-4D36-8609-013EE153BA98}"/>
    <cellStyle name="Currency 5 4" xfId="6485" xr:uid="{3CCC1BC3-BE9E-47BE-B56F-4FC3E22C6A78}"/>
    <cellStyle name="Currency 5 4 2" xfId="15538" xr:uid="{D0900335-C97D-4446-8853-2979FAC08BE4}"/>
    <cellStyle name="Currency 5 5" xfId="9505" xr:uid="{D577A316-28AF-4D9A-AE37-67124151CA25}"/>
    <cellStyle name="Ênfase1 2" xfId="77" xr:uid="{049FB448-1B69-4269-AA0D-32F5521B90F3}"/>
    <cellStyle name="Entrada 2" xfId="164" xr:uid="{075AAADF-6C1B-4FF1-A6AC-E0F5D1EF3D65}"/>
    <cellStyle name="Entrada 3" xfId="87" xr:uid="{B123B92A-1060-4399-8F42-4A5568403D1E}"/>
    <cellStyle name="Explanatory Text" xfId="20" builtinId="53" customBuiltin="1"/>
    <cellStyle name="Explanatory Text 2" xfId="218" xr:uid="{F097E5E3-8793-4864-A94D-5EEA1FE52E61}"/>
    <cellStyle name="Explanatory Text 2 2" xfId="3288" xr:uid="{CFF4942C-C6A2-4F7C-A285-1CCFCE314414}"/>
    <cellStyle name="Formula" xfId="204" xr:uid="{8003D723-C9E4-4A30-8E5B-EDC41F862900}"/>
    <cellStyle name="Formula 10" xfId="9436" xr:uid="{58378AFA-6E24-4990-B884-BACA36E02F77}"/>
    <cellStyle name="Formula 2" xfId="334" xr:uid="{2268FD3C-5BC8-4AA4-9D06-4C40090A40C3}"/>
    <cellStyle name="Formula 2 2" xfId="532" xr:uid="{7C4BBA8B-DBB4-464A-B97B-5C676E6B3E1E}"/>
    <cellStyle name="Formula 2 2 2" xfId="997" xr:uid="{8D06048E-B8DC-43DF-826E-404147765FF8}"/>
    <cellStyle name="Formula 2 2 2 2" xfId="2001" xr:uid="{881E144A-774F-41BA-B093-C8CADFD9D2F3}"/>
    <cellStyle name="Formula 2 2 2 2 2" xfId="5080" xr:uid="{C4DF38A2-53A8-41CB-A08C-220A875689B7}"/>
    <cellStyle name="Formula 2 2 2 2 2 2" xfId="14133" xr:uid="{F48FC47C-7D3C-4896-836A-A706051FAD13}"/>
    <cellStyle name="Formula 2 2 2 2 3" xfId="8094" xr:uid="{2F5FA6E8-A77F-4538-8D23-E9826EE4203B}"/>
    <cellStyle name="Formula 2 2 2 2 3 2" xfId="17147" xr:uid="{22BF2507-2185-4887-99EC-11CBD7137951}"/>
    <cellStyle name="Formula 2 2 2 2 4" xfId="11115" xr:uid="{49F91ECA-B974-4130-A558-04C1BF733C07}"/>
    <cellStyle name="Formula 2 2 2 3" xfId="3005" xr:uid="{19C1EF10-B2A4-445D-AA65-2B5F94988272}"/>
    <cellStyle name="Formula 2 2 2 3 2" xfId="6084" xr:uid="{8F883BBA-8E3F-4C82-9AD4-273640B410F8}"/>
    <cellStyle name="Formula 2 2 2 3 2 2" xfId="15137" xr:uid="{833881D8-72F1-435D-8A5F-B827D11A96B5}"/>
    <cellStyle name="Formula 2 2 2 3 3" xfId="9098" xr:uid="{9DDD76FC-6425-400D-AB20-88D17D70C34D}"/>
    <cellStyle name="Formula 2 2 2 3 3 2" xfId="18151" xr:uid="{E58061B5-E7C2-4D44-ABF9-0697010859C6}"/>
    <cellStyle name="Formula 2 2 2 3 4" xfId="12119" xr:uid="{A3BEEDD2-A617-4A25-AD6F-96C8592C3680}"/>
    <cellStyle name="Formula 2 2 2 4" xfId="4076" xr:uid="{36771A5B-F699-4ABA-B541-6480586700B9}"/>
    <cellStyle name="Formula 2 2 2 4 2" xfId="13129" xr:uid="{F2C42B69-C0F2-4F88-8249-1F47F9C840F1}"/>
    <cellStyle name="Formula 2 2 2 5" xfId="7090" xr:uid="{3C470F9F-8E5C-4887-B5D4-D8222BD3FE5F}"/>
    <cellStyle name="Formula 2 2 2 5 2" xfId="16143" xr:uid="{A4D56B4F-A9BC-47EB-9978-AB9B39807783}"/>
    <cellStyle name="Formula 2 2 2 6" xfId="10111" xr:uid="{0E17B3E5-77C4-4B08-A19D-69720401239F}"/>
    <cellStyle name="Formula 2 2 3" xfId="998" xr:uid="{3164ADC4-4524-4FF8-B2EF-8D8C56DAAF48}"/>
    <cellStyle name="Formula 2 2 3 2" xfId="2002" xr:uid="{A3E2E5F1-E736-430F-83E8-3FA6588BAFA3}"/>
    <cellStyle name="Formula 2 2 3 2 2" xfId="5081" xr:uid="{0FE81199-65F9-4E40-8328-3FADB3F265FF}"/>
    <cellStyle name="Formula 2 2 3 2 2 2" xfId="14134" xr:uid="{D9898541-3A26-4546-BFF7-363BBFC8DF91}"/>
    <cellStyle name="Formula 2 2 3 2 3" xfId="8095" xr:uid="{0118D69C-63CA-46EA-AA7B-8BE9234499CA}"/>
    <cellStyle name="Formula 2 2 3 2 3 2" xfId="17148" xr:uid="{45F6DA31-9354-4B0F-8C28-0040E8948B32}"/>
    <cellStyle name="Formula 2 2 3 2 4" xfId="11116" xr:uid="{A1688BA2-372C-4EE2-8460-EABA99E64516}"/>
    <cellStyle name="Formula 2 2 3 3" xfId="3006" xr:uid="{0ADDD2A7-6278-4218-811D-EDD418D1E419}"/>
    <cellStyle name="Formula 2 2 3 3 2" xfId="6085" xr:uid="{20D47891-E65E-42FC-BA7D-BFBC36F23397}"/>
    <cellStyle name="Formula 2 2 3 3 2 2" xfId="15138" xr:uid="{D9F61069-52EF-44DB-B82D-F68D987500FC}"/>
    <cellStyle name="Formula 2 2 3 3 3" xfId="9099" xr:uid="{7BAB9DED-3472-4DA1-9699-85B1926436F9}"/>
    <cellStyle name="Formula 2 2 3 3 3 2" xfId="18152" xr:uid="{96421F04-B48A-439A-9D16-C0A81F115A12}"/>
    <cellStyle name="Formula 2 2 3 3 4" xfId="12120" xr:uid="{882ACD3D-52FD-495B-9843-1B8D26CCF37D}"/>
    <cellStyle name="Formula 2 2 3 4" xfId="4077" xr:uid="{45DE01EF-1329-45A4-AAC7-3CB738482F6F}"/>
    <cellStyle name="Formula 2 2 3 4 2" xfId="13130" xr:uid="{E29380C5-9CF9-44EF-8720-2A7FE855012D}"/>
    <cellStyle name="Formula 2 2 3 5" xfId="7091" xr:uid="{3FFE456C-0EFF-4B94-9101-D2B0F81E22A5}"/>
    <cellStyle name="Formula 2 2 3 5 2" xfId="16144" xr:uid="{056E4FD7-6246-4840-86D4-927DD895D479}"/>
    <cellStyle name="Formula 2 2 3 6" xfId="10112" xr:uid="{B48E1E9B-9046-4BFF-867B-AD94B0C81D1D}"/>
    <cellStyle name="Formula 2 2 4" xfId="1539" xr:uid="{1FA4D418-3DF7-45A6-A3B4-FC9DBC7A8036}"/>
    <cellStyle name="Formula 2 2 4 2" xfId="4618" xr:uid="{0C91141A-EEB5-43C1-92BA-09A87D60189A}"/>
    <cellStyle name="Formula 2 2 4 2 2" xfId="13671" xr:uid="{644EDF89-BBC2-4547-BADF-807397C5CC8C}"/>
    <cellStyle name="Formula 2 2 4 3" xfId="7632" xr:uid="{0C43B73C-00D1-442C-AE51-5457B70AA100}"/>
    <cellStyle name="Formula 2 2 4 3 2" xfId="16685" xr:uid="{7FD54550-CD16-4C02-A34B-222635E3DD87}"/>
    <cellStyle name="Formula 2 2 4 4" xfId="10653" xr:uid="{FF062568-3B36-4BC7-BCAF-6D73082E47AE}"/>
    <cellStyle name="Formula 2 2 5" xfId="2543" xr:uid="{80D0852C-7F30-4FAB-9768-0A941ED81B34}"/>
    <cellStyle name="Formula 2 2 5 2" xfId="5622" xr:uid="{44C0A8AB-A78D-4BF8-B336-B4CCC74B172B}"/>
    <cellStyle name="Formula 2 2 5 2 2" xfId="14675" xr:uid="{EC308B86-303A-4647-BF9E-28E8AC5E72F6}"/>
    <cellStyle name="Formula 2 2 5 3" xfId="8636" xr:uid="{DD78F1CE-B492-4FBE-B6B6-9CCB96D303FA}"/>
    <cellStyle name="Formula 2 2 5 3 2" xfId="17689" xr:uid="{D3C7FD78-25D8-4C39-A073-39A8970C6C94}"/>
    <cellStyle name="Formula 2 2 5 4" xfId="11657" xr:uid="{F287727D-411A-4736-B17B-ABE8443A4DA6}"/>
    <cellStyle name="Formula 2 2 6" xfId="3613" xr:uid="{DF0E7834-55E5-482A-AB97-83C6DD91157E}"/>
    <cellStyle name="Formula 2 2 6 2" xfId="12666" xr:uid="{855CB766-4626-49FF-B7ED-94D3BB0F527F}"/>
    <cellStyle name="Formula 2 2 7" xfId="6627" xr:uid="{288775B1-7448-40F6-94BD-64621BD4CC75}"/>
    <cellStyle name="Formula 2 2 7 2" xfId="15680" xr:uid="{F3A4741E-9254-4D6B-B45A-61C536E19D61}"/>
    <cellStyle name="Formula 2 2 8" xfId="9647" xr:uid="{82B325E5-CE72-49DE-BC71-2D639AB8EB4E}"/>
    <cellStyle name="Formula 2 3" xfId="999" xr:uid="{1A225AEF-D912-4534-BE18-CFBFDEA3ED96}"/>
    <cellStyle name="Formula 2 3 2" xfId="2003" xr:uid="{360041E2-8060-4700-B9A8-32BBC20FD8C2}"/>
    <cellStyle name="Formula 2 3 2 2" xfId="5082" xr:uid="{21F94337-A561-4890-BB16-0777795504AA}"/>
    <cellStyle name="Formula 2 3 2 2 2" xfId="14135" xr:uid="{5A333214-635B-448A-B7B1-7E468A3542FB}"/>
    <cellStyle name="Formula 2 3 2 3" xfId="8096" xr:uid="{09D8F76A-5D90-4546-AF36-8DA33110070C}"/>
    <cellStyle name="Formula 2 3 2 3 2" xfId="17149" xr:uid="{C43AC63B-7468-47F2-A10F-B3F0CF10F353}"/>
    <cellStyle name="Formula 2 3 2 4" xfId="11117" xr:uid="{9E0210DE-9939-4C0A-8451-6259F0BC4A35}"/>
    <cellStyle name="Formula 2 3 3" xfId="3007" xr:uid="{585E98D6-3AE4-4EDD-BF5A-E5BDFA144203}"/>
    <cellStyle name="Formula 2 3 3 2" xfId="6086" xr:uid="{7C0B3B16-542E-4B37-850F-1398FD3FE312}"/>
    <cellStyle name="Formula 2 3 3 2 2" xfId="15139" xr:uid="{D9958B96-263A-40F4-B2F1-10FFCBED2281}"/>
    <cellStyle name="Formula 2 3 3 3" xfId="9100" xr:uid="{8A4CC9D8-5D9B-44B2-806B-D9518C7FAFD8}"/>
    <cellStyle name="Formula 2 3 3 3 2" xfId="18153" xr:uid="{32DBFC1B-1010-4C8A-8FAE-D23FC1D0E534}"/>
    <cellStyle name="Formula 2 3 3 4" xfId="12121" xr:uid="{A496ACD5-9D19-420E-8231-A1337BDD763E}"/>
    <cellStyle name="Formula 2 3 4" xfId="4078" xr:uid="{8903B306-CB61-476E-8C8A-D82AF2322DB4}"/>
    <cellStyle name="Formula 2 3 4 2" xfId="13131" xr:uid="{3A815162-E788-48E7-A981-5444093B1AD5}"/>
    <cellStyle name="Formula 2 3 5" xfId="7092" xr:uid="{89DD5122-00F1-4604-B744-268451D9A636}"/>
    <cellStyle name="Formula 2 3 5 2" xfId="16145" xr:uid="{9837CBE5-3469-4860-B359-DD829DFF324A}"/>
    <cellStyle name="Formula 2 3 6" xfId="10113" xr:uid="{F58C6A1F-70E1-4BDB-A92E-8C4BA9FD5D94}"/>
    <cellStyle name="Formula 2 4" xfId="1000" xr:uid="{2AD70BA5-71B5-492D-BDE4-A12F0339A9A2}"/>
    <cellStyle name="Formula 2 4 2" xfId="2004" xr:uid="{76536E1E-8484-4235-8946-2BD344824AC3}"/>
    <cellStyle name="Formula 2 4 2 2" xfId="5083" xr:uid="{4D41A2A3-AE23-41AB-8522-87B917206049}"/>
    <cellStyle name="Formula 2 4 2 2 2" xfId="14136" xr:uid="{D79DD8CE-4A04-4A10-8661-4DABE26F0726}"/>
    <cellStyle name="Formula 2 4 2 3" xfId="8097" xr:uid="{9D40C7A5-161D-4739-AB00-17478CF7B65D}"/>
    <cellStyle name="Formula 2 4 2 3 2" xfId="17150" xr:uid="{CC58C55F-B3DF-4415-BB36-A7CC587DD97C}"/>
    <cellStyle name="Formula 2 4 2 4" xfId="11118" xr:uid="{E0A63B68-E2FF-42AC-9EBA-E542205AD17A}"/>
    <cellStyle name="Formula 2 4 3" xfId="3008" xr:uid="{B131F7E3-B7BD-47D7-AC91-D67F18A6F138}"/>
    <cellStyle name="Formula 2 4 3 2" xfId="6087" xr:uid="{FF5FB033-45E0-4D81-B452-C3FBFD3E0A41}"/>
    <cellStyle name="Formula 2 4 3 2 2" xfId="15140" xr:uid="{FD8AC3CA-C773-4800-AA11-AA24FB93A50C}"/>
    <cellStyle name="Formula 2 4 3 3" xfId="9101" xr:uid="{97F302F8-E9B1-445B-B5AD-7EF63E0AAD40}"/>
    <cellStyle name="Formula 2 4 3 3 2" xfId="18154" xr:uid="{F24CD66D-D181-4CF9-9492-9C88BF9C16F7}"/>
    <cellStyle name="Formula 2 4 3 4" xfId="12122" xr:uid="{CBA2A5E1-FC3D-43C5-A52B-F9D0EB8918A9}"/>
    <cellStyle name="Formula 2 4 4" xfId="4079" xr:uid="{B60E61D3-167D-4DB0-B1F7-64CFED18FF70}"/>
    <cellStyle name="Formula 2 4 4 2" xfId="13132" xr:uid="{AA37485A-05AF-4F28-8574-5122320F7BF6}"/>
    <cellStyle name="Formula 2 4 5" xfId="7093" xr:uid="{A1630551-798C-4705-B7F8-C548733528DF}"/>
    <cellStyle name="Formula 2 4 5 2" xfId="16146" xr:uid="{E027F1A4-7FD0-442A-B21F-98F4E0EDABF6}"/>
    <cellStyle name="Formula 2 4 6" xfId="10114" xr:uid="{EEF42BD1-E6D1-4B64-9B68-1D640E0FC404}"/>
    <cellStyle name="Formula 2 5" xfId="1368" xr:uid="{F2A35A0D-0F12-4CEC-9919-7B3FFE37511B}"/>
    <cellStyle name="Formula 2 5 2" xfId="4447" xr:uid="{84FB29D0-4E94-49F3-98DE-40C86F13E2A7}"/>
    <cellStyle name="Formula 2 5 2 2" xfId="13500" xr:uid="{B7099F57-479A-49BD-91FA-8980C0EA47A4}"/>
    <cellStyle name="Formula 2 5 3" xfId="7461" xr:uid="{A0D3E872-CC89-4417-AE8A-38B359EF74C9}"/>
    <cellStyle name="Formula 2 5 3 2" xfId="16514" xr:uid="{CA5EA4F5-8F30-4C9E-8FE6-1B667FE9D16A}"/>
    <cellStyle name="Formula 2 5 4" xfId="10482" xr:uid="{4BA6C648-F59F-440D-9B19-C314437763FC}"/>
    <cellStyle name="Formula 2 6" xfId="2372" xr:uid="{36995BCF-2A4D-41A0-8E01-2D045216ABE9}"/>
    <cellStyle name="Formula 2 6 2" xfId="5451" xr:uid="{1F05EE8F-2589-43B9-B2CA-1E84F54ABB1A}"/>
    <cellStyle name="Formula 2 6 2 2" xfId="14504" xr:uid="{DE4399E6-C44C-4667-A6C3-5436F6DE105B}"/>
    <cellStyle name="Formula 2 6 3" xfId="8465" xr:uid="{BD7F2DED-F842-42FD-98EB-5BB09E5D760A}"/>
    <cellStyle name="Formula 2 6 3 2" xfId="17518" xr:uid="{A61B82FD-0EC6-4806-B913-E66B4A888749}"/>
    <cellStyle name="Formula 2 6 4" xfId="11486" xr:uid="{8EC9EA2E-1957-4508-9DB2-B7FBCB8FF8D0}"/>
    <cellStyle name="Formula 2 7" xfId="3441" xr:uid="{082B5EBD-460F-402A-88BC-E3F1B6AD518A}"/>
    <cellStyle name="Formula 2 7 2" xfId="12494" xr:uid="{A469B6BF-8F48-43F1-A2B5-F82EFC991581}"/>
    <cellStyle name="Formula 2 8" xfId="6455" xr:uid="{2A682B6E-1550-47C2-8184-892CFB92CFF2}"/>
    <cellStyle name="Formula 2 8 2" xfId="15508" xr:uid="{6F673DF3-6E93-4034-986E-49DEC36DCC64}"/>
    <cellStyle name="Formula 2 9" xfId="9475" xr:uid="{4AEE2451-F90C-43B7-9A4E-9923E69F3A3D}"/>
    <cellStyle name="Formula 3" xfId="491" xr:uid="{C6773C2C-B623-4FB3-836F-EF1C9A3C58BC}"/>
    <cellStyle name="Formula 3 2" xfId="1001" xr:uid="{64E22B33-F880-4FFC-8868-C26D99664676}"/>
    <cellStyle name="Formula 3 2 2" xfId="2005" xr:uid="{159B768B-EB56-4DF4-BEC9-9CA720469D94}"/>
    <cellStyle name="Formula 3 2 2 2" xfId="5084" xr:uid="{88FF5C93-31B8-471D-B9A9-47844312D960}"/>
    <cellStyle name="Formula 3 2 2 2 2" xfId="14137" xr:uid="{0854A482-730C-4A77-BE79-F6ED35FF60CB}"/>
    <cellStyle name="Formula 3 2 2 3" xfId="8098" xr:uid="{20383E14-5057-496D-85A8-5E4F11ACD458}"/>
    <cellStyle name="Formula 3 2 2 3 2" xfId="17151" xr:uid="{ED0974EB-B832-466E-A661-3F3EE1C92D66}"/>
    <cellStyle name="Formula 3 2 2 4" xfId="11119" xr:uid="{6CBB5623-3F35-4061-9681-5F59332A17A9}"/>
    <cellStyle name="Formula 3 2 3" xfId="3009" xr:uid="{992169C5-9A5A-4165-A7CC-66C735D36905}"/>
    <cellStyle name="Formula 3 2 3 2" xfId="6088" xr:uid="{1A73AB5E-4785-45E4-9B4C-45E0D831ED5A}"/>
    <cellStyle name="Formula 3 2 3 2 2" xfId="15141" xr:uid="{208028CE-232E-463F-A81C-7953C92475F9}"/>
    <cellStyle name="Formula 3 2 3 3" xfId="9102" xr:uid="{971F115A-4DEE-46BC-B2D8-09A1AB750B6B}"/>
    <cellStyle name="Formula 3 2 3 3 2" xfId="18155" xr:uid="{4350B4DA-9C23-435A-94E3-ACA48A48E870}"/>
    <cellStyle name="Formula 3 2 3 4" xfId="12123" xr:uid="{137B8BF4-5357-4101-97E0-F4AB64E0E72C}"/>
    <cellStyle name="Formula 3 2 4" xfId="4080" xr:uid="{AF019F15-E6A7-4304-B14B-9A6956527BED}"/>
    <cellStyle name="Formula 3 2 4 2" xfId="13133" xr:uid="{312F7C57-E807-4874-9C99-BCEF6701B758}"/>
    <cellStyle name="Formula 3 2 5" xfId="7094" xr:uid="{2B2B0E3A-BDC9-4A01-9BBC-0F358739EE10}"/>
    <cellStyle name="Formula 3 2 5 2" xfId="16147" xr:uid="{8487EEAB-19E7-4F8D-A9F0-EF272164F817}"/>
    <cellStyle name="Formula 3 2 6" xfId="10115" xr:uid="{2BCB7368-D8BB-4953-BB31-3CD5C78EA206}"/>
    <cellStyle name="Formula 3 3" xfId="1002" xr:uid="{FE36D946-2868-4CBD-8E62-FBCA6DE3F834}"/>
    <cellStyle name="Formula 3 3 2" xfId="2006" xr:uid="{5CCE90A8-807E-4D21-82A6-996D50E4B516}"/>
    <cellStyle name="Formula 3 3 2 2" xfId="5085" xr:uid="{381B74F4-AB58-4C9E-BE89-C43CA768B04A}"/>
    <cellStyle name="Formula 3 3 2 2 2" xfId="14138" xr:uid="{3EC9C9CF-0975-4737-B2A3-E4867A16F8D2}"/>
    <cellStyle name="Formula 3 3 2 3" xfId="8099" xr:uid="{B5F6D9E7-DDF0-4651-A76A-BAD355D38D76}"/>
    <cellStyle name="Formula 3 3 2 3 2" xfId="17152" xr:uid="{43D3E31F-482A-485C-89B1-680E8CFEC02E}"/>
    <cellStyle name="Formula 3 3 2 4" xfId="11120" xr:uid="{CA57C645-F22B-407C-840B-05B3F48C6E18}"/>
    <cellStyle name="Formula 3 3 3" xfId="3010" xr:uid="{145BC4E9-7DD7-4F1D-8DC8-8C8A3FF4F328}"/>
    <cellStyle name="Formula 3 3 3 2" xfId="6089" xr:uid="{14B1CAE0-F909-4129-97E0-6A2E49175E69}"/>
    <cellStyle name="Formula 3 3 3 2 2" xfId="15142" xr:uid="{C250F1E6-1A97-4E4C-A3BC-55086DC62B7E}"/>
    <cellStyle name="Formula 3 3 3 3" xfId="9103" xr:uid="{5545ABE9-BB10-4592-AECA-1A59B0B33EAF}"/>
    <cellStyle name="Formula 3 3 3 3 2" xfId="18156" xr:uid="{E5E0081B-ED45-4741-8E0C-C44AA05C4CEF}"/>
    <cellStyle name="Formula 3 3 3 4" xfId="12124" xr:uid="{8D5A594F-A64F-49BD-AF77-E3C107F3377D}"/>
    <cellStyle name="Formula 3 3 4" xfId="4081" xr:uid="{A62B142E-46A1-45AD-8C80-C87E440EC0D3}"/>
    <cellStyle name="Formula 3 3 4 2" xfId="13134" xr:uid="{2F1F9293-A570-4622-AF93-49EF327E0CF2}"/>
    <cellStyle name="Formula 3 3 5" xfId="7095" xr:uid="{198C9465-35D4-4E0B-A1B2-39FBC8082E18}"/>
    <cellStyle name="Formula 3 3 5 2" xfId="16148" xr:uid="{2705D95C-C323-4C83-8DFB-6753A0227852}"/>
    <cellStyle name="Formula 3 3 6" xfId="10116" xr:uid="{C23E821D-3415-44B2-87D6-27FC37567F23}"/>
    <cellStyle name="Formula 3 4" xfId="1500" xr:uid="{8D7FC661-A245-4C0E-85ED-3CC33DD49615}"/>
    <cellStyle name="Formula 3 4 2" xfId="4579" xr:uid="{F3B56295-B468-458F-B7A0-0EC399B3FB73}"/>
    <cellStyle name="Formula 3 4 2 2" xfId="13632" xr:uid="{D8072ACA-6543-4E0E-8F90-1BAD058B2754}"/>
    <cellStyle name="Formula 3 4 3" xfId="7593" xr:uid="{E0824D9B-A5C6-445A-93B0-B90C8AB5C91F}"/>
    <cellStyle name="Formula 3 4 3 2" xfId="16646" xr:uid="{8249F53D-9786-49B0-9BA7-D1D0C7566D3A}"/>
    <cellStyle name="Formula 3 4 4" xfId="10614" xr:uid="{9CA2C928-46B4-40CA-A9DC-D6921045E6B2}"/>
    <cellStyle name="Formula 3 5" xfId="2504" xr:uid="{F2771685-E386-4148-9547-4E2D7B5489B0}"/>
    <cellStyle name="Formula 3 5 2" xfId="5583" xr:uid="{6E5A08C8-6D7B-48AD-AE77-618DDF7BB091}"/>
    <cellStyle name="Formula 3 5 2 2" xfId="14636" xr:uid="{78344A07-0F35-4C20-B9F8-794B46877750}"/>
    <cellStyle name="Formula 3 5 3" xfId="8597" xr:uid="{EA2F984B-EBC3-41E0-91BE-B9527B06183A}"/>
    <cellStyle name="Formula 3 5 3 2" xfId="17650" xr:uid="{5F0F971F-BBC6-4DB9-BCE5-F8222B4CCB4D}"/>
    <cellStyle name="Formula 3 5 4" xfId="11618" xr:uid="{496FACA7-03A1-4700-9BAB-991B82374C4D}"/>
    <cellStyle name="Formula 3 6" xfId="3574" xr:uid="{80BD139B-CE11-4EE3-A7D5-BACB136C7CFB}"/>
    <cellStyle name="Formula 3 6 2" xfId="12627" xr:uid="{F29CC129-E516-4C7C-89F1-9EFAE55F2212}"/>
    <cellStyle name="Formula 3 7" xfId="6588" xr:uid="{7A1F2796-113C-4BCB-8A2F-61351363C938}"/>
    <cellStyle name="Formula 3 7 2" xfId="15641" xr:uid="{88F00B88-C4A4-465F-84BC-B999F27174F3}"/>
    <cellStyle name="Formula 3 8" xfId="9608" xr:uid="{776208C7-8186-4215-B91C-6A2D71DDE392}"/>
    <cellStyle name="Formula 4" xfId="1003" xr:uid="{5ABBE7AE-1157-4539-9FEB-898871FEEA8E}"/>
    <cellStyle name="Formula 4 2" xfId="2007" xr:uid="{F67BC74A-4718-4190-849C-3B7CD0DFF239}"/>
    <cellStyle name="Formula 4 2 2" xfId="5086" xr:uid="{D8370BBF-0D55-41FD-998B-84E636B9849A}"/>
    <cellStyle name="Formula 4 2 2 2" xfId="14139" xr:uid="{9DD52445-974A-4370-A2F1-669DEBA5228A}"/>
    <cellStyle name="Formula 4 2 3" xfId="8100" xr:uid="{771E507C-A772-45BB-9668-6D692EF529E0}"/>
    <cellStyle name="Formula 4 2 3 2" xfId="17153" xr:uid="{F95C5AB9-0B7D-4336-98F3-7AFD2E9012C5}"/>
    <cellStyle name="Formula 4 2 4" xfId="11121" xr:uid="{9837B4A9-5862-4FCE-8CB2-3CBB5DFA5012}"/>
    <cellStyle name="Formula 4 3" xfId="3011" xr:uid="{D10ADD9C-A90A-4A3C-A12D-CEE4BF45156F}"/>
    <cellStyle name="Formula 4 3 2" xfId="6090" xr:uid="{0C058BD6-9AF5-4BEC-A8A1-E6F0E275D459}"/>
    <cellStyle name="Formula 4 3 2 2" xfId="15143" xr:uid="{E9E63076-8FF0-488D-9184-0FAF9E575D8F}"/>
    <cellStyle name="Formula 4 3 3" xfId="9104" xr:uid="{28CE05CD-4894-477A-99BB-0A811331F0EF}"/>
    <cellStyle name="Formula 4 3 3 2" xfId="18157" xr:uid="{59B21513-EBB8-431A-8856-AC7E424D2C0C}"/>
    <cellStyle name="Formula 4 3 4" xfId="12125" xr:uid="{02F22F4B-FCD4-4D0D-9E7A-2E7F24CBB57C}"/>
    <cellStyle name="Formula 4 4" xfId="4082" xr:uid="{1D057264-734B-4946-9EB9-5AE21C50FD09}"/>
    <cellStyle name="Formula 4 4 2" xfId="13135" xr:uid="{F359B1C7-483E-4132-9090-F69079DC247E}"/>
    <cellStyle name="Formula 4 5" xfId="7096" xr:uid="{22D2C097-3C93-4CC4-9BDD-ED669F247F79}"/>
    <cellStyle name="Formula 4 5 2" xfId="16149" xr:uid="{C8B93AF6-45F8-4CBC-B81D-63A749741412}"/>
    <cellStyle name="Formula 4 6" xfId="10117" xr:uid="{1C4B5B23-5EFD-4C7E-A383-89067D0B52B5}"/>
    <cellStyle name="Formula 5" xfId="1004" xr:uid="{9D4C2A7A-FE65-4188-BBF3-E987649F4331}"/>
    <cellStyle name="Formula 5 2" xfId="2008" xr:uid="{5E169F43-2DA1-4682-94EA-55AA45D51EF3}"/>
    <cellStyle name="Formula 5 2 2" xfId="5087" xr:uid="{FF5EBD48-6BD2-4393-8FF4-E50DCB233CDA}"/>
    <cellStyle name="Formula 5 2 2 2" xfId="14140" xr:uid="{63B8EB0F-00E8-4942-84B7-50CC110AD34A}"/>
    <cellStyle name="Formula 5 2 3" xfId="8101" xr:uid="{CE606E1E-59FC-4F75-8134-3606E32C645E}"/>
    <cellStyle name="Formula 5 2 3 2" xfId="17154" xr:uid="{34A877F3-0B4F-4F82-884E-8B27B34EDE62}"/>
    <cellStyle name="Formula 5 2 4" xfId="11122" xr:uid="{4C644ED3-317F-4A8B-A247-B37BDB9E1AE6}"/>
    <cellStyle name="Formula 5 3" xfId="3012" xr:uid="{7E256D74-5C38-4877-9513-27352F68E62D}"/>
    <cellStyle name="Formula 5 3 2" xfId="6091" xr:uid="{7245B648-9FEB-412C-97C8-C41383CB145A}"/>
    <cellStyle name="Formula 5 3 2 2" xfId="15144" xr:uid="{7FF893EA-EB41-4EC6-8923-48DDCF052AB4}"/>
    <cellStyle name="Formula 5 3 3" xfId="9105" xr:uid="{5B97CD5E-0865-4292-AFD9-B3A9670F74E5}"/>
    <cellStyle name="Formula 5 3 3 2" xfId="18158" xr:uid="{237A34CC-9CE6-4828-ACDD-D7AED888CA82}"/>
    <cellStyle name="Formula 5 3 4" xfId="12126" xr:uid="{93B4526C-92A8-4A32-A649-7DEFD5ECC66D}"/>
    <cellStyle name="Formula 5 4" xfId="4083" xr:uid="{E5978EE6-8637-486C-B530-5384E4E5F25A}"/>
    <cellStyle name="Formula 5 4 2" xfId="13136" xr:uid="{815718C2-9343-4BB1-8C2C-C74CDD2358AE}"/>
    <cellStyle name="Formula 5 5" xfId="7097" xr:uid="{7890C6BC-F4B2-4765-8D60-F5EBAF0C0A17}"/>
    <cellStyle name="Formula 5 5 2" xfId="16150" xr:uid="{1A841CDC-7621-479B-B23E-279518A8DDEB}"/>
    <cellStyle name="Formula 5 6" xfId="10118" xr:uid="{E1B74108-860B-44EC-80C5-E11E20E11248}"/>
    <cellStyle name="Formula 6" xfId="1329" xr:uid="{95E7F32D-F4E9-4590-9CE8-65EB4D45F591}"/>
    <cellStyle name="Formula 6 2" xfId="4408" xr:uid="{2CC4990E-FC8C-4208-80FA-09F83BA1110C}"/>
    <cellStyle name="Formula 6 2 2" xfId="13461" xr:uid="{6A8729F2-9572-42D9-B1FB-3DCB7A7D2357}"/>
    <cellStyle name="Formula 6 3" xfId="7422" xr:uid="{970C9107-DCC3-4545-898A-08CF5F63AEED}"/>
    <cellStyle name="Formula 6 3 2" xfId="16475" xr:uid="{86031FD6-5BCB-4C8C-9978-6F947F435650}"/>
    <cellStyle name="Formula 6 4" xfId="10443" xr:uid="{E5AB57FF-5FEF-46F6-BD83-EA76833AC0D5}"/>
    <cellStyle name="Formula 7" xfId="2333" xr:uid="{D0F62DAF-3861-4BE3-BFFA-4204E9F3DEF1}"/>
    <cellStyle name="Formula 7 2" xfId="5412" xr:uid="{5A7788BA-F30C-40E9-A601-3150AE7C12A5}"/>
    <cellStyle name="Formula 7 2 2" xfId="14465" xr:uid="{10A735E1-66D3-489A-97BB-A663C99EBFFF}"/>
    <cellStyle name="Formula 7 3" xfId="8426" xr:uid="{EB62A28F-C906-4181-8178-EBB29AFE5CAE}"/>
    <cellStyle name="Formula 7 3 2" xfId="17479" xr:uid="{49E09DF4-CEB6-4E1F-934E-E49A919023C7}"/>
    <cellStyle name="Formula 7 4" xfId="11447" xr:uid="{086DCCC0-1AD4-4B4B-8458-E82583017A54}"/>
    <cellStyle name="Formula 8" xfId="3402" xr:uid="{9ADF65C2-DF34-4623-8BC4-BE0FFBED1A3A}"/>
    <cellStyle name="Formula 8 2" xfId="12455" xr:uid="{1A33E8EB-6D09-4646-A786-8B890EDEB989}"/>
    <cellStyle name="Formula 9" xfId="6416" xr:uid="{10FE171B-9552-4CFC-816E-535BE0B239BB}"/>
    <cellStyle name="Formula 9 2" xfId="15469" xr:uid="{79C9B22B-2507-478C-B27D-7CC48183ED15}"/>
    <cellStyle name="Good" xfId="10" builtinId="26" customBuiltin="1"/>
    <cellStyle name="Good 2" xfId="3289" xr:uid="{1517DA06-5397-4B41-BB21-D5ADAD1DEF88}"/>
    <cellStyle name="Heading 1" xfId="6" builtinId="16" customBuiltin="1"/>
    <cellStyle name="Heading 1 2" xfId="65" xr:uid="{3A1B14AD-FC7D-43B2-880F-D9D4418B3F77}"/>
    <cellStyle name="Heading 2" xfId="7" builtinId="17" customBuiltin="1"/>
    <cellStyle name="Heading 2 2" xfId="60" xr:uid="{179FC9D6-2860-4D39-A278-CCD4A5D804FE}"/>
    <cellStyle name="Heading 3" xfId="8" builtinId="18" customBuiltin="1"/>
    <cellStyle name="Heading 3 2" xfId="64" xr:uid="{A855B3B5-043A-4202-B43C-8C86614A2787}"/>
    <cellStyle name="Heading 4" xfId="9" builtinId="19" customBuiltin="1"/>
    <cellStyle name="Heading 4 2" xfId="71" xr:uid="{30AEEA19-5E93-4A75-A9A8-3C2CB520B64E}"/>
    <cellStyle name="Hyperlink" xfId="3" builtinId="8"/>
    <cellStyle name="Hyperlink 2" xfId="1" xr:uid="{6D8D30D2-469E-4868-BE52-63C86E8651C1}"/>
    <cellStyle name="Hyperlink 2 2" xfId="307" xr:uid="{C4A175E0-ED32-4FEA-9BD3-F6A9CCF78790}"/>
    <cellStyle name="Hyperlink 2 3" xfId="201" xr:uid="{5B934E43-FAF8-4F05-A763-FB42917591DF}"/>
    <cellStyle name="Hyperlink 3" xfId="385" xr:uid="{F96366C0-6219-4CE9-BA03-87403FEC7451}"/>
    <cellStyle name="Input" xfId="13" builtinId="20" customBuiltin="1"/>
    <cellStyle name="Input 2" xfId="66" xr:uid="{7F6A743D-A7E6-4038-A1F1-83330842AF32}"/>
    <cellStyle name="Input 2 2" xfId="3307" xr:uid="{EF3BD747-1357-4CD0-BBD1-EAD4D3D2A262}"/>
    <cellStyle name="Input 2 3" xfId="3290" xr:uid="{603B4743-68E5-4CE6-A19B-7CA16893AF9E}"/>
    <cellStyle name="inputCell" xfId="179" xr:uid="{895E94A9-9599-4BBE-9196-358CFA8831C5}"/>
    <cellStyle name="inputCell 10" xfId="9426" xr:uid="{AA577560-E217-4EC5-9928-EA507B9E0A9C}"/>
    <cellStyle name="inputCell 2" xfId="324" xr:uid="{E3B51E2D-E728-4D18-A7A4-DFCA18FC1E63}"/>
    <cellStyle name="inputCell 2 2" xfId="522" xr:uid="{51DAA538-A2B7-4B5E-A125-0F8A3171952E}"/>
    <cellStyle name="inputCell 2 2 2" xfId="1005" xr:uid="{373DF545-7EA9-43B4-A4E5-D3D4A93CB2B6}"/>
    <cellStyle name="inputCell 2 2 2 2" xfId="2009" xr:uid="{9CA646D7-6905-48F2-9131-3E02D486AFC3}"/>
    <cellStyle name="inputCell 2 2 2 2 2" xfId="5088" xr:uid="{3AE8BBF9-28B4-4558-B93F-9E1C105663FF}"/>
    <cellStyle name="inputCell 2 2 2 2 2 2" xfId="14141" xr:uid="{0D905CA9-4314-49B9-8362-E30A029BFBCB}"/>
    <cellStyle name="inputCell 2 2 2 2 3" xfId="8102" xr:uid="{7C394008-0965-4F4C-9DC4-4D4049588C2B}"/>
    <cellStyle name="inputCell 2 2 2 2 3 2" xfId="17155" xr:uid="{F82D1A9D-CE67-4DC3-91C9-8C0B009F6555}"/>
    <cellStyle name="inputCell 2 2 2 2 4" xfId="11123" xr:uid="{D1855107-36DA-4CE8-82CE-58E504A1C492}"/>
    <cellStyle name="inputCell 2 2 2 3" xfId="3013" xr:uid="{44D99C8A-A890-4071-AA2C-7D6DC7FE3C25}"/>
    <cellStyle name="inputCell 2 2 2 3 2" xfId="6092" xr:uid="{5C61BE16-82A0-40C2-8E55-18B1BDA21EFE}"/>
    <cellStyle name="inputCell 2 2 2 3 2 2" xfId="15145" xr:uid="{1516A964-2810-46EF-9188-A2B7B3E33C22}"/>
    <cellStyle name="inputCell 2 2 2 3 3" xfId="9106" xr:uid="{E23615EC-2113-4BFB-ACED-43FC065872C5}"/>
    <cellStyle name="inputCell 2 2 2 3 3 2" xfId="18159" xr:uid="{C0257423-F3B1-4BC0-941E-3D03D54E5578}"/>
    <cellStyle name="inputCell 2 2 2 3 4" xfId="12127" xr:uid="{3B8CC1D9-08A2-4AF4-9E2A-6BB1B0A043EA}"/>
    <cellStyle name="inputCell 2 2 2 4" xfId="4084" xr:uid="{0542B518-1287-48DA-B28A-419E974A013A}"/>
    <cellStyle name="inputCell 2 2 2 4 2" xfId="13137" xr:uid="{2C1F302F-F50F-4282-997A-69DAE677F9A8}"/>
    <cellStyle name="inputCell 2 2 2 5" xfId="7098" xr:uid="{6D950BF9-6390-4CBC-B846-E83F44206B03}"/>
    <cellStyle name="inputCell 2 2 2 5 2" xfId="16151" xr:uid="{EE8F7928-9B4B-46CE-A665-1FB245EB91D5}"/>
    <cellStyle name="inputCell 2 2 2 6" xfId="10119" xr:uid="{77712D78-FD1E-46BA-B4B7-29961807AB19}"/>
    <cellStyle name="inputCell 2 2 3" xfId="1006" xr:uid="{A490BD58-4C73-4E30-BD5B-944C2F4C7B8E}"/>
    <cellStyle name="inputCell 2 2 3 2" xfId="2010" xr:uid="{882E2D9D-8FE9-4DE7-8DF9-B4C30E3ECD91}"/>
    <cellStyle name="inputCell 2 2 3 2 2" xfId="5089" xr:uid="{DFF2CFD1-C5BC-43F8-AD0E-CADF9D4D305F}"/>
    <cellStyle name="inputCell 2 2 3 2 2 2" xfId="14142" xr:uid="{48FA71BF-A213-4329-9A80-40950BBCEE16}"/>
    <cellStyle name="inputCell 2 2 3 2 3" xfId="8103" xr:uid="{CBB5F64D-324B-4DFF-BF66-B702CF0054C7}"/>
    <cellStyle name="inputCell 2 2 3 2 3 2" xfId="17156" xr:uid="{15731056-CB28-4F4A-8F89-42693931C634}"/>
    <cellStyle name="inputCell 2 2 3 2 4" xfId="11124" xr:uid="{E4D413BC-E616-4A74-85C6-A12871DB8272}"/>
    <cellStyle name="inputCell 2 2 3 3" xfId="3014" xr:uid="{883DE6E9-708E-4BA6-8CF0-EDF42704C293}"/>
    <cellStyle name="inputCell 2 2 3 3 2" xfId="6093" xr:uid="{7A813DCE-09E8-470A-935D-7EC1788E9928}"/>
    <cellStyle name="inputCell 2 2 3 3 2 2" xfId="15146" xr:uid="{6D5B0FD5-C079-42BD-B201-6A7A84DD41E6}"/>
    <cellStyle name="inputCell 2 2 3 3 3" xfId="9107" xr:uid="{FA8346A1-A355-49A5-92E1-A047629DBF82}"/>
    <cellStyle name="inputCell 2 2 3 3 3 2" xfId="18160" xr:uid="{14DEAC2A-88D4-48C7-9D9A-071F447604BB}"/>
    <cellStyle name="inputCell 2 2 3 3 4" xfId="12128" xr:uid="{E2115755-2305-462B-BFEA-4BA2066FBE28}"/>
    <cellStyle name="inputCell 2 2 3 4" xfId="4085" xr:uid="{883CC0A6-3AA3-4430-8998-ED40935D0D59}"/>
    <cellStyle name="inputCell 2 2 3 4 2" xfId="13138" xr:uid="{A23CEC5B-DAD5-4170-B9F9-B2CAFF4A8A27}"/>
    <cellStyle name="inputCell 2 2 3 5" xfId="7099" xr:uid="{FBA16533-D28F-4A42-A50A-256960B9506E}"/>
    <cellStyle name="inputCell 2 2 3 5 2" xfId="16152" xr:uid="{6DB09D38-E669-4F3A-A229-16A48BA3D9CA}"/>
    <cellStyle name="inputCell 2 2 3 6" xfId="10120" xr:uid="{D47E9C27-8307-4F90-A05D-9AB4EA0A67C9}"/>
    <cellStyle name="inputCell 2 2 4" xfId="1529" xr:uid="{7B998C5C-EA2B-48CB-91DE-BDFBBF335B92}"/>
    <cellStyle name="inputCell 2 2 4 2" xfId="4608" xr:uid="{7D853F73-95A3-4C2B-A63E-195B84FD84B7}"/>
    <cellStyle name="inputCell 2 2 4 2 2" xfId="13661" xr:uid="{7D72EA84-8984-4528-849C-C299194A3C1C}"/>
    <cellStyle name="inputCell 2 2 4 3" xfId="7622" xr:uid="{6534A5AB-471A-4133-B164-59FF44725401}"/>
    <cellStyle name="inputCell 2 2 4 3 2" xfId="16675" xr:uid="{06980C47-12DC-4FA9-8F7A-2DE192939CB0}"/>
    <cellStyle name="inputCell 2 2 4 4" xfId="10643" xr:uid="{6BCF2FDD-213E-4877-95B1-29FC6C65504B}"/>
    <cellStyle name="inputCell 2 2 5" xfId="2533" xr:uid="{42D03845-8EA9-496C-B395-8060B9B89D35}"/>
    <cellStyle name="inputCell 2 2 5 2" xfId="5612" xr:uid="{1475C691-C4F0-4A37-BD7C-B48C2778E5F2}"/>
    <cellStyle name="inputCell 2 2 5 2 2" xfId="14665" xr:uid="{3371F29A-899A-4BAD-91DC-A7CC9E2F5C98}"/>
    <cellStyle name="inputCell 2 2 5 3" xfId="8626" xr:uid="{65959A28-0DD4-40FC-A15E-456080C26C1F}"/>
    <cellStyle name="inputCell 2 2 5 3 2" xfId="17679" xr:uid="{8A86051B-2B1B-4019-8BCA-32AFB2BE3EFC}"/>
    <cellStyle name="inputCell 2 2 5 4" xfId="11647" xr:uid="{6516E819-7BBD-487A-AA5F-B09050A5B918}"/>
    <cellStyle name="inputCell 2 2 6" xfId="3603" xr:uid="{E8B5AC95-2D58-4D5E-A122-7FF8FA8256B5}"/>
    <cellStyle name="inputCell 2 2 6 2" xfId="12656" xr:uid="{F098C5E4-CCEF-4F1F-8AD0-51483B1A1717}"/>
    <cellStyle name="inputCell 2 2 7" xfId="6617" xr:uid="{6E7E24F2-0493-41A5-9CDA-A3DCD9B1B3C7}"/>
    <cellStyle name="inputCell 2 2 7 2" xfId="15670" xr:uid="{AC158E46-7A7F-4A36-B561-F87F453C3D19}"/>
    <cellStyle name="inputCell 2 2 8" xfId="9637" xr:uid="{8A9969D6-7F61-47FA-9863-CD63E6B0A83F}"/>
    <cellStyle name="inputCell 2 3" xfId="1007" xr:uid="{113CC07E-5514-4276-BEAD-D39ECD3DFC07}"/>
    <cellStyle name="inputCell 2 3 2" xfId="2011" xr:uid="{77E5599F-38A8-404E-A3A9-D87EE251CB27}"/>
    <cellStyle name="inputCell 2 3 2 2" xfId="5090" xr:uid="{1438E105-4C2C-40E6-B83A-29E21A086E93}"/>
    <cellStyle name="inputCell 2 3 2 2 2" xfId="14143" xr:uid="{4A8BCC39-B929-4D16-9F31-03561524984E}"/>
    <cellStyle name="inputCell 2 3 2 3" xfId="8104" xr:uid="{F887F079-3B64-4B7C-B666-19BE422168FE}"/>
    <cellStyle name="inputCell 2 3 2 3 2" xfId="17157" xr:uid="{C9E97E3C-B2CF-4D56-BE7A-4E9310CA914B}"/>
    <cellStyle name="inputCell 2 3 2 4" xfId="11125" xr:uid="{A000CA3A-4233-408D-B32E-47147CF4E3D3}"/>
    <cellStyle name="inputCell 2 3 3" xfId="3015" xr:uid="{9DB5F009-6D51-4766-B51E-E4CABFAE9796}"/>
    <cellStyle name="inputCell 2 3 3 2" xfId="6094" xr:uid="{60B3797F-2A7A-46EF-80A2-280AA1681351}"/>
    <cellStyle name="inputCell 2 3 3 2 2" xfId="15147" xr:uid="{E8268497-5DFD-4397-8FCB-6F7EFC715492}"/>
    <cellStyle name="inputCell 2 3 3 3" xfId="9108" xr:uid="{8FC7C00E-FC86-4637-A94A-20501F4D271D}"/>
    <cellStyle name="inputCell 2 3 3 3 2" xfId="18161" xr:uid="{7873D619-B480-4143-9999-ED21258B2626}"/>
    <cellStyle name="inputCell 2 3 3 4" xfId="12129" xr:uid="{2B23E234-2A5C-4BAB-B322-7BB9CA17748F}"/>
    <cellStyle name="inputCell 2 3 4" xfId="4086" xr:uid="{F01F6380-3A08-4A28-8876-BBCCF04B2EAF}"/>
    <cellStyle name="inputCell 2 3 4 2" xfId="13139" xr:uid="{F750919C-7C6C-4695-9FC4-3AB02138EA1F}"/>
    <cellStyle name="inputCell 2 3 5" xfId="7100" xr:uid="{BAAA717A-C72D-418C-8D3B-90C974C12081}"/>
    <cellStyle name="inputCell 2 3 5 2" xfId="16153" xr:uid="{D4DDFF32-F790-4572-BD8E-0BEE1537A081}"/>
    <cellStyle name="inputCell 2 3 6" xfId="10121" xr:uid="{A36E7A95-0B49-4EBC-A86D-71048AE67B30}"/>
    <cellStyle name="inputCell 2 4" xfId="1008" xr:uid="{5038782C-17D9-43BB-BD85-1F47C82B5542}"/>
    <cellStyle name="inputCell 2 4 2" xfId="2012" xr:uid="{0625E4B3-317E-4437-A391-76288BBAB0BC}"/>
    <cellStyle name="inputCell 2 4 2 2" xfId="5091" xr:uid="{E539453D-A93B-4F29-A476-B89471D073B2}"/>
    <cellStyle name="inputCell 2 4 2 2 2" xfId="14144" xr:uid="{0D2BDC88-6867-479B-8533-9C6D1C9175D9}"/>
    <cellStyle name="inputCell 2 4 2 3" xfId="8105" xr:uid="{271AB0BF-72DA-4647-A229-60ACB0F05D27}"/>
    <cellStyle name="inputCell 2 4 2 3 2" xfId="17158" xr:uid="{75BF9A43-4EC4-40BE-913A-5B3E9CBB1162}"/>
    <cellStyle name="inputCell 2 4 2 4" xfId="11126" xr:uid="{C35251AA-1F5E-4BE8-9C49-70D9BF6BDFCD}"/>
    <cellStyle name="inputCell 2 4 3" xfId="3016" xr:uid="{B6B71A95-2FCE-4972-BF06-B794D0DCAD33}"/>
    <cellStyle name="inputCell 2 4 3 2" xfId="6095" xr:uid="{DF43FC08-4413-4C58-B646-407674213969}"/>
    <cellStyle name="inputCell 2 4 3 2 2" xfId="15148" xr:uid="{1202EAEA-A52A-4ABA-BCC4-4CE65E1197B8}"/>
    <cellStyle name="inputCell 2 4 3 3" xfId="9109" xr:uid="{1E827CE0-178F-4DC5-BF29-62A0F5E31E33}"/>
    <cellStyle name="inputCell 2 4 3 3 2" xfId="18162" xr:uid="{A44CB562-E636-4D5F-A0E4-9A54535E03BB}"/>
    <cellStyle name="inputCell 2 4 3 4" xfId="12130" xr:uid="{78A854A0-3CB9-422E-B30B-B8532550DBC8}"/>
    <cellStyle name="inputCell 2 4 4" xfId="4087" xr:uid="{6B19D330-F3D6-430F-9A50-0917B9891FF8}"/>
    <cellStyle name="inputCell 2 4 4 2" xfId="13140" xr:uid="{3AFC88F1-E3E7-4C5E-AECD-A06D6A48E694}"/>
    <cellStyle name="inputCell 2 4 5" xfId="7101" xr:uid="{A84D41E5-06A0-4C82-B509-C22DB35BA230}"/>
    <cellStyle name="inputCell 2 4 5 2" xfId="16154" xr:uid="{C66E9195-ADBA-47E3-A055-CE60C4383D73}"/>
    <cellStyle name="inputCell 2 4 6" xfId="10122" xr:uid="{B01914F5-2115-44FF-BB52-B9643DA7227A}"/>
    <cellStyle name="inputCell 2 5" xfId="1358" xr:uid="{14DEBF46-6168-4CF5-9075-A846B7C34911}"/>
    <cellStyle name="inputCell 2 5 2" xfId="4437" xr:uid="{46D536BE-4C9A-4023-A37B-4C1601CFF12D}"/>
    <cellStyle name="inputCell 2 5 2 2" xfId="13490" xr:uid="{CD5697AA-70A3-4217-B332-C9A85FBC9FFD}"/>
    <cellStyle name="inputCell 2 5 3" xfId="7451" xr:uid="{4B187B7D-23EA-4ABC-93DA-F2F910402832}"/>
    <cellStyle name="inputCell 2 5 3 2" xfId="16504" xr:uid="{345BB525-7363-4C4C-A148-2E6105D1E0DB}"/>
    <cellStyle name="inputCell 2 5 4" xfId="10472" xr:uid="{28BA7D8C-7FED-4F7B-990E-E155E2272F87}"/>
    <cellStyle name="inputCell 2 6" xfId="2362" xr:uid="{6F22186D-0600-434B-8533-D5798505290A}"/>
    <cellStyle name="inputCell 2 6 2" xfId="5441" xr:uid="{C2EED6B5-C1EC-4C85-ADCD-106B499DB2E5}"/>
    <cellStyle name="inputCell 2 6 2 2" xfId="14494" xr:uid="{F8244A0B-0EEE-4CB7-B63F-45D4B9F0AE31}"/>
    <cellStyle name="inputCell 2 6 3" xfId="8455" xr:uid="{3F50CC0C-1A24-4DA5-B9E3-CFBE3840FB11}"/>
    <cellStyle name="inputCell 2 6 3 2" xfId="17508" xr:uid="{AD157644-4459-4AC8-9A72-D7A3EC778760}"/>
    <cellStyle name="inputCell 2 6 4" xfId="11476" xr:uid="{018CE6AF-8E55-4B59-8B12-FC413EF67292}"/>
    <cellStyle name="inputCell 2 7" xfId="3431" xr:uid="{F8DDAE65-FB10-4CA8-B35D-887704879DF5}"/>
    <cellStyle name="inputCell 2 7 2" xfId="12484" xr:uid="{E8D3B617-DBFC-41FF-A41F-5E92FF037E0E}"/>
    <cellStyle name="inputCell 2 8" xfId="6445" xr:uid="{F93BA09A-2FD2-4B3A-B9D7-9EF32C271101}"/>
    <cellStyle name="inputCell 2 8 2" xfId="15498" xr:uid="{E6F81E23-9B0B-4ACD-9E0B-1FC9286C35E3}"/>
    <cellStyle name="inputCell 2 9" xfId="9465" xr:uid="{6AAF99E3-3A09-4E04-8F9F-30BC407868E7}"/>
    <cellStyle name="inputCell 3" xfId="481" xr:uid="{45B567F2-A66E-4F12-9287-72D241076D32}"/>
    <cellStyle name="inputCell 3 2" xfId="1009" xr:uid="{182C54E0-B7EE-47D1-93FA-8372D2A50328}"/>
    <cellStyle name="inputCell 3 2 2" xfId="2013" xr:uid="{02C929EC-9DCA-4DC6-9A0D-8F6D6921108D}"/>
    <cellStyle name="inputCell 3 2 2 2" xfId="5092" xr:uid="{65CEF0F6-B6C2-456E-AFE7-6CCC94555152}"/>
    <cellStyle name="inputCell 3 2 2 2 2" xfId="14145" xr:uid="{565B5C8C-2408-49B5-8125-2A7541B5A162}"/>
    <cellStyle name="inputCell 3 2 2 3" xfId="8106" xr:uid="{4E544C94-B885-4895-8282-B240DDF31342}"/>
    <cellStyle name="inputCell 3 2 2 3 2" xfId="17159" xr:uid="{F49BB9B2-6DF0-4A1C-B8A9-B67035243D60}"/>
    <cellStyle name="inputCell 3 2 2 4" xfId="11127" xr:uid="{40E9AE88-2CDD-4B7A-9919-A6736DBA91A5}"/>
    <cellStyle name="inputCell 3 2 3" xfId="3017" xr:uid="{E0D2F196-C274-4F08-98F7-16CC8CE26C99}"/>
    <cellStyle name="inputCell 3 2 3 2" xfId="6096" xr:uid="{D59519FD-F761-4E93-85D8-EBB5B9EB6FE6}"/>
    <cellStyle name="inputCell 3 2 3 2 2" xfId="15149" xr:uid="{F91D1182-2C97-4872-902E-9831F6F45986}"/>
    <cellStyle name="inputCell 3 2 3 3" xfId="9110" xr:uid="{B9A5A763-1434-42D3-8E50-75B2C83FA177}"/>
    <cellStyle name="inputCell 3 2 3 3 2" xfId="18163" xr:uid="{7CA28E50-8B35-4212-B85D-1ED43D044DF3}"/>
    <cellStyle name="inputCell 3 2 3 4" xfId="12131" xr:uid="{AB21390A-838A-4482-8EE0-FE7AF22A6E8C}"/>
    <cellStyle name="inputCell 3 2 4" xfId="4088" xr:uid="{FD121BD4-1DFE-4966-AD28-FAC05BCA709F}"/>
    <cellStyle name="inputCell 3 2 4 2" xfId="13141" xr:uid="{7D3CFB46-D029-4A23-9BBA-ABAF4057D7DD}"/>
    <cellStyle name="inputCell 3 2 5" xfId="7102" xr:uid="{1BD4B992-471D-41AB-9A5F-60E49AF85CD7}"/>
    <cellStyle name="inputCell 3 2 5 2" xfId="16155" xr:uid="{348EA8C6-4E17-441B-9217-B3C668086C59}"/>
    <cellStyle name="inputCell 3 2 6" xfId="10123" xr:uid="{AAE597A0-6FD0-4142-B3C3-6DFCA96640D9}"/>
    <cellStyle name="inputCell 3 3" xfId="1010" xr:uid="{4DC4E1AB-5202-40D7-A5FD-754C240C0620}"/>
    <cellStyle name="inputCell 3 3 2" xfId="2014" xr:uid="{C743A457-BBF6-4625-8DE1-1363838B98A1}"/>
    <cellStyle name="inputCell 3 3 2 2" xfId="5093" xr:uid="{2C0C3E1A-8207-42D0-8B33-365FED9824BC}"/>
    <cellStyle name="inputCell 3 3 2 2 2" xfId="14146" xr:uid="{3083C107-B11C-4DD9-A540-FDA2C2B6F752}"/>
    <cellStyle name="inputCell 3 3 2 3" xfId="8107" xr:uid="{2737AE5D-07EB-495C-84FE-F73AD4BA65A7}"/>
    <cellStyle name="inputCell 3 3 2 3 2" xfId="17160" xr:uid="{8B4F3FF3-F826-48CA-8341-A70CECFF8E70}"/>
    <cellStyle name="inputCell 3 3 2 4" xfId="11128" xr:uid="{B36091A6-A87C-43CB-A768-CA1A127B2812}"/>
    <cellStyle name="inputCell 3 3 3" xfId="3018" xr:uid="{1F663AE5-871F-43ED-B338-BA2CD636BD97}"/>
    <cellStyle name="inputCell 3 3 3 2" xfId="6097" xr:uid="{8A88B3F5-B67A-428A-8A09-9BEE48868399}"/>
    <cellStyle name="inputCell 3 3 3 2 2" xfId="15150" xr:uid="{48CD5F67-7524-494D-8B3E-3D6762A78868}"/>
    <cellStyle name="inputCell 3 3 3 3" xfId="9111" xr:uid="{F6CE260F-AC61-4635-BE52-BEAC1399CE43}"/>
    <cellStyle name="inputCell 3 3 3 3 2" xfId="18164" xr:uid="{48EF44AD-5C79-4B6B-9097-2A75C2F025A9}"/>
    <cellStyle name="inputCell 3 3 3 4" xfId="12132" xr:uid="{E329421A-F689-4F8B-9DEA-AF4BB28C0C0A}"/>
    <cellStyle name="inputCell 3 3 4" xfId="4089" xr:uid="{3112914D-2DBF-441C-BFAA-54A83B7718D1}"/>
    <cellStyle name="inputCell 3 3 4 2" xfId="13142" xr:uid="{D448B86E-98B5-4C14-BBFF-90700C7203FB}"/>
    <cellStyle name="inputCell 3 3 5" xfId="7103" xr:uid="{6A544ABC-107B-47CE-A324-8091333B14F0}"/>
    <cellStyle name="inputCell 3 3 5 2" xfId="16156" xr:uid="{EB5BD46B-DDFC-42A5-B5A2-507E98596DC8}"/>
    <cellStyle name="inputCell 3 3 6" xfId="10124" xr:uid="{0BE0A820-83C6-42CD-B1BB-0F2B59C74527}"/>
    <cellStyle name="inputCell 3 4" xfId="1490" xr:uid="{5D23FC1D-0148-43DA-8E64-ACE9F74C3335}"/>
    <cellStyle name="inputCell 3 4 2" xfId="4569" xr:uid="{00666B7F-7AC8-4C32-8ED2-57EA8474CD69}"/>
    <cellStyle name="inputCell 3 4 2 2" xfId="13622" xr:uid="{34F73FC8-B24A-40EE-841D-3C080B56D8FE}"/>
    <cellStyle name="inputCell 3 4 3" xfId="7583" xr:uid="{811172AC-5EE8-414C-8EDE-B19FC08C5614}"/>
    <cellStyle name="inputCell 3 4 3 2" xfId="16636" xr:uid="{A9A8AD2C-2A06-409E-BA61-528C52E62F1A}"/>
    <cellStyle name="inputCell 3 4 4" xfId="10604" xr:uid="{13F1F765-6330-4915-8066-9BE2703EDBD2}"/>
    <cellStyle name="inputCell 3 5" xfId="2494" xr:uid="{794385B4-21EB-4CF5-B6E8-12D559F8F642}"/>
    <cellStyle name="inputCell 3 5 2" xfId="5573" xr:uid="{F79F88DA-F328-4D83-8319-32B28F2A6F74}"/>
    <cellStyle name="inputCell 3 5 2 2" xfId="14626" xr:uid="{530C4437-44EF-4A3D-86B9-B4FD9A81C1D0}"/>
    <cellStyle name="inputCell 3 5 3" xfId="8587" xr:uid="{090C65A8-BC4F-4A85-8FCB-1CE0E0A8B70A}"/>
    <cellStyle name="inputCell 3 5 3 2" xfId="17640" xr:uid="{0270BFAC-5476-4374-8099-BCA80FB3B461}"/>
    <cellStyle name="inputCell 3 5 4" xfId="11608" xr:uid="{4548312A-8F6F-4F6C-A58B-59554CF9D73E}"/>
    <cellStyle name="inputCell 3 6" xfId="3564" xr:uid="{70F8C056-374A-47AE-917E-C5F276CC9262}"/>
    <cellStyle name="inputCell 3 6 2" xfId="12617" xr:uid="{FC6FBDBB-CBBD-4EA3-8568-0DE33CF54D83}"/>
    <cellStyle name="inputCell 3 7" xfId="6578" xr:uid="{4B3ABC69-3055-4687-8DA8-DCC119E3CA1F}"/>
    <cellStyle name="inputCell 3 7 2" xfId="15631" xr:uid="{B733B7F2-753E-41A2-B046-A6D5F1B3383F}"/>
    <cellStyle name="inputCell 3 8" xfId="9598" xr:uid="{D5F6E14F-5191-458C-B5E2-A34D7C1698C4}"/>
    <cellStyle name="inputCell 4" xfId="1011" xr:uid="{2529633C-F179-4C89-95D2-3E27DDE17531}"/>
    <cellStyle name="inputCell 4 2" xfId="2015" xr:uid="{718F7BC4-CE23-4A15-A3A9-99EF37A08593}"/>
    <cellStyle name="inputCell 4 2 2" xfId="5094" xr:uid="{C677BC0E-599E-4D16-8565-E942802644A4}"/>
    <cellStyle name="inputCell 4 2 2 2" xfId="14147" xr:uid="{7BBC8477-9129-445D-9B55-6E6F80F42E7C}"/>
    <cellStyle name="inputCell 4 2 3" xfId="8108" xr:uid="{4D8690D2-98DF-4A55-ADAD-7F60F95C7B4A}"/>
    <cellStyle name="inputCell 4 2 3 2" xfId="17161" xr:uid="{9A128423-EE7B-4EF4-B751-C4EE7A0B06FF}"/>
    <cellStyle name="inputCell 4 2 4" xfId="11129" xr:uid="{426A4EB1-99ED-4E09-A905-6E42CCF4DEA2}"/>
    <cellStyle name="inputCell 4 3" xfId="3019" xr:uid="{2E9931A6-C013-4A17-8CE3-160A1134FA3E}"/>
    <cellStyle name="inputCell 4 3 2" xfId="6098" xr:uid="{835E1D4C-2812-4893-AD57-F80FBA92B8B8}"/>
    <cellStyle name="inputCell 4 3 2 2" xfId="15151" xr:uid="{F45191F5-A273-4308-88C4-CA34E5EA1051}"/>
    <cellStyle name="inputCell 4 3 3" xfId="9112" xr:uid="{0DAEFC67-6EE3-4B6C-AD80-983ACCDAEEF9}"/>
    <cellStyle name="inputCell 4 3 3 2" xfId="18165" xr:uid="{CF91BF2A-C7C0-4E3E-9474-101DA31AB1AC}"/>
    <cellStyle name="inputCell 4 3 4" xfId="12133" xr:uid="{D7605E89-B73A-4A81-9524-FBA6086EB91E}"/>
    <cellStyle name="inputCell 4 4" xfId="4090" xr:uid="{3C0340E5-4B0E-4E39-A806-308FBD2224EC}"/>
    <cellStyle name="inputCell 4 4 2" xfId="13143" xr:uid="{3077AAE2-92EB-4B2C-BD09-9A9ECA77E2AD}"/>
    <cellStyle name="inputCell 4 5" xfId="7104" xr:uid="{7256F997-1F32-41D6-BAA8-AC5443816806}"/>
    <cellStyle name="inputCell 4 5 2" xfId="16157" xr:uid="{E1AFEA11-BD9E-42D4-902E-77109D3E49BF}"/>
    <cellStyle name="inputCell 4 6" xfId="10125" xr:uid="{1F1142F3-81C8-492F-B914-F5D4B02A725B}"/>
    <cellStyle name="inputCell 5" xfId="1012" xr:uid="{2EBEACA4-BF94-4C1C-BED1-811F2F45DD13}"/>
    <cellStyle name="inputCell 5 2" xfId="2016" xr:uid="{F6D98FCA-6D70-494D-A59F-2E6F0F968A7D}"/>
    <cellStyle name="inputCell 5 2 2" xfId="5095" xr:uid="{DB68E482-5F8E-4912-940B-04AA6900D09E}"/>
    <cellStyle name="inputCell 5 2 2 2" xfId="14148" xr:uid="{47E4C3F2-9593-4685-84C0-D9723A3AF4F2}"/>
    <cellStyle name="inputCell 5 2 3" xfId="8109" xr:uid="{F41E119B-2AA9-470E-BB41-50BC79DAFB71}"/>
    <cellStyle name="inputCell 5 2 3 2" xfId="17162" xr:uid="{765701E5-A194-4E7B-A840-72EC554FB667}"/>
    <cellStyle name="inputCell 5 2 4" xfId="11130" xr:uid="{ACCB2DFA-4BDF-4874-8C31-014D9AC2D989}"/>
    <cellStyle name="inputCell 5 3" xfId="3020" xr:uid="{F11A05F0-0B75-44D4-873C-7A5B1432EBDA}"/>
    <cellStyle name="inputCell 5 3 2" xfId="6099" xr:uid="{71366A54-669C-4243-BE7D-3D40BAD3AD70}"/>
    <cellStyle name="inputCell 5 3 2 2" xfId="15152" xr:uid="{6C4EECAB-03E9-4E32-BC9B-20BA7D67E12D}"/>
    <cellStyle name="inputCell 5 3 3" xfId="9113" xr:uid="{9CDAA025-35B6-48AE-A56F-59D77154CEAE}"/>
    <cellStyle name="inputCell 5 3 3 2" xfId="18166" xr:uid="{A0125301-3A4C-4508-B98E-9B26C5BF477F}"/>
    <cellStyle name="inputCell 5 3 4" xfId="12134" xr:uid="{1D9F495B-174B-4263-B925-6357CFC680E9}"/>
    <cellStyle name="inputCell 5 4" xfId="4091" xr:uid="{2B551073-3AF5-4A7F-A82E-7AF7092274D7}"/>
    <cellStyle name="inputCell 5 4 2" xfId="13144" xr:uid="{4441FC61-CAC3-4335-AD81-949940DEFF16}"/>
    <cellStyle name="inputCell 5 5" xfId="7105" xr:uid="{C2B85CC8-0E80-4963-B66B-5EB82FBD09C9}"/>
    <cellStyle name="inputCell 5 5 2" xfId="16158" xr:uid="{28E22AF2-6411-43C4-BE64-A55F5E0E4EDE}"/>
    <cellStyle name="inputCell 5 6" xfId="10126" xr:uid="{22B7EC8C-25D1-4162-82F5-1469FF5E992F}"/>
    <cellStyle name="inputCell 6" xfId="1319" xr:uid="{0C8DF41D-1FCA-42FD-9E7C-BA42670EF7D8}"/>
    <cellStyle name="inputCell 6 2" xfId="4398" xr:uid="{A4A80655-EB37-461B-AF26-B9383EECEC7B}"/>
    <cellStyle name="inputCell 6 2 2" xfId="13451" xr:uid="{A2864471-3390-447D-8428-587B61B89883}"/>
    <cellStyle name="inputCell 6 3" xfId="7412" xr:uid="{DE6D7B6E-4C4F-4A15-B08B-D7BA7754DAB2}"/>
    <cellStyle name="inputCell 6 3 2" xfId="16465" xr:uid="{4F753401-C1BA-4849-9D17-8C3A03141C3B}"/>
    <cellStyle name="inputCell 6 4" xfId="10433" xr:uid="{BDA2C9EB-5ED5-4675-8124-F901EB6025B9}"/>
    <cellStyle name="inputCell 7" xfId="2323" xr:uid="{A419764D-4A63-47FE-A41C-70C4C9DCE0A1}"/>
    <cellStyle name="inputCell 7 2" xfId="5402" xr:uid="{26861D0F-A872-48A8-841A-63A32495EE06}"/>
    <cellStyle name="inputCell 7 2 2" xfId="14455" xr:uid="{272B3D83-94D9-40A6-8AA9-54A62701ADFB}"/>
    <cellStyle name="inputCell 7 3" xfId="8416" xr:uid="{14E38F6B-073C-46ED-994C-462C059BA46B}"/>
    <cellStyle name="inputCell 7 3 2" xfId="17469" xr:uid="{AF86C7AD-BFD5-4F0A-A1F4-AC795BF16B6C}"/>
    <cellStyle name="inputCell 7 4" xfId="11437" xr:uid="{181669B8-1330-4D68-A072-2BE78FF254CA}"/>
    <cellStyle name="inputCell 8" xfId="3392" xr:uid="{317082E5-4C08-4F04-99E6-D582FA2A184A}"/>
    <cellStyle name="inputCell 8 2" xfId="12445" xr:uid="{81F9EA1B-F29B-4384-84C3-E3F667C7AF5D}"/>
    <cellStyle name="inputCell 9" xfId="6406" xr:uid="{F2EB306A-C2D5-4F64-A16C-B767149EDAAD}"/>
    <cellStyle name="inputCell 9 2" xfId="15459" xr:uid="{F4240CF1-2688-4FFE-B994-1BC3E0D375EE}"/>
    <cellStyle name="Linked Cell" xfId="16" builtinId="24" customBuiltin="1"/>
    <cellStyle name="Linked Cell 2" xfId="63" xr:uid="{FB8B8F82-08B4-489D-BFCB-BB9ECAE81E2D}"/>
    <cellStyle name="Linked Cell 2 2" xfId="3304" xr:uid="{ECFADA59-7DE7-4CB9-9A72-92ACF5C78D9A}"/>
    <cellStyle name="Linked Cell 2 3" xfId="3291" xr:uid="{6B8E66A6-694E-4D0B-B51E-EF49D7B71348}"/>
    <cellStyle name="Moeda 2" xfId="3259" xr:uid="{2E272F27-0CD8-4A61-9901-516E570767D7}"/>
    <cellStyle name="Moeda 2 2" xfId="12368" xr:uid="{321F9B7B-469E-4249-9CED-A1E5F3B3C3E1}"/>
    <cellStyle name="Neutral" xfId="12" builtinId="28" customBuiltin="1"/>
    <cellStyle name="Neutral 2" xfId="250" xr:uid="{59371E57-2774-44B4-8339-E0AFF29EE622}"/>
    <cellStyle name="Neutral 2 2" xfId="3292" xr:uid="{0941674B-47B5-42B7-9B46-24A81D650248}"/>
    <cellStyle name="Normal" xfId="0" builtinId="0"/>
    <cellStyle name="Normal - Style1" xfId="234" xr:uid="{73BE68AA-3AA1-44F7-A1D1-C44824CF581A}"/>
    <cellStyle name="Normal - Style1 11" xfId="202" xr:uid="{81453578-1188-4C48-8262-F26CF963CA14}"/>
    <cellStyle name="Normal 10" xfId="206" xr:uid="{3A33C3E3-F815-4076-93D2-4B7973A4B5DB}"/>
    <cellStyle name="Normal 10 2" xfId="75" xr:uid="{89FDD454-30B1-4BBA-BF54-C87B1FBD5194}"/>
    <cellStyle name="Normal 10 2 2" xfId="294" xr:uid="{38AACA33-39F5-427B-BECE-47354D1634DE}"/>
    <cellStyle name="Normal 10 3" xfId="273" xr:uid="{3D575FBD-0AAE-463B-BF04-AF2FB264EF2C}"/>
    <cellStyle name="Normal 10 4" xfId="312" xr:uid="{2A04D57C-5264-4BE7-B2DF-C0C2FEB72AC4}"/>
    <cellStyle name="Normal 10 5" xfId="314" xr:uid="{AE15ECC3-755B-4970-9E26-F1D4D5B51C9F}"/>
    <cellStyle name="Normal 100" xfId="171" xr:uid="{DBA1A38D-F54E-4FBC-8C1C-64E88A846E5C}"/>
    <cellStyle name="Normal 102" xfId="170" xr:uid="{D6867191-5203-4BA4-BD16-E21023926DF1}"/>
    <cellStyle name="Normal 104" xfId="169" xr:uid="{B85DE331-1CE1-46ED-A2D7-DDCDC93FE31B}"/>
    <cellStyle name="Normal 106 2" xfId="251" xr:uid="{5490C954-4C80-4AA3-8A7D-10E762D5C948}"/>
    <cellStyle name="Normal 106 2 2 2" xfId="194" xr:uid="{7420E47E-ECE9-420C-98E3-3A05445B4BA3}"/>
    <cellStyle name="Normal 11" xfId="229" xr:uid="{9B690E67-2A22-40B2-8AAB-DD72411DEC18}"/>
    <cellStyle name="Normal 11 2" xfId="285" xr:uid="{65BD0EEA-A168-4DC0-9BFC-F28A3DBF66AB}"/>
    <cellStyle name="Normal 11 3" xfId="297" xr:uid="{674B49E8-9DE9-4103-B345-5F8E6C4D96F1}"/>
    <cellStyle name="Normal 11 4" xfId="310" xr:uid="{71335E11-EBBF-4E1A-8D52-E5417E698293}"/>
    <cellStyle name="Normal 12" xfId="193" xr:uid="{1FC2FF06-52D8-47D6-9028-9651B8522A8A}"/>
    <cellStyle name="Normal 12 2" xfId="286" xr:uid="{0F28A62E-A97C-4635-BFC8-D161C4480F78}"/>
    <cellStyle name="Normal 13" xfId="224" xr:uid="{5972DFB4-170F-4882-8FA2-2FC64F8C2FA4}"/>
    <cellStyle name="Normal 13 2" xfId="289" xr:uid="{80FA0572-71A9-4BA7-A5DB-FDDE4B3A7B53}"/>
    <cellStyle name="Normal 14" xfId="228" xr:uid="{253DED02-BB66-4852-AF32-E55FBD91888F}"/>
    <cellStyle name="Normal 14 2" xfId="290" xr:uid="{007FE968-E8D8-444D-9125-706510FF17E3}"/>
    <cellStyle name="Normal 15" xfId="252" xr:uid="{3A751B0F-E871-40D5-BDD8-602BDBDBE86E}"/>
    <cellStyle name="Normal 16" xfId="253" xr:uid="{CB338446-9429-4BD7-B333-65A70D1F1AD8}"/>
    <cellStyle name="Normal 16 2" xfId="293" xr:uid="{BE69F4E4-4F64-4B9C-A7BB-9B8D7F786F3A}"/>
    <cellStyle name="Normal 17" xfId="258" xr:uid="{09311D4A-1586-45F5-90AB-3ACA5131A46B}"/>
    <cellStyle name="Normal 18" xfId="260" xr:uid="{6B4D281D-5412-4384-88DA-7DFC8E0C6CDA}"/>
    <cellStyle name="Normal 19" xfId="261" xr:uid="{C7DC6F89-7E69-4CD5-9E12-33A2F97B7548}"/>
    <cellStyle name="Normal 2" xfId="48" xr:uid="{4F86A0D0-61CA-44DF-B823-9063D5EBDD3B}"/>
    <cellStyle name="Normal 2 10" xfId="368" xr:uid="{B19D4C21-CF19-4D52-B58D-7086365E10BC}"/>
    <cellStyle name="Normal 2 11" xfId="404" xr:uid="{59E158F0-EAF2-4B9D-868F-15EA38543EA6}"/>
    <cellStyle name="Normal 2 12" xfId="3255" xr:uid="{1ECBC322-0719-4BDD-81A8-6537C5054F4C}"/>
    <cellStyle name="Normal 2 13" xfId="18403" xr:uid="{6F1C6A3B-84EA-4AA7-AFFA-71B68392118A}"/>
    <cellStyle name="Normal 2 14" xfId="53" xr:uid="{195234C0-487D-4176-A60B-FB3E527C73CA}"/>
    <cellStyle name="Normal 2 16 2" xfId="175" xr:uid="{BB4094C3-C63E-4FF3-B020-597DB4BC26B9}"/>
    <cellStyle name="Normal 2 2" xfId="49" xr:uid="{E4E7A356-1BFB-4F17-B2DC-D5DBF7C2BE72}"/>
    <cellStyle name="Normal 2 2 2" xfId="160" xr:uid="{DEE93DAF-258E-478A-A654-431F890DFDC7}"/>
    <cellStyle name="Normal 2 2 2 2" xfId="280" xr:uid="{4070C54D-810B-45E7-8ED5-A7C37D50A70C}"/>
    <cellStyle name="Normal 2 2 2 3" xfId="214" xr:uid="{DA6A5E3B-76C0-4356-AF39-62A0D373A388}"/>
    <cellStyle name="Normal 2 2 2 4" xfId="162" xr:uid="{FB6CB1FC-A351-43FF-A358-152768A9747D}"/>
    <cellStyle name="Normal 2 2 3" xfId="236" xr:uid="{DF99AC62-26B5-41CC-915A-ABA46AE657D5}"/>
    <cellStyle name="Normal 2 2 4" xfId="264" xr:uid="{EB3EF8E8-1373-4DD4-A833-7B3E8584E494}"/>
    <cellStyle name="Normal 2 2 5" xfId="407" xr:uid="{13EAA895-58FF-4485-ACA5-16C97788D066}"/>
    <cellStyle name="Normal 2 2 6" xfId="394" xr:uid="{7B021F70-C746-4859-B8D9-3600384D7992}"/>
    <cellStyle name="Normal 2 2 7" xfId="58" xr:uid="{AFCBF79C-84E4-49E7-A10B-8ED2AB083E23}"/>
    <cellStyle name="Normal 2 3" xfId="55" xr:uid="{C34B4542-E7F5-4D1B-B08D-83DD07D31060}"/>
    <cellStyle name="Normal 2 3 2" xfId="254" xr:uid="{1426681B-204D-46CB-A7AF-132190507934}"/>
    <cellStyle name="Normal 2 3 2 2" xfId="311" xr:uid="{05561EF0-F52A-4A5D-9AEF-B18E80B5032A}"/>
    <cellStyle name="Normal 2 4" xfId="149" xr:uid="{BB4C25C0-12F4-40BA-B352-5153747D598C}"/>
    <cellStyle name="Normal 2 4 2" xfId="279" xr:uid="{7912678F-9954-49CD-8082-56BDD350AA5E}"/>
    <cellStyle name="Normal 2 4 2 2 2" xfId="150" xr:uid="{DF75B62B-7433-4C47-BC01-E5D8A8B247CF}"/>
    <cellStyle name="Normal 2 5" xfId="172" xr:uid="{B59A8550-22D6-4B24-A318-ABE7E5CB9BFA}"/>
    <cellStyle name="Normal 2 6" xfId="213" xr:uid="{93A9C62A-4591-49CE-8AC0-C8CB9AA4A8A9}"/>
    <cellStyle name="Normal 2 7" xfId="257" xr:uid="{65C72410-F364-4703-99F3-8D6827CBAF26}"/>
    <cellStyle name="Normal 2 8" xfId="287" xr:uid="{EF913DE9-9E4E-438F-9FDB-859832228D60}"/>
    <cellStyle name="Normal 2 9" xfId="262" xr:uid="{16A2D36D-D9EF-4DD2-803E-2DE8338A5705}"/>
    <cellStyle name="Normal 20" xfId="196" xr:uid="{A618FAEE-E4DB-4C7B-B5D3-C78706D35E7E}"/>
    <cellStyle name="Normal 20 2" xfId="313" xr:uid="{CAD53C14-951B-4D97-9066-3D62B1755F4D}"/>
    <cellStyle name="Normal 21" xfId="299" xr:uid="{6B8B18F4-88C2-4DA6-8B48-7E115DAF1024}"/>
    <cellStyle name="Normal 22" xfId="244" xr:uid="{98F71BE2-6BDE-4732-9877-CCCCC8B709E3}"/>
    <cellStyle name="Normal 23" xfId="301" xr:uid="{2D52D864-9F8A-4E71-8228-1E71567BD52A}"/>
    <cellStyle name="Normal 24" xfId="302" xr:uid="{D3123965-32CE-4128-AFB5-5409A8AE28CE}"/>
    <cellStyle name="Normal 25" xfId="306" xr:uid="{945BFCF6-C807-42C6-A4FB-F88837BDBB0C}"/>
    <cellStyle name="Normal 26" xfId="315" xr:uid="{B18736AC-DD9C-486A-8F87-999C754068E8}"/>
    <cellStyle name="Normal 27" xfId="316" xr:uid="{BF90CF0D-80C2-4F69-98C3-FFDE0A6F07B3}"/>
    <cellStyle name="Normal 28" xfId="205" xr:uid="{4650E7D1-FFC0-44B4-AEA8-3B3286D36E14}"/>
    <cellStyle name="Normal 29" xfId="216" xr:uid="{D18D8F7D-2275-4306-B648-4535F3A194F0}"/>
    <cellStyle name="Normal 3" xfId="52" xr:uid="{B503FC08-B5EF-42E9-8152-63620318B979}"/>
    <cellStyle name="Normal 3 2" xfId="76" xr:uid="{C4B88A9B-5DBC-4D45-B1EF-51652F5D0737}"/>
    <cellStyle name="Normal 3 2 2" xfId="256" xr:uid="{FD8C61D8-6CC1-4F8F-B195-9D8CAEE5C1A9}"/>
    <cellStyle name="Normal 3 2 3" xfId="3299" xr:uid="{B1AEB102-2923-4850-9AB0-6CB6060A7878}"/>
    <cellStyle name="Normal 3 3" xfId="155" xr:uid="{F071FB34-ED82-483A-A51F-D8CF473923CD}"/>
    <cellStyle name="Normal 3 3 2" xfId="255" xr:uid="{C52A2633-DB53-4336-B665-623ED7B6B87D}"/>
    <cellStyle name="Normal 3 3 3" xfId="185" xr:uid="{3E7CE552-B0E3-456F-8076-3841A985D5DA}"/>
    <cellStyle name="Normal 3 3 4" xfId="3312" xr:uid="{1CE3037F-BCAC-4D84-8CAA-CF75DCEDB5EB}"/>
    <cellStyle name="Normal 3 4" xfId="215" xr:uid="{ACD2BE02-B87D-4B38-B24A-B0DB0BD502CD}"/>
    <cellStyle name="Normal 3 5" xfId="207" xr:uid="{B47D01F6-13AC-4B8F-BBD7-9D2CAC4DA5DF}"/>
    <cellStyle name="Normal 3 53" xfId="308" xr:uid="{2C5114CD-21E4-452F-B3F2-DCDFA774EDBA}"/>
    <cellStyle name="Normal 3 6" xfId="163" xr:uid="{172B9326-05DD-4F5F-A0B6-AAD6D34DBC5B}"/>
    <cellStyle name="Normal 3 7" xfId="403" xr:uid="{315619B0-83C0-4914-AF51-C2FD40A5521D}"/>
    <cellStyle name="Normal 30" xfId="317" xr:uid="{D28F33D5-F273-4EE8-91FE-DFDF93EB27FC}"/>
    <cellStyle name="Normal 31" xfId="359" xr:uid="{88E3BE3C-FB5A-4F91-89E8-473A7D18368D}"/>
    <cellStyle name="Normal 32" xfId="364" xr:uid="{030473EE-32F6-49CC-A75F-25FFFE66A5AF}"/>
    <cellStyle name="Normal 33" xfId="376" xr:uid="{F15074D7-D4CB-49B1-B325-36231FC7AFF9}"/>
    <cellStyle name="Normal 34" xfId="239" xr:uid="{C21D0A89-C52B-440C-9A67-D3E9C2122990}"/>
    <cellStyle name="Normal 35" xfId="362" xr:uid="{D775F620-FE55-4256-A7D7-39D1EFCB746D}"/>
    <cellStyle name="Normal 36" xfId="372" xr:uid="{C1E8B242-0188-49F7-9D3D-B10667D696CB}"/>
    <cellStyle name="Normal 37" xfId="369" xr:uid="{3F07E651-1803-4BDA-9429-B0F6D2E42D96}"/>
    <cellStyle name="Normal 38" xfId="365" xr:uid="{320358B9-ADC9-4BDB-BBAB-03B6EA6C8E0D}"/>
    <cellStyle name="Normal 39" xfId="375" xr:uid="{463BD59A-B775-4C0D-A807-E58ACD6DD038}"/>
    <cellStyle name="Normal 4" xfId="89" xr:uid="{28735FA1-B2E2-4BF2-B304-6352F898DFAB}"/>
    <cellStyle name="Normal 4 2" xfId="235" xr:uid="{308A7F79-680C-4678-A6A0-E5EF78DC7EF8}"/>
    <cellStyle name="Normal 4 2 2" xfId="3315" xr:uid="{1AFC72E1-D8B9-4F92-A5E6-A11A3D39119E}"/>
    <cellStyle name="Normal 4 3" xfId="263" xr:uid="{FFA0A714-EA2E-430E-86DF-A751FC21B301}"/>
    <cellStyle name="Normal 4 4" xfId="192" xr:uid="{D5D15EC6-702F-4DBE-864C-D1B1B3C885C8}"/>
    <cellStyle name="Normal 4 5" xfId="416" xr:uid="{D75A338C-E072-4B3E-9547-1721A4D668E4}"/>
    <cellStyle name="Normal 4 6" xfId="398" xr:uid="{78B96D56-065B-4BA8-9A4B-553E2DB78D84}"/>
    <cellStyle name="Normal 4 7" xfId="3258" xr:uid="{E4DFD411-4159-4A85-B7F5-C1EB9C03CE2A}"/>
    <cellStyle name="Normal 40" xfId="382" xr:uid="{FD312A70-FE2A-4FE8-9170-238737EE843B}"/>
    <cellStyle name="Normal 40 10 2 2" xfId="168" xr:uid="{27BF3E49-DAAD-4FF1-A094-55C2D1A0B9AF}"/>
    <cellStyle name="Normal 41" xfId="384" xr:uid="{F447B678-138C-4123-9666-E2E822609A14}"/>
    <cellStyle name="Normal 42" xfId="387" xr:uid="{40A28D48-9A44-429C-A8FA-D67C0F623556}"/>
    <cellStyle name="Normal 5" xfId="51" xr:uid="{1F63B81A-5F61-4D5C-9A3B-AD667C94CC06}"/>
    <cellStyle name="Normal 5 2" xfId="152" xr:uid="{ED42981E-02E9-4CA8-A17A-74559A95D44F}"/>
    <cellStyle name="Normal 5 2 2" xfId="269" xr:uid="{A0770190-95A7-4F85-9809-16CF89C74952}"/>
    <cellStyle name="Normal 5 3" xfId="295" xr:uid="{D5428B5B-3D90-4DD1-B2BB-B373F98C7335}"/>
    <cellStyle name="Normal 5 4" xfId="210" xr:uid="{FBD49B68-B651-4EC1-95EC-99BF97B7DABB}"/>
    <cellStyle name="Normal 5 5" xfId="200" xr:uid="{C8E8AEAE-FC4E-4CFF-8A33-421C12BC711C}"/>
    <cellStyle name="Normal 5 6" xfId="402" xr:uid="{B3135C08-62A6-42FA-9154-29586E243D20}"/>
    <cellStyle name="Normal 5 7" xfId="3260" xr:uid="{9806F53A-BFE9-4CED-BA5C-32F0C270868B}"/>
    <cellStyle name="Normal 6" xfId="159" xr:uid="{A2E44862-7002-420F-8D41-54F86B4F6BFB}"/>
    <cellStyle name="Normal 6 2" xfId="276" xr:uid="{10B9C1F4-C2FE-4999-8F84-5A592FF8A497}"/>
    <cellStyle name="Normal 6 2 2" xfId="3314" xr:uid="{E67BC6A9-8261-473F-846A-96B192D76215}"/>
    <cellStyle name="Normal 6 3" xfId="3293" xr:uid="{D4D94EA7-E4A7-447F-8AC4-CC43430EC713}"/>
    <cellStyle name="Normal 63" xfId="246" xr:uid="{2C6C3922-CBDD-4D05-805D-2C2E9FC72CC2}"/>
    <cellStyle name="Normal 69" xfId="248" xr:uid="{587786BC-B0FB-4C77-B9DB-D3719904846A}"/>
    <cellStyle name="Normal 7" xfId="212" xr:uid="{C9DD990F-39EF-4C73-B6E0-9E97790C6370}"/>
    <cellStyle name="Normal 7 2" xfId="278" xr:uid="{11764223-C4CA-4B5C-A192-5CF653A6C1C1}"/>
    <cellStyle name="Normal 7 2 2" xfId="242" xr:uid="{FB397235-0B0F-4F1D-B85E-8C4C50C63717}"/>
    <cellStyle name="Normal 7 2 2 10" xfId="9450" xr:uid="{19F18CCF-C3FB-4F95-8817-519F0D6B9603}"/>
    <cellStyle name="Normal 7 2 2 2" xfId="348" xr:uid="{509A8561-3427-4A3E-80B0-EA1EA313E2CD}"/>
    <cellStyle name="Normal 7 2 2 2 2" xfId="546" xr:uid="{4EE72959-0018-4D88-8E9A-ABEB02DF1543}"/>
    <cellStyle name="Normal 7 2 2 2 2 2" xfId="1013" xr:uid="{C41C2526-6FA6-473A-A863-389D4A4EDDD6}"/>
    <cellStyle name="Normal 7 2 2 2 2 2 2" xfId="2017" xr:uid="{BAC3B180-AEC0-4372-9323-67DCA0A6B7E3}"/>
    <cellStyle name="Normal 7 2 2 2 2 2 2 2" xfId="5096" xr:uid="{3303E7F1-1A91-4488-BFB2-BF56BF2B7F6F}"/>
    <cellStyle name="Normal 7 2 2 2 2 2 2 2 2" xfId="14149" xr:uid="{58A58424-3C68-47F2-B778-ACA60194CCEB}"/>
    <cellStyle name="Normal 7 2 2 2 2 2 2 3" xfId="8110" xr:uid="{85B39576-3069-47EF-B2F4-6F19B7DFEA0F}"/>
    <cellStyle name="Normal 7 2 2 2 2 2 2 3 2" xfId="17163" xr:uid="{2938BE0E-5A92-4890-AB51-A6F73E6A5D58}"/>
    <cellStyle name="Normal 7 2 2 2 2 2 2 4" xfId="11131" xr:uid="{A51D4824-2E05-445D-8117-EE39FB020961}"/>
    <cellStyle name="Normal 7 2 2 2 2 2 3" xfId="3021" xr:uid="{9C4333B5-A5A4-43A2-84A3-2B889845B0ED}"/>
    <cellStyle name="Normal 7 2 2 2 2 2 3 2" xfId="6100" xr:uid="{E4493D8B-BD5B-4376-B7CC-9EE3BDF8BF2B}"/>
    <cellStyle name="Normal 7 2 2 2 2 2 3 2 2" xfId="15153" xr:uid="{9E867CB7-6C78-4F36-92DB-6F7FE4C80808}"/>
    <cellStyle name="Normal 7 2 2 2 2 2 3 3" xfId="9114" xr:uid="{9C2DAAD3-2C34-45B4-8125-2147739E172A}"/>
    <cellStyle name="Normal 7 2 2 2 2 2 3 3 2" xfId="18167" xr:uid="{13BB6CF4-555B-4A20-87FC-C3A2B7EACC4B}"/>
    <cellStyle name="Normal 7 2 2 2 2 2 3 4" xfId="12135" xr:uid="{7AD5B2A4-88D6-4779-9820-A26F4C5E63BA}"/>
    <cellStyle name="Normal 7 2 2 2 2 2 4" xfId="4092" xr:uid="{F186AA6E-229F-459D-901C-EB57212A32D7}"/>
    <cellStyle name="Normal 7 2 2 2 2 2 4 2" xfId="13145" xr:uid="{D8AC3F2B-DBF5-4652-85D0-D07211E84231}"/>
    <cellStyle name="Normal 7 2 2 2 2 2 5" xfId="7106" xr:uid="{603DF4CB-F256-4174-A69E-11EFD0305E49}"/>
    <cellStyle name="Normal 7 2 2 2 2 2 5 2" xfId="16159" xr:uid="{15F115C3-F3A2-419D-9ABC-8F981F4DF94F}"/>
    <cellStyle name="Normal 7 2 2 2 2 2 6" xfId="10127" xr:uid="{285CAB85-AD80-4609-8405-257D57A4CF6A}"/>
    <cellStyle name="Normal 7 2 2 2 2 3" xfId="1014" xr:uid="{99FFEAFC-A456-43ED-B6F3-8290A33D632F}"/>
    <cellStyle name="Normal 7 2 2 2 2 3 2" xfId="2018" xr:uid="{3BB31053-B7BA-49AB-9041-6AB4032F9D86}"/>
    <cellStyle name="Normal 7 2 2 2 2 3 2 2" xfId="5097" xr:uid="{11BF6CC9-4941-4684-BBE3-5BE7DECB1140}"/>
    <cellStyle name="Normal 7 2 2 2 2 3 2 2 2" xfId="14150" xr:uid="{DFB63A57-D740-48CE-8D79-9D3719473BF9}"/>
    <cellStyle name="Normal 7 2 2 2 2 3 2 3" xfId="8111" xr:uid="{3F502752-5F23-4E58-A7C0-AEF8A599998A}"/>
    <cellStyle name="Normal 7 2 2 2 2 3 2 3 2" xfId="17164" xr:uid="{EB61EB76-8D1F-4BD7-9C72-6B1071671434}"/>
    <cellStyle name="Normal 7 2 2 2 2 3 2 4" xfId="11132" xr:uid="{AEB80832-B7ED-4788-9713-FABE9ABDC219}"/>
    <cellStyle name="Normal 7 2 2 2 2 3 3" xfId="3022" xr:uid="{7DEA2417-7BEF-4F66-B337-1F8A1DDAC356}"/>
    <cellStyle name="Normal 7 2 2 2 2 3 3 2" xfId="6101" xr:uid="{F04C967A-8996-4848-8B63-B67D4C630B46}"/>
    <cellStyle name="Normal 7 2 2 2 2 3 3 2 2" xfId="15154" xr:uid="{3D67DFC8-471D-476D-A964-5CC2637EFCD2}"/>
    <cellStyle name="Normal 7 2 2 2 2 3 3 3" xfId="9115" xr:uid="{0B0F86FC-08B2-48EB-9A69-6ABD035D413A}"/>
    <cellStyle name="Normal 7 2 2 2 2 3 3 3 2" xfId="18168" xr:uid="{2B3DDC75-20A1-4659-AECE-9C9B0041E4A7}"/>
    <cellStyle name="Normal 7 2 2 2 2 3 3 4" xfId="12136" xr:uid="{B726D1DB-5C3D-499D-83E2-64C7604B9FE0}"/>
    <cellStyle name="Normal 7 2 2 2 2 3 4" xfId="4093" xr:uid="{04BA8457-47F6-42B1-B990-764E7B2113D4}"/>
    <cellStyle name="Normal 7 2 2 2 2 3 4 2" xfId="13146" xr:uid="{314DEEBC-B7E7-452D-8ED2-65D31DE1EA53}"/>
    <cellStyle name="Normal 7 2 2 2 2 3 5" xfId="7107" xr:uid="{12D6AB57-8989-49ED-8A41-B16B91293265}"/>
    <cellStyle name="Normal 7 2 2 2 2 3 5 2" xfId="16160" xr:uid="{9DD01BC9-39D8-4CC1-8C4E-F357AA682C01}"/>
    <cellStyle name="Normal 7 2 2 2 2 3 6" xfId="10128" xr:uid="{034066BD-5833-4F4D-8660-2331358F6D3F}"/>
    <cellStyle name="Normal 7 2 2 2 2 4" xfId="1553" xr:uid="{467E8F6D-5526-4506-9CEE-9655D3502BBC}"/>
    <cellStyle name="Normal 7 2 2 2 2 4 2" xfId="4632" xr:uid="{F7760A4E-0463-44EF-A27C-54E29A740920}"/>
    <cellStyle name="Normal 7 2 2 2 2 4 2 2" xfId="13685" xr:uid="{5BA7B51F-0ADF-4831-99F6-376AA2BBF5C8}"/>
    <cellStyle name="Normal 7 2 2 2 2 4 3" xfId="7646" xr:uid="{A0C7F9D1-76D6-40C7-A679-EB5193EF3B7A}"/>
    <cellStyle name="Normal 7 2 2 2 2 4 3 2" xfId="16699" xr:uid="{1C9AC85F-F97B-4559-B94F-E81845BFF845}"/>
    <cellStyle name="Normal 7 2 2 2 2 4 4" xfId="10667" xr:uid="{225FB846-B3F0-422A-9B7E-EFFF4817FDB5}"/>
    <cellStyle name="Normal 7 2 2 2 2 5" xfId="2557" xr:uid="{BA718A94-5013-45F8-A2D3-B19C47CCDDF0}"/>
    <cellStyle name="Normal 7 2 2 2 2 5 2" xfId="5636" xr:uid="{A3405EC6-3E17-44F0-AA5A-F42BA4CF3F45}"/>
    <cellStyle name="Normal 7 2 2 2 2 5 2 2" xfId="14689" xr:uid="{82C48E52-ED50-4DDD-A31D-A944C69DF365}"/>
    <cellStyle name="Normal 7 2 2 2 2 5 3" xfId="8650" xr:uid="{22BB1658-E4EB-43CE-91C4-BCA16106A512}"/>
    <cellStyle name="Normal 7 2 2 2 2 5 3 2" xfId="17703" xr:uid="{4C5ACA62-DF82-4DC0-B85C-450FCF9E7C13}"/>
    <cellStyle name="Normal 7 2 2 2 2 5 4" xfId="11671" xr:uid="{46EC7A53-8420-49EC-87A5-FF4A31C70BE2}"/>
    <cellStyle name="Normal 7 2 2 2 2 6" xfId="3627" xr:uid="{37DFFCD0-E9A1-461D-BB5D-77C474F8F66B}"/>
    <cellStyle name="Normal 7 2 2 2 2 6 2" xfId="12680" xr:uid="{F68EF5F1-F96C-48B1-9CD6-8A6774E3583B}"/>
    <cellStyle name="Normal 7 2 2 2 2 7" xfId="6641" xr:uid="{866EBF9C-F753-4F0D-B5DE-3D080C4FB534}"/>
    <cellStyle name="Normal 7 2 2 2 2 7 2" xfId="15694" xr:uid="{4EAF7C41-AEC6-4BB0-94FB-0CA8FC20586D}"/>
    <cellStyle name="Normal 7 2 2 2 2 8" xfId="9661" xr:uid="{F267CF71-D5C8-4314-9A4B-3C83CDD63D80}"/>
    <cellStyle name="Normal 7 2 2 2 3" xfId="1015" xr:uid="{5914201A-0872-40BE-9663-2996593A9DF6}"/>
    <cellStyle name="Normal 7 2 2 2 3 2" xfId="2019" xr:uid="{151002B4-2630-4E01-B14E-03B8739A1B96}"/>
    <cellStyle name="Normal 7 2 2 2 3 2 2" xfId="5098" xr:uid="{84DDAC23-7896-489D-82C5-35912B1D0E6F}"/>
    <cellStyle name="Normal 7 2 2 2 3 2 2 2" xfId="14151" xr:uid="{76CB8CAA-9415-4C5D-8D7C-369D41B666B7}"/>
    <cellStyle name="Normal 7 2 2 2 3 2 3" xfId="8112" xr:uid="{91641DC2-F24D-4D7B-8A2D-80BC9AD23A56}"/>
    <cellStyle name="Normal 7 2 2 2 3 2 3 2" xfId="17165" xr:uid="{44ED603F-7701-4FC9-826B-C7FBDF50865D}"/>
    <cellStyle name="Normal 7 2 2 2 3 2 4" xfId="11133" xr:uid="{CF3FB004-25AA-497B-999B-DFCFF15F5739}"/>
    <cellStyle name="Normal 7 2 2 2 3 3" xfId="3023" xr:uid="{98E23B9D-BFCE-4467-A6D5-E1D8D74FC62D}"/>
    <cellStyle name="Normal 7 2 2 2 3 3 2" xfId="6102" xr:uid="{59521A7B-76A4-4685-A7B0-D363E642BB2A}"/>
    <cellStyle name="Normal 7 2 2 2 3 3 2 2" xfId="15155" xr:uid="{50A8CE57-3CF9-4CBD-B321-FC668B7AE02F}"/>
    <cellStyle name="Normal 7 2 2 2 3 3 3" xfId="9116" xr:uid="{9A3D8D85-8B5B-4598-B009-FE76DF30F8F9}"/>
    <cellStyle name="Normal 7 2 2 2 3 3 3 2" xfId="18169" xr:uid="{23982238-4832-4EF0-9F04-5186F53A2C0F}"/>
    <cellStyle name="Normal 7 2 2 2 3 3 4" xfId="12137" xr:uid="{7EE23976-E190-4323-955A-8F7EA337AB16}"/>
    <cellStyle name="Normal 7 2 2 2 3 4" xfId="4094" xr:uid="{C4579A3A-14E5-4FBC-897E-0A921066429A}"/>
    <cellStyle name="Normal 7 2 2 2 3 4 2" xfId="13147" xr:uid="{56BC1835-B1BB-4893-B00D-C4EC00271745}"/>
    <cellStyle name="Normal 7 2 2 2 3 5" xfId="7108" xr:uid="{20119E9E-A5F9-4B47-8187-C01F4D59715B}"/>
    <cellStyle name="Normal 7 2 2 2 3 5 2" xfId="16161" xr:uid="{47D86335-9C94-41E8-A867-3BBDA4ACA676}"/>
    <cellStyle name="Normal 7 2 2 2 3 6" xfId="10129" xr:uid="{85C7BD04-1BD1-4C63-87AD-035016639382}"/>
    <cellStyle name="Normal 7 2 2 2 4" xfId="1016" xr:uid="{6FCAEC41-E1AB-44F9-A166-50AFE825C552}"/>
    <cellStyle name="Normal 7 2 2 2 4 2" xfId="2020" xr:uid="{59AE8399-0ED4-40A8-A7F7-B79C9A56EA66}"/>
    <cellStyle name="Normal 7 2 2 2 4 2 2" xfId="5099" xr:uid="{09246CB7-C2E4-4B73-9700-700D8AAE3539}"/>
    <cellStyle name="Normal 7 2 2 2 4 2 2 2" xfId="14152" xr:uid="{3F15E81A-D8AF-4422-9C0C-0F942C3D785E}"/>
    <cellStyle name="Normal 7 2 2 2 4 2 3" xfId="8113" xr:uid="{ECD9A0A0-00DD-445E-9985-B214046F5CE3}"/>
    <cellStyle name="Normal 7 2 2 2 4 2 3 2" xfId="17166" xr:uid="{D8F140B7-DFCA-4DFE-ADAA-091C8EB07A3E}"/>
    <cellStyle name="Normal 7 2 2 2 4 2 4" xfId="11134" xr:uid="{30C81B82-54A0-47AB-859C-A84A84E14F07}"/>
    <cellStyle name="Normal 7 2 2 2 4 3" xfId="3024" xr:uid="{A94BDCFC-98C8-4472-9621-5D3568053371}"/>
    <cellStyle name="Normal 7 2 2 2 4 3 2" xfId="6103" xr:uid="{156FE3B1-32DB-4A56-8EB9-2761844A2903}"/>
    <cellStyle name="Normal 7 2 2 2 4 3 2 2" xfId="15156" xr:uid="{0BCC4676-9378-4964-B21E-AFCD0EB6ED21}"/>
    <cellStyle name="Normal 7 2 2 2 4 3 3" xfId="9117" xr:uid="{DC23F2B4-E34B-494A-80B5-4785445CFC57}"/>
    <cellStyle name="Normal 7 2 2 2 4 3 3 2" xfId="18170" xr:uid="{C3A6B520-114E-4E90-99A4-94A9E465DF4D}"/>
    <cellStyle name="Normal 7 2 2 2 4 3 4" xfId="12138" xr:uid="{D87780B3-3C9E-45EF-877E-3065BA3201A2}"/>
    <cellStyle name="Normal 7 2 2 2 4 4" xfId="4095" xr:uid="{6BBA8BF9-4F5E-47B2-B8D1-B2980E6F3BD0}"/>
    <cellStyle name="Normal 7 2 2 2 4 4 2" xfId="13148" xr:uid="{349A4EAB-80C5-476A-AA7D-0A0734D33A30}"/>
    <cellStyle name="Normal 7 2 2 2 4 5" xfId="7109" xr:uid="{0C65D9CA-C95B-401B-A39B-93EA5DB3371C}"/>
    <cellStyle name="Normal 7 2 2 2 4 5 2" xfId="16162" xr:uid="{509DDEA8-CCB6-4786-AE31-0EA624815D08}"/>
    <cellStyle name="Normal 7 2 2 2 4 6" xfId="10130" xr:uid="{747FB031-90E7-453B-B4BE-391302DDAD0B}"/>
    <cellStyle name="Normal 7 2 2 2 5" xfId="1382" xr:uid="{EBB836F5-B322-4FDA-A521-AF8ADCF60948}"/>
    <cellStyle name="Normal 7 2 2 2 5 2" xfId="4461" xr:uid="{9E98165C-F983-4EC0-B3D9-CB8965088942}"/>
    <cellStyle name="Normal 7 2 2 2 5 2 2" xfId="13514" xr:uid="{86538E47-741E-4A8C-8DAD-F3A61B9B00AE}"/>
    <cellStyle name="Normal 7 2 2 2 5 3" xfId="7475" xr:uid="{466493A3-A486-46D7-89DB-25969A3CEEE1}"/>
    <cellStyle name="Normal 7 2 2 2 5 3 2" xfId="16528" xr:uid="{F02D0626-B29A-4231-A05F-5AF2AC4CFA13}"/>
    <cellStyle name="Normal 7 2 2 2 5 4" xfId="10496" xr:uid="{51A6E2ED-91DE-4470-AF26-78AA6EB207CE}"/>
    <cellStyle name="Normal 7 2 2 2 6" xfId="2386" xr:uid="{EE820968-0F8E-4813-A0A0-FC4A37800C44}"/>
    <cellStyle name="Normal 7 2 2 2 6 2" xfId="5465" xr:uid="{E3B17F7C-D55B-453B-AC7D-65AFCC050462}"/>
    <cellStyle name="Normal 7 2 2 2 6 2 2" xfId="14518" xr:uid="{1EDEE0E1-6E0A-4DF3-85A8-56194D2A1F40}"/>
    <cellStyle name="Normal 7 2 2 2 6 3" xfId="8479" xr:uid="{878BAEB0-6A72-4B15-919F-B30476F6046B}"/>
    <cellStyle name="Normal 7 2 2 2 6 3 2" xfId="17532" xr:uid="{DA5F1D2E-774A-4195-A60C-0CB68CAA18C8}"/>
    <cellStyle name="Normal 7 2 2 2 6 4" xfId="11500" xr:uid="{A44D68CE-1E4C-4402-B4E2-A79FDE309D42}"/>
    <cellStyle name="Normal 7 2 2 2 7" xfId="3455" xr:uid="{6B01BCFE-4D34-4013-9A71-EC626CD36F38}"/>
    <cellStyle name="Normal 7 2 2 2 7 2" xfId="12508" xr:uid="{CDEAEC64-8FCD-48BB-B6C9-E9D85CC151BC}"/>
    <cellStyle name="Normal 7 2 2 2 8" xfId="6469" xr:uid="{DF9C73BF-EB5B-4BB7-9BE6-093ED1317D44}"/>
    <cellStyle name="Normal 7 2 2 2 8 2" xfId="15522" xr:uid="{1C3D6D68-F021-4095-995C-B30DCBAE6D2A}"/>
    <cellStyle name="Normal 7 2 2 2 9" xfId="9489" xr:uid="{4107145A-9EF4-41A7-B049-3362B78D05D8}"/>
    <cellStyle name="Normal 7 2 2 3" xfId="506" xr:uid="{9D0B076D-FBE7-4B1F-BBA2-634EC5213A38}"/>
    <cellStyle name="Normal 7 2 2 3 2" xfId="1017" xr:uid="{DBC94AA2-1D55-4598-887F-327B2E313A58}"/>
    <cellStyle name="Normal 7 2 2 3 2 2" xfId="2021" xr:uid="{B5E3AC38-CA05-488B-8933-0DD66DFCDB95}"/>
    <cellStyle name="Normal 7 2 2 3 2 2 2" xfId="5100" xr:uid="{6DB108F0-F57A-436C-BAEA-F5780C47432F}"/>
    <cellStyle name="Normal 7 2 2 3 2 2 2 2" xfId="14153" xr:uid="{E80AF348-C300-4E92-B497-53AD037B5C7B}"/>
    <cellStyle name="Normal 7 2 2 3 2 2 3" xfId="8114" xr:uid="{0E378A16-7983-404F-A195-3FDD360FAE1C}"/>
    <cellStyle name="Normal 7 2 2 3 2 2 3 2" xfId="17167" xr:uid="{12302DCE-7035-4431-A485-D3984DE882AF}"/>
    <cellStyle name="Normal 7 2 2 3 2 2 4" xfId="11135" xr:uid="{3BAEB03E-FC20-4F54-BD3D-ABF11247B041}"/>
    <cellStyle name="Normal 7 2 2 3 2 3" xfId="3025" xr:uid="{CED3F3D4-226F-47F3-8E67-61169FF35F87}"/>
    <cellStyle name="Normal 7 2 2 3 2 3 2" xfId="6104" xr:uid="{AEDD8ADA-9E41-4E06-ADC6-69A838229EAE}"/>
    <cellStyle name="Normal 7 2 2 3 2 3 2 2" xfId="15157" xr:uid="{E1362B43-13CA-4AA3-9965-EA5184D944FC}"/>
    <cellStyle name="Normal 7 2 2 3 2 3 3" xfId="9118" xr:uid="{5DF4D0BB-4646-4509-B67D-F74213E996B6}"/>
    <cellStyle name="Normal 7 2 2 3 2 3 3 2" xfId="18171" xr:uid="{76C20AD6-E7CE-4889-8360-C2EE2F7D8FD7}"/>
    <cellStyle name="Normal 7 2 2 3 2 3 4" xfId="12139" xr:uid="{CF3E3217-FAED-4354-ADBE-4DBAD6F1C9C2}"/>
    <cellStyle name="Normal 7 2 2 3 2 4" xfId="4096" xr:uid="{740FCE27-AC21-4DDD-8FD9-F98C54C70E0E}"/>
    <cellStyle name="Normal 7 2 2 3 2 4 2" xfId="13149" xr:uid="{A56AB2F2-726A-48EF-9F96-F4398A9BC4FD}"/>
    <cellStyle name="Normal 7 2 2 3 2 5" xfId="7110" xr:uid="{5CB7450C-FA5B-42D7-B7C6-45179E224986}"/>
    <cellStyle name="Normal 7 2 2 3 2 5 2" xfId="16163" xr:uid="{78CE0C79-3678-410F-BA22-4A56E6147AAE}"/>
    <cellStyle name="Normal 7 2 2 3 2 6" xfId="10131" xr:uid="{DEE73D17-1953-4554-A92C-1E91926BBD3A}"/>
    <cellStyle name="Normal 7 2 2 3 3" xfId="1018" xr:uid="{1D727719-2CD8-4DA4-A9E9-49F4E6F0EB5A}"/>
    <cellStyle name="Normal 7 2 2 3 3 2" xfId="2022" xr:uid="{7018442B-821F-4BF6-BEE5-E8065D4C6D6F}"/>
    <cellStyle name="Normal 7 2 2 3 3 2 2" xfId="5101" xr:uid="{FC9DA048-CDA5-48CE-B21F-C9BEC82D0CD6}"/>
    <cellStyle name="Normal 7 2 2 3 3 2 2 2" xfId="14154" xr:uid="{5CB0346D-A8B4-45E3-97DA-484AB49AE798}"/>
    <cellStyle name="Normal 7 2 2 3 3 2 3" xfId="8115" xr:uid="{A5B7D8B3-1F63-405E-8405-D6D6541E4B6D}"/>
    <cellStyle name="Normal 7 2 2 3 3 2 3 2" xfId="17168" xr:uid="{D5FE9205-8AA1-4B96-999C-9BD59DACD82C}"/>
    <cellStyle name="Normal 7 2 2 3 3 2 4" xfId="11136" xr:uid="{D051E7B9-7DD8-4BD3-8FC4-B66F77373551}"/>
    <cellStyle name="Normal 7 2 2 3 3 3" xfId="3026" xr:uid="{DEF433FB-1246-40A4-90B0-1A2BBCC74B78}"/>
    <cellStyle name="Normal 7 2 2 3 3 3 2" xfId="6105" xr:uid="{B5529AFE-90BD-4E08-BB4B-FAFD7F762422}"/>
    <cellStyle name="Normal 7 2 2 3 3 3 2 2" xfId="15158" xr:uid="{0ED3EF16-2113-4E05-8C10-F55197AD85C6}"/>
    <cellStyle name="Normal 7 2 2 3 3 3 3" xfId="9119" xr:uid="{2D9881BA-2B73-4316-8AD8-85E62E42096F}"/>
    <cellStyle name="Normal 7 2 2 3 3 3 3 2" xfId="18172" xr:uid="{EFD30393-3778-48E3-949E-469CBD33A1ED}"/>
    <cellStyle name="Normal 7 2 2 3 3 3 4" xfId="12140" xr:uid="{7B8C0AAA-67CE-4BC9-A255-A12B5EC0437D}"/>
    <cellStyle name="Normal 7 2 2 3 3 4" xfId="4097" xr:uid="{B6F9BC29-0266-4D36-9196-F00B8459AEF8}"/>
    <cellStyle name="Normal 7 2 2 3 3 4 2" xfId="13150" xr:uid="{4742ABE4-51B7-4D8E-93E0-26B47C144C70}"/>
    <cellStyle name="Normal 7 2 2 3 3 5" xfId="7111" xr:uid="{1102EFA6-6003-46C6-976C-ABF2011291B1}"/>
    <cellStyle name="Normal 7 2 2 3 3 5 2" xfId="16164" xr:uid="{8D2B9E91-4F71-4BD6-9D15-B85D35A5ED7C}"/>
    <cellStyle name="Normal 7 2 2 3 3 6" xfId="10132" xr:uid="{9FE70307-E673-4F37-8831-D42FCA492F62}"/>
    <cellStyle name="Normal 7 2 2 3 4" xfId="1514" xr:uid="{B6014035-FB33-4F5F-B012-4954CEF8D0BA}"/>
    <cellStyle name="Normal 7 2 2 3 4 2" xfId="4593" xr:uid="{E18EABA8-83DC-4C50-99D6-98E4CAEF0463}"/>
    <cellStyle name="Normal 7 2 2 3 4 2 2" xfId="13646" xr:uid="{C0B9D834-0CB5-4856-9033-7DD56C93BF40}"/>
    <cellStyle name="Normal 7 2 2 3 4 3" xfId="7607" xr:uid="{B94EA000-2813-4E96-9AA8-9FD3B863DA23}"/>
    <cellStyle name="Normal 7 2 2 3 4 3 2" xfId="16660" xr:uid="{C06F1E24-5B54-475D-A8DB-0F6B2B9DCEAC}"/>
    <cellStyle name="Normal 7 2 2 3 4 4" xfId="10628" xr:uid="{62E695D1-DDDC-4628-BF80-BC704768E18E}"/>
    <cellStyle name="Normal 7 2 2 3 5" xfId="2518" xr:uid="{DF233AAA-461B-4EF1-84EB-9FFCDBA8A3DF}"/>
    <cellStyle name="Normal 7 2 2 3 5 2" xfId="5597" xr:uid="{5E81C45C-C177-4640-AF00-C40FA057DB7F}"/>
    <cellStyle name="Normal 7 2 2 3 5 2 2" xfId="14650" xr:uid="{33994D53-DF28-4A7F-B575-81B75163D4A9}"/>
    <cellStyle name="Normal 7 2 2 3 5 3" xfId="8611" xr:uid="{58A7B295-8B97-40BB-B4DE-86296A7A6421}"/>
    <cellStyle name="Normal 7 2 2 3 5 3 2" xfId="17664" xr:uid="{1DCF8656-9BBD-4B32-9190-015D703CAEED}"/>
    <cellStyle name="Normal 7 2 2 3 5 4" xfId="11632" xr:uid="{FC95CE41-0A57-498C-955D-18676BACABFD}"/>
    <cellStyle name="Normal 7 2 2 3 6" xfId="3588" xr:uid="{72B2E9D5-3B1C-42FC-9D96-578EDA023E30}"/>
    <cellStyle name="Normal 7 2 2 3 6 2" xfId="12641" xr:uid="{D0DF50B3-F7FD-4C4B-A921-FC393E431C49}"/>
    <cellStyle name="Normal 7 2 2 3 7" xfId="6602" xr:uid="{1960EDD2-39FC-4492-9E39-DDB4D542D5B0}"/>
    <cellStyle name="Normal 7 2 2 3 7 2" xfId="15655" xr:uid="{71D408F7-CC37-4ACF-8A3E-3F89855067FA}"/>
    <cellStyle name="Normal 7 2 2 3 8" xfId="9622" xr:uid="{1CC35B9D-9FDF-4216-9A13-C3A03F068AA7}"/>
    <cellStyle name="Normal 7 2 2 4" xfId="1019" xr:uid="{82116DAC-AD2F-4ECA-B5E4-008B236200B8}"/>
    <cellStyle name="Normal 7 2 2 4 2" xfId="2023" xr:uid="{CD2DBAB5-E1AD-4FB1-ABE2-19A97E46C1B3}"/>
    <cellStyle name="Normal 7 2 2 4 2 2" xfId="5102" xr:uid="{485856D0-E0B9-4BFF-AE0A-182ECFBEC3AD}"/>
    <cellStyle name="Normal 7 2 2 4 2 2 2" xfId="14155" xr:uid="{3522C410-E233-4162-B70F-5F1B9137730F}"/>
    <cellStyle name="Normal 7 2 2 4 2 3" xfId="8116" xr:uid="{C159A054-1609-4869-9F39-7D5CB0C82466}"/>
    <cellStyle name="Normal 7 2 2 4 2 3 2" xfId="17169" xr:uid="{0891D81F-2EF4-401D-996B-A132A5B9E5B5}"/>
    <cellStyle name="Normal 7 2 2 4 2 4" xfId="11137" xr:uid="{EE2A7A50-0948-4690-A3EA-A66E1E37F962}"/>
    <cellStyle name="Normal 7 2 2 4 3" xfId="3027" xr:uid="{34CC478D-704F-433F-AE95-5D9A7AAA38FC}"/>
    <cellStyle name="Normal 7 2 2 4 3 2" xfId="6106" xr:uid="{50B90BBA-4C1F-482F-B5CF-FBC148E8613C}"/>
    <cellStyle name="Normal 7 2 2 4 3 2 2" xfId="15159" xr:uid="{C2FC73A1-CAB7-42E2-9E99-049B4EAB87F6}"/>
    <cellStyle name="Normal 7 2 2 4 3 3" xfId="9120" xr:uid="{191A30E0-44E4-4D7D-9D4A-51BAEF528EEA}"/>
    <cellStyle name="Normal 7 2 2 4 3 3 2" xfId="18173" xr:uid="{5A449435-17D3-4FB9-9E77-AAEAA9849492}"/>
    <cellStyle name="Normal 7 2 2 4 3 4" xfId="12141" xr:uid="{86B7E687-77C0-4E84-8675-8CDB42499385}"/>
    <cellStyle name="Normal 7 2 2 4 4" xfId="4098" xr:uid="{C1900297-CF4F-48C5-98E0-3806E6A16E9F}"/>
    <cellStyle name="Normal 7 2 2 4 4 2" xfId="13151" xr:uid="{ECA8DCA1-C307-40E4-BD10-7FED9684AC6A}"/>
    <cellStyle name="Normal 7 2 2 4 5" xfId="7112" xr:uid="{86A6E817-0F5D-4BFF-AF9F-62D45BEC58CC}"/>
    <cellStyle name="Normal 7 2 2 4 5 2" xfId="16165" xr:uid="{FCF57078-969B-458D-981E-1D6BC8BDADDF}"/>
    <cellStyle name="Normal 7 2 2 4 6" xfId="10133" xr:uid="{FCED8F28-A448-45F8-870B-7F27C77FAD8F}"/>
    <cellStyle name="Normal 7 2 2 5" xfId="1020" xr:uid="{2D0E9CF3-9BCF-4176-AE41-F6EFEA9E81B1}"/>
    <cellStyle name="Normal 7 2 2 5 2" xfId="2024" xr:uid="{B7218F46-6EFB-488E-AFEF-9714244F7596}"/>
    <cellStyle name="Normal 7 2 2 5 2 2" xfId="5103" xr:uid="{B6AE3B16-8F48-4BBC-AA8C-76369C7D4216}"/>
    <cellStyle name="Normal 7 2 2 5 2 2 2" xfId="14156" xr:uid="{2BDFD502-EB9D-40CA-931E-2F428992C972}"/>
    <cellStyle name="Normal 7 2 2 5 2 3" xfId="8117" xr:uid="{8F929D59-794E-4FF7-8D6B-FC2BBC580043}"/>
    <cellStyle name="Normal 7 2 2 5 2 3 2" xfId="17170" xr:uid="{BA87111A-413D-402D-B668-1EE56A0C9C90}"/>
    <cellStyle name="Normal 7 2 2 5 2 4" xfId="11138" xr:uid="{5611E8BA-29C5-4EE9-AA3E-5358B21781AA}"/>
    <cellStyle name="Normal 7 2 2 5 3" xfId="3028" xr:uid="{826E3AA3-5673-4D1C-BD6A-74883F671D9E}"/>
    <cellStyle name="Normal 7 2 2 5 3 2" xfId="6107" xr:uid="{1A40105B-CFBF-4806-9EF5-30C2DC90FE69}"/>
    <cellStyle name="Normal 7 2 2 5 3 2 2" xfId="15160" xr:uid="{3CCA4575-E89C-4A28-9E29-B4AEED472C18}"/>
    <cellStyle name="Normal 7 2 2 5 3 3" xfId="9121" xr:uid="{EB6832D4-CC69-49FD-B8D3-37FCA4F06BAE}"/>
    <cellStyle name="Normal 7 2 2 5 3 3 2" xfId="18174" xr:uid="{2D3D817D-6AE7-4E98-9E8F-7FC88923A1A9}"/>
    <cellStyle name="Normal 7 2 2 5 3 4" xfId="12142" xr:uid="{C1EE2A62-87F2-4F98-9414-11F665003488}"/>
    <cellStyle name="Normal 7 2 2 5 4" xfId="4099" xr:uid="{07A1B4CA-6C7F-4E63-AF1D-2F99B3387942}"/>
    <cellStyle name="Normal 7 2 2 5 4 2" xfId="13152" xr:uid="{F7F511EA-1818-4446-8F47-620F4ECC883A}"/>
    <cellStyle name="Normal 7 2 2 5 5" xfId="7113" xr:uid="{1BAEFFB7-0877-43A9-86CD-93D6D350877A}"/>
    <cellStyle name="Normal 7 2 2 5 5 2" xfId="16166" xr:uid="{57B3CF7D-092A-4CE3-8842-7BAB971AD037}"/>
    <cellStyle name="Normal 7 2 2 5 6" xfId="10134" xr:uid="{B0AE1201-C993-4366-A60E-169617B36470}"/>
    <cellStyle name="Normal 7 2 2 6" xfId="1343" xr:uid="{DBFD85F1-38E9-4C10-A0B0-ABFCAB8FCD29}"/>
    <cellStyle name="Normal 7 2 2 6 2" xfId="4422" xr:uid="{B18ED388-AC01-4787-BC08-BE364ACE5AD5}"/>
    <cellStyle name="Normal 7 2 2 6 2 2" xfId="13475" xr:uid="{8EFA89F2-D115-47D2-A2B2-A0E8C548727E}"/>
    <cellStyle name="Normal 7 2 2 6 3" xfId="7436" xr:uid="{3F9FBAB2-F474-4DA7-968C-AEC679149B83}"/>
    <cellStyle name="Normal 7 2 2 6 3 2" xfId="16489" xr:uid="{5DF32B27-16E4-4475-AFE8-DFCA4FB87F90}"/>
    <cellStyle name="Normal 7 2 2 6 4" xfId="10457" xr:uid="{1B41FE98-5C16-4D0D-B7CD-BC29E1646265}"/>
    <cellStyle name="Normal 7 2 2 7" xfId="2347" xr:uid="{05291AF5-2700-4278-9AD5-4DFEAA593253}"/>
    <cellStyle name="Normal 7 2 2 7 2" xfId="5426" xr:uid="{4451BFF5-8306-42DA-8F1C-E064E03BBF7D}"/>
    <cellStyle name="Normal 7 2 2 7 2 2" xfId="14479" xr:uid="{47D9131C-4F41-4A2C-B762-737EB5932E49}"/>
    <cellStyle name="Normal 7 2 2 7 3" xfId="8440" xr:uid="{744B0A53-C8C5-4C4F-9533-DDF633A250F2}"/>
    <cellStyle name="Normal 7 2 2 7 3 2" xfId="17493" xr:uid="{3C5802F6-5222-4E2C-A4A2-0444FCE428C5}"/>
    <cellStyle name="Normal 7 2 2 7 4" xfId="11461" xr:uid="{6DB47261-E75A-4A33-8866-C516D57810E4}"/>
    <cellStyle name="Normal 7 2 2 8" xfId="3416" xr:uid="{859A6249-9614-4518-A535-705DA5BA9E1A}"/>
    <cellStyle name="Normal 7 2 2 8 2" xfId="12469" xr:uid="{180292E4-C325-4C32-926D-49B78AB74F83}"/>
    <cellStyle name="Normal 7 2 2 9" xfId="6430" xr:uid="{01CF30CD-A3F2-4BCC-BAFD-A4CC986A32D0}"/>
    <cellStyle name="Normal 7 2 2 9 2" xfId="15483" xr:uid="{0E6BFE64-B534-4B84-A7DA-C4A169E4B32B}"/>
    <cellStyle name="Normal 7 3" xfId="494" xr:uid="{DA349EEC-3E19-4DF9-85E1-C5B8620F4F43}"/>
    <cellStyle name="Normal 7 4" xfId="397" xr:uid="{83C56599-D96C-4D0A-89B1-96CC1263CD33}"/>
    <cellStyle name="Normal 8" xfId="222" xr:uid="{27622726-6620-4E18-9E76-B22F59D8D4FB}"/>
    <cellStyle name="Normal 8 10" xfId="184" xr:uid="{9E8B770C-D878-42A6-9554-F9CB1F6F4E83}"/>
    <cellStyle name="Normal 8 2" xfId="282" xr:uid="{30FBAA71-23ED-4642-BAFE-E8461629B05A}"/>
    <cellStyle name="Normal 8 3" xfId="3302" xr:uid="{E917274A-3C18-49DB-B9DF-5B537C015386}"/>
    <cellStyle name="Normal 9" xfId="225" xr:uid="{F21F87BA-57F6-4BFA-877A-BCDC09B3721E}"/>
    <cellStyle name="Normal 9 2" xfId="283" xr:uid="{854874E8-952F-4630-9244-462AB0BC1F61}"/>
    <cellStyle name="Normal 9 3" xfId="3316" xr:uid="{FD84FEC8-C42C-4B97-8078-52C63FC2C5AD}"/>
    <cellStyle name="Normal 93" xfId="573" xr:uid="{5AF5DE4C-68F8-4D0B-8C8D-23C98E178AA2}"/>
    <cellStyle name="Note" xfId="19" builtinId="10" customBuiltin="1"/>
    <cellStyle name="Note 2" xfId="3294" xr:uid="{C1186378-068F-4980-984D-680A878A12A4}"/>
    <cellStyle name="Offsheet" xfId="177" xr:uid="{C7AF6689-7AA6-4702-917E-ED1EDE59A42C}"/>
    <cellStyle name="Output" xfId="14" builtinId="21" customBuiltin="1"/>
    <cellStyle name="Output 2" xfId="3295" xr:uid="{73055311-0ECF-4FA5-BAAD-ADEF9F3356A3}"/>
    <cellStyle name="Percent" xfId="2" builtinId="5"/>
    <cellStyle name="Percent 10" xfId="518" xr:uid="{536FB5B5-85BE-4A74-B9FD-08FA91532CEB}"/>
    <cellStyle name="Percent 11" xfId="277" xr:uid="{62450B7C-FDCE-4A8A-ABF6-DAE2180286E3}"/>
    <cellStyle name="Percent 12" xfId="157" xr:uid="{2789E555-390F-4346-9935-871050A76D09}"/>
    <cellStyle name="Percent 13" xfId="3253" xr:uid="{3454596A-62A8-403C-8145-6E2E18CFB0A2}"/>
    <cellStyle name="Percent 2" xfId="154" xr:uid="{22A94E42-718C-4D53-B0CB-05FAA2A4F9EF}"/>
    <cellStyle name="Percent 2 2" xfId="173" xr:uid="{02278B8F-0F50-42D5-AE34-6D037E001376}"/>
    <cellStyle name="Percent 2 2 2" xfId="274" xr:uid="{46A000B0-C73F-405D-97C2-FC509E2940FD}"/>
    <cellStyle name="Percent 2 2 3" xfId="265" xr:uid="{EBD86DD0-9781-46AB-A4DA-CC50DE650A65}"/>
    <cellStyle name="Percent 2 3" xfId="237" xr:uid="{8E587AD1-D747-4D1D-8FAB-D74161AEDFD6}"/>
    <cellStyle name="Percent 2 3 2" xfId="296" xr:uid="{9E60A296-407A-49CC-9120-AC6DA985A768}"/>
    <cellStyle name="Percent 2 4" xfId="178" xr:uid="{774F9F4E-C3A0-4C37-BD59-3015579721E0}"/>
    <cellStyle name="Percent 2 5" xfId="309" xr:uid="{0425EE91-24AF-412C-8084-218F224DB7CF}"/>
    <cellStyle name="Percent 2 6" xfId="166" xr:uid="{577CF58B-493D-4C17-8274-38AA24A3FE0C}"/>
    <cellStyle name="Percent 2 6 2" xfId="363" xr:uid="{B8140C57-780F-4727-9ED9-5CD8506662FC}"/>
    <cellStyle name="Percent 3" xfId="188" xr:uid="{E122B311-0E92-4D33-93FA-9A889CEAB8D8}"/>
    <cellStyle name="Percent 3 2" xfId="219" xr:uid="{A5A6B4D5-3468-4741-86EB-E641AF7B0AAE}"/>
    <cellStyle name="Percent 3 3" xfId="266" xr:uid="{2366FBC3-06E5-46B0-BC6F-3591740A3993}"/>
    <cellStyle name="Percent 3 4" xfId="208" xr:uid="{636070E8-4A7E-4E66-9942-9010F4C76613}"/>
    <cellStyle name="Percent 4" xfId="180" xr:uid="{9DD07B20-799E-4181-BEFD-7EEAF6BED98A}"/>
    <cellStyle name="Percent 4 2" xfId="247" xr:uid="{A376A513-5808-4D2A-9C44-42CE0B69F91F}"/>
    <cellStyle name="Percent 4 2 2" xfId="272" xr:uid="{385A073E-EE50-453C-80BF-0A9743E0009D}"/>
    <cellStyle name="Percent 4 3" xfId="268" xr:uid="{587449DA-B670-474B-83CD-F408A8F786F0}"/>
    <cellStyle name="Percent 5" xfId="199" xr:uid="{8F44BD82-DD60-4804-B11A-2D8E5BBCD0B9}"/>
    <cellStyle name="Percent 5 2" xfId="284" xr:uid="{013FDB5A-9F8C-4D85-8258-B9CF74BEF6E6}"/>
    <cellStyle name="Percent 6" xfId="198" xr:uid="{C95E778D-411D-49AB-864F-3C6EF698DC8C}"/>
    <cellStyle name="Percent 7" xfId="232" xr:uid="{695A85C6-282D-4937-84E2-F59EDFE6E261}"/>
    <cellStyle name="Percent 8" xfId="303" xr:uid="{391C36DE-59FB-43EC-9CE3-3AA40736030C}"/>
    <cellStyle name="Percent 9" xfId="320" xr:uid="{8001B793-70B8-477E-A1EB-E1A0951434A8}"/>
    <cellStyle name="Percentual (2casas)" xfId="67" xr:uid="{822C9804-97EB-4798-9B9C-56C389AD1E29}"/>
    <cellStyle name="Porcentagem 2" xfId="47" xr:uid="{BB4E35E2-9AD3-4E55-ADE6-D0F09766F367}"/>
    <cellStyle name="Porcentagem 2 2" xfId="3306" xr:uid="{BF2D290B-24D7-4DCF-BA9B-3A2107F7879B}"/>
    <cellStyle name="Porcentagem 2 3" xfId="151" xr:uid="{3B403D37-D0CD-44F1-9516-C164345DAFA2}"/>
    <cellStyle name="Porcentagem 2 4" xfId="3257" xr:uid="{F8DB434C-325B-4DE1-A5D2-0DF84382D2A3}"/>
    <cellStyle name="Porcentagem 3" xfId="78" xr:uid="{85C698D8-BA61-4F8B-A3A1-62A16DAE65CD}"/>
    <cellStyle name="Porcentagem 3 2" xfId="3313" xr:uid="{11F6FA73-1381-432C-A32E-F419EFE95787}"/>
    <cellStyle name="Porcentagem 3 3" xfId="3301" xr:uid="{8D73F320-1F75-4E4B-BD58-600120DE43D5}"/>
    <cellStyle name="Porcentagem 4" xfId="61" xr:uid="{B0135D9C-0CD9-4740-9311-EA53B4EAB57F}"/>
    <cellStyle name="Porcentagem 5" xfId="3254" xr:uid="{B10926C4-F277-47A3-AECF-2F6A8812BBD3}"/>
    <cellStyle name="RowTotal" xfId="181" xr:uid="{E8F6E081-4404-4448-B512-9BBA38A091EE}"/>
    <cellStyle name="RowTotal 10" xfId="9427" xr:uid="{A8691625-247B-4503-8C5B-285FA342D427}"/>
    <cellStyle name="RowTotal 2" xfId="325" xr:uid="{809175E1-24C2-4C15-82CF-C93ED3F810D0}"/>
    <cellStyle name="RowTotal 2 2" xfId="523" xr:uid="{A770B03D-223C-4D1E-808D-7B6653339A15}"/>
    <cellStyle name="RowTotal 2 2 2" xfId="1021" xr:uid="{A5348F97-AF48-4083-83C6-638D85B8A65B}"/>
    <cellStyle name="RowTotal 2 2 2 2" xfId="2025" xr:uid="{57BD34F5-EF94-4834-A246-C04A05F0B795}"/>
    <cellStyle name="RowTotal 2 2 2 2 2" xfId="5104" xr:uid="{88284069-87CA-4A7D-A09E-BF1CE4BD7854}"/>
    <cellStyle name="RowTotal 2 2 2 2 2 2" xfId="14157" xr:uid="{84AC6E71-7B05-4159-9E0F-E4398F6CD11D}"/>
    <cellStyle name="RowTotal 2 2 2 2 3" xfId="8118" xr:uid="{2377AF46-E172-4E79-A724-622AA2E3B836}"/>
    <cellStyle name="RowTotal 2 2 2 2 3 2" xfId="17171" xr:uid="{274753DD-C158-4D67-8F50-94FA144B7E6A}"/>
    <cellStyle name="RowTotal 2 2 2 2 4" xfId="11139" xr:uid="{514255B8-6035-4435-958F-B5FE4C002149}"/>
    <cellStyle name="RowTotal 2 2 2 3" xfId="3029" xr:uid="{E8F1F89E-4145-47A5-9AD2-8AE7A226EBCB}"/>
    <cellStyle name="RowTotal 2 2 2 3 2" xfId="6108" xr:uid="{9B9F464A-14B5-41DB-9238-2727A8E0F81E}"/>
    <cellStyle name="RowTotal 2 2 2 3 2 2" xfId="15161" xr:uid="{FE44D590-F369-48A6-BEBC-F54D0527234B}"/>
    <cellStyle name="RowTotal 2 2 2 3 3" xfId="9122" xr:uid="{A0DADE3B-858F-4305-9C08-A232A2216EE7}"/>
    <cellStyle name="RowTotal 2 2 2 3 3 2" xfId="18175" xr:uid="{E406300B-AC28-4964-8E60-7F9272034763}"/>
    <cellStyle name="RowTotal 2 2 2 3 4" xfId="12143" xr:uid="{49050DB5-A185-49EC-B4B9-EEDB1D39120E}"/>
    <cellStyle name="RowTotal 2 2 2 4" xfId="4100" xr:uid="{6A1C040E-7E2A-409A-8F7E-2A3ACF056EF0}"/>
    <cellStyle name="RowTotal 2 2 2 4 2" xfId="13153" xr:uid="{8AFC2844-B58C-486B-BF8D-1F40F23B7359}"/>
    <cellStyle name="RowTotal 2 2 2 5" xfId="7114" xr:uid="{2FAA3169-043E-42E1-928C-31CF26C65AEB}"/>
    <cellStyle name="RowTotal 2 2 2 5 2" xfId="16167" xr:uid="{9125C8FA-4083-49DD-8C0B-53466F38DA8A}"/>
    <cellStyle name="RowTotal 2 2 2 6" xfId="10135" xr:uid="{E3BB3DCA-7BF8-4813-B370-96F85DFE4335}"/>
    <cellStyle name="RowTotal 2 2 3" xfId="1022" xr:uid="{5F41B762-8457-46E8-B4E0-9D4202329E0B}"/>
    <cellStyle name="RowTotal 2 2 3 2" xfId="2026" xr:uid="{6CEC83A4-F944-4505-919A-4F2E13E9D45A}"/>
    <cellStyle name="RowTotal 2 2 3 2 2" xfId="5105" xr:uid="{BA025D84-6DB7-449D-B216-1D64D0324124}"/>
    <cellStyle name="RowTotal 2 2 3 2 2 2" xfId="14158" xr:uid="{4B14E739-512C-4557-9565-B19D6F1FDF5A}"/>
    <cellStyle name="RowTotal 2 2 3 2 3" xfId="8119" xr:uid="{477F492A-D630-4620-9066-45E5DE9F25F7}"/>
    <cellStyle name="RowTotal 2 2 3 2 3 2" xfId="17172" xr:uid="{C7F4405B-CB8C-42DB-9604-7041D351678A}"/>
    <cellStyle name="RowTotal 2 2 3 2 4" xfId="11140" xr:uid="{33FF1E38-EFC6-42F9-A220-655DA529A152}"/>
    <cellStyle name="RowTotal 2 2 3 3" xfId="3030" xr:uid="{C35C32F0-B5FB-43C7-ACC3-D26E2AF1B6CE}"/>
    <cellStyle name="RowTotal 2 2 3 3 2" xfId="6109" xr:uid="{27A62066-EDEE-4830-BA16-90D6DCB11609}"/>
    <cellStyle name="RowTotal 2 2 3 3 2 2" xfId="15162" xr:uid="{A516FF7F-D9EB-4036-A44E-CF83BC628D12}"/>
    <cellStyle name="RowTotal 2 2 3 3 3" xfId="9123" xr:uid="{3428E286-E07A-4D2F-9C7F-E3A2CDADA0D1}"/>
    <cellStyle name="RowTotal 2 2 3 3 3 2" xfId="18176" xr:uid="{A21FACF9-4FCF-4A0E-9BA3-979353D1F0EF}"/>
    <cellStyle name="RowTotal 2 2 3 3 4" xfId="12144" xr:uid="{D8DF324F-8CBA-47E8-B431-D93EB47F6B4E}"/>
    <cellStyle name="RowTotal 2 2 3 4" xfId="4101" xr:uid="{1FAD5072-00EE-4F0C-8516-4F99D39A391B}"/>
    <cellStyle name="RowTotal 2 2 3 4 2" xfId="13154" xr:uid="{D1C627A0-D982-4FC5-BF5C-E48D6FC466A8}"/>
    <cellStyle name="RowTotal 2 2 3 5" xfId="7115" xr:uid="{3E4ACC5C-B870-4944-9A02-6ADB54C200CC}"/>
    <cellStyle name="RowTotal 2 2 3 5 2" xfId="16168" xr:uid="{1787A5FC-0C07-493B-BAB2-E58430699A05}"/>
    <cellStyle name="RowTotal 2 2 3 6" xfId="10136" xr:uid="{F0D61ABD-104D-4B13-8298-32D248050AAB}"/>
    <cellStyle name="RowTotal 2 2 4" xfId="1530" xr:uid="{AD146E27-AC4D-4124-82A2-DF6E3904C50D}"/>
    <cellStyle name="RowTotal 2 2 4 2" xfId="4609" xr:uid="{2F3B478D-B2DF-4FB2-8F2F-54245B591176}"/>
    <cellStyle name="RowTotal 2 2 4 2 2" xfId="13662" xr:uid="{9981D1E2-12A3-4DE7-A534-C64E115CC97B}"/>
    <cellStyle name="RowTotal 2 2 4 3" xfId="7623" xr:uid="{BB3B92E4-8C9F-4B84-9230-00E498812350}"/>
    <cellStyle name="RowTotal 2 2 4 3 2" xfId="16676" xr:uid="{62D80601-A7EF-4652-8E20-AEDA43E3F9A1}"/>
    <cellStyle name="RowTotal 2 2 4 4" xfId="10644" xr:uid="{42F2D028-98F9-4544-878D-D8DBC146276F}"/>
    <cellStyle name="RowTotal 2 2 5" xfId="2534" xr:uid="{DB5CF4C2-222C-4E65-A5C5-FEDCB0FFC7E4}"/>
    <cellStyle name="RowTotal 2 2 5 2" xfId="5613" xr:uid="{0BC19E80-BE3B-4263-8924-C1FC93CCA7E1}"/>
    <cellStyle name="RowTotal 2 2 5 2 2" xfId="14666" xr:uid="{976A7C2B-F8F6-4934-8EBE-AA5E7487A5B9}"/>
    <cellStyle name="RowTotal 2 2 5 3" xfId="8627" xr:uid="{27AF6AC7-FEB6-4A26-B7E3-38AB68C3501F}"/>
    <cellStyle name="RowTotal 2 2 5 3 2" xfId="17680" xr:uid="{4325DF85-21E2-423C-BCD1-32EF157A2C22}"/>
    <cellStyle name="RowTotal 2 2 5 4" xfId="11648" xr:uid="{03322B57-E1FD-4E75-B4B7-D6278DB4A4D6}"/>
    <cellStyle name="RowTotal 2 2 6" xfId="3604" xr:uid="{F4906708-A1A0-4714-8773-187BA0413D6A}"/>
    <cellStyle name="RowTotal 2 2 6 2" xfId="12657" xr:uid="{F217EB0E-6B66-403F-93C6-B297B163A309}"/>
    <cellStyle name="RowTotal 2 2 7" xfId="6618" xr:uid="{F23AABC2-009C-4331-A2FE-06B93E62C18F}"/>
    <cellStyle name="RowTotal 2 2 7 2" xfId="15671" xr:uid="{FE7EECF4-C6EF-4844-8192-EB41A63D64E3}"/>
    <cellStyle name="RowTotal 2 2 8" xfId="9638" xr:uid="{2E56BFE9-E72D-4A67-8BDF-57223F431306}"/>
    <cellStyle name="RowTotal 2 3" xfId="1023" xr:uid="{5FC0235C-B2D0-44DA-98F2-0EB49B84EB7E}"/>
    <cellStyle name="RowTotal 2 3 2" xfId="2027" xr:uid="{D9033588-7E1B-4773-BC89-F31A245FD7EA}"/>
    <cellStyle name="RowTotal 2 3 2 2" xfId="5106" xr:uid="{AAE360D7-6043-434B-89DA-6F6955ED8220}"/>
    <cellStyle name="RowTotal 2 3 2 2 2" xfId="14159" xr:uid="{5608AEFE-CC63-4489-AD42-45ABA436468F}"/>
    <cellStyle name="RowTotal 2 3 2 3" xfId="8120" xr:uid="{B45D3A55-F02C-4700-8C9A-34918CA53DB9}"/>
    <cellStyle name="RowTotal 2 3 2 3 2" xfId="17173" xr:uid="{539B6096-ADD8-4AA7-BBBC-5BC619C64912}"/>
    <cellStyle name="RowTotal 2 3 2 4" xfId="11141" xr:uid="{3AC9809E-7FDD-4AA6-9710-00EF73244625}"/>
    <cellStyle name="RowTotal 2 3 3" xfId="3031" xr:uid="{EB777E31-1E12-4006-B739-0D4EDA445CB7}"/>
    <cellStyle name="RowTotal 2 3 3 2" xfId="6110" xr:uid="{B44CFC51-F48F-4B2D-9395-330E9301541E}"/>
    <cellStyle name="RowTotal 2 3 3 2 2" xfId="15163" xr:uid="{8A3FC4B6-07FA-4B8D-BECF-1D1B64397279}"/>
    <cellStyle name="RowTotal 2 3 3 3" xfId="9124" xr:uid="{9DAA22E5-3D04-4859-A507-1A24F91BC7CD}"/>
    <cellStyle name="RowTotal 2 3 3 3 2" xfId="18177" xr:uid="{888A6353-6112-4B4E-AE9C-368DA69CD468}"/>
    <cellStyle name="RowTotal 2 3 3 4" xfId="12145" xr:uid="{9F9F9CCD-BEAD-4C40-BEA2-A953721B6FCE}"/>
    <cellStyle name="RowTotal 2 3 4" xfId="4102" xr:uid="{D00F5468-1E8D-4B44-9475-BD31196CCAAF}"/>
    <cellStyle name="RowTotal 2 3 4 2" xfId="13155" xr:uid="{5AA41EE1-CED9-4A94-9CCB-9020E7F8B64F}"/>
    <cellStyle name="RowTotal 2 3 5" xfId="7116" xr:uid="{A65EAF48-6B77-4B40-A1F2-DD42E285E5FA}"/>
    <cellStyle name="RowTotal 2 3 5 2" xfId="16169" xr:uid="{BAB6EC71-DD6F-424D-8FC1-9106674DCD02}"/>
    <cellStyle name="RowTotal 2 3 6" xfId="10137" xr:uid="{124846D9-492D-4282-AA54-EED63B328F29}"/>
    <cellStyle name="RowTotal 2 4" xfId="1024" xr:uid="{C83C39BD-8CA9-47D1-A485-89722A925BE0}"/>
    <cellStyle name="RowTotal 2 4 2" xfId="2028" xr:uid="{4BC5625F-9690-49E6-B0E2-4A5C0F3A7ED3}"/>
    <cellStyle name="RowTotal 2 4 2 2" xfId="5107" xr:uid="{6F530083-ACB8-4C02-9FBC-D291F877C161}"/>
    <cellStyle name="RowTotal 2 4 2 2 2" xfId="14160" xr:uid="{3A1D3BC5-2A0B-4C4F-869B-97B389887DB4}"/>
    <cellStyle name="RowTotal 2 4 2 3" xfId="8121" xr:uid="{2453B708-DDA2-4DA5-9585-82A5BAC76473}"/>
    <cellStyle name="RowTotal 2 4 2 3 2" xfId="17174" xr:uid="{53A989E0-29BF-4C9A-A5FC-A5BD72C649D4}"/>
    <cellStyle name="RowTotal 2 4 2 4" xfId="11142" xr:uid="{9E01D5E3-160F-4AB5-832D-93894AB1D5A4}"/>
    <cellStyle name="RowTotal 2 4 3" xfId="3032" xr:uid="{366A3988-DDC9-42EB-BE59-5EB68E3AFC68}"/>
    <cellStyle name="RowTotal 2 4 3 2" xfId="6111" xr:uid="{830A9558-6D81-42DD-8C6F-BE20DED43145}"/>
    <cellStyle name="RowTotal 2 4 3 2 2" xfId="15164" xr:uid="{13217D1C-C510-42ED-81E6-265C71235684}"/>
    <cellStyle name="RowTotal 2 4 3 3" xfId="9125" xr:uid="{07A706DE-7644-42FE-A9EE-3CABCDD43429}"/>
    <cellStyle name="RowTotal 2 4 3 3 2" xfId="18178" xr:uid="{33DB210C-3FE4-45C2-8A17-FDB1B06E987D}"/>
    <cellStyle name="RowTotal 2 4 3 4" xfId="12146" xr:uid="{422AE64D-0425-4019-B074-F0C91203D6E5}"/>
    <cellStyle name="RowTotal 2 4 4" xfId="4103" xr:uid="{A080A337-EEC6-41DC-9B65-9E899F588C5D}"/>
    <cellStyle name="RowTotal 2 4 4 2" xfId="13156" xr:uid="{E77E4C74-75A2-4817-8F0C-FDBE5E306C7C}"/>
    <cellStyle name="RowTotal 2 4 5" xfId="7117" xr:uid="{A550C25C-663B-470E-9234-E29ED8D86A9B}"/>
    <cellStyle name="RowTotal 2 4 5 2" xfId="16170" xr:uid="{3095E58E-AB59-4CC2-A9B3-7464AEBC13B5}"/>
    <cellStyle name="RowTotal 2 4 6" xfId="10138" xr:uid="{B268BB1E-933C-4D57-9CAB-9F748A03B9C7}"/>
    <cellStyle name="RowTotal 2 5" xfId="1359" xr:uid="{6B061CB8-3F24-4276-A093-08180887A922}"/>
    <cellStyle name="RowTotal 2 5 2" xfId="4438" xr:uid="{3431C75A-2FFF-431D-9C1B-6518249E04E7}"/>
    <cellStyle name="RowTotal 2 5 2 2" xfId="13491" xr:uid="{7BC1536A-CE76-400F-ADA0-5E1CF8E3EC9E}"/>
    <cellStyle name="RowTotal 2 5 3" xfId="7452" xr:uid="{59234C19-31BC-4774-A309-225A1D56E45C}"/>
    <cellStyle name="RowTotal 2 5 3 2" xfId="16505" xr:uid="{CE3617A5-1637-4CEC-99BC-D71A90283897}"/>
    <cellStyle name="RowTotal 2 5 4" xfId="10473" xr:uid="{4A93E244-0298-443E-8913-9A77C49DACBF}"/>
    <cellStyle name="RowTotal 2 6" xfId="2363" xr:uid="{A35B0852-F2AC-4A5F-8588-6998756EC2AF}"/>
    <cellStyle name="RowTotal 2 6 2" xfId="5442" xr:uid="{D9B2EEF5-F1B2-4B2A-95F7-0137390EC4B4}"/>
    <cellStyle name="RowTotal 2 6 2 2" xfId="14495" xr:uid="{EADBB32C-92A7-4091-B994-C433755A178D}"/>
    <cellStyle name="RowTotal 2 6 3" xfId="8456" xr:uid="{B78B8673-55FE-404C-9B0E-7C7BFE33EB1F}"/>
    <cellStyle name="RowTotal 2 6 3 2" xfId="17509" xr:uid="{86D6223B-8248-488D-972F-8CC4F33EFAE6}"/>
    <cellStyle name="RowTotal 2 6 4" xfId="11477" xr:uid="{5473EE00-442B-4CAA-ADBA-6D61146833ED}"/>
    <cellStyle name="RowTotal 2 7" xfId="3432" xr:uid="{C4AAA539-8D09-47D6-B4E5-580EF0B988C3}"/>
    <cellStyle name="RowTotal 2 7 2" xfId="12485" xr:uid="{E9A59246-55F3-4B5A-9996-DEC929B4F7D1}"/>
    <cellStyle name="RowTotal 2 8" xfId="6446" xr:uid="{8D70E885-241B-4B4D-AA1F-0CD00EF5AE9C}"/>
    <cellStyle name="RowTotal 2 8 2" xfId="15499" xr:uid="{7A32B95F-0C37-4531-B13E-64A846AA9401}"/>
    <cellStyle name="RowTotal 2 9" xfId="9466" xr:uid="{8DE93B32-4B76-49BC-A821-AC76F265B4F3}"/>
    <cellStyle name="RowTotal 3" xfId="482" xr:uid="{EF6B9880-E90C-4647-A19D-31135790D136}"/>
    <cellStyle name="RowTotal 3 2" xfId="1025" xr:uid="{EF01BD64-5693-4551-9718-5B3917702E83}"/>
    <cellStyle name="RowTotal 3 2 2" xfId="2029" xr:uid="{BF09A69F-80B7-4E24-BC58-09C69AB4AE57}"/>
    <cellStyle name="RowTotal 3 2 2 2" xfId="5108" xr:uid="{E7971581-C3A5-4DF6-B453-D60A8DC37C34}"/>
    <cellStyle name="RowTotal 3 2 2 2 2" xfId="14161" xr:uid="{3788E506-D249-4494-BA4F-8727D6CC06F1}"/>
    <cellStyle name="RowTotal 3 2 2 3" xfId="8122" xr:uid="{8319533B-24BA-4250-9F34-6D6F0BC3A9A1}"/>
    <cellStyle name="RowTotal 3 2 2 3 2" xfId="17175" xr:uid="{CF885702-D7DF-452A-892A-6F7503F0B677}"/>
    <cellStyle name="RowTotal 3 2 2 4" xfId="11143" xr:uid="{8B42B469-6933-4285-B0CF-3C22D5D914A0}"/>
    <cellStyle name="RowTotal 3 2 3" xfId="3033" xr:uid="{928EEC43-D9C6-4034-81F0-C0E0ED63EDA9}"/>
    <cellStyle name="RowTotal 3 2 3 2" xfId="6112" xr:uid="{0C36D3D1-F8EE-4102-97E6-42B56122872E}"/>
    <cellStyle name="RowTotal 3 2 3 2 2" xfId="15165" xr:uid="{DA19EF08-7C93-4720-BA6C-537440DDB5D0}"/>
    <cellStyle name="RowTotal 3 2 3 3" xfId="9126" xr:uid="{D61A45C9-4277-4084-BA26-2DC7EF99388A}"/>
    <cellStyle name="RowTotal 3 2 3 3 2" xfId="18179" xr:uid="{A2A93312-9A9E-49F0-B8EE-BE6F220F6A2F}"/>
    <cellStyle name="RowTotal 3 2 3 4" xfId="12147" xr:uid="{89C27E61-18F7-495E-9D0B-D448815CE843}"/>
    <cellStyle name="RowTotal 3 2 4" xfId="4104" xr:uid="{C6D06606-2CC0-48B7-AD42-A0D297C5E2BC}"/>
    <cellStyle name="RowTotal 3 2 4 2" xfId="13157" xr:uid="{1A66FAF7-1CE8-4FF2-A055-785BFBE930B9}"/>
    <cellStyle name="RowTotal 3 2 5" xfId="7118" xr:uid="{679FDED4-4A02-40E9-AC8A-E45EBD9399F9}"/>
    <cellStyle name="RowTotal 3 2 5 2" xfId="16171" xr:uid="{A4ED901D-538E-4EB4-87AB-16507B6E870B}"/>
    <cellStyle name="RowTotal 3 2 6" xfId="10139" xr:uid="{E2A6159F-2407-4A02-96B7-7FB980B67A9E}"/>
    <cellStyle name="RowTotal 3 3" xfId="1026" xr:uid="{1691CDB5-C70A-4982-B90B-444338E419E9}"/>
    <cellStyle name="RowTotal 3 3 2" xfId="2030" xr:uid="{186C3BA7-1981-423F-A106-1FAF3BD5C313}"/>
    <cellStyle name="RowTotal 3 3 2 2" xfId="5109" xr:uid="{E03A99D8-A1D7-4A3B-B9C1-8215E7A546AE}"/>
    <cellStyle name="RowTotal 3 3 2 2 2" xfId="14162" xr:uid="{0CA6D43D-588A-4F2A-861D-67C95C2DEE94}"/>
    <cellStyle name="RowTotal 3 3 2 3" xfId="8123" xr:uid="{B0B2DC8C-EA90-4BC4-87C6-4F51B9C572B2}"/>
    <cellStyle name="RowTotal 3 3 2 3 2" xfId="17176" xr:uid="{A36A52D7-EEEE-4861-9736-9E354B0DCF6C}"/>
    <cellStyle name="RowTotal 3 3 2 4" xfId="11144" xr:uid="{290F6174-7139-4D51-BBEC-C2B6B9B136B8}"/>
    <cellStyle name="RowTotal 3 3 3" xfId="3034" xr:uid="{97B6AC20-3A83-437F-9BBE-EA3506438CB7}"/>
    <cellStyle name="RowTotal 3 3 3 2" xfId="6113" xr:uid="{C83BD79E-0137-411C-AB60-F0CAFFB07491}"/>
    <cellStyle name="RowTotal 3 3 3 2 2" xfId="15166" xr:uid="{2478AFEB-FACA-47B0-AE4D-1EDA3D00AE8B}"/>
    <cellStyle name="RowTotal 3 3 3 3" xfId="9127" xr:uid="{353A51A7-6767-46C8-93F5-370E5D728011}"/>
    <cellStyle name="RowTotal 3 3 3 3 2" xfId="18180" xr:uid="{A68835BF-2D19-40F0-9722-09CA77F80857}"/>
    <cellStyle name="RowTotal 3 3 3 4" xfId="12148" xr:uid="{D0BDCDA5-4BAA-4561-9FCA-5695E40AB7A8}"/>
    <cellStyle name="RowTotal 3 3 4" xfId="4105" xr:uid="{6F2711BE-D920-4029-BA4A-E0CE95E6798A}"/>
    <cellStyle name="RowTotal 3 3 4 2" xfId="13158" xr:uid="{C1EEA5CB-97A1-4FE7-B220-0226C89A7995}"/>
    <cellStyle name="RowTotal 3 3 5" xfId="7119" xr:uid="{F6BC76F4-E670-48C7-BC83-EAC83CFF458F}"/>
    <cellStyle name="RowTotal 3 3 5 2" xfId="16172" xr:uid="{CDFAA132-B61E-477F-A800-BEE56598EC6A}"/>
    <cellStyle name="RowTotal 3 3 6" xfId="10140" xr:uid="{8571EA79-085B-410B-AAAC-8BACE78C07B5}"/>
    <cellStyle name="RowTotal 3 4" xfId="1491" xr:uid="{2D6214EA-C748-4F54-BBFB-18936F0BA5FC}"/>
    <cellStyle name="RowTotal 3 4 2" xfId="4570" xr:uid="{DAF67AC8-0707-4F1D-9452-5EC8BE4E6CC9}"/>
    <cellStyle name="RowTotal 3 4 2 2" xfId="13623" xr:uid="{25BAAAC6-3DC3-4201-BD14-19F499C9BB78}"/>
    <cellStyle name="RowTotal 3 4 3" xfId="7584" xr:uid="{6B90D8C0-A156-4A00-A0A4-D975BBFD4EA3}"/>
    <cellStyle name="RowTotal 3 4 3 2" xfId="16637" xr:uid="{BF74089D-ABB7-46C4-9A20-16FACCB088FC}"/>
    <cellStyle name="RowTotal 3 4 4" xfId="10605" xr:uid="{E00747FD-E916-484F-BE51-05D429F09D88}"/>
    <cellStyle name="RowTotal 3 5" xfId="2495" xr:uid="{D5FA5AD7-A195-48CA-8E8A-6878DDC6B98C}"/>
    <cellStyle name="RowTotal 3 5 2" xfId="5574" xr:uid="{73ED7622-442F-4327-AF05-4D9C98CAB45F}"/>
    <cellStyle name="RowTotal 3 5 2 2" xfId="14627" xr:uid="{AB9C2A86-2DC8-4740-A598-F677DB790085}"/>
    <cellStyle name="RowTotal 3 5 3" xfId="8588" xr:uid="{B957B788-53F5-4E19-9CE1-AE30E9E752BC}"/>
    <cellStyle name="RowTotal 3 5 3 2" xfId="17641" xr:uid="{8328BB41-C26F-4D49-BD0C-2722A86ADBC5}"/>
    <cellStyle name="RowTotal 3 5 4" xfId="11609" xr:uid="{7EF50CBE-46E7-4F75-9D41-E5A2370DF7CB}"/>
    <cellStyle name="RowTotal 3 6" xfId="3565" xr:uid="{47F9B593-A6BB-4D00-B8FB-032331039018}"/>
    <cellStyle name="RowTotal 3 6 2" xfId="12618" xr:uid="{2E44B40A-98CD-4CE0-BBD9-92409766634A}"/>
    <cellStyle name="RowTotal 3 7" xfId="6579" xr:uid="{468F8CFD-240A-4B15-83E9-227664F13947}"/>
    <cellStyle name="RowTotal 3 7 2" xfId="15632" xr:uid="{82088A3A-D2C1-4765-8114-83B204233C84}"/>
    <cellStyle name="RowTotal 3 8" xfId="9599" xr:uid="{33D4C843-67B3-4AD4-BA78-45359F145391}"/>
    <cellStyle name="RowTotal 4" xfId="1027" xr:uid="{ED42FBAA-03F8-4D41-81F5-CBAC5D1A0942}"/>
    <cellStyle name="RowTotal 4 2" xfId="2031" xr:uid="{5B3B847B-363D-44A0-BE7B-12BCE3A27E77}"/>
    <cellStyle name="RowTotal 4 2 2" xfId="5110" xr:uid="{1F101414-23D0-48DA-9ABC-C0A54EC6AB2F}"/>
    <cellStyle name="RowTotal 4 2 2 2" xfId="14163" xr:uid="{6CECE3E3-E9A5-4489-8EE0-31C8C456852D}"/>
    <cellStyle name="RowTotal 4 2 3" xfId="8124" xr:uid="{24BE1A1D-9D9E-4FFE-ADFC-679F20AB85EE}"/>
    <cellStyle name="RowTotal 4 2 3 2" xfId="17177" xr:uid="{D01ED74F-BC1A-4631-A4DD-58051BA081EB}"/>
    <cellStyle name="RowTotal 4 2 4" xfId="11145" xr:uid="{01D561E5-5283-483C-8905-155DE27C88F8}"/>
    <cellStyle name="RowTotal 4 3" xfId="3035" xr:uid="{6D57DB74-585F-43C7-8C14-F0B372A6BD60}"/>
    <cellStyle name="RowTotal 4 3 2" xfId="6114" xr:uid="{DD275E60-574D-45BA-92D1-6C35D8992089}"/>
    <cellStyle name="RowTotal 4 3 2 2" xfId="15167" xr:uid="{E42641FA-51A2-4D94-AAD8-DB438A50F73A}"/>
    <cellStyle name="RowTotal 4 3 3" xfId="9128" xr:uid="{EDA3EBB8-561A-4455-86ED-F963A348F682}"/>
    <cellStyle name="RowTotal 4 3 3 2" xfId="18181" xr:uid="{F6904F7E-1E31-4981-9CDF-2E63C743FB9F}"/>
    <cellStyle name="RowTotal 4 3 4" xfId="12149" xr:uid="{307F7442-7115-4A65-AA51-9929B11CAA26}"/>
    <cellStyle name="RowTotal 4 4" xfId="4106" xr:uid="{6C3AD838-F3C0-4D13-B33D-862F264250CF}"/>
    <cellStyle name="RowTotal 4 4 2" xfId="13159" xr:uid="{B597FDD5-B9CA-4E9C-B41C-50D71D51FDD7}"/>
    <cellStyle name="RowTotal 4 5" xfId="7120" xr:uid="{51B86A01-52B7-44E8-8A34-3387BF418D1E}"/>
    <cellStyle name="RowTotal 4 5 2" xfId="16173" xr:uid="{B90C8C3F-2081-419B-A48D-9F3A06CBF755}"/>
    <cellStyle name="RowTotal 4 6" xfId="10141" xr:uid="{2CA84F82-2E6C-4459-894D-73CA212B6687}"/>
    <cellStyle name="RowTotal 5" xfId="1028" xr:uid="{4AA6F2A7-371F-49BF-8895-BE12BD1588B4}"/>
    <cellStyle name="RowTotal 5 2" xfId="2032" xr:uid="{61891D2A-6EC8-4AC8-A91B-69DA9738E920}"/>
    <cellStyle name="RowTotal 5 2 2" xfId="5111" xr:uid="{8D38B023-9393-48CB-A6AB-73C19C5952D2}"/>
    <cellStyle name="RowTotal 5 2 2 2" xfId="14164" xr:uid="{76EBFA18-0E1B-4B12-BEAB-557C06F64758}"/>
    <cellStyle name="RowTotal 5 2 3" xfId="8125" xr:uid="{25162506-5334-4819-B058-771B3E966AC7}"/>
    <cellStyle name="RowTotal 5 2 3 2" xfId="17178" xr:uid="{E0A16013-0E5A-4E2A-A4E7-57CA3E0802BC}"/>
    <cellStyle name="RowTotal 5 2 4" xfId="11146" xr:uid="{0497BC00-CB22-4CA0-BABD-CD86ECA1361B}"/>
    <cellStyle name="RowTotal 5 3" xfId="3036" xr:uid="{75B9B6DB-45D2-4DE2-A63E-28CE418E8FA3}"/>
    <cellStyle name="RowTotal 5 3 2" xfId="6115" xr:uid="{04A56880-DB84-453F-B729-F3090D810F32}"/>
    <cellStyle name="RowTotal 5 3 2 2" xfId="15168" xr:uid="{F860B128-AC71-4CCF-8E63-B9B89391215E}"/>
    <cellStyle name="RowTotal 5 3 3" xfId="9129" xr:uid="{B08EAF09-AFFD-4043-A2D2-8EEDAEF3D523}"/>
    <cellStyle name="RowTotal 5 3 3 2" xfId="18182" xr:uid="{86A9153D-D068-4D0B-92CB-CE5E1AD7EAED}"/>
    <cellStyle name="RowTotal 5 3 4" xfId="12150" xr:uid="{61DCE57D-F1C5-49C8-87C7-8F148B156357}"/>
    <cellStyle name="RowTotal 5 4" xfId="4107" xr:uid="{9AC4B25F-B23A-4A62-BE85-AF5023C3AC08}"/>
    <cellStyle name="RowTotal 5 4 2" xfId="13160" xr:uid="{846048ED-0662-4500-9497-0179DD15DD64}"/>
    <cellStyle name="RowTotal 5 5" xfId="7121" xr:uid="{74F9F882-55C4-4B8A-AE46-B68DC7715A98}"/>
    <cellStyle name="RowTotal 5 5 2" xfId="16174" xr:uid="{D63FD2C2-159F-4DD6-B501-AD8A33E14C66}"/>
    <cellStyle name="RowTotal 5 6" xfId="10142" xr:uid="{FA940E81-669B-434A-8FE9-E2D639C3F3E8}"/>
    <cellStyle name="RowTotal 6" xfId="1320" xr:uid="{10175118-3188-412D-8FAC-3499F1805731}"/>
    <cellStyle name="RowTotal 6 2" xfId="4399" xr:uid="{8D5237AE-E7E2-4D2A-8E0F-D9B023DB20D4}"/>
    <cellStyle name="RowTotal 6 2 2" xfId="13452" xr:uid="{6B46A224-07AB-4343-A82D-8798EBB8EC16}"/>
    <cellStyle name="RowTotal 6 3" xfId="7413" xr:uid="{5FC6C294-E3F1-4E6C-91F8-CC9D4C28CDE4}"/>
    <cellStyle name="RowTotal 6 3 2" xfId="16466" xr:uid="{CC0F8233-5986-4A29-91E4-8BF86494F98A}"/>
    <cellStyle name="RowTotal 6 4" xfId="10434" xr:uid="{EF995A2A-5276-4C36-9287-73ADFBE547F8}"/>
    <cellStyle name="RowTotal 7" xfId="2324" xr:uid="{CCE93225-70C1-4DCC-B489-53F16214DE75}"/>
    <cellStyle name="RowTotal 7 2" xfId="5403" xr:uid="{5BDF4316-7013-4B6F-9873-92BC652D4ADF}"/>
    <cellStyle name="RowTotal 7 2 2" xfId="14456" xr:uid="{C4F27239-40E2-4592-AB4E-A4EB558290B3}"/>
    <cellStyle name="RowTotal 7 3" xfId="8417" xr:uid="{13E20224-8E51-4D4C-BDDF-5281BECB3AB9}"/>
    <cellStyle name="RowTotal 7 3 2" xfId="17470" xr:uid="{E36AA3C9-32ED-42DD-B4FF-FB7995187001}"/>
    <cellStyle name="RowTotal 7 4" xfId="11438" xr:uid="{A7013444-0A1E-4806-8955-24BBA5D1EDBE}"/>
    <cellStyle name="RowTotal 8" xfId="3393" xr:uid="{45325F5B-A8DD-49CA-8EBC-28F092ADE3DA}"/>
    <cellStyle name="RowTotal 8 2" xfId="12446" xr:uid="{799DF7A0-D62D-4B71-B288-4B1F6E60EFD9}"/>
    <cellStyle name="RowTotal 9" xfId="6407" xr:uid="{0C857C98-8BA3-4C01-A3F9-37E9AD715E8D}"/>
    <cellStyle name="RowTotal 9 2" xfId="15460" xr:uid="{100C51B2-6334-48D3-8FD2-48682671D263}"/>
    <cellStyle name="SectionName" xfId="174" xr:uid="{40D969E3-7273-4A92-81C5-1AF7AA5DD0E9}"/>
    <cellStyle name="Title" xfId="5" builtinId="15" customBuiltin="1"/>
    <cellStyle name="Título 1 2" xfId="74" xr:uid="{3A59349F-C66E-4E1D-B85D-484EA3714FA6}"/>
    <cellStyle name="Título 3 2" xfId="86" xr:uid="{A7763A78-DD29-4BDD-98BC-95ED8D271FEF}"/>
    <cellStyle name="Total" xfId="21" builtinId="25" customBuiltin="1"/>
    <cellStyle name="Total 2" xfId="3296" xr:uid="{99B5E68E-1F57-484B-992F-00C61AC0BDF4}"/>
    <cellStyle name="UsedCell" xfId="183" xr:uid="{F0AE86CB-5D4B-4032-801E-CF90BBFAA1DD}"/>
    <cellStyle name="Vírgula 10" xfId="50" xr:uid="{AF8C1050-9E33-4717-B6D9-A4C141765174}"/>
    <cellStyle name="Vírgula 10 2" xfId="3317" xr:uid="{E82BB22E-4C8C-41B7-A6AE-518CDC169993}"/>
    <cellStyle name="Vírgula 10 2 2" xfId="12370" xr:uid="{5F81549B-7D61-46FB-AE2A-3F4F3E95DB49}"/>
    <cellStyle name="Vírgula 10 3" xfId="9350" xr:uid="{11F71F9D-6FA0-43C7-9C6E-047942753CF8}"/>
    <cellStyle name="Vírgula 11" xfId="9347" xr:uid="{1F85AA5B-0805-46E9-B64D-9E6431233B1C}"/>
    <cellStyle name="Vírgula 11 2" xfId="18400" xr:uid="{5C9B4C03-F575-4AA2-9FC2-2A4F0BE89CEA}"/>
    <cellStyle name="Vírgula 12" xfId="9348" xr:uid="{9DA4B5CC-F30F-4166-B17E-5D6A7A83DDCD}"/>
    <cellStyle name="Vírgula 12 2" xfId="18401" xr:uid="{0BEE9622-2B8B-4DD2-BBB6-293C0C06E8B8}"/>
    <cellStyle name="Vírgula 13" xfId="9349" xr:uid="{63988D1F-23BF-41C8-A866-0FCE1410776B}"/>
    <cellStyle name="Vírgula 13 2" xfId="18402" xr:uid="{8FEF7ED5-EAE7-4C5F-81B9-215FEA9517DE}"/>
    <cellStyle name="Vírgula 14" xfId="18399" xr:uid="{0461EC95-93B0-433C-A206-56805EC25C46}"/>
    <cellStyle name="Vírgula 2" xfId="46" xr:uid="{0A11BA87-7B36-4537-A076-99CB01A9D88D}"/>
    <cellStyle name="Vírgula 2 10" xfId="323" xr:uid="{4135AAD4-1187-437B-B834-CD89FE7CC8A2}"/>
    <cellStyle name="Vírgula 2 10 2" xfId="521" xr:uid="{851F1C34-8477-4881-B525-F08229C642EB}"/>
    <cellStyle name="Vírgula 2 10 2 2" xfId="1029" xr:uid="{E530EF3D-5746-4AF0-A130-6DE5800A7073}"/>
    <cellStyle name="Vírgula 2 10 2 2 2" xfId="2033" xr:uid="{B6840B12-237E-4724-A9B5-7FA4EEC2F7A3}"/>
    <cellStyle name="Vírgula 2 10 2 2 2 2" xfId="5112" xr:uid="{298635F9-0DDF-4EC0-81C2-962A59E330E2}"/>
    <cellStyle name="Vírgula 2 10 2 2 2 2 2" xfId="14165" xr:uid="{9676AC03-360B-4779-A658-EBDD2DDFFDC6}"/>
    <cellStyle name="Vírgula 2 10 2 2 2 3" xfId="8126" xr:uid="{0B6D1D2D-009E-4990-B211-49242DFBA741}"/>
    <cellStyle name="Vírgula 2 10 2 2 2 3 2" xfId="17179" xr:uid="{66A4F851-1943-4456-A16C-7B4EF7912A9A}"/>
    <cellStyle name="Vírgula 2 10 2 2 2 4" xfId="11147" xr:uid="{B8BB277A-C81B-4E0A-817B-A0AB662A853C}"/>
    <cellStyle name="Vírgula 2 10 2 2 3" xfId="3037" xr:uid="{0A9F00FB-AE65-4E46-8440-6F1CDF108B16}"/>
    <cellStyle name="Vírgula 2 10 2 2 3 2" xfId="6116" xr:uid="{FFF38137-5ADF-4908-A6D6-BEF130959BFA}"/>
    <cellStyle name="Vírgula 2 10 2 2 3 2 2" xfId="15169" xr:uid="{484A0524-5112-44AD-BE90-765C1A7C6817}"/>
    <cellStyle name="Vírgula 2 10 2 2 3 3" xfId="9130" xr:uid="{C1574194-08CA-40C3-90FD-7288CC716EBA}"/>
    <cellStyle name="Vírgula 2 10 2 2 3 3 2" xfId="18183" xr:uid="{14DBEC9D-E846-48B2-8E8C-F5C2534CC678}"/>
    <cellStyle name="Vírgula 2 10 2 2 3 4" xfId="12151" xr:uid="{B0B85DAA-CA50-433B-BF3E-20006DC640D6}"/>
    <cellStyle name="Vírgula 2 10 2 2 4" xfId="4108" xr:uid="{8654C81F-126F-4193-808B-CEBDF6696C60}"/>
    <cellStyle name="Vírgula 2 10 2 2 4 2" xfId="13161" xr:uid="{A4E2A040-4041-40F6-8D7C-81532611E8B6}"/>
    <cellStyle name="Vírgula 2 10 2 2 5" xfId="7122" xr:uid="{228020A1-6F5F-4D17-AF09-21B5ED34B097}"/>
    <cellStyle name="Vírgula 2 10 2 2 5 2" xfId="16175" xr:uid="{136723C8-1FD2-4F5F-9FFA-BB25B56D821F}"/>
    <cellStyle name="Vírgula 2 10 2 2 6" xfId="10143" xr:uid="{EF40C2AC-77C9-4B5C-A69A-D541005AB19F}"/>
    <cellStyle name="Vírgula 2 10 2 3" xfId="1030" xr:uid="{3329F761-DFBF-4F6D-93D5-F59F3AE5901C}"/>
    <cellStyle name="Vírgula 2 10 2 3 2" xfId="2034" xr:uid="{634B1A50-2180-4A83-8E2E-0F4E198E69D3}"/>
    <cellStyle name="Vírgula 2 10 2 3 2 2" xfId="5113" xr:uid="{C76F1702-C8E4-4B09-B3F7-827BC3DB19C5}"/>
    <cellStyle name="Vírgula 2 10 2 3 2 2 2" xfId="14166" xr:uid="{6101EAF7-E845-4B0C-89CA-D89E98F6DC84}"/>
    <cellStyle name="Vírgula 2 10 2 3 2 3" xfId="8127" xr:uid="{91831391-D9EC-42E5-90B1-E77E62726B28}"/>
    <cellStyle name="Vírgula 2 10 2 3 2 3 2" xfId="17180" xr:uid="{24624E7D-EFBC-4563-A6BD-F5095BA6715A}"/>
    <cellStyle name="Vírgula 2 10 2 3 2 4" xfId="11148" xr:uid="{8718E9AB-F824-4713-B6F9-A6AC5EDD1260}"/>
    <cellStyle name="Vírgula 2 10 2 3 3" xfId="3038" xr:uid="{4743DA9F-BF89-4EC3-AB8A-D2782A7ECA47}"/>
    <cellStyle name="Vírgula 2 10 2 3 3 2" xfId="6117" xr:uid="{F45F85AB-B884-4611-968D-F1BA62F4E58A}"/>
    <cellStyle name="Vírgula 2 10 2 3 3 2 2" xfId="15170" xr:uid="{D3D69A06-36D5-4DD6-B6C9-0588F4E1AA21}"/>
    <cellStyle name="Vírgula 2 10 2 3 3 3" xfId="9131" xr:uid="{2E08A9B6-4CDF-4F90-BE99-64168EA417E1}"/>
    <cellStyle name="Vírgula 2 10 2 3 3 3 2" xfId="18184" xr:uid="{9B8862C4-4D09-4858-960B-2B0743EF325C}"/>
    <cellStyle name="Vírgula 2 10 2 3 3 4" xfId="12152" xr:uid="{36F881D5-79DA-4D6C-A31A-08B107A05BA2}"/>
    <cellStyle name="Vírgula 2 10 2 3 4" xfId="4109" xr:uid="{50FC946A-3E06-44DD-9C2B-1E9827AD13B2}"/>
    <cellStyle name="Vírgula 2 10 2 3 4 2" xfId="13162" xr:uid="{A57A64AA-4AC4-40AB-B6AF-D1549B41B917}"/>
    <cellStyle name="Vírgula 2 10 2 3 5" xfId="7123" xr:uid="{6CA56B17-D74A-42CC-A08D-B7E13C9F0566}"/>
    <cellStyle name="Vírgula 2 10 2 3 5 2" xfId="16176" xr:uid="{0FC867A7-03EE-40F2-92ED-608E4178967F}"/>
    <cellStyle name="Vírgula 2 10 2 3 6" xfId="10144" xr:uid="{F6DF3010-324E-40B4-AF5F-554632D1C92F}"/>
    <cellStyle name="Vírgula 2 10 2 4" xfId="1528" xr:uid="{DA61DD14-A852-4F4A-AB82-89835A65D2E9}"/>
    <cellStyle name="Vírgula 2 10 2 4 2" xfId="4607" xr:uid="{D7057E48-6AC1-405E-BE35-90C1FDE8FB21}"/>
    <cellStyle name="Vírgula 2 10 2 4 2 2" xfId="13660" xr:uid="{7B1CD640-DD27-438E-9A05-41237AC5EF78}"/>
    <cellStyle name="Vírgula 2 10 2 4 3" xfId="7621" xr:uid="{D863EF8E-5855-4DDA-91F4-190CA04D9108}"/>
    <cellStyle name="Vírgula 2 10 2 4 3 2" xfId="16674" xr:uid="{C7060D43-5F0A-478C-A4F5-D8832B0F5517}"/>
    <cellStyle name="Vírgula 2 10 2 4 4" xfId="10642" xr:uid="{6A0BBE66-3AF2-43CD-93E5-1FF35FB1455F}"/>
    <cellStyle name="Vírgula 2 10 2 5" xfId="2532" xr:uid="{9981321E-DA34-4D9A-926C-74CEFFF637F5}"/>
    <cellStyle name="Vírgula 2 10 2 5 2" xfId="5611" xr:uid="{20148510-15CD-4749-B41F-279E8E68EA3F}"/>
    <cellStyle name="Vírgula 2 10 2 5 2 2" xfId="14664" xr:uid="{2958DC19-2FB0-4958-B6A9-04902EBA61B8}"/>
    <cellStyle name="Vírgula 2 10 2 5 3" xfId="8625" xr:uid="{AEB9A3DD-F127-4D84-8864-7B034698CD47}"/>
    <cellStyle name="Vírgula 2 10 2 5 3 2" xfId="17678" xr:uid="{AE09F168-653A-4C97-81C7-2C0801B2563B}"/>
    <cellStyle name="Vírgula 2 10 2 5 4" xfId="11646" xr:uid="{028DD7E8-323A-4A5E-BF86-2B80A5988176}"/>
    <cellStyle name="Vírgula 2 10 2 6" xfId="3602" xr:uid="{1BC20493-8C93-45DD-AAA0-4A9D599B4410}"/>
    <cellStyle name="Vírgula 2 10 2 6 2" xfId="12655" xr:uid="{C80BEAFD-E2BA-4C37-8E61-FC23795399BD}"/>
    <cellStyle name="Vírgula 2 10 2 7" xfId="6616" xr:uid="{FEF09E79-215F-491C-8CCC-DC321D6904DA}"/>
    <cellStyle name="Vírgula 2 10 2 7 2" xfId="15669" xr:uid="{886C2834-A2E3-47BB-9128-C99354A60FB0}"/>
    <cellStyle name="Vírgula 2 10 2 8" xfId="9636" xr:uid="{FA7CFF96-1E07-49C5-AE78-3D352D5234DD}"/>
    <cellStyle name="Vírgula 2 10 3" xfId="1031" xr:uid="{8047B698-0146-47A1-8B29-3E0A28D08916}"/>
    <cellStyle name="Vírgula 2 10 3 2" xfId="2035" xr:uid="{691828AA-B66F-4908-9519-93E14F29F852}"/>
    <cellStyle name="Vírgula 2 10 3 2 2" xfId="5114" xr:uid="{450D2762-FB43-4BD0-AE0B-C8E6DFE7EC17}"/>
    <cellStyle name="Vírgula 2 10 3 2 2 2" xfId="14167" xr:uid="{6D54AC87-9FAE-4518-AAD8-4659132D2A60}"/>
    <cellStyle name="Vírgula 2 10 3 2 3" xfId="8128" xr:uid="{73DE41B5-D83A-4363-83E8-F4707DC10165}"/>
    <cellStyle name="Vírgula 2 10 3 2 3 2" xfId="17181" xr:uid="{6E76E234-7AB0-4475-B5DD-6BAFAEF086FA}"/>
    <cellStyle name="Vírgula 2 10 3 2 4" xfId="11149" xr:uid="{4AE2C7B7-0C96-42E1-8968-6092641D45EA}"/>
    <cellStyle name="Vírgula 2 10 3 3" xfId="3039" xr:uid="{ADF7C020-916A-4390-9354-986BA0FB37C6}"/>
    <cellStyle name="Vírgula 2 10 3 3 2" xfId="6118" xr:uid="{6D34B274-FF05-411F-9E88-37FE010544DC}"/>
    <cellStyle name="Vírgula 2 10 3 3 2 2" xfId="15171" xr:uid="{0E7DF1CB-2DB5-4BF6-92F1-2CE13FAC6829}"/>
    <cellStyle name="Vírgula 2 10 3 3 3" xfId="9132" xr:uid="{BD8F603C-20EF-4E6B-A945-776AE0272496}"/>
    <cellStyle name="Vírgula 2 10 3 3 3 2" xfId="18185" xr:uid="{0C20EB4B-0A50-49BA-9CA8-17BE3FB81FDE}"/>
    <cellStyle name="Vírgula 2 10 3 3 4" xfId="12153" xr:uid="{6C0873CD-5472-4DF7-BBF1-C80639943B78}"/>
    <cellStyle name="Vírgula 2 10 3 4" xfId="4110" xr:uid="{04A2C312-4B5D-44AD-AEF8-C5EABBCD808B}"/>
    <cellStyle name="Vírgula 2 10 3 4 2" xfId="13163" xr:uid="{BC807C9F-7B00-48AB-B8A1-9AE5B310FC47}"/>
    <cellStyle name="Vírgula 2 10 3 5" xfId="7124" xr:uid="{0A849BE1-A57F-463F-9B8E-914DCEB7AC85}"/>
    <cellStyle name="Vírgula 2 10 3 5 2" xfId="16177" xr:uid="{01F86D33-E6F6-4A1E-8457-95474FE878CD}"/>
    <cellStyle name="Vírgula 2 10 3 6" xfId="10145" xr:uid="{0A0D0AF0-21E3-4B8C-9834-E2863F58989B}"/>
    <cellStyle name="Vírgula 2 10 4" xfId="1032" xr:uid="{EEE1C0D3-024D-4EF0-9E39-0D475C55EF16}"/>
    <cellStyle name="Vírgula 2 10 4 2" xfId="2036" xr:uid="{4B0E17D0-4A51-4F61-837B-014695CEF397}"/>
    <cellStyle name="Vírgula 2 10 4 2 2" xfId="5115" xr:uid="{1ECF81B5-E2B2-4131-B121-2221841FA945}"/>
    <cellStyle name="Vírgula 2 10 4 2 2 2" xfId="14168" xr:uid="{33778FF0-D767-42B4-B122-C8DF90440609}"/>
    <cellStyle name="Vírgula 2 10 4 2 3" xfId="8129" xr:uid="{89B1751F-09AA-455D-89AB-579C4993CBDC}"/>
    <cellStyle name="Vírgula 2 10 4 2 3 2" xfId="17182" xr:uid="{C342B74B-91E5-46C9-99D7-C5FD742C1C3F}"/>
    <cellStyle name="Vírgula 2 10 4 2 4" xfId="11150" xr:uid="{49436101-2C5D-463B-A5F7-B1C2AC1034CF}"/>
    <cellStyle name="Vírgula 2 10 4 3" xfId="3040" xr:uid="{576714F9-C1A2-45AA-A223-AEBF7DDED936}"/>
    <cellStyle name="Vírgula 2 10 4 3 2" xfId="6119" xr:uid="{35C1D9C5-5689-4499-85C8-97B12677A2B9}"/>
    <cellStyle name="Vírgula 2 10 4 3 2 2" xfId="15172" xr:uid="{19CDFD83-AE97-4869-8E22-63DAA0A371E4}"/>
    <cellStyle name="Vírgula 2 10 4 3 3" xfId="9133" xr:uid="{2756736A-0B70-478B-B193-B4FF8242C561}"/>
    <cellStyle name="Vírgula 2 10 4 3 3 2" xfId="18186" xr:uid="{92DFA9F0-652F-4D54-8950-583B6631D5CF}"/>
    <cellStyle name="Vírgula 2 10 4 3 4" xfId="12154" xr:uid="{801B1DBC-7FED-4D1A-B1AA-2E72231CA31D}"/>
    <cellStyle name="Vírgula 2 10 4 4" xfId="4111" xr:uid="{48FD8F52-7358-487D-BA66-9002B79AF9C0}"/>
    <cellStyle name="Vírgula 2 10 4 4 2" xfId="13164" xr:uid="{21A5297B-D6FA-455D-B55E-ACA4A7F759A1}"/>
    <cellStyle name="Vírgula 2 10 4 5" xfId="7125" xr:uid="{E9BAE91C-5126-4502-ACC3-D18636E387CD}"/>
    <cellStyle name="Vírgula 2 10 4 5 2" xfId="16178" xr:uid="{F7AA9CCA-10A2-4120-BBFF-096053A626CC}"/>
    <cellStyle name="Vírgula 2 10 4 6" xfId="10146" xr:uid="{38C4ED43-D74B-4CD5-9854-2EBB56113DD6}"/>
    <cellStyle name="Vírgula 2 10 5" xfId="1357" xr:uid="{22FE34FC-DA8C-44DB-A921-0242BA98BBD2}"/>
    <cellStyle name="Vírgula 2 10 5 2" xfId="4436" xr:uid="{D20D553A-966C-4C53-B1CB-F9F27B99556B}"/>
    <cellStyle name="Vírgula 2 10 5 2 2" xfId="13489" xr:uid="{7B26FAF3-74F5-4B8A-A627-6DF0192FF25D}"/>
    <cellStyle name="Vírgula 2 10 5 3" xfId="7450" xr:uid="{F6774920-697F-4356-B165-7DE9CC61FD41}"/>
    <cellStyle name="Vírgula 2 10 5 3 2" xfId="16503" xr:uid="{44379CC1-539E-4FCA-BE1C-32DE218E5A1D}"/>
    <cellStyle name="Vírgula 2 10 5 4" xfId="10471" xr:uid="{A3D6CC4F-3497-4E82-B8DC-E00D9B950F7D}"/>
    <cellStyle name="Vírgula 2 10 6" xfId="2361" xr:uid="{44BE939D-CF7B-43FB-B058-B8B505861FF1}"/>
    <cellStyle name="Vírgula 2 10 6 2" xfId="5440" xr:uid="{8A0E4DD5-D9E9-4A66-A8C4-B84ABD7B3941}"/>
    <cellStyle name="Vírgula 2 10 6 2 2" xfId="14493" xr:uid="{B33DA168-3A4C-49EF-83D0-A945D63EC30C}"/>
    <cellStyle name="Vírgula 2 10 6 3" xfId="8454" xr:uid="{035D0DEE-A5D7-4CB3-99FF-36005EEB61EB}"/>
    <cellStyle name="Vírgula 2 10 6 3 2" xfId="17507" xr:uid="{E980077E-277D-4AC7-BE4F-1C293BC84394}"/>
    <cellStyle name="Vírgula 2 10 6 4" xfId="11475" xr:uid="{8351BC7F-41F5-4652-9289-12630255F214}"/>
    <cellStyle name="Vírgula 2 10 7" xfId="3430" xr:uid="{94362D29-6F41-436E-AD1B-23D1A14CD1F0}"/>
    <cellStyle name="Vírgula 2 10 7 2" xfId="12483" xr:uid="{2577E544-890F-4532-92E0-4085F2D79006}"/>
    <cellStyle name="Vírgula 2 10 8" xfId="6444" xr:uid="{04402D45-79FB-4811-9591-6622A936210E}"/>
    <cellStyle name="Vírgula 2 10 8 2" xfId="15497" xr:uid="{C67A9823-831D-44AE-9AB9-AFD60C2ED5C1}"/>
    <cellStyle name="Vírgula 2 10 9" xfId="9464" xr:uid="{20BBFDE5-4F38-46E5-9578-C37ECE76DD4F}"/>
    <cellStyle name="Vírgula 2 11" xfId="390" xr:uid="{756F5BAF-F4A5-43AD-90CF-6EFC9DF34017}"/>
    <cellStyle name="Vírgula 2 11 2" xfId="1033" xr:uid="{F367485C-8666-4D62-B04E-EF414E721344}"/>
    <cellStyle name="Vírgula 2 11 2 2" xfId="2037" xr:uid="{D152C8E0-B06C-44C7-B72B-5449B50C940F}"/>
    <cellStyle name="Vírgula 2 11 2 2 2" xfId="5116" xr:uid="{41C072C0-567F-424B-9E24-321D362F5CC7}"/>
    <cellStyle name="Vírgula 2 11 2 2 2 2" xfId="14169" xr:uid="{54D338F1-D3BA-48A1-B370-C9DE98365743}"/>
    <cellStyle name="Vírgula 2 11 2 2 3" xfId="8130" xr:uid="{88F3C222-1970-4E5F-88BE-E7B6259828A2}"/>
    <cellStyle name="Vírgula 2 11 2 2 3 2" xfId="17183" xr:uid="{FCFE6249-8D21-4A2C-823A-6D06960BB5C3}"/>
    <cellStyle name="Vírgula 2 11 2 2 4" xfId="11151" xr:uid="{1359EAFC-3720-4708-AB9D-BB946C34A0E2}"/>
    <cellStyle name="Vírgula 2 11 2 3" xfId="3041" xr:uid="{987AAACD-3D02-4D4C-ADB5-9E4AAAE62DF8}"/>
    <cellStyle name="Vírgula 2 11 2 3 2" xfId="6120" xr:uid="{FD7B285D-F1D0-44EF-A991-FC1C21901A8A}"/>
    <cellStyle name="Vírgula 2 11 2 3 2 2" xfId="15173" xr:uid="{4D35FF57-CF26-417D-ACA7-28654D4CCF23}"/>
    <cellStyle name="Vírgula 2 11 2 3 3" xfId="9134" xr:uid="{A1BE8B8B-29B2-41AC-A9B4-74A485A9A747}"/>
    <cellStyle name="Vírgula 2 11 2 3 3 2" xfId="18187" xr:uid="{8ED3FC5E-78DF-4AA1-BCBE-C52C1694A226}"/>
    <cellStyle name="Vírgula 2 11 2 3 4" xfId="12155" xr:uid="{CF14ADFC-23E2-41C0-ACE9-5B7D676639F2}"/>
    <cellStyle name="Vírgula 2 11 2 4" xfId="4112" xr:uid="{FA8260E6-A899-47F1-9364-CC2F54B60AEE}"/>
    <cellStyle name="Vírgula 2 11 2 4 2" xfId="13165" xr:uid="{E9019C41-BA30-490E-A417-529B2865CF27}"/>
    <cellStyle name="Vírgula 2 11 2 5" xfId="7126" xr:uid="{437C811C-91F5-4C2B-A81A-1AB0DA468481}"/>
    <cellStyle name="Vírgula 2 11 2 5 2" xfId="16179" xr:uid="{5BC62612-AB9E-44D0-88EA-917C737FC542}"/>
    <cellStyle name="Vírgula 2 11 2 6" xfId="10147" xr:uid="{A682BB1E-4634-4EE8-9F21-84F54ED29D31}"/>
    <cellStyle name="Vírgula 2 11 3" xfId="1034" xr:uid="{D5CFACA4-7AD6-4944-8133-76A9F10C0B87}"/>
    <cellStyle name="Vírgula 2 11 3 2" xfId="2038" xr:uid="{36C1BCC5-0700-458C-99AE-D8CD9C1610B3}"/>
    <cellStyle name="Vírgula 2 11 3 2 2" xfId="5117" xr:uid="{2391736E-76ED-44E5-9097-B0324292C4AE}"/>
    <cellStyle name="Vírgula 2 11 3 2 2 2" xfId="14170" xr:uid="{81961FF7-E0F6-48CC-AD4B-616A9A2F236A}"/>
    <cellStyle name="Vírgula 2 11 3 2 3" xfId="8131" xr:uid="{4B8E79ED-F795-4232-A473-30E9E85F2379}"/>
    <cellStyle name="Vírgula 2 11 3 2 3 2" xfId="17184" xr:uid="{A62AAA29-3B0E-41C1-83CF-7953C7ECE068}"/>
    <cellStyle name="Vírgula 2 11 3 2 4" xfId="11152" xr:uid="{4BDEC726-1C90-499C-958F-317BCB60A724}"/>
    <cellStyle name="Vírgula 2 11 3 3" xfId="3042" xr:uid="{58E9CF46-DE8D-4268-AA51-E420C11543C3}"/>
    <cellStyle name="Vírgula 2 11 3 3 2" xfId="6121" xr:uid="{A0E1B7BF-16E2-4ECF-BB24-256B6164DCB9}"/>
    <cellStyle name="Vírgula 2 11 3 3 2 2" xfId="15174" xr:uid="{DF43FD8D-FF84-43F3-A43C-56D687511FDA}"/>
    <cellStyle name="Vírgula 2 11 3 3 3" xfId="9135" xr:uid="{C158E604-8214-448A-93DB-03084E802EF3}"/>
    <cellStyle name="Vírgula 2 11 3 3 3 2" xfId="18188" xr:uid="{AA828129-1763-4583-83D1-18DD08DE8A26}"/>
    <cellStyle name="Vírgula 2 11 3 3 4" xfId="12156" xr:uid="{3449E42A-3CED-487E-B5C5-25B8FF3FEF6E}"/>
    <cellStyle name="Vírgula 2 11 3 4" xfId="4113" xr:uid="{9FE3A44B-6559-4154-AA6C-21DDC8E24126}"/>
    <cellStyle name="Vírgula 2 11 3 4 2" xfId="13166" xr:uid="{B7FEFF38-0872-431D-826C-FED24C9909D5}"/>
    <cellStyle name="Vírgula 2 11 3 5" xfId="7127" xr:uid="{C51730FE-E638-4F3A-BF7E-E3E7CB17E167}"/>
    <cellStyle name="Vírgula 2 11 3 5 2" xfId="16180" xr:uid="{19A59B9F-83A2-4F06-9C90-82485F933A4F}"/>
    <cellStyle name="Vírgula 2 11 3 6" xfId="10148" xr:uid="{35679DFE-EFD5-4639-8846-45C1D5D72B19}"/>
    <cellStyle name="Vírgula 2 11 4" xfId="1408" xr:uid="{06C778A6-44AD-4DE6-B1C5-ABE069A8EF0A}"/>
    <cellStyle name="Vírgula 2 11 4 2" xfId="4487" xr:uid="{3F39BB8D-6BE2-41EA-BD0F-67D4D339C7B0}"/>
    <cellStyle name="Vírgula 2 11 4 2 2" xfId="13540" xr:uid="{B3ABDE83-AE34-40A8-BFAB-9F64F2A96341}"/>
    <cellStyle name="Vírgula 2 11 4 3" xfId="7501" xr:uid="{82E4E6E1-76B7-4088-86E9-88C592DF8E93}"/>
    <cellStyle name="Vírgula 2 11 4 3 2" xfId="16554" xr:uid="{E2B177B1-BF64-4F83-B561-917528E10803}"/>
    <cellStyle name="Vírgula 2 11 4 4" xfId="10522" xr:uid="{5ADF335D-9B9E-4D64-BCBA-A2419E4E461A}"/>
    <cellStyle name="Vírgula 2 11 5" xfId="2412" xr:uid="{9C2ECB96-C12B-415B-8E9B-ED3D0CFE8FFA}"/>
    <cellStyle name="Vírgula 2 11 5 2" xfId="5491" xr:uid="{7C794948-9D23-4E6B-B727-D194A51E0D5F}"/>
    <cellStyle name="Vírgula 2 11 5 2 2" xfId="14544" xr:uid="{E12FA700-C94B-4870-8973-553F33657C59}"/>
    <cellStyle name="Vírgula 2 11 5 3" xfId="8505" xr:uid="{CBE9930E-E3DE-462A-81E5-8A9C8EC812B3}"/>
    <cellStyle name="Vírgula 2 11 5 3 2" xfId="17558" xr:uid="{0ED837FC-68BF-4664-8A41-8602FD453111}"/>
    <cellStyle name="Vírgula 2 11 5 4" xfId="11526" xr:uid="{677CEABF-B196-4AF1-903A-1B5E8EAEF7FE}"/>
    <cellStyle name="Vírgula 2 11 6" xfId="3482" xr:uid="{44D28FDC-7B4B-432B-A6CA-5719C61564E6}"/>
    <cellStyle name="Vírgula 2 11 6 2" xfId="12535" xr:uid="{0CB0F071-FC45-466A-9088-EDDE4367D39C}"/>
    <cellStyle name="Vírgula 2 11 7" xfId="6496" xr:uid="{F1EA645F-C5DA-4CAA-9B04-72182BE14D3B}"/>
    <cellStyle name="Vírgula 2 11 7 2" xfId="15549" xr:uid="{E8D9C988-D93B-470C-BBFF-F481F287AF27}"/>
    <cellStyle name="Vírgula 2 11 8" xfId="9516" xr:uid="{D626FE42-2A69-4510-B9ED-CA801E690AD7}"/>
    <cellStyle name="Vírgula 2 12" xfId="574" xr:uid="{85AB9288-0560-4357-A058-DE0F86A7E77F}"/>
    <cellStyle name="Vírgula 2 12 2" xfId="1035" xr:uid="{A44BD570-820F-47CF-8539-7BE6688D5EC0}"/>
    <cellStyle name="Vírgula 2 12 2 2" xfId="2039" xr:uid="{DD0CF446-1670-405C-9ACA-B0E404E6609E}"/>
    <cellStyle name="Vírgula 2 12 2 2 2" xfId="5118" xr:uid="{002FD73B-D49A-468C-8AC3-E0933CB5DDB5}"/>
    <cellStyle name="Vírgula 2 12 2 2 2 2" xfId="14171" xr:uid="{84F758C6-5E85-475F-81DB-13E87E6749D6}"/>
    <cellStyle name="Vírgula 2 12 2 2 3" xfId="8132" xr:uid="{D46F82BF-1B0F-4B04-81A0-6699E1595FDA}"/>
    <cellStyle name="Vírgula 2 12 2 2 3 2" xfId="17185" xr:uid="{8125FCCA-4CCF-4DD3-BE80-A4418BB9E1F8}"/>
    <cellStyle name="Vírgula 2 12 2 2 4" xfId="11153" xr:uid="{FB67FDA8-71ED-42E4-BFDA-BE5133C5131C}"/>
    <cellStyle name="Vírgula 2 12 2 3" xfId="3043" xr:uid="{92DF6A03-A23D-4875-8AA2-FFDC501D1DEA}"/>
    <cellStyle name="Vírgula 2 12 2 3 2" xfId="6122" xr:uid="{1A066797-E97A-46DD-ACD9-B478F4BB67B3}"/>
    <cellStyle name="Vírgula 2 12 2 3 2 2" xfId="15175" xr:uid="{E55AE01D-23B2-47FC-A9AC-02B915252386}"/>
    <cellStyle name="Vírgula 2 12 2 3 3" xfId="9136" xr:uid="{56B18957-4750-498D-8EBD-DC4DF190A9E2}"/>
    <cellStyle name="Vírgula 2 12 2 3 3 2" xfId="18189" xr:uid="{E14FC98F-93B4-4C4A-B0A1-239CBE309C5F}"/>
    <cellStyle name="Vírgula 2 12 2 3 4" xfId="12157" xr:uid="{0EF8AC4F-F4FB-4052-BC08-241DC9FD3D94}"/>
    <cellStyle name="Vírgula 2 12 2 4" xfId="4114" xr:uid="{782EBB3A-A765-4DA5-8BD4-25D8F88BBA37}"/>
    <cellStyle name="Vírgula 2 12 2 4 2" xfId="13167" xr:uid="{8A291102-3C17-4177-A95F-36B9BC7142B2}"/>
    <cellStyle name="Vírgula 2 12 2 5" xfId="7128" xr:uid="{C99C0963-6A7F-498E-AA73-684218D619C5}"/>
    <cellStyle name="Vírgula 2 12 2 5 2" xfId="16181" xr:uid="{9923BBEE-296B-4AF5-8D2F-CC24721D2E4F}"/>
    <cellStyle name="Vírgula 2 12 2 6" xfId="10149" xr:uid="{F9314E20-9944-4357-B0E3-785DACC9AFE9}"/>
    <cellStyle name="Vírgula 2 12 3" xfId="9688" xr:uid="{AB0BB026-FC42-41BC-ADEA-9B01F132EECF}"/>
    <cellStyle name="Vírgula 2 13" xfId="3256" xr:uid="{2ED91C14-C209-47A0-B367-88CEE9D999C7}"/>
    <cellStyle name="Vírgula 2 13 2" xfId="12367" xr:uid="{F0C2FA8F-5C81-4C7E-BB3E-C27F242B41B1}"/>
    <cellStyle name="Vírgula 2 14" xfId="9352" xr:uid="{3320ADFE-217C-48A4-978A-F28AD481FD37}"/>
    <cellStyle name="Vírgula 2 2" xfId="81" xr:uid="{D4A207DA-BD66-437C-B9AC-0B771A17A1E8}"/>
    <cellStyle name="Vírgula 2 2 10" xfId="1250" xr:uid="{9AFEA734-6AF5-4948-A5EB-275B5E9BADBC}"/>
    <cellStyle name="Vírgula 2 2 10 2" xfId="4329" xr:uid="{632ED5F2-1928-4D24-85C4-844C5D21F037}"/>
    <cellStyle name="Vírgula 2 2 10 2 2" xfId="13382" xr:uid="{0E2B1317-58EF-4190-86B1-DFAE2D4FAC2D}"/>
    <cellStyle name="Vírgula 2 2 10 3" xfId="7343" xr:uid="{B0EAE6D7-514C-4BDF-8636-ADAE14DC1BD2}"/>
    <cellStyle name="Vírgula 2 2 10 3 2" xfId="16396" xr:uid="{B04FC279-FDF3-4B34-AC04-0B6EA2F8F3A0}"/>
    <cellStyle name="Vírgula 2 2 10 4" xfId="10364" xr:uid="{767E3F3D-F6E6-4057-A317-33AC622EE96B}"/>
    <cellStyle name="Vírgula 2 2 11" xfId="2254" xr:uid="{2DD62E63-F590-4FFA-B084-C0C3D660808E}"/>
    <cellStyle name="Vírgula 2 2 11 2" xfId="5333" xr:uid="{9CE86DD7-D0EF-41F7-9EF5-15B8F9ADA4E3}"/>
    <cellStyle name="Vírgula 2 2 11 2 2" xfId="14386" xr:uid="{06D12046-1D82-41AD-89B3-51DCBD69BD59}"/>
    <cellStyle name="Vírgula 2 2 11 3" xfId="8347" xr:uid="{283E8D7A-6528-4638-A5AA-1552E4894256}"/>
    <cellStyle name="Vírgula 2 2 11 3 2" xfId="17400" xr:uid="{0BBC7E6A-79D4-4F0F-9018-C76AA1B41B40}"/>
    <cellStyle name="Vírgula 2 2 11 4" xfId="11368" xr:uid="{F89F4DA9-8AF5-4E04-8E78-BC71C443E00C}"/>
    <cellStyle name="Vírgula 2 2 12" xfId="3298" xr:uid="{7AA80FC9-6F29-419F-8EF4-7C7013CB8F36}"/>
    <cellStyle name="Vírgula 2 2 13" xfId="3323" xr:uid="{79EACBC5-D634-45D0-AB1A-DDDA877A5265}"/>
    <cellStyle name="Vírgula 2 2 13 2" xfId="12376" xr:uid="{D3267D2E-FB68-45A9-850A-AA8DDD016995}"/>
    <cellStyle name="Vírgula 2 2 14" xfId="6337" xr:uid="{905DF316-EF20-4A7B-B61B-8F784DA367FF}"/>
    <cellStyle name="Vírgula 2 2 14 2" xfId="15390" xr:uid="{3944A0F0-0579-4C0A-B4BF-FA55B6C7C736}"/>
    <cellStyle name="Vírgula 2 2 15" xfId="9357" xr:uid="{D3E922CF-2EF2-44B5-BACC-73787ADE5FDE}"/>
    <cellStyle name="Vírgula 2 2 2" xfId="85" xr:uid="{49255444-12E2-4469-8443-959B9D72A0E0}"/>
    <cellStyle name="Vírgula 2 2 2 10" xfId="3327" xr:uid="{AEDAC48A-18AE-4B51-A4F9-80A76C5D0468}"/>
    <cellStyle name="Vírgula 2 2 2 10 2" xfId="12380" xr:uid="{E4A31081-ED81-414E-996E-36C1AE2C6F0B}"/>
    <cellStyle name="Vírgula 2 2 2 11" xfId="6341" xr:uid="{A2147ED1-1EC1-4181-ABAB-385C551C4282}"/>
    <cellStyle name="Vírgula 2 2 2 11 2" xfId="15394" xr:uid="{C8B2B2B1-6181-4B13-A7BE-37AE8C142970}"/>
    <cellStyle name="Vírgula 2 2 2 12" xfId="9361" xr:uid="{EC7AB84D-FECA-43BF-8FCC-FBDCDCF29BA2}"/>
    <cellStyle name="Vírgula 2 2 2 2" xfId="97" xr:uid="{E063ED82-6B92-45F1-B8BE-66BF4DEA67DC}"/>
    <cellStyle name="Vírgula 2 2 2 2 10" xfId="6349" xr:uid="{5F1B6581-CC45-4D39-A1A4-93D7A98A7491}"/>
    <cellStyle name="Vírgula 2 2 2 2 10 2" xfId="15402" xr:uid="{2603E32F-0073-46D6-B34F-A5382974468B}"/>
    <cellStyle name="Vírgula 2 2 2 2 11" xfId="9369" xr:uid="{947819CE-9716-4AD9-8D82-F809485439A8}"/>
    <cellStyle name="Vírgula 2 2 2 2 2" xfId="113" xr:uid="{5835438F-A158-416D-A4E8-667E360E3314}"/>
    <cellStyle name="Vírgula 2 2 2 2 2 10" xfId="9385" xr:uid="{343DC6D8-7E11-4EBE-9B7C-1C70F8A58D8B}"/>
    <cellStyle name="Vírgula 2 2 2 2 2 2" xfId="145" xr:uid="{1159670D-2E6A-424A-9590-238E95CA09FC}"/>
    <cellStyle name="Vírgula 2 2 2 2 2 2 2" xfId="472" xr:uid="{7D5AC08F-DE86-476D-9A37-8389A2C5CF0C}"/>
    <cellStyle name="Vírgula 2 2 2 2 2 2 2 2" xfId="1036" xr:uid="{81167635-B79B-457C-A0D8-817EC3847F61}"/>
    <cellStyle name="Vírgula 2 2 2 2 2 2 2 2 2" xfId="2040" xr:uid="{44A496C2-66E1-4FAD-8801-99115DB785B1}"/>
    <cellStyle name="Vírgula 2 2 2 2 2 2 2 2 2 2" xfId="5119" xr:uid="{B82FCD4D-4036-484F-B0A9-AD7B70FB6114}"/>
    <cellStyle name="Vírgula 2 2 2 2 2 2 2 2 2 2 2" xfId="14172" xr:uid="{65F926D6-219E-48BC-A876-9785651F251E}"/>
    <cellStyle name="Vírgula 2 2 2 2 2 2 2 2 2 3" xfId="8133" xr:uid="{9EA69672-F37B-4044-9BBA-8119CBE67967}"/>
    <cellStyle name="Vírgula 2 2 2 2 2 2 2 2 2 3 2" xfId="17186" xr:uid="{1B81A9CF-65DA-4493-9474-2CA888B2C07A}"/>
    <cellStyle name="Vírgula 2 2 2 2 2 2 2 2 2 4" xfId="11154" xr:uid="{A0D5EDD4-9339-4DFD-9296-F522295CEBFE}"/>
    <cellStyle name="Vírgula 2 2 2 2 2 2 2 2 3" xfId="3044" xr:uid="{C35C8935-A03A-4DE0-BFF8-D5B544607227}"/>
    <cellStyle name="Vírgula 2 2 2 2 2 2 2 2 3 2" xfId="6123" xr:uid="{503F4AA4-56AA-4AB2-B26A-69FF3CDF1F86}"/>
    <cellStyle name="Vírgula 2 2 2 2 2 2 2 2 3 2 2" xfId="15176" xr:uid="{6E664551-9B10-4C1D-991B-A5AAA8A9A772}"/>
    <cellStyle name="Vírgula 2 2 2 2 2 2 2 2 3 3" xfId="9137" xr:uid="{4556F321-9E45-475E-8AE4-F4C866A73635}"/>
    <cellStyle name="Vírgula 2 2 2 2 2 2 2 2 3 3 2" xfId="18190" xr:uid="{E54F9C31-2F17-431C-B2F1-1DED3E21E2BA}"/>
    <cellStyle name="Vírgula 2 2 2 2 2 2 2 2 3 4" xfId="12158" xr:uid="{3BE707AB-163F-4048-A88B-C1B1644D2919}"/>
    <cellStyle name="Vírgula 2 2 2 2 2 2 2 2 4" xfId="4115" xr:uid="{3BC08277-6FC5-430D-AC5B-A8139FE0BE69}"/>
    <cellStyle name="Vírgula 2 2 2 2 2 2 2 2 4 2" xfId="13168" xr:uid="{63A56FE3-680D-48C0-A941-039E2F53B55B}"/>
    <cellStyle name="Vírgula 2 2 2 2 2 2 2 2 5" xfId="7129" xr:uid="{DE334AEB-1F77-451E-A318-81E64E0696B1}"/>
    <cellStyle name="Vírgula 2 2 2 2 2 2 2 2 5 2" xfId="16182" xr:uid="{B2DCEAE6-7B6E-42E8-8908-613AFD89C84B}"/>
    <cellStyle name="Vírgula 2 2 2 2 2 2 2 2 6" xfId="10150" xr:uid="{BFF052E0-D91C-4AC0-8E9E-5C5C9A574712}"/>
    <cellStyle name="Vírgula 2 2 2 2 2 2 2 3" xfId="1037" xr:uid="{BC88E8DD-711C-41FD-8A58-E2A353EA694E}"/>
    <cellStyle name="Vírgula 2 2 2 2 2 2 2 3 2" xfId="2041" xr:uid="{E13213F5-5823-427E-9008-3D9BCFC3C35A}"/>
    <cellStyle name="Vírgula 2 2 2 2 2 2 2 3 2 2" xfId="5120" xr:uid="{FF84BD82-0098-4B58-B748-A71755D8377E}"/>
    <cellStyle name="Vírgula 2 2 2 2 2 2 2 3 2 2 2" xfId="14173" xr:uid="{FB3D51A3-90D2-40D5-9218-746E0D1440EE}"/>
    <cellStyle name="Vírgula 2 2 2 2 2 2 2 3 2 3" xfId="8134" xr:uid="{1E54BAD6-3F0A-470E-89B0-DD3290FE337C}"/>
    <cellStyle name="Vírgula 2 2 2 2 2 2 2 3 2 3 2" xfId="17187" xr:uid="{1B499A52-51CC-44B2-AA55-98DAF30ED007}"/>
    <cellStyle name="Vírgula 2 2 2 2 2 2 2 3 2 4" xfId="11155" xr:uid="{45EC2B42-D04A-44CA-A3EF-9EA526AE7365}"/>
    <cellStyle name="Vírgula 2 2 2 2 2 2 2 3 3" xfId="3045" xr:uid="{2016FE10-DB0C-4EB1-8507-5E62F494A7C2}"/>
    <cellStyle name="Vírgula 2 2 2 2 2 2 2 3 3 2" xfId="6124" xr:uid="{CBEAFBCC-D78B-4ECB-BE84-2F360D078596}"/>
    <cellStyle name="Vírgula 2 2 2 2 2 2 2 3 3 2 2" xfId="15177" xr:uid="{A858BB6E-A6CA-4710-A4D3-C8FF82026880}"/>
    <cellStyle name="Vírgula 2 2 2 2 2 2 2 3 3 3" xfId="9138" xr:uid="{B3BF2076-A672-4B74-A520-C9DC03CEDE74}"/>
    <cellStyle name="Vírgula 2 2 2 2 2 2 2 3 3 3 2" xfId="18191" xr:uid="{223CE30D-B6DB-455C-A170-02033111B6CB}"/>
    <cellStyle name="Vírgula 2 2 2 2 2 2 2 3 3 4" xfId="12159" xr:uid="{CA37E76C-AC0F-4FE4-89E7-598831DFF2E0}"/>
    <cellStyle name="Vírgula 2 2 2 2 2 2 2 3 4" xfId="4116" xr:uid="{B757406C-600A-48E5-81F3-5B6C753C5091}"/>
    <cellStyle name="Vírgula 2 2 2 2 2 2 2 3 4 2" xfId="13169" xr:uid="{8C881079-9592-4541-BB6D-A6FCD1852172}"/>
    <cellStyle name="Vírgula 2 2 2 2 2 2 2 3 5" xfId="7130" xr:uid="{908BBB47-C86A-40E3-BEC1-9C1FE0EE7159}"/>
    <cellStyle name="Vírgula 2 2 2 2 2 2 2 3 5 2" xfId="16183" xr:uid="{39FD4338-4C78-431E-9235-79CFC1C509AB}"/>
    <cellStyle name="Vírgula 2 2 2 2 2 2 2 3 6" xfId="10151" xr:uid="{E849E76B-8253-432B-8E49-093A07117ACF}"/>
    <cellStyle name="Vírgula 2 2 2 2 2 2 2 4" xfId="1481" xr:uid="{24219746-0403-4DA2-9C2A-6B87C2B9AD36}"/>
    <cellStyle name="Vírgula 2 2 2 2 2 2 2 4 2" xfId="4560" xr:uid="{4CFB2BDD-9A13-4D9F-8706-B991862FD3A1}"/>
    <cellStyle name="Vírgula 2 2 2 2 2 2 2 4 2 2" xfId="13613" xr:uid="{98E6B09B-AB63-4355-8753-CB962D80FD81}"/>
    <cellStyle name="Vírgula 2 2 2 2 2 2 2 4 3" xfId="7574" xr:uid="{10802DE6-6A3D-4AB3-BD32-E169CA157F2B}"/>
    <cellStyle name="Vírgula 2 2 2 2 2 2 2 4 3 2" xfId="16627" xr:uid="{936DACF9-4EC5-4E5C-A899-DA6A49D7BCFE}"/>
    <cellStyle name="Vírgula 2 2 2 2 2 2 2 4 4" xfId="10595" xr:uid="{C3B414F3-1A9A-4BD7-A749-CD62D78B56E8}"/>
    <cellStyle name="Vírgula 2 2 2 2 2 2 2 5" xfId="2485" xr:uid="{261137B0-8F74-4DB6-AB8D-FBDE1C751EA8}"/>
    <cellStyle name="Vírgula 2 2 2 2 2 2 2 5 2" xfId="5564" xr:uid="{066139AE-9440-4A47-8A1A-8F1908F293CA}"/>
    <cellStyle name="Vírgula 2 2 2 2 2 2 2 5 2 2" xfId="14617" xr:uid="{671721FC-ED74-46B2-A6BE-B9AC6B6C14BB}"/>
    <cellStyle name="Vírgula 2 2 2 2 2 2 2 5 3" xfId="8578" xr:uid="{0023DAE9-0DE8-41D9-B84A-11F2C453136F}"/>
    <cellStyle name="Vírgula 2 2 2 2 2 2 2 5 3 2" xfId="17631" xr:uid="{4F7C6289-20C8-4685-8C75-12437095BA42}"/>
    <cellStyle name="Vírgula 2 2 2 2 2 2 2 5 4" xfId="11599" xr:uid="{70B03954-EAB9-4BA9-B098-2AF937B9FC99}"/>
    <cellStyle name="Vírgula 2 2 2 2 2 2 2 6" xfId="3555" xr:uid="{251D0E70-DC0D-4948-80C9-8E2A6A8D7520}"/>
    <cellStyle name="Vírgula 2 2 2 2 2 2 2 6 2" xfId="12608" xr:uid="{0F00DA57-AB26-454A-A48C-5642426FA69C}"/>
    <cellStyle name="Vírgula 2 2 2 2 2 2 2 7" xfId="6569" xr:uid="{35ED9D56-0DD1-4BA0-B77F-FECF8F6DEEF9}"/>
    <cellStyle name="Vírgula 2 2 2 2 2 2 2 7 2" xfId="15622" xr:uid="{721C687E-2505-4441-999F-FDA8E73E8258}"/>
    <cellStyle name="Vírgula 2 2 2 2 2 2 2 8" xfId="9589" xr:uid="{8F980E90-C93F-4515-8570-6AD5F9C14A99}"/>
    <cellStyle name="Vírgula 2 2 2 2 2 2 3" xfId="1038" xr:uid="{2C6C9E96-A1B5-4080-9E7A-7EA05AA57EA8}"/>
    <cellStyle name="Vírgula 2 2 2 2 2 2 3 2" xfId="2042" xr:uid="{DE420F90-C320-45C2-BC28-80E55A692A05}"/>
    <cellStyle name="Vírgula 2 2 2 2 2 2 3 2 2" xfId="5121" xr:uid="{207CA517-E135-4BE7-9EEE-C0B82D3CFF47}"/>
    <cellStyle name="Vírgula 2 2 2 2 2 2 3 2 2 2" xfId="14174" xr:uid="{E0670027-3CEB-4D51-A43C-D46E555D3A06}"/>
    <cellStyle name="Vírgula 2 2 2 2 2 2 3 2 3" xfId="8135" xr:uid="{4B64949B-BF11-43BD-A00F-6F3CEBB66372}"/>
    <cellStyle name="Vírgula 2 2 2 2 2 2 3 2 3 2" xfId="17188" xr:uid="{58C46E1D-276F-4206-8938-9702BAC44998}"/>
    <cellStyle name="Vírgula 2 2 2 2 2 2 3 2 4" xfId="11156" xr:uid="{95A185AE-865A-40CF-8BAE-F2AE94DA98BE}"/>
    <cellStyle name="Vírgula 2 2 2 2 2 2 3 3" xfId="3046" xr:uid="{2F207963-6D2C-42B7-87F5-74C40724300F}"/>
    <cellStyle name="Vírgula 2 2 2 2 2 2 3 3 2" xfId="6125" xr:uid="{139384B9-1F30-4A10-8193-F3D2CFDC2EFB}"/>
    <cellStyle name="Vírgula 2 2 2 2 2 2 3 3 2 2" xfId="15178" xr:uid="{333C33A3-9AB4-4E92-8D53-6C90D25E7F55}"/>
    <cellStyle name="Vírgula 2 2 2 2 2 2 3 3 3" xfId="9139" xr:uid="{1023F47A-C68A-455D-9AB5-AB8A04948D41}"/>
    <cellStyle name="Vírgula 2 2 2 2 2 2 3 3 3 2" xfId="18192" xr:uid="{046197D6-F126-4978-BCE3-639FCF83D6E7}"/>
    <cellStyle name="Vírgula 2 2 2 2 2 2 3 3 4" xfId="12160" xr:uid="{21138C28-5739-4998-8BC8-A4BCBDFBD95E}"/>
    <cellStyle name="Vírgula 2 2 2 2 2 2 3 4" xfId="4117" xr:uid="{80947799-0956-49D0-A92A-E7EA245BD8B6}"/>
    <cellStyle name="Vírgula 2 2 2 2 2 2 3 4 2" xfId="13170" xr:uid="{1ABC5EA2-3D3A-49A6-A552-C4342F8AE7F3}"/>
    <cellStyle name="Vírgula 2 2 2 2 2 2 3 5" xfId="7131" xr:uid="{96E6CE11-C662-4AA2-85FB-779D392E7FC5}"/>
    <cellStyle name="Vírgula 2 2 2 2 2 2 3 5 2" xfId="16184" xr:uid="{CC69E03F-7852-4BEA-8A0D-8A5AD0ECFCD3}"/>
    <cellStyle name="Vírgula 2 2 2 2 2 2 3 6" xfId="10152" xr:uid="{B0AD0A48-F3C8-454F-8AF9-5B7E30C4E873}"/>
    <cellStyle name="Vírgula 2 2 2 2 2 2 4" xfId="1039" xr:uid="{2ACBCDEF-155B-4743-8D2D-25B51664C67E}"/>
    <cellStyle name="Vírgula 2 2 2 2 2 2 4 2" xfId="2043" xr:uid="{3E354826-D86F-4438-AD5A-A0475D1B2E64}"/>
    <cellStyle name="Vírgula 2 2 2 2 2 2 4 2 2" xfId="5122" xr:uid="{11F6B10E-B16B-47FB-92BB-361F7ABA8859}"/>
    <cellStyle name="Vírgula 2 2 2 2 2 2 4 2 2 2" xfId="14175" xr:uid="{D0B194CF-FB0D-4BE1-A4EA-2CC57A357F72}"/>
    <cellStyle name="Vírgula 2 2 2 2 2 2 4 2 3" xfId="8136" xr:uid="{6EBE8D36-8B41-457C-8D1C-39F4AB8AEDE9}"/>
    <cellStyle name="Vírgula 2 2 2 2 2 2 4 2 3 2" xfId="17189" xr:uid="{18E46FC2-DCA9-4D76-BB48-247ED504474F}"/>
    <cellStyle name="Vírgula 2 2 2 2 2 2 4 2 4" xfId="11157" xr:uid="{150F72AD-DBC4-4D74-9C40-32AB1F16BE23}"/>
    <cellStyle name="Vírgula 2 2 2 2 2 2 4 3" xfId="3047" xr:uid="{5BDD9E7A-8971-42BA-8D77-4476E0584476}"/>
    <cellStyle name="Vírgula 2 2 2 2 2 2 4 3 2" xfId="6126" xr:uid="{DEAF385F-2844-4DF8-A6C8-237A6F02E1C3}"/>
    <cellStyle name="Vírgula 2 2 2 2 2 2 4 3 2 2" xfId="15179" xr:uid="{4720BB88-73B0-46E0-BBC5-4770B21DD81A}"/>
    <cellStyle name="Vírgula 2 2 2 2 2 2 4 3 3" xfId="9140" xr:uid="{EEA11007-CE33-443F-8569-FD722646C30D}"/>
    <cellStyle name="Vírgula 2 2 2 2 2 2 4 3 3 2" xfId="18193" xr:uid="{8A0C089C-405A-4B97-A7A6-5547D0F91BF5}"/>
    <cellStyle name="Vírgula 2 2 2 2 2 2 4 3 4" xfId="12161" xr:uid="{E21AA902-35DD-4939-9801-83EFD24EAED8}"/>
    <cellStyle name="Vírgula 2 2 2 2 2 2 4 4" xfId="4118" xr:uid="{669095E8-5A04-4B5F-846A-1C0E0BC1C2E4}"/>
    <cellStyle name="Vírgula 2 2 2 2 2 2 4 4 2" xfId="13171" xr:uid="{401CFEAC-332C-4C61-9DCC-8DB0682A231F}"/>
    <cellStyle name="Vírgula 2 2 2 2 2 2 4 5" xfId="7132" xr:uid="{EA6B9E18-CB19-40C1-99BE-11B847E9D65C}"/>
    <cellStyle name="Vírgula 2 2 2 2 2 2 4 5 2" xfId="16185" xr:uid="{C2CD87E2-5900-41DA-A65D-B3BF71335365}"/>
    <cellStyle name="Vírgula 2 2 2 2 2 2 4 6" xfId="10153" xr:uid="{6028FAF0-B5E3-4047-95DC-FF000BD12598}"/>
    <cellStyle name="Vírgula 2 2 2 2 2 2 5" xfId="1310" xr:uid="{8189F157-CF17-4C54-B27E-57BAA0703B66}"/>
    <cellStyle name="Vírgula 2 2 2 2 2 2 5 2" xfId="4389" xr:uid="{5E4A0004-1232-4BA9-AEF6-CE4B524ABDA9}"/>
    <cellStyle name="Vírgula 2 2 2 2 2 2 5 2 2" xfId="13442" xr:uid="{A7A36E99-CB74-4B47-BC3C-A1B4A1231B22}"/>
    <cellStyle name="Vírgula 2 2 2 2 2 2 5 3" xfId="7403" xr:uid="{17D1D270-E8C7-4E25-9F38-22D4944AF7F7}"/>
    <cellStyle name="Vírgula 2 2 2 2 2 2 5 3 2" xfId="16456" xr:uid="{2F574DCE-E0CC-4C74-B903-615A798BDCFF}"/>
    <cellStyle name="Vírgula 2 2 2 2 2 2 5 4" xfId="10424" xr:uid="{EA6ADA65-1016-4E4C-8487-5205924301D6}"/>
    <cellStyle name="Vírgula 2 2 2 2 2 2 6" xfId="2314" xr:uid="{6B8AB890-2A25-4619-80F0-D106B64A86FB}"/>
    <cellStyle name="Vírgula 2 2 2 2 2 2 6 2" xfId="5393" xr:uid="{34F87222-D1B3-43A6-B65D-B25E431AD58E}"/>
    <cellStyle name="Vírgula 2 2 2 2 2 2 6 2 2" xfId="14446" xr:uid="{72DDC8A8-B7EF-4123-AB24-801F862CF53D}"/>
    <cellStyle name="Vírgula 2 2 2 2 2 2 6 3" xfId="8407" xr:uid="{3978C8C5-DD89-4DAD-A980-093643B0593A}"/>
    <cellStyle name="Vírgula 2 2 2 2 2 2 6 3 2" xfId="17460" xr:uid="{D842D873-D86C-4B43-A2F4-318F34099071}"/>
    <cellStyle name="Vírgula 2 2 2 2 2 2 6 4" xfId="11428" xr:uid="{C32BDC5F-E660-4A65-9A11-9A050D544A08}"/>
    <cellStyle name="Vírgula 2 2 2 2 2 2 7" xfId="3383" xr:uid="{85CE7933-637C-486C-A24F-551BCE308697}"/>
    <cellStyle name="Vírgula 2 2 2 2 2 2 7 2" xfId="12436" xr:uid="{0EBD7CD2-CC5D-4CFB-AE59-F141EB8AE5F9}"/>
    <cellStyle name="Vírgula 2 2 2 2 2 2 8" xfId="6397" xr:uid="{DD0977CE-245A-455D-85D9-3DB66262295E}"/>
    <cellStyle name="Vírgula 2 2 2 2 2 2 8 2" xfId="15450" xr:uid="{49E39F35-6FC5-4811-BC10-414216863162}"/>
    <cellStyle name="Vírgula 2 2 2 2 2 2 9" xfId="9417" xr:uid="{7407F384-1952-413A-BC2E-8A278E8BDD82}"/>
    <cellStyle name="Vírgula 2 2 2 2 2 3" xfId="440" xr:uid="{67479E15-14B6-46C4-90AF-187924923B8B}"/>
    <cellStyle name="Vírgula 2 2 2 2 2 3 2" xfId="1040" xr:uid="{B97618EA-637B-4E4B-9338-D20240966ED1}"/>
    <cellStyle name="Vírgula 2 2 2 2 2 3 2 2" xfId="2044" xr:uid="{7E46A355-B24A-4F80-A1ED-E23384AAC30B}"/>
    <cellStyle name="Vírgula 2 2 2 2 2 3 2 2 2" xfId="5123" xr:uid="{B883C439-3C74-48C2-B132-581F2B866097}"/>
    <cellStyle name="Vírgula 2 2 2 2 2 3 2 2 2 2" xfId="14176" xr:uid="{2210CEEB-878C-40AE-A9EB-7680A06AE1C2}"/>
    <cellStyle name="Vírgula 2 2 2 2 2 3 2 2 3" xfId="8137" xr:uid="{48806895-2F9E-4B83-94D1-29988B93EFB3}"/>
    <cellStyle name="Vírgula 2 2 2 2 2 3 2 2 3 2" xfId="17190" xr:uid="{D07FA583-52AC-45FF-9EBF-3A701E4226F8}"/>
    <cellStyle name="Vírgula 2 2 2 2 2 3 2 2 4" xfId="11158" xr:uid="{2AC6DA4A-DF7E-4A2F-A9D8-E324371E1558}"/>
    <cellStyle name="Vírgula 2 2 2 2 2 3 2 3" xfId="3048" xr:uid="{55D26D4C-EC11-48EA-B64F-6EC8D12005FD}"/>
    <cellStyle name="Vírgula 2 2 2 2 2 3 2 3 2" xfId="6127" xr:uid="{EBD0D362-2A29-42C4-B107-63057D5B38E5}"/>
    <cellStyle name="Vírgula 2 2 2 2 2 3 2 3 2 2" xfId="15180" xr:uid="{F451A3CA-C8F8-482E-9958-AC292C715FB0}"/>
    <cellStyle name="Vírgula 2 2 2 2 2 3 2 3 3" xfId="9141" xr:uid="{B81C349E-2614-4AB4-A543-75E67A55E216}"/>
    <cellStyle name="Vírgula 2 2 2 2 2 3 2 3 3 2" xfId="18194" xr:uid="{68F74A03-988F-42AB-B1FE-7FC000B0B838}"/>
    <cellStyle name="Vírgula 2 2 2 2 2 3 2 3 4" xfId="12162" xr:uid="{B95A162A-86C3-46DB-B09B-2100DF841527}"/>
    <cellStyle name="Vírgula 2 2 2 2 2 3 2 4" xfId="4119" xr:uid="{4C5D9F38-E6D6-4AAB-B45B-B5FE11CA9FD2}"/>
    <cellStyle name="Vírgula 2 2 2 2 2 3 2 4 2" xfId="13172" xr:uid="{8E12DAFB-B26D-4874-9100-73B7DAF75D00}"/>
    <cellStyle name="Vírgula 2 2 2 2 2 3 2 5" xfId="7133" xr:uid="{76C5A3E3-981C-40A0-AA3E-720BF3C4369E}"/>
    <cellStyle name="Vírgula 2 2 2 2 2 3 2 5 2" xfId="16186" xr:uid="{2FA0D87F-C3D0-48B1-8CE9-D5ED3B081E12}"/>
    <cellStyle name="Vírgula 2 2 2 2 2 3 2 6" xfId="10154" xr:uid="{B81D24E8-19F7-4A20-BE75-A8F39E8F065E}"/>
    <cellStyle name="Vírgula 2 2 2 2 2 3 3" xfId="1041" xr:uid="{30DB4D62-7695-461F-8A84-8BEEDD912DDD}"/>
    <cellStyle name="Vírgula 2 2 2 2 2 3 3 2" xfId="2045" xr:uid="{0CE6F672-A708-485A-8197-CB3996F345E7}"/>
    <cellStyle name="Vírgula 2 2 2 2 2 3 3 2 2" xfId="5124" xr:uid="{CBFA8837-6EF9-49B9-A5B4-058B4F25E082}"/>
    <cellStyle name="Vírgula 2 2 2 2 2 3 3 2 2 2" xfId="14177" xr:uid="{CB60B191-18C1-48E8-9B0F-94C89ED325C6}"/>
    <cellStyle name="Vírgula 2 2 2 2 2 3 3 2 3" xfId="8138" xr:uid="{55B9C127-575F-40BC-BED8-B5E15F730FFE}"/>
    <cellStyle name="Vírgula 2 2 2 2 2 3 3 2 3 2" xfId="17191" xr:uid="{92B23ED9-F8F2-4824-ADD8-4E83A855E3A3}"/>
    <cellStyle name="Vírgula 2 2 2 2 2 3 3 2 4" xfId="11159" xr:uid="{2384413E-6C42-4981-AF24-195F61D009DC}"/>
    <cellStyle name="Vírgula 2 2 2 2 2 3 3 3" xfId="3049" xr:uid="{2F205ADF-5D2F-4DB7-801F-95F32233A9E5}"/>
    <cellStyle name="Vírgula 2 2 2 2 2 3 3 3 2" xfId="6128" xr:uid="{C98C7D32-7D14-4756-B41A-5633A6416F3F}"/>
    <cellStyle name="Vírgula 2 2 2 2 2 3 3 3 2 2" xfId="15181" xr:uid="{98FA58E9-6042-49F9-A211-3D09FEA186B6}"/>
    <cellStyle name="Vírgula 2 2 2 2 2 3 3 3 3" xfId="9142" xr:uid="{5C365D11-6417-4344-9617-AF685F2451BE}"/>
    <cellStyle name="Vírgula 2 2 2 2 2 3 3 3 3 2" xfId="18195" xr:uid="{A28EC373-F014-4B6C-9025-67F4FFA56B76}"/>
    <cellStyle name="Vírgula 2 2 2 2 2 3 3 3 4" xfId="12163" xr:uid="{B705D432-CB4D-4616-B605-79286F788DDD}"/>
    <cellStyle name="Vírgula 2 2 2 2 2 3 3 4" xfId="4120" xr:uid="{7E58632B-A0E1-4D01-B55E-301736951FDF}"/>
    <cellStyle name="Vírgula 2 2 2 2 2 3 3 4 2" xfId="13173" xr:uid="{DBA5F524-288A-45B4-9A45-C2634C5AA906}"/>
    <cellStyle name="Vírgula 2 2 2 2 2 3 3 5" xfId="7134" xr:uid="{DF4BA66D-015B-464C-B571-6531C01FD343}"/>
    <cellStyle name="Vírgula 2 2 2 2 2 3 3 5 2" xfId="16187" xr:uid="{912F6A2F-3C55-434A-A7DA-D3A62415CE45}"/>
    <cellStyle name="Vírgula 2 2 2 2 2 3 3 6" xfId="10155" xr:uid="{06664ED6-A9DE-4111-ACE7-49C0795FDFCF}"/>
    <cellStyle name="Vírgula 2 2 2 2 2 3 4" xfId="1449" xr:uid="{674C7480-715F-4810-BB93-D208AE4180B0}"/>
    <cellStyle name="Vírgula 2 2 2 2 2 3 4 2" xfId="4528" xr:uid="{CCC2A0EF-08CD-4E34-8BED-E1EE87EEFD79}"/>
    <cellStyle name="Vírgula 2 2 2 2 2 3 4 2 2" xfId="13581" xr:uid="{40BB59FE-2F2B-4040-9197-46A08D511595}"/>
    <cellStyle name="Vírgula 2 2 2 2 2 3 4 3" xfId="7542" xr:uid="{ED9ED603-6718-4978-A907-DADC1AB1F916}"/>
    <cellStyle name="Vírgula 2 2 2 2 2 3 4 3 2" xfId="16595" xr:uid="{8F5B84F5-3962-451D-BF62-36D15CCBDBDA}"/>
    <cellStyle name="Vírgula 2 2 2 2 2 3 4 4" xfId="10563" xr:uid="{E15F42C7-AB39-4A30-B2D4-BD2FCC1177E4}"/>
    <cellStyle name="Vírgula 2 2 2 2 2 3 5" xfId="2453" xr:uid="{02BBA966-0E66-4C81-8A0A-372F7A5B5803}"/>
    <cellStyle name="Vírgula 2 2 2 2 2 3 5 2" xfId="5532" xr:uid="{4306B493-871E-4E47-A526-8F34A7CB7787}"/>
    <cellStyle name="Vírgula 2 2 2 2 2 3 5 2 2" xfId="14585" xr:uid="{79F5D53F-60C8-4674-8831-944558A50730}"/>
    <cellStyle name="Vírgula 2 2 2 2 2 3 5 3" xfId="8546" xr:uid="{C0949D62-2EE6-473B-84CA-03A2C6A2E17C}"/>
    <cellStyle name="Vírgula 2 2 2 2 2 3 5 3 2" xfId="17599" xr:uid="{1BEB2D7F-41B6-442A-BE5B-F86AD1ACE605}"/>
    <cellStyle name="Vírgula 2 2 2 2 2 3 5 4" xfId="11567" xr:uid="{8BF0F671-58CA-41BF-B949-715638AF8A68}"/>
    <cellStyle name="Vírgula 2 2 2 2 2 3 6" xfId="3523" xr:uid="{A4B9DD6A-4191-40C2-B17D-C930F6B86364}"/>
    <cellStyle name="Vírgula 2 2 2 2 2 3 6 2" xfId="12576" xr:uid="{4C84F757-E924-43E6-BDDE-0DFBE55D5281}"/>
    <cellStyle name="Vírgula 2 2 2 2 2 3 7" xfId="6537" xr:uid="{77C55C67-A041-4ABF-B83D-6DFB8054E074}"/>
    <cellStyle name="Vírgula 2 2 2 2 2 3 7 2" xfId="15590" xr:uid="{72A3B242-A6B7-47E1-AB4F-900B0934BBDB}"/>
    <cellStyle name="Vírgula 2 2 2 2 2 3 8" xfId="9557" xr:uid="{C60A4719-88DA-42FF-B862-EEB85FAD2B43}"/>
    <cellStyle name="Vírgula 2 2 2 2 2 4" xfId="1042" xr:uid="{4127A4E5-8ED5-4EDF-855F-E111AA0A644B}"/>
    <cellStyle name="Vírgula 2 2 2 2 2 4 2" xfId="2046" xr:uid="{9C142F8C-9CA0-45A1-9974-ABF19D3585F0}"/>
    <cellStyle name="Vírgula 2 2 2 2 2 4 2 2" xfId="5125" xr:uid="{9A7795F7-1AF0-4E6E-96C8-F2C17F106431}"/>
    <cellStyle name="Vírgula 2 2 2 2 2 4 2 2 2" xfId="14178" xr:uid="{3BC908C8-07AD-47D6-9F57-4E7006C49905}"/>
    <cellStyle name="Vírgula 2 2 2 2 2 4 2 3" xfId="8139" xr:uid="{B9BEF193-AC03-4210-B3A4-53B20E151A8B}"/>
    <cellStyle name="Vírgula 2 2 2 2 2 4 2 3 2" xfId="17192" xr:uid="{6F39B6B8-3E2D-43D5-B7C8-A4B5D76F9C9C}"/>
    <cellStyle name="Vírgula 2 2 2 2 2 4 2 4" xfId="11160" xr:uid="{002E4FA4-C3D6-4CA1-BE90-FC07D9556570}"/>
    <cellStyle name="Vírgula 2 2 2 2 2 4 3" xfId="3050" xr:uid="{665F5125-6D3D-49AA-9E84-9B0DE31C3B5F}"/>
    <cellStyle name="Vírgula 2 2 2 2 2 4 3 2" xfId="6129" xr:uid="{2F39A09B-479F-4479-B91C-436705280365}"/>
    <cellStyle name="Vírgula 2 2 2 2 2 4 3 2 2" xfId="15182" xr:uid="{812105E8-FAE1-4ACE-9BEE-C37E19D6A222}"/>
    <cellStyle name="Vírgula 2 2 2 2 2 4 3 3" xfId="9143" xr:uid="{D1EA4D34-F1B1-43DD-955A-E1C902827DF5}"/>
    <cellStyle name="Vírgula 2 2 2 2 2 4 3 3 2" xfId="18196" xr:uid="{CFAC6749-0868-48CC-95AA-F1C5A5496327}"/>
    <cellStyle name="Vírgula 2 2 2 2 2 4 3 4" xfId="12164" xr:uid="{B07FD3F6-1538-488A-8CD1-E9560BAD3114}"/>
    <cellStyle name="Vírgula 2 2 2 2 2 4 4" xfId="4121" xr:uid="{FFFD32AB-9B3C-4D7A-AAE8-43EE46E83694}"/>
    <cellStyle name="Vírgula 2 2 2 2 2 4 4 2" xfId="13174" xr:uid="{424ED8BE-B587-46C9-AB1D-DF18BCA54C8D}"/>
    <cellStyle name="Vírgula 2 2 2 2 2 4 5" xfId="7135" xr:uid="{59762370-C36E-41F5-8A23-E5FC5599345C}"/>
    <cellStyle name="Vírgula 2 2 2 2 2 4 5 2" xfId="16188" xr:uid="{02F489E0-4759-49D9-9AAF-D4E7C5D1A2BF}"/>
    <cellStyle name="Vírgula 2 2 2 2 2 4 6" xfId="10156" xr:uid="{B0A284EC-F1A7-4219-B5F0-D5288FC15336}"/>
    <cellStyle name="Vírgula 2 2 2 2 2 5" xfId="1043" xr:uid="{A876899D-BE5F-47EC-97A1-939CF25727E9}"/>
    <cellStyle name="Vírgula 2 2 2 2 2 5 2" xfId="2047" xr:uid="{A3D4992D-80EA-4A6B-9AF5-289DECC6C4AC}"/>
    <cellStyle name="Vírgula 2 2 2 2 2 5 2 2" xfId="5126" xr:uid="{2BC893A4-6264-4339-A09A-D6E2624CF787}"/>
    <cellStyle name="Vírgula 2 2 2 2 2 5 2 2 2" xfId="14179" xr:uid="{B4D21324-3B40-4DFC-87F7-74D3F0A29D24}"/>
    <cellStyle name="Vírgula 2 2 2 2 2 5 2 3" xfId="8140" xr:uid="{AC762001-8F51-4D42-8DBE-2816B55C4D0E}"/>
    <cellStyle name="Vírgula 2 2 2 2 2 5 2 3 2" xfId="17193" xr:uid="{231E8D00-79B9-451B-9777-7A09D6FF87D2}"/>
    <cellStyle name="Vírgula 2 2 2 2 2 5 2 4" xfId="11161" xr:uid="{6FC60AE5-EAB2-41AF-9B9C-58829111E455}"/>
    <cellStyle name="Vírgula 2 2 2 2 2 5 3" xfId="3051" xr:uid="{FFFEAFEF-766F-4FB0-8C21-0BBB7FB72649}"/>
    <cellStyle name="Vírgula 2 2 2 2 2 5 3 2" xfId="6130" xr:uid="{B929231A-A691-4F92-A387-C003927410E1}"/>
    <cellStyle name="Vírgula 2 2 2 2 2 5 3 2 2" xfId="15183" xr:uid="{783861FF-EEA3-4850-BB4B-8BEBD909506C}"/>
    <cellStyle name="Vírgula 2 2 2 2 2 5 3 3" xfId="9144" xr:uid="{FB9B137E-318E-4725-956C-1EB17A382DC1}"/>
    <cellStyle name="Vírgula 2 2 2 2 2 5 3 3 2" xfId="18197" xr:uid="{221DD472-616B-4C8B-A7D6-9F3DE3F0C86F}"/>
    <cellStyle name="Vírgula 2 2 2 2 2 5 3 4" xfId="12165" xr:uid="{3CB39C25-7F18-4017-9719-71F71C8EC543}"/>
    <cellStyle name="Vírgula 2 2 2 2 2 5 4" xfId="4122" xr:uid="{CDCCFB64-4752-4F33-8C40-0ACA8D779CC8}"/>
    <cellStyle name="Vírgula 2 2 2 2 2 5 4 2" xfId="13175" xr:uid="{137FA14C-3F53-440C-9F42-8E663B0DB0A3}"/>
    <cellStyle name="Vírgula 2 2 2 2 2 5 5" xfId="7136" xr:uid="{871C6D24-F167-44BC-9D75-A05B4E4E1612}"/>
    <cellStyle name="Vírgula 2 2 2 2 2 5 5 2" xfId="16189" xr:uid="{249E5D22-3D04-4E4D-8F4D-D9A18DA56CFB}"/>
    <cellStyle name="Vírgula 2 2 2 2 2 5 6" xfId="10157" xr:uid="{71AD53AA-6085-42C3-BD55-5021F2F3C4AE}"/>
    <cellStyle name="Vírgula 2 2 2 2 2 6" xfId="1278" xr:uid="{3D4DD087-BE55-4F49-941E-3673A74E6287}"/>
    <cellStyle name="Vírgula 2 2 2 2 2 6 2" xfId="4357" xr:uid="{FFF15E95-B04D-4B7B-A949-33BA63958A8F}"/>
    <cellStyle name="Vírgula 2 2 2 2 2 6 2 2" xfId="13410" xr:uid="{CCE43065-98E8-4C87-A872-A0DC146C84CC}"/>
    <cellStyle name="Vírgula 2 2 2 2 2 6 3" xfId="7371" xr:uid="{0ED9C656-413E-441E-B711-D604DD689BE3}"/>
    <cellStyle name="Vírgula 2 2 2 2 2 6 3 2" xfId="16424" xr:uid="{4B91FF8B-4F64-4178-BAC9-5317775E1E71}"/>
    <cellStyle name="Vírgula 2 2 2 2 2 6 4" xfId="10392" xr:uid="{76CE6BE8-3AEA-412B-B340-0A346944DA99}"/>
    <cellStyle name="Vírgula 2 2 2 2 2 7" xfId="2282" xr:uid="{127B8294-D055-42B5-B6F2-BE0E7F37B0CD}"/>
    <cellStyle name="Vírgula 2 2 2 2 2 7 2" xfId="5361" xr:uid="{747554FB-7081-48F0-8774-7441225E3E20}"/>
    <cellStyle name="Vírgula 2 2 2 2 2 7 2 2" xfId="14414" xr:uid="{91BB9922-F3DD-4A9F-BC3E-C04E7159C295}"/>
    <cellStyle name="Vírgula 2 2 2 2 2 7 3" xfId="8375" xr:uid="{94AC8854-5B02-4288-BA7E-4E3A599A29ED}"/>
    <cellStyle name="Vírgula 2 2 2 2 2 7 3 2" xfId="17428" xr:uid="{DB504017-92D4-4777-909B-41D58B1191DD}"/>
    <cellStyle name="Vírgula 2 2 2 2 2 7 4" xfId="11396" xr:uid="{78800323-EB6D-4EC6-9AE8-261C2F5BA4DC}"/>
    <cellStyle name="Vírgula 2 2 2 2 2 8" xfId="3351" xr:uid="{8083164D-6CC5-4DA6-AA09-186D583504B6}"/>
    <cellStyle name="Vírgula 2 2 2 2 2 8 2" xfId="12404" xr:uid="{858C7FF8-C8B5-4906-AC53-5CCB22393B41}"/>
    <cellStyle name="Vírgula 2 2 2 2 2 9" xfId="6365" xr:uid="{F1C24CA7-C4E8-41ED-A3A1-5FAEE558C390}"/>
    <cellStyle name="Vírgula 2 2 2 2 2 9 2" xfId="15418" xr:uid="{F869D769-2842-4430-9B7B-BA9E0F9F6513}"/>
    <cellStyle name="Vírgula 2 2 2 2 3" xfId="129" xr:uid="{2B8296BC-4146-404F-9251-945260A7DDD4}"/>
    <cellStyle name="Vírgula 2 2 2 2 3 2" xfId="456" xr:uid="{4C8C3A9B-C413-4EC9-806A-BA46AD336CE4}"/>
    <cellStyle name="Vírgula 2 2 2 2 3 2 2" xfId="1044" xr:uid="{01CD5049-E094-4282-A7A3-C2EF14D15C19}"/>
    <cellStyle name="Vírgula 2 2 2 2 3 2 2 2" xfId="2048" xr:uid="{897FE2F6-FE37-4964-AD13-B4422AF5F692}"/>
    <cellStyle name="Vírgula 2 2 2 2 3 2 2 2 2" xfId="5127" xr:uid="{78C1D1F4-33C0-4B0A-870B-8F1779BA27EA}"/>
    <cellStyle name="Vírgula 2 2 2 2 3 2 2 2 2 2" xfId="14180" xr:uid="{3C64AFA5-3BCF-48A6-9D6E-21C848F3CCDD}"/>
    <cellStyle name="Vírgula 2 2 2 2 3 2 2 2 3" xfId="8141" xr:uid="{B77EFF24-958A-42E8-9FBD-AD7E5208D3CA}"/>
    <cellStyle name="Vírgula 2 2 2 2 3 2 2 2 3 2" xfId="17194" xr:uid="{7A9A8FD2-28B7-4877-82AB-A6014CCEBD2C}"/>
    <cellStyle name="Vírgula 2 2 2 2 3 2 2 2 4" xfId="11162" xr:uid="{77D12A4A-3204-494D-9C0F-6AE3AE42DD42}"/>
    <cellStyle name="Vírgula 2 2 2 2 3 2 2 3" xfId="3052" xr:uid="{7DC7E60D-D73B-43E8-A39F-545A789F531C}"/>
    <cellStyle name="Vírgula 2 2 2 2 3 2 2 3 2" xfId="6131" xr:uid="{8A6E20A8-9409-427D-86D9-74EE40691BB2}"/>
    <cellStyle name="Vírgula 2 2 2 2 3 2 2 3 2 2" xfId="15184" xr:uid="{156202FD-97CA-4284-BFA9-1BF94E39F6E0}"/>
    <cellStyle name="Vírgula 2 2 2 2 3 2 2 3 3" xfId="9145" xr:uid="{4DEE3D85-2129-4155-9F83-F1FCA65194C0}"/>
    <cellStyle name="Vírgula 2 2 2 2 3 2 2 3 3 2" xfId="18198" xr:uid="{3A975ADF-CD08-4C89-85DD-79D360272AA4}"/>
    <cellStyle name="Vírgula 2 2 2 2 3 2 2 3 4" xfId="12166" xr:uid="{961D4DF9-E9AC-49C3-A33A-E8989EDB6862}"/>
    <cellStyle name="Vírgula 2 2 2 2 3 2 2 4" xfId="4123" xr:uid="{F990A0E6-0DB9-4367-B6C4-AB5B0AAFB3E7}"/>
    <cellStyle name="Vírgula 2 2 2 2 3 2 2 4 2" xfId="13176" xr:uid="{2E741B67-F6A7-434F-AA80-37C1636A3188}"/>
    <cellStyle name="Vírgula 2 2 2 2 3 2 2 5" xfId="7137" xr:uid="{04DA3C82-02D6-4E2E-915D-0707B94DA918}"/>
    <cellStyle name="Vírgula 2 2 2 2 3 2 2 5 2" xfId="16190" xr:uid="{F25CE54B-8059-4F0F-A018-E87BEDE1B0DD}"/>
    <cellStyle name="Vírgula 2 2 2 2 3 2 2 6" xfId="10158" xr:uid="{6AF282E5-8521-4223-BA8E-020C5B52D70C}"/>
    <cellStyle name="Vírgula 2 2 2 2 3 2 3" xfId="1045" xr:uid="{7B197565-50D1-45DB-9F49-D31F35533DBC}"/>
    <cellStyle name="Vírgula 2 2 2 2 3 2 3 2" xfId="2049" xr:uid="{3ECF96E9-1093-4C0E-84B8-8496CB592239}"/>
    <cellStyle name="Vírgula 2 2 2 2 3 2 3 2 2" xfId="5128" xr:uid="{A1E1CCBE-592F-4DD2-A11B-21EB37850924}"/>
    <cellStyle name="Vírgula 2 2 2 2 3 2 3 2 2 2" xfId="14181" xr:uid="{372477A4-63C5-4BC7-859E-62E99E2CB967}"/>
    <cellStyle name="Vírgula 2 2 2 2 3 2 3 2 3" xfId="8142" xr:uid="{EE831E9B-A693-4DDE-8352-70F87EBD739B}"/>
    <cellStyle name="Vírgula 2 2 2 2 3 2 3 2 3 2" xfId="17195" xr:uid="{56E8478D-133D-4D4D-B404-FFFEC53D7EA7}"/>
    <cellStyle name="Vírgula 2 2 2 2 3 2 3 2 4" xfId="11163" xr:uid="{29A465C8-2B94-4F60-9CA1-379C177F8937}"/>
    <cellStyle name="Vírgula 2 2 2 2 3 2 3 3" xfId="3053" xr:uid="{C51DCD50-6981-46BF-B293-DFCBB8A2A22D}"/>
    <cellStyle name="Vírgula 2 2 2 2 3 2 3 3 2" xfId="6132" xr:uid="{C6CE6A5C-C845-4373-A793-AF08C9E23176}"/>
    <cellStyle name="Vírgula 2 2 2 2 3 2 3 3 2 2" xfId="15185" xr:uid="{08F4E8ED-11A4-4EDE-A1ED-2FE7484B404B}"/>
    <cellStyle name="Vírgula 2 2 2 2 3 2 3 3 3" xfId="9146" xr:uid="{37699963-CBE7-4A6C-B2E7-2ADC891915E4}"/>
    <cellStyle name="Vírgula 2 2 2 2 3 2 3 3 3 2" xfId="18199" xr:uid="{45C92968-44A5-4BAB-AD05-DEDE73BE9445}"/>
    <cellStyle name="Vírgula 2 2 2 2 3 2 3 3 4" xfId="12167" xr:uid="{3EDA8D91-BD06-4016-A249-95C62F89AE47}"/>
    <cellStyle name="Vírgula 2 2 2 2 3 2 3 4" xfId="4124" xr:uid="{69529A23-7F34-45A3-8B2E-0F189395881C}"/>
    <cellStyle name="Vírgula 2 2 2 2 3 2 3 4 2" xfId="13177" xr:uid="{D7A18A2E-92EE-4C2A-8C5B-F62C7FD666A4}"/>
    <cellStyle name="Vírgula 2 2 2 2 3 2 3 5" xfId="7138" xr:uid="{21823174-4C92-470D-B3BE-4DFC30D2FBEA}"/>
    <cellStyle name="Vírgula 2 2 2 2 3 2 3 5 2" xfId="16191" xr:uid="{8FBB899C-6500-45FA-B392-A048262F1341}"/>
    <cellStyle name="Vírgula 2 2 2 2 3 2 3 6" xfId="10159" xr:uid="{2F58DF21-26C5-4F9A-AE62-7AD800CF5641}"/>
    <cellStyle name="Vírgula 2 2 2 2 3 2 4" xfId="1465" xr:uid="{623C7EA8-6589-4DAF-8D1A-180CD4F18AAF}"/>
    <cellStyle name="Vírgula 2 2 2 2 3 2 4 2" xfId="4544" xr:uid="{19F36630-D137-424C-8C43-87F653B3A176}"/>
    <cellStyle name="Vírgula 2 2 2 2 3 2 4 2 2" xfId="13597" xr:uid="{2530E725-51FA-43C2-B82D-1AB3EBCF2BEC}"/>
    <cellStyle name="Vírgula 2 2 2 2 3 2 4 3" xfId="7558" xr:uid="{C3744255-2B62-48C3-8895-53E7F300A29F}"/>
    <cellStyle name="Vírgula 2 2 2 2 3 2 4 3 2" xfId="16611" xr:uid="{E1B91507-9D91-4EEE-ACCE-95191D9250C9}"/>
    <cellStyle name="Vírgula 2 2 2 2 3 2 4 4" xfId="10579" xr:uid="{F5831AE7-EFC4-43AE-B6A3-B459DD236B72}"/>
    <cellStyle name="Vírgula 2 2 2 2 3 2 5" xfId="2469" xr:uid="{F630D219-4F74-42F3-B2F8-18265D06FE73}"/>
    <cellStyle name="Vírgula 2 2 2 2 3 2 5 2" xfId="5548" xr:uid="{D6BCD649-0DDD-42BD-8DFC-32E2836D31FC}"/>
    <cellStyle name="Vírgula 2 2 2 2 3 2 5 2 2" xfId="14601" xr:uid="{8FE2639B-8D22-48DC-9E9D-D9EB3BD87183}"/>
    <cellStyle name="Vírgula 2 2 2 2 3 2 5 3" xfId="8562" xr:uid="{E5B42A89-C300-4CEC-9B30-08354FD70672}"/>
    <cellStyle name="Vírgula 2 2 2 2 3 2 5 3 2" xfId="17615" xr:uid="{CBE234EE-1D5B-432C-81AD-137A7735369A}"/>
    <cellStyle name="Vírgula 2 2 2 2 3 2 5 4" xfId="11583" xr:uid="{255B7F49-EE97-48FA-8238-94C6642FC363}"/>
    <cellStyle name="Vírgula 2 2 2 2 3 2 6" xfId="3539" xr:uid="{1DDCA0B0-81DC-4FB8-B63B-5D68BF5260C3}"/>
    <cellStyle name="Vírgula 2 2 2 2 3 2 6 2" xfId="12592" xr:uid="{DCA3A0A3-1C45-4F00-873A-977018395DBD}"/>
    <cellStyle name="Vírgula 2 2 2 2 3 2 7" xfId="6553" xr:uid="{522EC339-E305-407F-B2C2-7D717918BE67}"/>
    <cellStyle name="Vírgula 2 2 2 2 3 2 7 2" xfId="15606" xr:uid="{B3191D61-3F18-40DE-A531-009552399DCC}"/>
    <cellStyle name="Vírgula 2 2 2 2 3 2 8" xfId="9573" xr:uid="{39D0C7DE-0E7A-4E5C-B8DF-3190102F14EB}"/>
    <cellStyle name="Vírgula 2 2 2 2 3 3" xfId="1046" xr:uid="{74127FE3-E68A-4D28-9B6F-1488C6385B50}"/>
    <cellStyle name="Vírgula 2 2 2 2 3 3 2" xfId="2050" xr:uid="{846EF5B8-8071-41A6-BD2C-3B0B6267774E}"/>
    <cellStyle name="Vírgula 2 2 2 2 3 3 2 2" xfId="5129" xr:uid="{95EB8AD1-939A-4A6C-B585-CF504EC315E8}"/>
    <cellStyle name="Vírgula 2 2 2 2 3 3 2 2 2" xfId="14182" xr:uid="{4E780B37-4B47-42FD-806E-4EC727BC7F7A}"/>
    <cellStyle name="Vírgula 2 2 2 2 3 3 2 3" xfId="8143" xr:uid="{2DE02163-53E2-4CDF-87D9-6AD4C24A6CA9}"/>
    <cellStyle name="Vírgula 2 2 2 2 3 3 2 3 2" xfId="17196" xr:uid="{F7E93212-8D8C-49E5-AAB6-DEBE089DE464}"/>
    <cellStyle name="Vírgula 2 2 2 2 3 3 2 4" xfId="11164" xr:uid="{6595CC72-D0FF-456B-A5D1-EECE95A0E223}"/>
    <cellStyle name="Vírgula 2 2 2 2 3 3 3" xfId="3054" xr:uid="{B1D8402E-3B06-42B7-8D88-72517ED0325E}"/>
    <cellStyle name="Vírgula 2 2 2 2 3 3 3 2" xfId="6133" xr:uid="{21CF5FC5-07FD-466D-B00F-45C8085BA287}"/>
    <cellStyle name="Vírgula 2 2 2 2 3 3 3 2 2" xfId="15186" xr:uid="{8CE4A5E1-158E-44BC-A3B8-3D4BDC4B5B0D}"/>
    <cellStyle name="Vírgula 2 2 2 2 3 3 3 3" xfId="9147" xr:uid="{C351AA48-1EE9-4EF7-85A5-43F127125DFB}"/>
    <cellStyle name="Vírgula 2 2 2 2 3 3 3 3 2" xfId="18200" xr:uid="{36E677E1-E3B4-481C-B895-3FD718366196}"/>
    <cellStyle name="Vírgula 2 2 2 2 3 3 3 4" xfId="12168" xr:uid="{AB7F45F7-6336-4AF9-96D3-8A0A54A1F466}"/>
    <cellStyle name="Vírgula 2 2 2 2 3 3 4" xfId="4125" xr:uid="{546250CF-9B9D-4B95-B498-750696A462DF}"/>
    <cellStyle name="Vírgula 2 2 2 2 3 3 4 2" xfId="13178" xr:uid="{76AFAEB9-E54D-480D-ADF3-BBE557190808}"/>
    <cellStyle name="Vírgula 2 2 2 2 3 3 5" xfId="7139" xr:uid="{9830E9DD-F601-4994-A8A6-901525F9C497}"/>
    <cellStyle name="Vírgula 2 2 2 2 3 3 5 2" xfId="16192" xr:uid="{608B4100-7D28-406D-93B8-B69C37C9C0D2}"/>
    <cellStyle name="Vírgula 2 2 2 2 3 3 6" xfId="10160" xr:uid="{AA78B4F5-6287-423D-AF0B-F974C53B7A11}"/>
    <cellStyle name="Vírgula 2 2 2 2 3 4" xfId="1047" xr:uid="{7426E2D5-7239-472A-B6EC-767C8F4590B4}"/>
    <cellStyle name="Vírgula 2 2 2 2 3 4 2" xfId="2051" xr:uid="{59FD45BD-3EED-469A-9012-E448E76596C9}"/>
    <cellStyle name="Vírgula 2 2 2 2 3 4 2 2" xfId="5130" xr:uid="{377A2E8C-BCAA-44B2-AF49-E1D9799E7819}"/>
    <cellStyle name="Vírgula 2 2 2 2 3 4 2 2 2" xfId="14183" xr:uid="{5C305485-D188-4AAC-8B55-D4BEB153AA07}"/>
    <cellStyle name="Vírgula 2 2 2 2 3 4 2 3" xfId="8144" xr:uid="{A6C68FC9-B703-45F8-B7E9-C27A3290A34D}"/>
    <cellStyle name="Vírgula 2 2 2 2 3 4 2 3 2" xfId="17197" xr:uid="{D093B0C8-35F7-4BB7-8C78-A30933F623FD}"/>
    <cellStyle name="Vírgula 2 2 2 2 3 4 2 4" xfId="11165" xr:uid="{726C39F0-53D0-4EF3-994B-A4457E550203}"/>
    <cellStyle name="Vírgula 2 2 2 2 3 4 3" xfId="3055" xr:uid="{F046EE0B-B113-4DF1-B409-A82182358D46}"/>
    <cellStyle name="Vírgula 2 2 2 2 3 4 3 2" xfId="6134" xr:uid="{665A4B2E-91D5-4724-8B8E-12AB44A5BE7D}"/>
    <cellStyle name="Vírgula 2 2 2 2 3 4 3 2 2" xfId="15187" xr:uid="{E5C392F9-0C18-42CE-AA01-6EC85E578198}"/>
    <cellStyle name="Vírgula 2 2 2 2 3 4 3 3" xfId="9148" xr:uid="{AE640F6E-735B-43B1-B3D5-A0196FFAF1F8}"/>
    <cellStyle name="Vírgula 2 2 2 2 3 4 3 3 2" xfId="18201" xr:uid="{7C07D608-068C-4BE1-8584-97AB5880C3DE}"/>
    <cellStyle name="Vírgula 2 2 2 2 3 4 3 4" xfId="12169" xr:uid="{85328DB1-D69B-4B03-90CA-8470EFEBBB70}"/>
    <cellStyle name="Vírgula 2 2 2 2 3 4 4" xfId="4126" xr:uid="{9A723064-EA48-4972-8EFA-38B3D732B37B}"/>
    <cellStyle name="Vírgula 2 2 2 2 3 4 4 2" xfId="13179" xr:uid="{6832CD33-569D-4764-99C3-9A0912A7153A}"/>
    <cellStyle name="Vírgula 2 2 2 2 3 4 5" xfId="7140" xr:uid="{E8B21E29-6528-4828-8F8C-CE8DF055116D}"/>
    <cellStyle name="Vírgula 2 2 2 2 3 4 5 2" xfId="16193" xr:uid="{EF6C0F38-994D-4B80-8C07-C557D3EDE785}"/>
    <cellStyle name="Vírgula 2 2 2 2 3 4 6" xfId="10161" xr:uid="{6DD0F865-C3B2-4501-AE46-BB74DA96B2AF}"/>
    <cellStyle name="Vírgula 2 2 2 2 3 5" xfId="1294" xr:uid="{1EF25B81-B206-4859-A514-93BA523C2114}"/>
    <cellStyle name="Vírgula 2 2 2 2 3 5 2" xfId="4373" xr:uid="{F9591042-3CA6-4496-BE7E-2388CE4408CF}"/>
    <cellStyle name="Vírgula 2 2 2 2 3 5 2 2" xfId="13426" xr:uid="{4EF2D9AF-26BC-4B8D-B225-D4BBEC2B51AD}"/>
    <cellStyle name="Vírgula 2 2 2 2 3 5 3" xfId="7387" xr:uid="{F74C1A35-9512-467F-89FD-2DF20EEAB869}"/>
    <cellStyle name="Vírgula 2 2 2 2 3 5 3 2" xfId="16440" xr:uid="{CD842B6F-CB61-459D-AAB1-293FCEB0AABB}"/>
    <cellStyle name="Vírgula 2 2 2 2 3 5 4" xfId="10408" xr:uid="{F97A985E-ECCE-4E29-95EF-DBF0E3C4B20A}"/>
    <cellStyle name="Vírgula 2 2 2 2 3 6" xfId="2298" xr:uid="{B412C121-ECA4-4532-80E9-BEC0339EBE63}"/>
    <cellStyle name="Vírgula 2 2 2 2 3 6 2" xfId="5377" xr:uid="{2138C89C-FCBF-447F-9F79-527A52D0B5A5}"/>
    <cellStyle name="Vírgula 2 2 2 2 3 6 2 2" xfId="14430" xr:uid="{08E1C7A3-48CE-49CA-9DAC-0EDDC75CF0AD}"/>
    <cellStyle name="Vírgula 2 2 2 2 3 6 3" xfId="8391" xr:uid="{D65C7FC6-D2C7-4218-B924-CEAE81A79DC0}"/>
    <cellStyle name="Vírgula 2 2 2 2 3 6 3 2" xfId="17444" xr:uid="{7F7BBBB2-5BF0-421D-926E-9F9B796F48E5}"/>
    <cellStyle name="Vírgula 2 2 2 2 3 6 4" xfId="11412" xr:uid="{DA458762-AC63-4C46-B411-BADE9E982A37}"/>
    <cellStyle name="Vírgula 2 2 2 2 3 7" xfId="3367" xr:uid="{66D80010-DDEE-4BC3-BCCA-5F591501E748}"/>
    <cellStyle name="Vírgula 2 2 2 2 3 7 2" xfId="12420" xr:uid="{2DE672CA-0CB5-4F52-A7B9-BA33835745F3}"/>
    <cellStyle name="Vírgula 2 2 2 2 3 8" xfId="6381" xr:uid="{729D47F4-4754-4AA1-B9F2-A894431056DC}"/>
    <cellStyle name="Vírgula 2 2 2 2 3 8 2" xfId="15434" xr:uid="{BD8A64E8-36BA-470F-99A4-1F3FF73168A8}"/>
    <cellStyle name="Vírgula 2 2 2 2 3 9" xfId="9401" xr:uid="{D8F06830-3A9B-48FC-9EC0-4DCDA62BBC66}"/>
    <cellStyle name="Vírgula 2 2 2 2 4" xfId="424" xr:uid="{1500EA45-463A-4DCF-B4B1-A8D83567DD4A}"/>
    <cellStyle name="Vírgula 2 2 2 2 4 2" xfId="1048" xr:uid="{DF857B29-0807-4D6C-B22F-76CBD2EF9CE9}"/>
    <cellStyle name="Vírgula 2 2 2 2 4 2 2" xfId="2052" xr:uid="{02F0F2DB-D5D6-4074-B194-774A15F80C0D}"/>
    <cellStyle name="Vírgula 2 2 2 2 4 2 2 2" xfId="5131" xr:uid="{1FC6E7B0-8640-4276-BD9A-DEFCEB1CC0B4}"/>
    <cellStyle name="Vírgula 2 2 2 2 4 2 2 2 2" xfId="14184" xr:uid="{F2FC4A9A-9515-4DA7-93C5-8FB79CA03C0F}"/>
    <cellStyle name="Vírgula 2 2 2 2 4 2 2 3" xfId="8145" xr:uid="{3EF32AAF-25D9-48F3-8517-394FF9D11A3B}"/>
    <cellStyle name="Vírgula 2 2 2 2 4 2 2 3 2" xfId="17198" xr:uid="{59AB091E-910A-494D-B034-19F0C51D4CB4}"/>
    <cellStyle name="Vírgula 2 2 2 2 4 2 2 4" xfId="11166" xr:uid="{24F159E0-468D-476A-8D54-FE9B1F4094EB}"/>
    <cellStyle name="Vírgula 2 2 2 2 4 2 3" xfId="3056" xr:uid="{40E10B62-51A7-49FB-AFCD-ACFA3F05AA35}"/>
    <cellStyle name="Vírgula 2 2 2 2 4 2 3 2" xfId="6135" xr:uid="{9FD9D188-E6F5-4640-B692-1BD1C31F2AE8}"/>
    <cellStyle name="Vírgula 2 2 2 2 4 2 3 2 2" xfId="15188" xr:uid="{D6CA1A4F-8633-4371-B945-84F925B1F95B}"/>
    <cellStyle name="Vírgula 2 2 2 2 4 2 3 3" xfId="9149" xr:uid="{7EB6CB65-7080-4215-B1BC-8A0E859B7DE9}"/>
    <cellStyle name="Vírgula 2 2 2 2 4 2 3 3 2" xfId="18202" xr:uid="{FA5064DE-6AD7-4A5A-B771-69F9E391CE81}"/>
    <cellStyle name="Vírgula 2 2 2 2 4 2 3 4" xfId="12170" xr:uid="{A9EC11B9-AEA5-4AA5-941D-36832626DCA9}"/>
    <cellStyle name="Vírgula 2 2 2 2 4 2 4" xfId="4127" xr:uid="{7880F0D2-3533-4E41-B0AF-04BF3B95AB92}"/>
    <cellStyle name="Vírgula 2 2 2 2 4 2 4 2" xfId="13180" xr:uid="{2B1393F4-BF3E-4939-B810-73BC34BFD733}"/>
    <cellStyle name="Vírgula 2 2 2 2 4 2 5" xfId="7141" xr:uid="{8596CA15-9897-4276-A7AF-5A71C23B9609}"/>
    <cellStyle name="Vírgula 2 2 2 2 4 2 5 2" xfId="16194" xr:uid="{9C579135-DA42-4965-8B68-6D37C98AE86B}"/>
    <cellStyle name="Vírgula 2 2 2 2 4 2 6" xfId="10162" xr:uid="{597ECE2B-3E2F-430C-9A8D-97E047D6F7A9}"/>
    <cellStyle name="Vírgula 2 2 2 2 4 3" xfId="1049" xr:uid="{A5F341E5-12EE-4A95-9904-9A1CC9392CF6}"/>
    <cellStyle name="Vírgula 2 2 2 2 4 3 2" xfId="2053" xr:uid="{A2463979-DC40-4089-88D9-28BE33DD5DA1}"/>
    <cellStyle name="Vírgula 2 2 2 2 4 3 2 2" xfId="5132" xr:uid="{CA3F04D0-8829-4194-8870-A7B4EC1C69CA}"/>
    <cellStyle name="Vírgula 2 2 2 2 4 3 2 2 2" xfId="14185" xr:uid="{2C130DB7-4106-4F4E-85CA-96A0E9537F38}"/>
    <cellStyle name="Vírgula 2 2 2 2 4 3 2 3" xfId="8146" xr:uid="{5402C148-364D-4522-B4B8-EB4ED4DF2F9A}"/>
    <cellStyle name="Vírgula 2 2 2 2 4 3 2 3 2" xfId="17199" xr:uid="{3F8DA9CF-CA7B-4B62-9337-135A4582AAAF}"/>
    <cellStyle name="Vírgula 2 2 2 2 4 3 2 4" xfId="11167" xr:uid="{89F4906F-1F54-40FA-9EEF-CDB632782DC1}"/>
    <cellStyle name="Vírgula 2 2 2 2 4 3 3" xfId="3057" xr:uid="{3E4F483B-4F37-430B-807E-C9668F4E6DC8}"/>
    <cellStyle name="Vírgula 2 2 2 2 4 3 3 2" xfId="6136" xr:uid="{A9E56C53-6BE6-48A0-B589-E1D92A788427}"/>
    <cellStyle name="Vírgula 2 2 2 2 4 3 3 2 2" xfId="15189" xr:uid="{3C61B247-F261-4782-8F72-B21402696ACA}"/>
    <cellStyle name="Vírgula 2 2 2 2 4 3 3 3" xfId="9150" xr:uid="{B0A97C75-1EE4-475F-874D-C35761433FF4}"/>
    <cellStyle name="Vírgula 2 2 2 2 4 3 3 3 2" xfId="18203" xr:uid="{37ADF05E-7FBE-454A-804C-20A271FABFA0}"/>
    <cellStyle name="Vírgula 2 2 2 2 4 3 3 4" xfId="12171" xr:uid="{E37DFE8D-0AD2-4719-95A2-BFDD2BC47BFC}"/>
    <cellStyle name="Vírgula 2 2 2 2 4 3 4" xfId="4128" xr:uid="{60592659-FD2B-4400-B59B-49F95053671F}"/>
    <cellStyle name="Vírgula 2 2 2 2 4 3 4 2" xfId="13181" xr:uid="{278B72E6-FC96-4849-B0FD-4741E9D0966E}"/>
    <cellStyle name="Vírgula 2 2 2 2 4 3 5" xfId="7142" xr:uid="{65EDBD11-010E-45C9-941F-54F2B69AC957}"/>
    <cellStyle name="Vírgula 2 2 2 2 4 3 5 2" xfId="16195" xr:uid="{398AC6EE-C406-4BD3-BB35-89DCF4EA1A73}"/>
    <cellStyle name="Vírgula 2 2 2 2 4 3 6" xfId="10163" xr:uid="{73331CED-E3D6-4551-A2DB-315BA0929DD8}"/>
    <cellStyle name="Vírgula 2 2 2 2 4 4" xfId="1433" xr:uid="{2BD1B915-AA90-495E-93B9-7EF369388AA9}"/>
    <cellStyle name="Vírgula 2 2 2 2 4 4 2" xfId="4512" xr:uid="{A05D7863-615B-4347-9FE8-910B5793BFEA}"/>
    <cellStyle name="Vírgula 2 2 2 2 4 4 2 2" xfId="13565" xr:uid="{A6F7238E-FC69-4DF5-AA08-1D5E7DFC71D4}"/>
    <cellStyle name="Vírgula 2 2 2 2 4 4 3" xfId="7526" xr:uid="{B9448B35-C481-4076-B4F9-E0957EBA7716}"/>
    <cellStyle name="Vírgula 2 2 2 2 4 4 3 2" xfId="16579" xr:uid="{F0742D3E-937B-4F0F-AFE6-1FC1B9907D03}"/>
    <cellStyle name="Vírgula 2 2 2 2 4 4 4" xfId="10547" xr:uid="{75FAA56B-76EA-4BC8-A4DE-E9297157B220}"/>
    <cellStyle name="Vírgula 2 2 2 2 4 5" xfId="2437" xr:uid="{C632F7D0-5861-4744-85C6-F5468C3E13F9}"/>
    <cellStyle name="Vírgula 2 2 2 2 4 5 2" xfId="5516" xr:uid="{FF2F0DEF-19EE-43AC-A045-0A37ECB190BC}"/>
    <cellStyle name="Vírgula 2 2 2 2 4 5 2 2" xfId="14569" xr:uid="{3DC69034-E875-40FA-9C38-57ABE31ADA7B}"/>
    <cellStyle name="Vírgula 2 2 2 2 4 5 3" xfId="8530" xr:uid="{DA8D046C-5C1C-47BE-9A20-7BBC35B3DAEE}"/>
    <cellStyle name="Vírgula 2 2 2 2 4 5 3 2" xfId="17583" xr:uid="{E3B0B926-D083-4F58-B75B-F7694C1737DC}"/>
    <cellStyle name="Vírgula 2 2 2 2 4 5 4" xfId="11551" xr:uid="{4EB2B7FC-098A-4752-B195-536134D911F1}"/>
    <cellStyle name="Vírgula 2 2 2 2 4 6" xfId="3507" xr:uid="{478ADF31-FEDA-4522-B982-8A4CBD37C292}"/>
    <cellStyle name="Vírgula 2 2 2 2 4 6 2" xfId="12560" xr:uid="{49051DAF-9A2A-42BC-B054-075F61CA50C4}"/>
    <cellStyle name="Vírgula 2 2 2 2 4 7" xfId="6521" xr:uid="{6E6D766A-D1F6-4A99-9AFD-FCB572F60948}"/>
    <cellStyle name="Vírgula 2 2 2 2 4 7 2" xfId="15574" xr:uid="{78A52CD9-3078-407F-B5E1-AF83F67EC732}"/>
    <cellStyle name="Vírgula 2 2 2 2 4 8" xfId="9541" xr:uid="{30447673-DADA-45A8-8E22-A1526EDD6260}"/>
    <cellStyle name="Vírgula 2 2 2 2 5" xfId="1050" xr:uid="{A8CACE86-9EF0-44B1-BFA0-44CA83EF21C5}"/>
    <cellStyle name="Vírgula 2 2 2 2 5 2" xfId="2054" xr:uid="{31514B61-B64B-40DC-BBAC-0EC5C992690A}"/>
    <cellStyle name="Vírgula 2 2 2 2 5 2 2" xfId="5133" xr:uid="{A123361E-33C7-4D3B-BE34-93C69F0A5FEC}"/>
    <cellStyle name="Vírgula 2 2 2 2 5 2 2 2" xfId="14186" xr:uid="{BA576D9E-8F3A-45F6-B9AB-6B83C2700B2E}"/>
    <cellStyle name="Vírgula 2 2 2 2 5 2 3" xfId="8147" xr:uid="{26B78AE8-177C-4A9C-BFA0-63C731B43860}"/>
    <cellStyle name="Vírgula 2 2 2 2 5 2 3 2" xfId="17200" xr:uid="{89672A31-3DFA-489B-8B55-B64D80E5F1C3}"/>
    <cellStyle name="Vírgula 2 2 2 2 5 2 4" xfId="11168" xr:uid="{1B08D348-61A8-4FD7-9A73-B40C13AC0FC3}"/>
    <cellStyle name="Vírgula 2 2 2 2 5 3" xfId="3058" xr:uid="{F27F10EF-1A05-4358-AF36-5F6E884C17EA}"/>
    <cellStyle name="Vírgula 2 2 2 2 5 3 2" xfId="6137" xr:uid="{C13E33FE-B291-45B5-98AA-86E9BBC97423}"/>
    <cellStyle name="Vírgula 2 2 2 2 5 3 2 2" xfId="15190" xr:uid="{90C0FC65-BA12-4758-B4A0-B9A5AB5BEB9B}"/>
    <cellStyle name="Vírgula 2 2 2 2 5 3 3" xfId="9151" xr:uid="{AFEFFBF7-CCE5-4E12-8E48-8BE4EBA10455}"/>
    <cellStyle name="Vírgula 2 2 2 2 5 3 3 2" xfId="18204" xr:uid="{D3FA8E11-65C6-443C-939E-481F5A97917A}"/>
    <cellStyle name="Vírgula 2 2 2 2 5 3 4" xfId="12172" xr:uid="{0F7DD814-F960-4EE5-BA27-D34637C01E7E}"/>
    <cellStyle name="Vírgula 2 2 2 2 5 4" xfId="4129" xr:uid="{FDCA5761-FA76-49DF-8353-2BE8826E3D71}"/>
    <cellStyle name="Vírgula 2 2 2 2 5 4 2" xfId="13182" xr:uid="{C4491583-037F-4936-9F65-05C3F347963F}"/>
    <cellStyle name="Vírgula 2 2 2 2 5 5" xfId="7143" xr:uid="{511A4EF9-9758-4DAA-B390-D3BCC86D5759}"/>
    <cellStyle name="Vírgula 2 2 2 2 5 5 2" xfId="16196" xr:uid="{F3B52860-DCA8-4482-80C2-5A8C022DD49F}"/>
    <cellStyle name="Vírgula 2 2 2 2 5 6" xfId="10164" xr:uid="{3017BAB8-3D49-4644-8C3F-63C3DBEB83C4}"/>
    <cellStyle name="Vírgula 2 2 2 2 6" xfId="1051" xr:uid="{AA5DBC57-874F-47E1-9321-6C2266811C4E}"/>
    <cellStyle name="Vírgula 2 2 2 2 6 2" xfId="2055" xr:uid="{07411E23-0D2F-4351-9EB0-1F1EC9CF5BF4}"/>
    <cellStyle name="Vírgula 2 2 2 2 6 2 2" xfId="5134" xr:uid="{396FE25B-8F44-48B5-9A1C-2D703B2FCABB}"/>
    <cellStyle name="Vírgula 2 2 2 2 6 2 2 2" xfId="14187" xr:uid="{AC2A14FF-2856-4AB6-A8DA-AE98CAAB1AC4}"/>
    <cellStyle name="Vírgula 2 2 2 2 6 2 3" xfId="8148" xr:uid="{F5CE5242-180B-4F7B-9728-ABA86AEB9C3E}"/>
    <cellStyle name="Vírgula 2 2 2 2 6 2 3 2" xfId="17201" xr:uid="{A103A5FB-00EA-4784-A4D2-DF6A9CC84AF7}"/>
    <cellStyle name="Vírgula 2 2 2 2 6 2 4" xfId="11169" xr:uid="{D9CE65FF-870B-4F4F-85E6-A2271B49724F}"/>
    <cellStyle name="Vírgula 2 2 2 2 6 3" xfId="3059" xr:uid="{4B8B9FB6-830E-438F-A374-52089B02E275}"/>
    <cellStyle name="Vírgula 2 2 2 2 6 3 2" xfId="6138" xr:uid="{AB06C790-18F6-4E27-A071-0AAFC2440033}"/>
    <cellStyle name="Vírgula 2 2 2 2 6 3 2 2" xfId="15191" xr:uid="{E925FF11-E2F2-4FF9-8AD0-7199B9A16F06}"/>
    <cellStyle name="Vírgula 2 2 2 2 6 3 3" xfId="9152" xr:uid="{053321AD-EDC0-42FC-AAF5-AAB846DB4480}"/>
    <cellStyle name="Vírgula 2 2 2 2 6 3 3 2" xfId="18205" xr:uid="{D2CA93E8-ACE2-43AB-A2CA-F4972E959A90}"/>
    <cellStyle name="Vírgula 2 2 2 2 6 3 4" xfId="12173" xr:uid="{96FD4504-0E7F-4CE8-A5B7-7E6BFAEC9BB2}"/>
    <cellStyle name="Vírgula 2 2 2 2 6 4" xfId="4130" xr:uid="{6926F98D-38CF-4A5A-9AD1-DD98F04E2B05}"/>
    <cellStyle name="Vírgula 2 2 2 2 6 4 2" xfId="13183" xr:uid="{8CBB8D34-D706-403E-B581-B842FE59F463}"/>
    <cellStyle name="Vírgula 2 2 2 2 6 5" xfId="7144" xr:uid="{00637209-DEC0-4047-A628-8089BA703853}"/>
    <cellStyle name="Vírgula 2 2 2 2 6 5 2" xfId="16197" xr:uid="{7B7D7163-A42F-4AFA-9B53-D501DB0606E1}"/>
    <cellStyle name="Vírgula 2 2 2 2 6 6" xfId="10165" xr:uid="{97AAF247-8AF1-456A-B40D-D7F4728CAB1D}"/>
    <cellStyle name="Vírgula 2 2 2 2 7" xfId="1262" xr:uid="{1643D3B3-26D2-4773-ABFB-FB27F255993B}"/>
    <cellStyle name="Vírgula 2 2 2 2 7 2" xfId="4341" xr:uid="{8E9FD6A5-71D6-4F65-AB02-00C2030B1ED0}"/>
    <cellStyle name="Vírgula 2 2 2 2 7 2 2" xfId="13394" xr:uid="{52265F09-11F7-43C2-A0B3-6DE6E0FEC645}"/>
    <cellStyle name="Vírgula 2 2 2 2 7 3" xfId="7355" xr:uid="{FB536DF3-5F70-4E15-9ECF-A0F3F108FE41}"/>
    <cellStyle name="Vírgula 2 2 2 2 7 3 2" xfId="16408" xr:uid="{868ED846-2C4C-4209-A136-B85CE36DD6BB}"/>
    <cellStyle name="Vírgula 2 2 2 2 7 4" xfId="10376" xr:uid="{123E98BC-0827-4F68-84A2-F5403048CB31}"/>
    <cellStyle name="Vírgula 2 2 2 2 8" xfId="2266" xr:uid="{194F0F1D-BEAA-435C-8C16-8530342B4381}"/>
    <cellStyle name="Vírgula 2 2 2 2 8 2" xfId="5345" xr:uid="{CDA68DB4-BCD7-4759-B648-26003DCE31ED}"/>
    <cellStyle name="Vírgula 2 2 2 2 8 2 2" xfId="14398" xr:uid="{582AE076-0398-42DB-8CD5-00C91BBAD3AA}"/>
    <cellStyle name="Vírgula 2 2 2 2 8 3" xfId="8359" xr:uid="{3F2A7381-1DDD-41C5-B43D-FD42B4B89CA2}"/>
    <cellStyle name="Vírgula 2 2 2 2 8 3 2" xfId="17412" xr:uid="{10509D09-0B32-41ED-BE64-0E6241C3BBA8}"/>
    <cellStyle name="Vírgula 2 2 2 2 8 4" xfId="11380" xr:uid="{0A0A9542-EF83-4706-B0E7-2243A2311D8E}"/>
    <cellStyle name="Vírgula 2 2 2 2 9" xfId="3335" xr:uid="{62930688-7170-4F5F-A065-371ACA8A7827}"/>
    <cellStyle name="Vírgula 2 2 2 2 9 2" xfId="12388" xr:uid="{ADFB45B8-58EA-4360-A536-23374B11BD83}"/>
    <cellStyle name="Vírgula 2 2 2 3" xfId="105" xr:uid="{6458DE82-3BF0-499D-B9B0-C3B0EACA7F98}"/>
    <cellStyle name="Vírgula 2 2 2 3 10" xfId="9377" xr:uid="{CD73ACE7-FCFC-4C36-BF76-2882610EF85F}"/>
    <cellStyle name="Vírgula 2 2 2 3 2" xfId="137" xr:uid="{DBD2D911-CCF3-46A2-896F-A7D2B04ADDFE}"/>
    <cellStyle name="Vírgula 2 2 2 3 2 2" xfId="464" xr:uid="{5818E6F1-30CA-4FFC-9C3B-7016193395C0}"/>
    <cellStyle name="Vírgula 2 2 2 3 2 2 2" xfId="1052" xr:uid="{284A8043-1D7E-4F99-8F55-CB05DFEF2AD7}"/>
    <cellStyle name="Vírgula 2 2 2 3 2 2 2 2" xfId="2056" xr:uid="{AA2E51ED-2AAF-4C12-A8F2-C54612635474}"/>
    <cellStyle name="Vírgula 2 2 2 3 2 2 2 2 2" xfId="5135" xr:uid="{55D4AA20-EC27-4593-A47E-E041FED61A83}"/>
    <cellStyle name="Vírgula 2 2 2 3 2 2 2 2 2 2" xfId="14188" xr:uid="{1BB9D954-4E8D-43A1-8824-13A825148E0B}"/>
    <cellStyle name="Vírgula 2 2 2 3 2 2 2 2 3" xfId="8149" xr:uid="{8BDAC38E-3380-49AD-955B-0754D3399CDE}"/>
    <cellStyle name="Vírgula 2 2 2 3 2 2 2 2 3 2" xfId="17202" xr:uid="{E00E91F9-9314-4950-8F12-7A23D79ADD80}"/>
    <cellStyle name="Vírgula 2 2 2 3 2 2 2 2 4" xfId="11170" xr:uid="{DCA6C5FD-8172-4401-AA7D-5CC1E2B87BFA}"/>
    <cellStyle name="Vírgula 2 2 2 3 2 2 2 3" xfId="3060" xr:uid="{45F21B16-2D5F-44A1-A49D-31AB67F5287D}"/>
    <cellStyle name="Vírgula 2 2 2 3 2 2 2 3 2" xfId="6139" xr:uid="{D856C0B2-3D6D-47AD-8530-10B8A82AD307}"/>
    <cellStyle name="Vírgula 2 2 2 3 2 2 2 3 2 2" xfId="15192" xr:uid="{67B477B8-9EF3-461C-95C0-503BD18C05A9}"/>
    <cellStyle name="Vírgula 2 2 2 3 2 2 2 3 3" xfId="9153" xr:uid="{9BD12BB3-9BA3-44F9-8669-37AA44C8B996}"/>
    <cellStyle name="Vírgula 2 2 2 3 2 2 2 3 3 2" xfId="18206" xr:uid="{B88F84D7-C552-49B3-A816-D9263E7F629B}"/>
    <cellStyle name="Vírgula 2 2 2 3 2 2 2 3 4" xfId="12174" xr:uid="{D9063792-820C-4534-9D6C-AE0E3E4CB95A}"/>
    <cellStyle name="Vírgula 2 2 2 3 2 2 2 4" xfId="4131" xr:uid="{4A4E5271-353F-481D-8079-723AD4F34C5C}"/>
    <cellStyle name="Vírgula 2 2 2 3 2 2 2 4 2" xfId="13184" xr:uid="{7B628FB6-E9B3-4183-98D6-24F5C09323BF}"/>
    <cellStyle name="Vírgula 2 2 2 3 2 2 2 5" xfId="7145" xr:uid="{51D0FEFC-D0FF-4FDB-AD72-9F3E33D1E733}"/>
    <cellStyle name="Vírgula 2 2 2 3 2 2 2 5 2" xfId="16198" xr:uid="{314E283D-09C9-4386-A079-084C3C78899C}"/>
    <cellStyle name="Vírgula 2 2 2 3 2 2 2 6" xfId="10166" xr:uid="{7730F513-1F2B-4201-AE1B-AD9EFE895CB7}"/>
    <cellStyle name="Vírgula 2 2 2 3 2 2 3" xfId="1053" xr:uid="{EFAAFB48-8B50-43D7-9EAA-05004693CC3B}"/>
    <cellStyle name="Vírgula 2 2 2 3 2 2 3 2" xfId="2057" xr:uid="{28BEF9DF-F9A4-4250-A9A8-9F31C79CAA41}"/>
    <cellStyle name="Vírgula 2 2 2 3 2 2 3 2 2" xfId="5136" xr:uid="{75EC7203-D184-4F59-877D-305205CF4CC9}"/>
    <cellStyle name="Vírgula 2 2 2 3 2 2 3 2 2 2" xfId="14189" xr:uid="{D4205570-B432-4B6F-884C-C8467A8B5EAC}"/>
    <cellStyle name="Vírgula 2 2 2 3 2 2 3 2 3" xfId="8150" xr:uid="{104C98CD-6260-4253-800D-08684D92332A}"/>
    <cellStyle name="Vírgula 2 2 2 3 2 2 3 2 3 2" xfId="17203" xr:uid="{B776FCA5-0D88-40F7-9ABB-B89DE710DB88}"/>
    <cellStyle name="Vírgula 2 2 2 3 2 2 3 2 4" xfId="11171" xr:uid="{52EF8C55-1BBC-4E57-87E8-5B3ED30B6E88}"/>
    <cellStyle name="Vírgula 2 2 2 3 2 2 3 3" xfId="3061" xr:uid="{B6949CEB-72B3-4ECA-BE19-2FF5B71E9343}"/>
    <cellStyle name="Vírgula 2 2 2 3 2 2 3 3 2" xfId="6140" xr:uid="{65637602-E787-4C86-BD24-6A24F1C8B3A9}"/>
    <cellStyle name="Vírgula 2 2 2 3 2 2 3 3 2 2" xfId="15193" xr:uid="{5313BC27-4F7A-4E9D-8D9B-3A6D665D0147}"/>
    <cellStyle name="Vírgula 2 2 2 3 2 2 3 3 3" xfId="9154" xr:uid="{25889995-244D-4D0D-B0B0-6723DEB19D3D}"/>
    <cellStyle name="Vírgula 2 2 2 3 2 2 3 3 3 2" xfId="18207" xr:uid="{A2BD7C6D-AAFD-4265-9F9A-14EA6C4F8844}"/>
    <cellStyle name="Vírgula 2 2 2 3 2 2 3 3 4" xfId="12175" xr:uid="{DEF1B9D8-B55D-4DBD-95CC-4C229F1961CE}"/>
    <cellStyle name="Vírgula 2 2 2 3 2 2 3 4" xfId="4132" xr:uid="{7B8DD2A2-924E-46AC-8716-56D8B0B980D6}"/>
    <cellStyle name="Vírgula 2 2 2 3 2 2 3 4 2" xfId="13185" xr:uid="{982994FD-2BBB-4FDE-8572-3569E079E3F5}"/>
    <cellStyle name="Vírgula 2 2 2 3 2 2 3 5" xfId="7146" xr:uid="{8FBB32B4-6D21-412B-8AE1-620BA7079CE5}"/>
    <cellStyle name="Vírgula 2 2 2 3 2 2 3 5 2" xfId="16199" xr:uid="{CE324D36-15D5-433C-AD6B-3CA1C8C5133E}"/>
    <cellStyle name="Vírgula 2 2 2 3 2 2 3 6" xfId="10167" xr:uid="{362A3D87-8098-4A3E-A013-66CBAD48C00C}"/>
    <cellStyle name="Vírgula 2 2 2 3 2 2 4" xfId="1473" xr:uid="{C1F51C2E-3A4A-4E74-AE24-0CC7E3FC57D7}"/>
    <cellStyle name="Vírgula 2 2 2 3 2 2 4 2" xfId="4552" xr:uid="{59B53169-5FAA-4FB5-9EAC-E17C1C17EB45}"/>
    <cellStyle name="Vírgula 2 2 2 3 2 2 4 2 2" xfId="13605" xr:uid="{D2807F10-24CF-4FB6-8046-3E79CA0032B8}"/>
    <cellStyle name="Vírgula 2 2 2 3 2 2 4 3" xfId="7566" xr:uid="{480AB745-4EC8-4FF8-BA1D-ADA5A6699F8D}"/>
    <cellStyle name="Vírgula 2 2 2 3 2 2 4 3 2" xfId="16619" xr:uid="{B4DA2B18-FCBF-4CF0-901E-EA2E7D52699A}"/>
    <cellStyle name="Vírgula 2 2 2 3 2 2 4 4" xfId="10587" xr:uid="{981E3323-1E3B-4555-859E-D13863D12315}"/>
    <cellStyle name="Vírgula 2 2 2 3 2 2 5" xfId="2477" xr:uid="{FA359C01-7A5D-449F-81F2-63E6C57ADCC9}"/>
    <cellStyle name="Vírgula 2 2 2 3 2 2 5 2" xfId="5556" xr:uid="{F7D718FB-3F48-4097-A044-EF5FFAA457C0}"/>
    <cellStyle name="Vírgula 2 2 2 3 2 2 5 2 2" xfId="14609" xr:uid="{68BDC886-7E99-4C8A-95B0-8AE4E86C8938}"/>
    <cellStyle name="Vírgula 2 2 2 3 2 2 5 3" xfId="8570" xr:uid="{61F931EF-21DD-4164-A809-EFD96BB4E056}"/>
    <cellStyle name="Vírgula 2 2 2 3 2 2 5 3 2" xfId="17623" xr:uid="{1F758E71-598F-451B-87F0-7E99CA879564}"/>
    <cellStyle name="Vírgula 2 2 2 3 2 2 5 4" xfId="11591" xr:uid="{E620C759-26AD-4C3F-A764-D3642596AC84}"/>
    <cellStyle name="Vírgula 2 2 2 3 2 2 6" xfId="3547" xr:uid="{E52476EA-01AA-4997-BD8D-C02A302B054E}"/>
    <cellStyle name="Vírgula 2 2 2 3 2 2 6 2" xfId="12600" xr:uid="{4EA82AE0-0861-4519-89F2-EB4495E4BFCC}"/>
    <cellStyle name="Vírgula 2 2 2 3 2 2 7" xfId="6561" xr:uid="{35B654F3-AE59-4F97-A44D-B4E6D66E07E8}"/>
    <cellStyle name="Vírgula 2 2 2 3 2 2 7 2" xfId="15614" xr:uid="{37BCF565-D5F7-4961-9031-191A3FC155DC}"/>
    <cellStyle name="Vírgula 2 2 2 3 2 2 8" xfId="9581" xr:uid="{374135A5-7E02-4457-BC8A-57899A84BFEB}"/>
    <cellStyle name="Vírgula 2 2 2 3 2 3" xfId="1054" xr:uid="{F7F6945C-F5A9-4ED3-96FB-A7817F7D1141}"/>
    <cellStyle name="Vírgula 2 2 2 3 2 3 2" xfId="2058" xr:uid="{4918E479-B6A1-4F5D-9F31-6606ACE4E154}"/>
    <cellStyle name="Vírgula 2 2 2 3 2 3 2 2" xfId="5137" xr:uid="{870CF8A0-0AB7-4666-80F2-9FBCE73A4859}"/>
    <cellStyle name="Vírgula 2 2 2 3 2 3 2 2 2" xfId="14190" xr:uid="{A752C2B5-35F3-413C-B111-6AEB4971692C}"/>
    <cellStyle name="Vírgula 2 2 2 3 2 3 2 3" xfId="8151" xr:uid="{62848102-FBD2-47D0-8C78-F3CCFB323C2F}"/>
    <cellStyle name="Vírgula 2 2 2 3 2 3 2 3 2" xfId="17204" xr:uid="{8E7E79B4-57BA-4062-9DA3-DCDAC18C81A3}"/>
    <cellStyle name="Vírgula 2 2 2 3 2 3 2 4" xfId="11172" xr:uid="{9E2D3A0A-8B89-420B-A0AD-AD0038A43560}"/>
    <cellStyle name="Vírgula 2 2 2 3 2 3 3" xfId="3062" xr:uid="{6C161AC1-F56E-48E6-8988-B6DA6EE409EF}"/>
    <cellStyle name="Vírgula 2 2 2 3 2 3 3 2" xfId="6141" xr:uid="{1D2749EB-E630-4161-835F-4607365544F8}"/>
    <cellStyle name="Vírgula 2 2 2 3 2 3 3 2 2" xfId="15194" xr:uid="{FF13148A-C405-4912-9A3D-EAFA5F26B8A4}"/>
    <cellStyle name="Vírgula 2 2 2 3 2 3 3 3" xfId="9155" xr:uid="{0ABCD5F2-8EA0-4D10-8207-B6419C1F5A7B}"/>
    <cellStyle name="Vírgula 2 2 2 3 2 3 3 3 2" xfId="18208" xr:uid="{784BC6B0-D922-46F4-89FF-827E8EFE6BDC}"/>
    <cellStyle name="Vírgula 2 2 2 3 2 3 3 4" xfId="12176" xr:uid="{FB1B8681-9A63-432A-85AF-76B36BD7C1C4}"/>
    <cellStyle name="Vírgula 2 2 2 3 2 3 4" xfId="4133" xr:uid="{EFD1C79D-BAB3-4ACB-B356-BA9378962484}"/>
    <cellStyle name="Vírgula 2 2 2 3 2 3 4 2" xfId="13186" xr:uid="{21ADC3A3-D0C3-4CAA-B5B3-AF52702E5831}"/>
    <cellStyle name="Vírgula 2 2 2 3 2 3 5" xfId="7147" xr:uid="{6C7735FE-E905-44BE-A03D-9E49E55C3D34}"/>
    <cellStyle name="Vírgula 2 2 2 3 2 3 5 2" xfId="16200" xr:uid="{FFBE02AB-442B-42C4-8105-F76764607FC6}"/>
    <cellStyle name="Vírgula 2 2 2 3 2 3 6" xfId="10168" xr:uid="{D325AC0A-E9BB-4F47-8913-B1265F1449D6}"/>
    <cellStyle name="Vírgula 2 2 2 3 2 4" xfId="1055" xr:uid="{2A9EDDE0-152F-4D3A-A719-F67718A4CE2E}"/>
    <cellStyle name="Vírgula 2 2 2 3 2 4 2" xfId="2059" xr:uid="{7A4717C1-A711-4770-962F-7D4E122832EE}"/>
    <cellStyle name="Vírgula 2 2 2 3 2 4 2 2" xfId="5138" xr:uid="{1E24A21C-F368-49D5-9C8A-EB55D9E3C334}"/>
    <cellStyle name="Vírgula 2 2 2 3 2 4 2 2 2" xfId="14191" xr:uid="{15BBE463-16C1-49BE-8F4E-4998212A2523}"/>
    <cellStyle name="Vírgula 2 2 2 3 2 4 2 3" xfId="8152" xr:uid="{E9F11FE7-099A-4CE9-A948-622B214D6A74}"/>
    <cellStyle name="Vírgula 2 2 2 3 2 4 2 3 2" xfId="17205" xr:uid="{B6A64E80-D98A-49C3-BBEC-0DFC08EC7541}"/>
    <cellStyle name="Vírgula 2 2 2 3 2 4 2 4" xfId="11173" xr:uid="{87880444-D2A6-49D6-B407-7FC3FA0D9E2D}"/>
    <cellStyle name="Vírgula 2 2 2 3 2 4 3" xfId="3063" xr:uid="{74852858-87B4-4B55-8CA2-4199E5C7739E}"/>
    <cellStyle name="Vírgula 2 2 2 3 2 4 3 2" xfId="6142" xr:uid="{7061D344-1775-40DF-906C-43EB4CECD6B1}"/>
    <cellStyle name="Vírgula 2 2 2 3 2 4 3 2 2" xfId="15195" xr:uid="{0947B765-3E44-4FDD-A6D4-272A2DDF0596}"/>
    <cellStyle name="Vírgula 2 2 2 3 2 4 3 3" xfId="9156" xr:uid="{63671525-B858-46BE-ABBD-4B4CBCF8A97E}"/>
    <cellStyle name="Vírgula 2 2 2 3 2 4 3 3 2" xfId="18209" xr:uid="{9547E806-687B-460F-B56F-0F253D23EDA6}"/>
    <cellStyle name="Vírgula 2 2 2 3 2 4 3 4" xfId="12177" xr:uid="{FBDE6B22-1431-4761-8018-259BF41EA55F}"/>
    <cellStyle name="Vírgula 2 2 2 3 2 4 4" xfId="4134" xr:uid="{B0565D83-A541-40A1-8DAB-EAFBCF4565D6}"/>
    <cellStyle name="Vírgula 2 2 2 3 2 4 4 2" xfId="13187" xr:uid="{9F96168B-F1B4-4045-9D98-F09691C516C0}"/>
    <cellStyle name="Vírgula 2 2 2 3 2 4 5" xfId="7148" xr:uid="{0B49AA51-8B05-402B-A189-36F0718F77D0}"/>
    <cellStyle name="Vírgula 2 2 2 3 2 4 5 2" xfId="16201" xr:uid="{062ADC4E-B378-40AA-9A49-9E76E51B7F02}"/>
    <cellStyle name="Vírgula 2 2 2 3 2 4 6" xfId="10169" xr:uid="{1FBD3DCB-7737-466F-99A4-D7DB4C65CC08}"/>
    <cellStyle name="Vírgula 2 2 2 3 2 5" xfId="1302" xr:uid="{4BB08520-A109-4D27-9EAE-3D03730B0C6A}"/>
    <cellStyle name="Vírgula 2 2 2 3 2 5 2" xfId="4381" xr:uid="{01D3D819-056C-48D1-9EF7-FE7391BB72B2}"/>
    <cellStyle name="Vírgula 2 2 2 3 2 5 2 2" xfId="13434" xr:uid="{D38C03A7-7BBE-48FC-8125-6D931865D40B}"/>
    <cellStyle name="Vírgula 2 2 2 3 2 5 3" xfId="7395" xr:uid="{299359F9-6CD6-4401-9E95-B03444AD4E19}"/>
    <cellStyle name="Vírgula 2 2 2 3 2 5 3 2" xfId="16448" xr:uid="{A163AF8E-63D2-4273-93D1-247DE6DFED73}"/>
    <cellStyle name="Vírgula 2 2 2 3 2 5 4" xfId="10416" xr:uid="{326F5B88-1D5C-4485-B482-C6409B05D248}"/>
    <cellStyle name="Vírgula 2 2 2 3 2 6" xfId="2306" xr:uid="{802F599B-7AE2-4B2F-B9A4-15BDD8CDABA3}"/>
    <cellStyle name="Vírgula 2 2 2 3 2 6 2" xfId="5385" xr:uid="{A3FDD9FC-0F8B-4023-94F1-BB025F6710DB}"/>
    <cellStyle name="Vírgula 2 2 2 3 2 6 2 2" xfId="14438" xr:uid="{EF4D1CC9-1CC4-4FDC-86F5-33C000057F8E}"/>
    <cellStyle name="Vírgula 2 2 2 3 2 6 3" xfId="8399" xr:uid="{A27C8748-0B82-4A62-8535-02452DBF18B5}"/>
    <cellStyle name="Vírgula 2 2 2 3 2 6 3 2" xfId="17452" xr:uid="{1B13E5D6-B811-4B63-BB6B-7B7E3AC81981}"/>
    <cellStyle name="Vírgula 2 2 2 3 2 6 4" xfId="11420" xr:uid="{8D154AE8-DA99-4B2E-8A7A-F3AEE8082B87}"/>
    <cellStyle name="Vírgula 2 2 2 3 2 7" xfId="3375" xr:uid="{B144AFD8-BA24-46FB-A8C5-E2C8BE65369E}"/>
    <cellStyle name="Vírgula 2 2 2 3 2 7 2" xfId="12428" xr:uid="{BEB6025D-FBF3-4C5E-84A3-6EB752692935}"/>
    <cellStyle name="Vírgula 2 2 2 3 2 8" xfId="6389" xr:uid="{21A509D1-4F19-4723-91D1-B73A5095ADC1}"/>
    <cellStyle name="Vírgula 2 2 2 3 2 8 2" xfId="15442" xr:uid="{A4C06BEE-8254-4A6D-A5F6-857FB061B0B0}"/>
    <cellStyle name="Vírgula 2 2 2 3 2 9" xfId="9409" xr:uid="{66F381C3-546D-4C5C-8ED8-48D4EB855D95}"/>
    <cellStyle name="Vírgula 2 2 2 3 3" xfId="432" xr:uid="{35E39253-4CCD-436E-880B-6205CD5A216F}"/>
    <cellStyle name="Vírgula 2 2 2 3 3 2" xfId="1056" xr:uid="{CAD48C88-3B50-4F94-B260-C791C94A321E}"/>
    <cellStyle name="Vírgula 2 2 2 3 3 2 2" xfId="2060" xr:uid="{21DAAFF5-D5C0-41E0-B7A1-F5DEAEA0C92E}"/>
    <cellStyle name="Vírgula 2 2 2 3 3 2 2 2" xfId="5139" xr:uid="{09F830F1-3B5B-43E3-AECD-15F72C42BB85}"/>
    <cellStyle name="Vírgula 2 2 2 3 3 2 2 2 2" xfId="14192" xr:uid="{DA5DA014-C152-4D96-89EC-921A3228E87F}"/>
    <cellStyle name="Vírgula 2 2 2 3 3 2 2 3" xfId="8153" xr:uid="{3B432514-170A-4869-83D7-90A8CDB61E96}"/>
    <cellStyle name="Vírgula 2 2 2 3 3 2 2 3 2" xfId="17206" xr:uid="{6D40630F-338B-4261-8A92-6CD367E73453}"/>
    <cellStyle name="Vírgula 2 2 2 3 3 2 2 4" xfId="11174" xr:uid="{8A86BFD0-A7F2-42C8-84C8-B3A606DB5127}"/>
    <cellStyle name="Vírgula 2 2 2 3 3 2 3" xfId="3064" xr:uid="{24AD3429-4ADF-417D-8D0F-304CB58A738B}"/>
    <cellStyle name="Vírgula 2 2 2 3 3 2 3 2" xfId="6143" xr:uid="{1FEBFBBA-7487-4414-A539-61CECF11C3E0}"/>
    <cellStyle name="Vírgula 2 2 2 3 3 2 3 2 2" xfId="15196" xr:uid="{826B0B4F-60CA-477F-AFA2-C61860DAF2C1}"/>
    <cellStyle name="Vírgula 2 2 2 3 3 2 3 3" xfId="9157" xr:uid="{5AFEB757-64D2-4A77-AD5D-7B0A21AFBA14}"/>
    <cellStyle name="Vírgula 2 2 2 3 3 2 3 3 2" xfId="18210" xr:uid="{D5B1BDB3-D937-4858-9629-387AD2711F4B}"/>
    <cellStyle name="Vírgula 2 2 2 3 3 2 3 4" xfId="12178" xr:uid="{1A0832A5-C87B-40E3-AC0F-C2C627D5E6B7}"/>
    <cellStyle name="Vírgula 2 2 2 3 3 2 4" xfId="4135" xr:uid="{A8B42016-65F6-4849-B58A-4471E0909B95}"/>
    <cellStyle name="Vírgula 2 2 2 3 3 2 4 2" xfId="13188" xr:uid="{38329506-F72C-4A77-9577-91B2BD04E9CF}"/>
    <cellStyle name="Vírgula 2 2 2 3 3 2 5" xfId="7149" xr:uid="{45C44909-C9C1-4745-A038-0B161B6481A1}"/>
    <cellStyle name="Vírgula 2 2 2 3 3 2 5 2" xfId="16202" xr:uid="{DD408875-3BD8-40FD-8187-3E48A08C5778}"/>
    <cellStyle name="Vírgula 2 2 2 3 3 2 6" xfId="10170" xr:uid="{7D1A71DA-6810-4009-8D6E-9C6F0AF5A536}"/>
    <cellStyle name="Vírgula 2 2 2 3 3 3" xfId="1057" xr:uid="{DB14BB01-8221-4B4C-8B2E-7AA3017C626B}"/>
    <cellStyle name="Vírgula 2 2 2 3 3 3 2" xfId="2061" xr:uid="{CA604026-0523-421E-9D3B-530BCC5D449A}"/>
    <cellStyle name="Vírgula 2 2 2 3 3 3 2 2" xfId="5140" xr:uid="{CD6269DE-3AB0-4D40-AAC8-B10D60884466}"/>
    <cellStyle name="Vírgula 2 2 2 3 3 3 2 2 2" xfId="14193" xr:uid="{35325EA9-E66F-47BB-93A3-3322641A8BB5}"/>
    <cellStyle name="Vírgula 2 2 2 3 3 3 2 3" xfId="8154" xr:uid="{4B5BC6F3-3140-4343-8757-AD2CFBA69472}"/>
    <cellStyle name="Vírgula 2 2 2 3 3 3 2 3 2" xfId="17207" xr:uid="{0175D6D8-2585-4AD8-9CF2-6C0229C00D2E}"/>
    <cellStyle name="Vírgula 2 2 2 3 3 3 2 4" xfId="11175" xr:uid="{C9FE787F-9A36-4F0B-B7D0-3FBDCDF4E1F8}"/>
    <cellStyle name="Vírgula 2 2 2 3 3 3 3" xfId="3065" xr:uid="{095525FB-F76B-458A-BF2B-FDDA75A5DFB7}"/>
    <cellStyle name="Vírgula 2 2 2 3 3 3 3 2" xfId="6144" xr:uid="{F09597C3-CBAB-461B-A633-283579A6BBED}"/>
    <cellStyle name="Vírgula 2 2 2 3 3 3 3 2 2" xfId="15197" xr:uid="{1771EBFD-793F-4EBF-8518-08A5EBA05A2A}"/>
    <cellStyle name="Vírgula 2 2 2 3 3 3 3 3" xfId="9158" xr:uid="{A7035551-9E78-4C21-A6B5-B38DE977C5E5}"/>
    <cellStyle name="Vírgula 2 2 2 3 3 3 3 3 2" xfId="18211" xr:uid="{4CC145CF-0A13-4576-A32C-A8931CFDF74A}"/>
    <cellStyle name="Vírgula 2 2 2 3 3 3 3 4" xfId="12179" xr:uid="{8B297636-3C03-4F68-AB0B-6E0EBBF37E28}"/>
    <cellStyle name="Vírgula 2 2 2 3 3 3 4" xfId="4136" xr:uid="{06F93C40-B029-49B8-9BDA-CC566E88BB11}"/>
    <cellStyle name="Vírgula 2 2 2 3 3 3 4 2" xfId="13189" xr:uid="{AE3E85C1-AB7F-4A6B-9CEA-069D8522A40F}"/>
    <cellStyle name="Vírgula 2 2 2 3 3 3 5" xfId="7150" xr:uid="{C0EC358E-E33D-4FFC-85FD-481A32389915}"/>
    <cellStyle name="Vírgula 2 2 2 3 3 3 5 2" xfId="16203" xr:uid="{A0B0D4A9-CA98-40CC-BFAA-C320002E2AF9}"/>
    <cellStyle name="Vírgula 2 2 2 3 3 3 6" xfId="10171" xr:uid="{0239A755-8FBA-4391-AF46-C9C3CF2B36B9}"/>
    <cellStyle name="Vírgula 2 2 2 3 3 4" xfId="1441" xr:uid="{8A5086FC-7B1F-40FC-A981-24E0D25E7EF0}"/>
    <cellStyle name="Vírgula 2 2 2 3 3 4 2" xfId="4520" xr:uid="{60107068-EAD6-4F76-AB3A-649DC96C4331}"/>
    <cellStyle name="Vírgula 2 2 2 3 3 4 2 2" xfId="13573" xr:uid="{B0F03788-04EF-40F2-A7C5-52095E1EDBC8}"/>
    <cellStyle name="Vírgula 2 2 2 3 3 4 3" xfId="7534" xr:uid="{8ACE3217-96DA-45FB-86E6-284FCF73DC92}"/>
    <cellStyle name="Vírgula 2 2 2 3 3 4 3 2" xfId="16587" xr:uid="{24862322-B53C-4F88-8615-32ABF4A7C713}"/>
    <cellStyle name="Vírgula 2 2 2 3 3 4 4" xfId="10555" xr:uid="{DFDE1848-1DD9-414A-86BB-F10EB284EEA1}"/>
    <cellStyle name="Vírgula 2 2 2 3 3 5" xfId="2445" xr:uid="{B67C9FC4-8C6B-4910-AF76-389374E7C360}"/>
    <cellStyle name="Vírgula 2 2 2 3 3 5 2" xfId="5524" xr:uid="{BEFD154D-AA70-4352-9700-C69EF03D1549}"/>
    <cellStyle name="Vírgula 2 2 2 3 3 5 2 2" xfId="14577" xr:uid="{DFA4DBE4-CAC9-4C36-B977-2260807AA50B}"/>
    <cellStyle name="Vírgula 2 2 2 3 3 5 3" xfId="8538" xr:uid="{2FDBE56A-3EAA-4345-95C0-2089735D0CEB}"/>
    <cellStyle name="Vírgula 2 2 2 3 3 5 3 2" xfId="17591" xr:uid="{E7A29894-407A-4C1F-BAD2-684EFC5761E5}"/>
    <cellStyle name="Vírgula 2 2 2 3 3 5 4" xfId="11559" xr:uid="{D0375025-35FD-47DB-B0E6-77657CB35598}"/>
    <cellStyle name="Vírgula 2 2 2 3 3 6" xfId="3515" xr:uid="{D74A5617-67C3-4BA4-AD8D-1B286E36575C}"/>
    <cellStyle name="Vírgula 2 2 2 3 3 6 2" xfId="12568" xr:uid="{D0018506-34C8-46E1-A294-6E7A9A2C09F4}"/>
    <cellStyle name="Vírgula 2 2 2 3 3 7" xfId="6529" xr:uid="{40BC9E62-B976-43A0-8E21-317D63B84C1F}"/>
    <cellStyle name="Vírgula 2 2 2 3 3 7 2" xfId="15582" xr:uid="{1008AD36-F3AE-4425-B046-9CDACDC89A9D}"/>
    <cellStyle name="Vírgula 2 2 2 3 3 8" xfId="9549" xr:uid="{12807898-48DD-452C-990C-4C4F6BA14B00}"/>
    <cellStyle name="Vírgula 2 2 2 3 4" xfId="1058" xr:uid="{312FEB1F-07B1-47B8-BEAF-B384FD17A5B9}"/>
    <cellStyle name="Vírgula 2 2 2 3 4 2" xfId="2062" xr:uid="{F99276BF-EDA7-44BA-99F5-5C14C049E23D}"/>
    <cellStyle name="Vírgula 2 2 2 3 4 2 2" xfId="5141" xr:uid="{CBA5CDC6-380A-4331-AB5E-DB522421790C}"/>
    <cellStyle name="Vírgula 2 2 2 3 4 2 2 2" xfId="14194" xr:uid="{F3FB843C-E061-4685-ACFA-B6EC83E8B6F5}"/>
    <cellStyle name="Vírgula 2 2 2 3 4 2 3" xfId="8155" xr:uid="{13ADB361-4004-4C4E-B818-4FAB1E784A49}"/>
    <cellStyle name="Vírgula 2 2 2 3 4 2 3 2" xfId="17208" xr:uid="{A3797942-82B6-4252-8D66-D31818A6841F}"/>
    <cellStyle name="Vírgula 2 2 2 3 4 2 4" xfId="11176" xr:uid="{330BFBBF-653E-4CEA-9684-73E7A59788DE}"/>
    <cellStyle name="Vírgula 2 2 2 3 4 3" xfId="3066" xr:uid="{D0AE781B-87AB-40F0-BFB1-3F2FC797752D}"/>
    <cellStyle name="Vírgula 2 2 2 3 4 3 2" xfId="6145" xr:uid="{3CF5D994-6849-4796-A467-0467B80958C5}"/>
    <cellStyle name="Vírgula 2 2 2 3 4 3 2 2" xfId="15198" xr:uid="{277F9992-05A5-4E55-B13C-AC2BEACFD463}"/>
    <cellStyle name="Vírgula 2 2 2 3 4 3 3" xfId="9159" xr:uid="{A9677F07-0E4F-47D4-BB21-F09FF14B64F3}"/>
    <cellStyle name="Vírgula 2 2 2 3 4 3 3 2" xfId="18212" xr:uid="{0C44A5E0-EB4E-46E8-9713-B483B230A498}"/>
    <cellStyle name="Vírgula 2 2 2 3 4 3 4" xfId="12180" xr:uid="{38CDD248-B3BF-4472-A17A-9FCC99036E0A}"/>
    <cellStyle name="Vírgula 2 2 2 3 4 4" xfId="4137" xr:uid="{FE0138A8-226D-404F-AB67-2897F350FF0F}"/>
    <cellStyle name="Vírgula 2 2 2 3 4 4 2" xfId="13190" xr:uid="{0A2B983A-19EC-4BA6-83B8-F14807C67918}"/>
    <cellStyle name="Vírgula 2 2 2 3 4 5" xfId="7151" xr:uid="{3E50792D-0226-4197-8629-1AB78A4F0284}"/>
    <cellStyle name="Vírgula 2 2 2 3 4 5 2" xfId="16204" xr:uid="{DE14EA02-BADB-4AB5-A20F-CA471C15BD7A}"/>
    <cellStyle name="Vírgula 2 2 2 3 4 6" xfId="10172" xr:uid="{55C8D8D9-F2C8-4637-AF3B-8DBD0F8AF2C6}"/>
    <cellStyle name="Vírgula 2 2 2 3 5" xfId="1059" xr:uid="{7F933C49-2978-4E50-84B7-65D2F703EC52}"/>
    <cellStyle name="Vírgula 2 2 2 3 5 2" xfId="2063" xr:uid="{EBE47FCC-D666-4FF5-9853-665E1D4A891D}"/>
    <cellStyle name="Vírgula 2 2 2 3 5 2 2" xfId="5142" xr:uid="{3852981D-AB35-430D-8E7F-9CDC886F4FD3}"/>
    <cellStyle name="Vírgula 2 2 2 3 5 2 2 2" xfId="14195" xr:uid="{71350B10-84CC-4AE0-9931-2183928BEB4C}"/>
    <cellStyle name="Vírgula 2 2 2 3 5 2 3" xfId="8156" xr:uid="{CE72BBC2-D4BB-47AD-96B8-B907D2AF0147}"/>
    <cellStyle name="Vírgula 2 2 2 3 5 2 3 2" xfId="17209" xr:uid="{97449E35-4C81-4165-AC5C-AD0B48AC59D3}"/>
    <cellStyle name="Vírgula 2 2 2 3 5 2 4" xfId="11177" xr:uid="{FE173A2B-9F58-4346-B939-7455DDD9B209}"/>
    <cellStyle name="Vírgula 2 2 2 3 5 3" xfId="3067" xr:uid="{BBACEE09-3732-41C7-AD78-145F64B520DE}"/>
    <cellStyle name="Vírgula 2 2 2 3 5 3 2" xfId="6146" xr:uid="{DFF566E7-CE6D-4546-B3DA-3364D8776A2E}"/>
    <cellStyle name="Vírgula 2 2 2 3 5 3 2 2" xfId="15199" xr:uid="{FA4D606E-3870-482A-A37E-A3EEA743F1A5}"/>
    <cellStyle name="Vírgula 2 2 2 3 5 3 3" xfId="9160" xr:uid="{B1CD5DC8-36AF-41A0-A903-1C10A548C31B}"/>
    <cellStyle name="Vírgula 2 2 2 3 5 3 3 2" xfId="18213" xr:uid="{22C2F6F0-ADBC-486F-811B-86C110535009}"/>
    <cellStyle name="Vírgula 2 2 2 3 5 3 4" xfId="12181" xr:uid="{4422B405-E549-43DA-8CD5-212358482BE8}"/>
    <cellStyle name="Vírgula 2 2 2 3 5 4" xfId="4138" xr:uid="{39C54D99-FCF6-4AD9-A014-CFE31E8C6A9C}"/>
    <cellStyle name="Vírgula 2 2 2 3 5 4 2" xfId="13191" xr:uid="{4D0B0BEC-6A55-48D1-A96B-EAE928A92E7E}"/>
    <cellStyle name="Vírgula 2 2 2 3 5 5" xfId="7152" xr:uid="{2AF55919-5413-4D27-8E8F-B63720C24E52}"/>
    <cellStyle name="Vírgula 2 2 2 3 5 5 2" xfId="16205" xr:uid="{0E769D3C-9391-4609-A2A8-1CEE33B0F180}"/>
    <cellStyle name="Vírgula 2 2 2 3 5 6" xfId="10173" xr:uid="{5E05CB9C-9066-40EB-861D-2A72E5C25D51}"/>
    <cellStyle name="Vírgula 2 2 2 3 6" xfId="1270" xr:uid="{F128724A-50A8-40DF-BCF9-2B4514658F1B}"/>
    <cellStyle name="Vírgula 2 2 2 3 6 2" xfId="4349" xr:uid="{5C2DF599-BA49-46CE-9E4C-341D8E2CFBBC}"/>
    <cellStyle name="Vírgula 2 2 2 3 6 2 2" xfId="13402" xr:uid="{4EB920FC-B302-4292-A278-490F399BBCF7}"/>
    <cellStyle name="Vírgula 2 2 2 3 6 3" xfId="7363" xr:uid="{4CDF534C-04C7-453C-BCEA-D91514572DA6}"/>
    <cellStyle name="Vírgula 2 2 2 3 6 3 2" xfId="16416" xr:uid="{BD796667-4B8F-410F-BCF2-0474B88058D7}"/>
    <cellStyle name="Vírgula 2 2 2 3 6 4" xfId="10384" xr:uid="{8F50EED0-FACC-447F-AEED-9EE33193B402}"/>
    <cellStyle name="Vírgula 2 2 2 3 7" xfId="2274" xr:uid="{AF6754C8-B5A9-4CFB-BE27-351A6640390C}"/>
    <cellStyle name="Vírgula 2 2 2 3 7 2" xfId="5353" xr:uid="{E5AE9AB0-3395-439D-9876-C3C4F1F74769}"/>
    <cellStyle name="Vírgula 2 2 2 3 7 2 2" xfId="14406" xr:uid="{339EAC44-589D-4860-A562-9092C9CDE3DA}"/>
    <cellStyle name="Vírgula 2 2 2 3 7 3" xfId="8367" xr:uid="{BC8A8BE8-5CE3-4767-A1B3-52645E0C58FC}"/>
    <cellStyle name="Vírgula 2 2 2 3 7 3 2" xfId="17420" xr:uid="{5AB5CA3F-249A-4348-9D0D-D171A3B5CF3A}"/>
    <cellStyle name="Vírgula 2 2 2 3 7 4" xfId="11388" xr:uid="{42324989-C28D-4982-961B-3DB674D8F2E2}"/>
    <cellStyle name="Vírgula 2 2 2 3 8" xfId="3343" xr:uid="{CF0C42CC-256A-412D-A82C-A5ED4F4DDA64}"/>
    <cellStyle name="Vírgula 2 2 2 3 8 2" xfId="12396" xr:uid="{0A4C40FF-485F-4465-9977-F9133939452F}"/>
    <cellStyle name="Vírgula 2 2 2 3 9" xfId="6357" xr:uid="{3AC897D4-6978-434F-BD64-4AB332346B8A}"/>
    <cellStyle name="Vírgula 2 2 2 3 9 2" xfId="15410" xr:uid="{7E70C7CB-5F88-4997-B1B5-2E2234935873}"/>
    <cellStyle name="Vírgula 2 2 2 4" xfId="121" xr:uid="{FBCE9DF6-2E3F-4D68-AE4B-275105B0DC41}"/>
    <cellStyle name="Vírgula 2 2 2 4 2" xfId="448" xr:uid="{5E10709B-7213-438B-B7CD-8E01939AF92D}"/>
    <cellStyle name="Vírgula 2 2 2 4 2 2" xfId="1060" xr:uid="{CC9BBFC9-8981-43B8-B53D-67BC758644CF}"/>
    <cellStyle name="Vírgula 2 2 2 4 2 2 2" xfId="2064" xr:uid="{29481FB2-CDAA-4159-9BC4-1C13FF7518EF}"/>
    <cellStyle name="Vírgula 2 2 2 4 2 2 2 2" xfId="5143" xr:uid="{03795524-6085-4185-88C9-BFA8194AF735}"/>
    <cellStyle name="Vírgula 2 2 2 4 2 2 2 2 2" xfId="14196" xr:uid="{ACF50A45-E105-4B55-8646-1748B28A2A66}"/>
    <cellStyle name="Vírgula 2 2 2 4 2 2 2 3" xfId="8157" xr:uid="{A1B8BB74-F77E-43DD-AF65-C7A34E84BE5F}"/>
    <cellStyle name="Vírgula 2 2 2 4 2 2 2 3 2" xfId="17210" xr:uid="{C1786422-5B26-4417-AEF1-DC474DC8085B}"/>
    <cellStyle name="Vírgula 2 2 2 4 2 2 2 4" xfId="11178" xr:uid="{8C5E2206-2F77-4492-AB87-53E430F132A3}"/>
    <cellStyle name="Vírgula 2 2 2 4 2 2 3" xfId="3068" xr:uid="{7A5FA163-380C-467B-8303-0820478C0810}"/>
    <cellStyle name="Vírgula 2 2 2 4 2 2 3 2" xfId="6147" xr:uid="{1FFC43D9-6F59-40FB-B2E8-55206C6B81CC}"/>
    <cellStyle name="Vírgula 2 2 2 4 2 2 3 2 2" xfId="15200" xr:uid="{D0719B35-A4A3-4657-815E-6E7D3AD483D9}"/>
    <cellStyle name="Vírgula 2 2 2 4 2 2 3 3" xfId="9161" xr:uid="{C2AEE932-723A-47E0-A081-8E2DC29BD955}"/>
    <cellStyle name="Vírgula 2 2 2 4 2 2 3 3 2" xfId="18214" xr:uid="{5820DE02-6119-4D92-9986-83BBE7D1ED43}"/>
    <cellStyle name="Vírgula 2 2 2 4 2 2 3 4" xfId="12182" xr:uid="{DBC5705E-CC6E-4CE6-9B90-3503AFCFDB85}"/>
    <cellStyle name="Vírgula 2 2 2 4 2 2 4" xfId="4139" xr:uid="{1E9BBCD0-0800-42D0-838F-77130EA39556}"/>
    <cellStyle name="Vírgula 2 2 2 4 2 2 4 2" xfId="13192" xr:uid="{BE45E427-5559-4B1A-B65E-9DB3C6C98C09}"/>
    <cellStyle name="Vírgula 2 2 2 4 2 2 5" xfId="7153" xr:uid="{3ADF18A7-AAFD-426E-B65F-F4F2BC568A67}"/>
    <cellStyle name="Vírgula 2 2 2 4 2 2 5 2" xfId="16206" xr:uid="{563F005C-DBD7-41C2-B47D-76584E152276}"/>
    <cellStyle name="Vírgula 2 2 2 4 2 2 6" xfId="10174" xr:uid="{48B9B8F6-CEFE-450E-AEA8-C97301D5967A}"/>
    <cellStyle name="Vírgula 2 2 2 4 2 3" xfId="1061" xr:uid="{BA598851-B386-4AD2-B2CF-2A9131E9A549}"/>
    <cellStyle name="Vírgula 2 2 2 4 2 3 2" xfId="2065" xr:uid="{987EF611-47BD-4CD8-9B21-1087864A32F1}"/>
    <cellStyle name="Vírgula 2 2 2 4 2 3 2 2" xfId="5144" xr:uid="{A4CAE8B6-EAD4-4134-B889-69E2C408480E}"/>
    <cellStyle name="Vírgula 2 2 2 4 2 3 2 2 2" xfId="14197" xr:uid="{0343E584-2623-4780-8C83-9520852BD617}"/>
    <cellStyle name="Vírgula 2 2 2 4 2 3 2 3" xfId="8158" xr:uid="{66C8250D-9719-4EF7-8A5C-018846B8A1EF}"/>
    <cellStyle name="Vírgula 2 2 2 4 2 3 2 3 2" xfId="17211" xr:uid="{A4F69124-C049-4169-85F1-9BCA6DA537DE}"/>
    <cellStyle name="Vírgula 2 2 2 4 2 3 2 4" xfId="11179" xr:uid="{4B641BEE-C342-4F33-8805-7B18A626652B}"/>
    <cellStyle name="Vírgula 2 2 2 4 2 3 3" xfId="3069" xr:uid="{29813E2E-E71A-4D5D-9F40-2D74A0DE2ECE}"/>
    <cellStyle name="Vírgula 2 2 2 4 2 3 3 2" xfId="6148" xr:uid="{52E86DC5-0DB8-466A-81AC-099F18CCC098}"/>
    <cellStyle name="Vírgula 2 2 2 4 2 3 3 2 2" xfId="15201" xr:uid="{D71386F0-B5B9-42F2-96E9-544C145E3C79}"/>
    <cellStyle name="Vírgula 2 2 2 4 2 3 3 3" xfId="9162" xr:uid="{4BBAA976-A2F8-402B-80E1-FDA05684C82A}"/>
    <cellStyle name="Vírgula 2 2 2 4 2 3 3 3 2" xfId="18215" xr:uid="{1F9F4381-89D0-4710-A2D5-902E4EAF7387}"/>
    <cellStyle name="Vírgula 2 2 2 4 2 3 3 4" xfId="12183" xr:uid="{46F37D50-C57D-432B-BA18-8A68D15DF1D1}"/>
    <cellStyle name="Vírgula 2 2 2 4 2 3 4" xfId="4140" xr:uid="{9B60D1DD-33D9-40E7-85F7-722C7E64DE4D}"/>
    <cellStyle name="Vírgula 2 2 2 4 2 3 4 2" xfId="13193" xr:uid="{18E6F3F5-428E-497D-990E-42EBE5F520A7}"/>
    <cellStyle name="Vírgula 2 2 2 4 2 3 5" xfId="7154" xr:uid="{4A7B820A-95E5-448D-AC5D-7A6106BF8612}"/>
    <cellStyle name="Vírgula 2 2 2 4 2 3 5 2" xfId="16207" xr:uid="{160C79D1-ED15-49F3-872D-F21B4451897D}"/>
    <cellStyle name="Vírgula 2 2 2 4 2 3 6" xfId="10175" xr:uid="{A646EF52-8475-4E98-B847-D9EE8D543FD1}"/>
    <cellStyle name="Vírgula 2 2 2 4 2 4" xfId="1457" xr:uid="{AB43B4B2-C5C1-4660-8DB2-F989581FEF14}"/>
    <cellStyle name="Vírgula 2 2 2 4 2 4 2" xfId="4536" xr:uid="{C4DE5F19-0544-4995-8B30-C01A28C36E6B}"/>
    <cellStyle name="Vírgula 2 2 2 4 2 4 2 2" xfId="13589" xr:uid="{B634EB5D-C719-48B7-867B-893176D8AB4D}"/>
    <cellStyle name="Vírgula 2 2 2 4 2 4 3" xfId="7550" xr:uid="{B1BDF7A8-AD27-4E25-BC84-EF7CB757222A}"/>
    <cellStyle name="Vírgula 2 2 2 4 2 4 3 2" xfId="16603" xr:uid="{1C0E4410-38E1-4F0A-8E36-6EE80D17CA06}"/>
    <cellStyle name="Vírgula 2 2 2 4 2 4 4" xfId="10571" xr:uid="{7CC917EB-9336-4D0E-A34D-9C97EB6B8E85}"/>
    <cellStyle name="Vírgula 2 2 2 4 2 5" xfId="2461" xr:uid="{D3102965-4104-452B-A84C-BEB4CD9C49FE}"/>
    <cellStyle name="Vírgula 2 2 2 4 2 5 2" xfId="5540" xr:uid="{AB339408-A87A-43BC-A6DA-205EFC35746F}"/>
    <cellStyle name="Vírgula 2 2 2 4 2 5 2 2" xfId="14593" xr:uid="{B672F22C-DF25-463C-B808-6EB48674CB05}"/>
    <cellStyle name="Vírgula 2 2 2 4 2 5 3" xfId="8554" xr:uid="{DC23C992-6416-4B61-B1D6-202CDEDE9E24}"/>
    <cellStyle name="Vírgula 2 2 2 4 2 5 3 2" xfId="17607" xr:uid="{A037C5D8-3610-4174-BAD0-4FBCFD7C8E70}"/>
    <cellStyle name="Vírgula 2 2 2 4 2 5 4" xfId="11575" xr:uid="{980C5825-B967-4E63-816A-5D40CF8C58EE}"/>
    <cellStyle name="Vírgula 2 2 2 4 2 6" xfId="3531" xr:uid="{2FBE9DA7-A577-4F5E-81C6-B8552C93BE07}"/>
    <cellStyle name="Vírgula 2 2 2 4 2 6 2" xfId="12584" xr:uid="{09B0F278-C47F-4AFE-B016-017869738892}"/>
    <cellStyle name="Vírgula 2 2 2 4 2 7" xfId="6545" xr:uid="{B8CE833B-BFEE-4BD5-8348-23500FE3C050}"/>
    <cellStyle name="Vírgula 2 2 2 4 2 7 2" xfId="15598" xr:uid="{08DC4BDF-25CA-48FD-913D-75E18C5C5506}"/>
    <cellStyle name="Vírgula 2 2 2 4 2 8" xfId="9565" xr:uid="{543E7F5C-062E-4FD5-8600-155E3727DCE1}"/>
    <cellStyle name="Vírgula 2 2 2 4 3" xfId="1062" xr:uid="{F6BFF858-DC97-4990-9827-CCB6C5454130}"/>
    <cellStyle name="Vírgula 2 2 2 4 3 2" xfId="2066" xr:uid="{12BE6A4E-5B2F-4EC9-8199-7828175EF2DF}"/>
    <cellStyle name="Vírgula 2 2 2 4 3 2 2" xfId="5145" xr:uid="{B6054F9B-7C94-4F38-B3FF-DE05FB007E61}"/>
    <cellStyle name="Vírgula 2 2 2 4 3 2 2 2" xfId="14198" xr:uid="{71C5AD00-7865-473B-8041-02BD67F94538}"/>
    <cellStyle name="Vírgula 2 2 2 4 3 2 3" xfId="8159" xr:uid="{E2369F92-6FFE-4E8E-BD07-63DF560DDA6C}"/>
    <cellStyle name="Vírgula 2 2 2 4 3 2 3 2" xfId="17212" xr:uid="{EB7D9B7D-AA24-4BD6-ACA8-08E3921501F2}"/>
    <cellStyle name="Vírgula 2 2 2 4 3 2 4" xfId="11180" xr:uid="{515031A2-1FCA-474E-BD2D-E300E236E271}"/>
    <cellStyle name="Vírgula 2 2 2 4 3 3" xfId="3070" xr:uid="{E42362CF-6543-48F0-8A1B-76D5C1770811}"/>
    <cellStyle name="Vírgula 2 2 2 4 3 3 2" xfId="6149" xr:uid="{0647BB6F-37BB-4AAF-AC0D-1E7F77C1A3F7}"/>
    <cellStyle name="Vírgula 2 2 2 4 3 3 2 2" xfId="15202" xr:uid="{FB22DAFE-963D-4332-997A-CB513E3E132A}"/>
    <cellStyle name="Vírgula 2 2 2 4 3 3 3" xfId="9163" xr:uid="{3B681FF6-7BD3-447B-8D6C-7CAF399DFEB0}"/>
    <cellStyle name="Vírgula 2 2 2 4 3 3 3 2" xfId="18216" xr:uid="{D39D31DD-6DF3-4A84-967A-4E0EC6E73373}"/>
    <cellStyle name="Vírgula 2 2 2 4 3 3 4" xfId="12184" xr:uid="{795B9844-0CC6-4070-B30D-DF87808AD329}"/>
    <cellStyle name="Vírgula 2 2 2 4 3 4" xfId="4141" xr:uid="{A28429FA-2AFC-4301-A94E-33C5AA26F43C}"/>
    <cellStyle name="Vírgula 2 2 2 4 3 4 2" xfId="13194" xr:uid="{B8AB7461-6B2E-49B5-AEDA-5C518155C6A2}"/>
    <cellStyle name="Vírgula 2 2 2 4 3 5" xfId="7155" xr:uid="{8D2A530C-EB40-4FE7-999C-F2DFEC1624FF}"/>
    <cellStyle name="Vírgula 2 2 2 4 3 5 2" xfId="16208" xr:uid="{9A6A1BE4-1C41-4609-9D1B-A9B07ECDF9E0}"/>
    <cellStyle name="Vírgula 2 2 2 4 3 6" xfId="10176" xr:uid="{AAFEE267-9E3E-41B4-9FA5-7392073AF849}"/>
    <cellStyle name="Vírgula 2 2 2 4 4" xfId="1063" xr:uid="{90D43293-C938-4608-8339-E01AE48F7FAE}"/>
    <cellStyle name="Vírgula 2 2 2 4 4 2" xfId="2067" xr:uid="{3DF7103D-325F-4F02-B4BB-D1EDA9D88875}"/>
    <cellStyle name="Vírgula 2 2 2 4 4 2 2" xfId="5146" xr:uid="{5DAE514B-B2C0-42FB-BE09-DF3BD9E253C2}"/>
    <cellStyle name="Vírgula 2 2 2 4 4 2 2 2" xfId="14199" xr:uid="{4244C448-F59C-40DD-AEAD-9D2EC535DBAC}"/>
    <cellStyle name="Vírgula 2 2 2 4 4 2 3" xfId="8160" xr:uid="{FB6F4117-C258-4465-AA9F-8BC8AC0EAEC6}"/>
    <cellStyle name="Vírgula 2 2 2 4 4 2 3 2" xfId="17213" xr:uid="{0422F062-579B-43D8-BE1F-A92A55751785}"/>
    <cellStyle name="Vírgula 2 2 2 4 4 2 4" xfId="11181" xr:uid="{49207C85-FDF4-49AC-A926-7103CA5EBE46}"/>
    <cellStyle name="Vírgula 2 2 2 4 4 3" xfId="3071" xr:uid="{61B24716-3C5A-4C97-BFF2-2E786C84095E}"/>
    <cellStyle name="Vírgula 2 2 2 4 4 3 2" xfId="6150" xr:uid="{C0CD2D06-ED20-4B2C-8305-9FC585A0CAE0}"/>
    <cellStyle name="Vírgula 2 2 2 4 4 3 2 2" xfId="15203" xr:uid="{78538BBE-E455-40E8-967F-4E09038AFB47}"/>
    <cellStyle name="Vírgula 2 2 2 4 4 3 3" xfId="9164" xr:uid="{88945843-36F3-42CB-BCF9-84ACE616A951}"/>
    <cellStyle name="Vírgula 2 2 2 4 4 3 3 2" xfId="18217" xr:uid="{F8B4727E-7AD2-4B71-820B-A9625C24EB64}"/>
    <cellStyle name="Vírgula 2 2 2 4 4 3 4" xfId="12185" xr:uid="{A048E1B2-F12B-4D4D-91CC-7CBB585B268C}"/>
    <cellStyle name="Vírgula 2 2 2 4 4 4" xfId="4142" xr:uid="{38D1BEFB-A1FE-4D53-B828-98B4EB4D9560}"/>
    <cellStyle name="Vírgula 2 2 2 4 4 4 2" xfId="13195" xr:uid="{7EAAB0E9-DC72-4C21-BF63-B2436AA8386A}"/>
    <cellStyle name="Vírgula 2 2 2 4 4 5" xfId="7156" xr:uid="{9F524A01-5859-4372-9CB7-D6899634CF49}"/>
    <cellStyle name="Vírgula 2 2 2 4 4 5 2" xfId="16209" xr:uid="{8ADAB0DE-50A3-4FF8-9535-9DBBC137FD17}"/>
    <cellStyle name="Vírgula 2 2 2 4 4 6" xfId="10177" xr:uid="{647ADAD5-23A1-4633-9705-B545BC61211E}"/>
    <cellStyle name="Vírgula 2 2 2 4 5" xfId="1286" xr:uid="{4673849F-697F-4E79-8C9A-20E9EDC1A65C}"/>
    <cellStyle name="Vírgula 2 2 2 4 5 2" xfId="4365" xr:uid="{FAFDB96E-A9B8-448C-A195-4F2E1645363B}"/>
    <cellStyle name="Vírgula 2 2 2 4 5 2 2" xfId="13418" xr:uid="{5C24529E-9730-4FD9-9A9F-A272384DDAA8}"/>
    <cellStyle name="Vírgula 2 2 2 4 5 3" xfId="7379" xr:uid="{138ED574-B778-4298-9016-7DBB712C88DF}"/>
    <cellStyle name="Vírgula 2 2 2 4 5 3 2" xfId="16432" xr:uid="{B7486597-4047-437C-8EDA-14DD052F5322}"/>
    <cellStyle name="Vírgula 2 2 2 4 5 4" xfId="10400" xr:uid="{550CD245-7BA4-44F7-A82F-28FC8A1B6843}"/>
    <cellStyle name="Vírgula 2 2 2 4 6" xfId="2290" xr:uid="{D26C327C-9D21-458E-8F0E-3D3DF6B7C39A}"/>
    <cellStyle name="Vírgula 2 2 2 4 6 2" xfId="5369" xr:uid="{DC1221F1-86AB-451A-9132-C92983D118D3}"/>
    <cellStyle name="Vírgula 2 2 2 4 6 2 2" xfId="14422" xr:uid="{AD4737B4-99F6-4628-95C6-D9EE2F400218}"/>
    <cellStyle name="Vírgula 2 2 2 4 6 3" xfId="8383" xr:uid="{7FB9BC5B-7776-4AF5-8B5F-1EB73B1E0800}"/>
    <cellStyle name="Vírgula 2 2 2 4 6 3 2" xfId="17436" xr:uid="{094C1A3A-D8A5-4544-936C-8525E3FB711D}"/>
    <cellStyle name="Vírgula 2 2 2 4 6 4" xfId="11404" xr:uid="{BF947507-6D72-4815-8A81-12CBAA8D7F44}"/>
    <cellStyle name="Vírgula 2 2 2 4 7" xfId="3359" xr:uid="{97845D25-52BD-41EF-9822-6147B4F978A2}"/>
    <cellStyle name="Vírgula 2 2 2 4 7 2" xfId="12412" xr:uid="{AE899901-21A5-436A-8A3C-3198CC1DB34D}"/>
    <cellStyle name="Vírgula 2 2 2 4 8" xfId="6373" xr:uid="{33D56F74-676F-4F34-AEDC-EDBD5C7D6665}"/>
    <cellStyle name="Vírgula 2 2 2 4 8 2" xfId="15426" xr:uid="{05657E83-53F8-44AC-A76A-EF18BADAD08D}"/>
    <cellStyle name="Vírgula 2 2 2 4 9" xfId="9393" xr:uid="{A0548DE3-F960-4601-AFCC-4BA1865B1719}"/>
    <cellStyle name="Vírgula 2 2 2 5" xfId="415" xr:uid="{9CC7D68C-0C7D-4EBD-839B-48DEA7DA22A8}"/>
    <cellStyle name="Vírgula 2 2 2 5 2" xfId="1064" xr:uid="{5EC488C8-A16F-49EB-9B76-5CDFA3AFD504}"/>
    <cellStyle name="Vírgula 2 2 2 5 2 2" xfId="2068" xr:uid="{C58A06DB-7190-410C-AAE1-A47F62A3620C}"/>
    <cellStyle name="Vírgula 2 2 2 5 2 2 2" xfId="5147" xr:uid="{B3D4B2AD-9E17-4E39-B5D0-2C9AF5047523}"/>
    <cellStyle name="Vírgula 2 2 2 5 2 2 2 2" xfId="14200" xr:uid="{00701812-DCBD-4932-9726-007565F20150}"/>
    <cellStyle name="Vírgula 2 2 2 5 2 2 3" xfId="8161" xr:uid="{3E65791F-596D-4134-9859-6376F3EDBC2F}"/>
    <cellStyle name="Vírgula 2 2 2 5 2 2 3 2" xfId="17214" xr:uid="{801BFDB1-35B5-43A6-965F-8345810A3BA2}"/>
    <cellStyle name="Vírgula 2 2 2 5 2 2 4" xfId="11182" xr:uid="{14754076-5C16-4EDF-A583-7F829B2ED3AB}"/>
    <cellStyle name="Vírgula 2 2 2 5 2 3" xfId="3072" xr:uid="{75416478-02A8-4D2C-9FA8-065C6F3182F0}"/>
    <cellStyle name="Vírgula 2 2 2 5 2 3 2" xfId="6151" xr:uid="{0F444CE6-EC70-4AA6-A2ED-6E0B5B633DBD}"/>
    <cellStyle name="Vírgula 2 2 2 5 2 3 2 2" xfId="15204" xr:uid="{AADE57AF-30AF-48E1-8050-A3A57A498DEF}"/>
    <cellStyle name="Vírgula 2 2 2 5 2 3 3" xfId="9165" xr:uid="{BC4A3D72-0D3F-46D3-AEA7-540C004C41C6}"/>
    <cellStyle name="Vírgula 2 2 2 5 2 3 3 2" xfId="18218" xr:uid="{2673D1AD-CFEE-44D4-9B82-7A7F8F1F0A73}"/>
    <cellStyle name="Vírgula 2 2 2 5 2 3 4" xfId="12186" xr:uid="{90B0A589-EB6F-4C7F-AF36-8E8FABA4398F}"/>
    <cellStyle name="Vírgula 2 2 2 5 2 4" xfId="4143" xr:uid="{4D877216-4EC2-4C71-9942-E20669767E63}"/>
    <cellStyle name="Vírgula 2 2 2 5 2 4 2" xfId="13196" xr:uid="{8FECE275-3019-46F6-8876-4C4C1745067D}"/>
    <cellStyle name="Vírgula 2 2 2 5 2 5" xfId="7157" xr:uid="{63D1FCFF-6C12-4EBA-93DF-6E67A48F9303}"/>
    <cellStyle name="Vírgula 2 2 2 5 2 5 2" xfId="16210" xr:uid="{E1F68969-6F21-4CF8-BA93-964F2F6F459A}"/>
    <cellStyle name="Vírgula 2 2 2 5 2 6" xfId="10178" xr:uid="{6DA2C0BD-0020-481F-87B2-0E98046A41BE}"/>
    <cellStyle name="Vírgula 2 2 2 5 3" xfId="1065" xr:uid="{2CAE384B-5867-4FF5-ABEC-65E1EE07AE9D}"/>
    <cellStyle name="Vírgula 2 2 2 5 3 2" xfId="2069" xr:uid="{2CCE5B84-28B0-4B61-B2D1-716B2E14C484}"/>
    <cellStyle name="Vírgula 2 2 2 5 3 2 2" xfId="5148" xr:uid="{08A5A6A5-8C54-4CAB-8646-14FE3E8C1F81}"/>
    <cellStyle name="Vírgula 2 2 2 5 3 2 2 2" xfId="14201" xr:uid="{BF6094C9-2888-4103-8BD0-415581D492F1}"/>
    <cellStyle name="Vírgula 2 2 2 5 3 2 3" xfId="8162" xr:uid="{BB2826CD-6026-43D8-8322-D0B894779024}"/>
    <cellStyle name="Vírgula 2 2 2 5 3 2 3 2" xfId="17215" xr:uid="{336BA0C0-D807-4E0C-881F-62491237AAB8}"/>
    <cellStyle name="Vírgula 2 2 2 5 3 2 4" xfId="11183" xr:uid="{C988190E-C63F-4BC6-A893-16C7434132C2}"/>
    <cellStyle name="Vírgula 2 2 2 5 3 3" xfId="3073" xr:uid="{82A79165-D8E3-4D32-B3BA-9F57FE3519F4}"/>
    <cellStyle name="Vírgula 2 2 2 5 3 3 2" xfId="6152" xr:uid="{A95C14E2-CE05-432F-BB04-3D3AA134B40D}"/>
    <cellStyle name="Vírgula 2 2 2 5 3 3 2 2" xfId="15205" xr:uid="{7811E423-4546-4E1C-8E6E-251ED6283766}"/>
    <cellStyle name="Vírgula 2 2 2 5 3 3 3" xfId="9166" xr:uid="{E3C45F34-8ADA-4298-9673-93C3609280CF}"/>
    <cellStyle name="Vírgula 2 2 2 5 3 3 3 2" xfId="18219" xr:uid="{82025235-944D-4852-AEC3-0D5A8F675032}"/>
    <cellStyle name="Vírgula 2 2 2 5 3 3 4" xfId="12187" xr:uid="{5DECEDF2-DFDC-4983-A182-F9B5CD8A9938}"/>
    <cellStyle name="Vírgula 2 2 2 5 3 4" xfId="4144" xr:uid="{65A2E941-C6CB-49E2-B066-4D9EB6A8ECF0}"/>
    <cellStyle name="Vírgula 2 2 2 5 3 4 2" xfId="13197" xr:uid="{84F83FD1-0239-487D-B6A1-B30089965B98}"/>
    <cellStyle name="Vírgula 2 2 2 5 3 5" xfId="7158" xr:uid="{0924D270-1270-4CC0-ADDB-6F703D1914FA}"/>
    <cellStyle name="Vírgula 2 2 2 5 3 5 2" xfId="16211" xr:uid="{CC5209AC-F05B-4463-9B16-828788B6C6A2}"/>
    <cellStyle name="Vírgula 2 2 2 5 3 6" xfId="10179" xr:uid="{D82DB42F-6C35-4DE9-B7FD-27E7F8E8F82C}"/>
    <cellStyle name="Vírgula 2 2 2 5 4" xfId="1425" xr:uid="{0E54380B-7335-461F-9D6A-22C43156627A}"/>
    <cellStyle name="Vírgula 2 2 2 5 4 2" xfId="4504" xr:uid="{47FA6BA9-4C38-4027-B591-AF77DC8088DD}"/>
    <cellStyle name="Vírgula 2 2 2 5 4 2 2" xfId="13557" xr:uid="{46FF072D-3651-4EE5-978A-8C605EF04E73}"/>
    <cellStyle name="Vírgula 2 2 2 5 4 3" xfId="7518" xr:uid="{3C400CB2-CCC8-4EC7-B07D-F987D146B9C9}"/>
    <cellStyle name="Vírgula 2 2 2 5 4 3 2" xfId="16571" xr:uid="{0C7C8B0E-0124-4EB5-8FE0-339D4836DDF7}"/>
    <cellStyle name="Vírgula 2 2 2 5 4 4" xfId="10539" xr:uid="{9E500876-407E-4D67-A9A3-E43A61910CD7}"/>
    <cellStyle name="Vírgula 2 2 2 5 5" xfId="2429" xr:uid="{B9BB0A6E-AD4D-46E7-9921-5B3FADEC03AD}"/>
    <cellStyle name="Vírgula 2 2 2 5 5 2" xfId="5508" xr:uid="{B8100475-821F-474B-8053-B692FD633FD4}"/>
    <cellStyle name="Vírgula 2 2 2 5 5 2 2" xfId="14561" xr:uid="{9E067085-56DE-47FB-9DF4-5FA3D6C53A40}"/>
    <cellStyle name="Vírgula 2 2 2 5 5 3" xfId="8522" xr:uid="{2D03CC36-F1F5-4ED6-8096-76040C685F81}"/>
    <cellStyle name="Vírgula 2 2 2 5 5 3 2" xfId="17575" xr:uid="{6D911374-A748-40C6-826F-21EDD9B71B44}"/>
    <cellStyle name="Vírgula 2 2 2 5 5 4" xfId="11543" xr:uid="{F8B012E8-CD5A-462F-B703-ED704B1583B2}"/>
    <cellStyle name="Vírgula 2 2 2 5 6" xfId="3499" xr:uid="{DB9B1438-9D5C-43D7-838E-492C90748CB5}"/>
    <cellStyle name="Vírgula 2 2 2 5 6 2" xfId="12552" xr:uid="{36B33E63-4F77-49B6-AC1B-BAEA15C00046}"/>
    <cellStyle name="Vírgula 2 2 2 5 7" xfId="6513" xr:uid="{B525DA46-8A55-4D30-90C5-8F30E052AFEF}"/>
    <cellStyle name="Vírgula 2 2 2 5 7 2" xfId="15566" xr:uid="{160410D0-0401-40A6-8EB9-F078FB3CF3DE}"/>
    <cellStyle name="Vírgula 2 2 2 5 8" xfId="9533" xr:uid="{EC459814-AC92-4EBC-8ADB-01297A5F1D0C}"/>
    <cellStyle name="Vírgula 2 2 2 6" xfId="1066" xr:uid="{8E8C4AF1-6DC0-4560-85D3-793720EF212E}"/>
    <cellStyle name="Vírgula 2 2 2 6 2" xfId="2070" xr:uid="{5C0986F0-4A0A-401A-B33A-ADC5024AD585}"/>
    <cellStyle name="Vírgula 2 2 2 6 2 2" xfId="5149" xr:uid="{AF2A6111-99E6-4163-AAE0-26324D422DBC}"/>
    <cellStyle name="Vírgula 2 2 2 6 2 2 2" xfId="14202" xr:uid="{E66B2EDE-3CB1-4984-BAFD-BC95F1C53E6D}"/>
    <cellStyle name="Vírgula 2 2 2 6 2 3" xfId="8163" xr:uid="{333915AB-06EE-41D2-B6BC-62C13B38019F}"/>
    <cellStyle name="Vírgula 2 2 2 6 2 3 2" xfId="17216" xr:uid="{5261BC8D-F618-4188-BF5B-97E7D23AE4DB}"/>
    <cellStyle name="Vírgula 2 2 2 6 2 4" xfId="11184" xr:uid="{0B4AF71D-54BB-417C-A209-8D47F77A75C4}"/>
    <cellStyle name="Vírgula 2 2 2 6 3" xfId="3074" xr:uid="{BD487868-5D47-4B1F-95EE-E62D3AA2DA07}"/>
    <cellStyle name="Vírgula 2 2 2 6 3 2" xfId="6153" xr:uid="{6B1FF8F4-78A2-4525-B617-B8A920E78B4C}"/>
    <cellStyle name="Vírgula 2 2 2 6 3 2 2" xfId="15206" xr:uid="{471900E6-BF67-4E76-B73D-530EA9DAB404}"/>
    <cellStyle name="Vírgula 2 2 2 6 3 3" xfId="9167" xr:uid="{9E9D5C4C-C414-447B-8C2B-FAB62714082F}"/>
    <cellStyle name="Vírgula 2 2 2 6 3 3 2" xfId="18220" xr:uid="{8A449D13-008B-459B-BFD4-87136A154325}"/>
    <cellStyle name="Vírgula 2 2 2 6 3 4" xfId="12188" xr:uid="{C78158F3-2450-4D99-9453-B3D9913A747E}"/>
    <cellStyle name="Vírgula 2 2 2 6 4" xfId="4145" xr:uid="{AA7F841D-E01A-4B41-BA82-9BD2B1081864}"/>
    <cellStyle name="Vírgula 2 2 2 6 4 2" xfId="13198" xr:uid="{23E90E21-748D-4B68-A4C0-B35E8631B955}"/>
    <cellStyle name="Vírgula 2 2 2 6 5" xfId="7159" xr:uid="{AFB78381-6E26-4A7A-8B31-D22DF9BBB41D}"/>
    <cellStyle name="Vírgula 2 2 2 6 5 2" xfId="16212" xr:uid="{17D03643-CCC9-4771-BA0D-686FF9D40C6B}"/>
    <cellStyle name="Vírgula 2 2 2 6 6" xfId="10180" xr:uid="{D081079E-795F-411B-BB54-247C329FAF3E}"/>
    <cellStyle name="Vírgula 2 2 2 7" xfId="1067" xr:uid="{0173B555-29DF-48CE-AC3B-1F0E2CAE119D}"/>
    <cellStyle name="Vírgula 2 2 2 7 2" xfId="2071" xr:uid="{5A5446E3-97AB-499E-8232-16D9D5A8A6E7}"/>
    <cellStyle name="Vírgula 2 2 2 7 2 2" xfId="5150" xr:uid="{9D24F35A-076B-4135-A902-75F2F542A8D7}"/>
    <cellStyle name="Vírgula 2 2 2 7 2 2 2" xfId="14203" xr:uid="{A1CF022A-BAB1-447A-B375-CA4DE2BD0833}"/>
    <cellStyle name="Vírgula 2 2 2 7 2 3" xfId="8164" xr:uid="{C42F4DA3-2AFB-425D-BAC5-32BBB3667374}"/>
    <cellStyle name="Vírgula 2 2 2 7 2 3 2" xfId="17217" xr:uid="{4491B7C3-C1EB-4B93-B353-0D37435DEA7E}"/>
    <cellStyle name="Vírgula 2 2 2 7 2 4" xfId="11185" xr:uid="{98A734FC-16C4-42C5-992C-359D1A985669}"/>
    <cellStyle name="Vírgula 2 2 2 7 3" xfId="3075" xr:uid="{24F2E745-00F7-4926-B9FB-82866A1A9821}"/>
    <cellStyle name="Vírgula 2 2 2 7 3 2" xfId="6154" xr:uid="{66C44C7B-840E-43E7-8280-0B24E2A7419A}"/>
    <cellStyle name="Vírgula 2 2 2 7 3 2 2" xfId="15207" xr:uid="{2D779621-BE36-4573-9C62-D2665450F562}"/>
    <cellStyle name="Vírgula 2 2 2 7 3 3" xfId="9168" xr:uid="{F7013FCD-ACAD-43A2-A7BC-6CE2C3151BF6}"/>
    <cellStyle name="Vírgula 2 2 2 7 3 3 2" xfId="18221" xr:uid="{203CB1F7-F21C-4B4A-8CF9-B4AF3712AA68}"/>
    <cellStyle name="Vírgula 2 2 2 7 3 4" xfId="12189" xr:uid="{B3634715-567A-40E5-8DBC-CCB2E152DDBE}"/>
    <cellStyle name="Vírgula 2 2 2 7 4" xfId="4146" xr:uid="{95FA13E0-C7C5-495E-BDEA-E0198B28F95B}"/>
    <cellStyle name="Vírgula 2 2 2 7 4 2" xfId="13199" xr:uid="{0B4D6A06-4A1B-4E5F-ABF5-36CCBA6E1694}"/>
    <cellStyle name="Vírgula 2 2 2 7 5" xfId="7160" xr:uid="{ED80C4B8-47A4-4296-AAE1-F8D53A844CC2}"/>
    <cellStyle name="Vírgula 2 2 2 7 5 2" xfId="16213" xr:uid="{AF95FD48-9A83-45E5-AD2C-0A79F4D808F3}"/>
    <cellStyle name="Vírgula 2 2 2 7 6" xfId="10181" xr:uid="{4D7C2C8D-C7A2-445E-8BC0-C9375598CC1B}"/>
    <cellStyle name="Vírgula 2 2 2 8" xfId="1254" xr:uid="{0C73404D-AD46-41B7-8A98-18F2D2DE9F81}"/>
    <cellStyle name="Vírgula 2 2 2 8 2" xfId="4333" xr:uid="{96CCBF4A-2415-41BF-B85B-54B17EAF20FF}"/>
    <cellStyle name="Vírgula 2 2 2 8 2 2" xfId="13386" xr:uid="{98BC2930-AAB3-4B6C-BA9D-FAC32F3A821A}"/>
    <cellStyle name="Vírgula 2 2 2 8 3" xfId="7347" xr:uid="{54B3D2E0-4950-4BDB-B857-E863D94D224C}"/>
    <cellStyle name="Vírgula 2 2 2 8 3 2" xfId="16400" xr:uid="{68E19848-8ECD-426E-908C-5F7C1EF56CA7}"/>
    <cellStyle name="Vírgula 2 2 2 8 4" xfId="10368" xr:uid="{C9C1FFD9-3AED-4F8D-A70B-11AB4C732049}"/>
    <cellStyle name="Vírgula 2 2 2 9" xfId="2258" xr:uid="{D3E1894D-2CFD-4E32-AA55-3C5E5065375C}"/>
    <cellStyle name="Vírgula 2 2 2 9 2" xfId="5337" xr:uid="{ABB10A4E-B4B4-4DD4-BFD3-5CBA3F4D34BA}"/>
    <cellStyle name="Vírgula 2 2 2 9 2 2" xfId="14390" xr:uid="{73EBB544-64F2-4801-B27C-9B5CD977DED0}"/>
    <cellStyle name="Vírgula 2 2 2 9 3" xfId="8351" xr:uid="{46E5E5A5-DDD7-42C9-8CCA-24312514A656}"/>
    <cellStyle name="Vírgula 2 2 2 9 3 2" xfId="17404" xr:uid="{AFB9CB20-28AD-44BC-942A-AD14682B691C}"/>
    <cellStyle name="Vírgula 2 2 2 9 4" xfId="11372" xr:uid="{FE2958D0-E148-4D6F-8052-245D91B25E6B}"/>
    <cellStyle name="Vírgula 2 2 3" xfId="93" xr:uid="{B1558D56-C6B6-48CE-AECA-32FD256E9652}"/>
    <cellStyle name="Vírgula 2 2 3 10" xfId="6345" xr:uid="{D5959D0B-4CCC-4593-ADE0-3ADEBEF90075}"/>
    <cellStyle name="Vírgula 2 2 3 10 2" xfId="15398" xr:uid="{1456047A-E11D-4DF6-A351-AA0D0723685A}"/>
    <cellStyle name="Vírgula 2 2 3 11" xfId="9365" xr:uid="{0B24B2AF-8C3E-434E-953D-1D0E53AEAD78}"/>
    <cellStyle name="Vírgula 2 2 3 2" xfId="109" xr:uid="{C44B474E-085A-46D0-876C-00EF95207751}"/>
    <cellStyle name="Vírgula 2 2 3 2 10" xfId="9381" xr:uid="{EE4C6CD3-9E52-4205-88A8-122CACB82D62}"/>
    <cellStyle name="Vírgula 2 2 3 2 2" xfId="141" xr:uid="{A1B619CA-8FCE-4DC2-A745-96F0F65C6938}"/>
    <cellStyle name="Vírgula 2 2 3 2 2 2" xfId="468" xr:uid="{1960568C-02C9-40A3-B970-03EF0628FA01}"/>
    <cellStyle name="Vírgula 2 2 3 2 2 2 2" xfId="1068" xr:uid="{6AD9A737-9720-4DA1-8B50-1BE6932153E0}"/>
    <cellStyle name="Vírgula 2 2 3 2 2 2 2 2" xfId="2072" xr:uid="{2B6124E6-AB80-4B99-8354-B5D6D641BB43}"/>
    <cellStyle name="Vírgula 2 2 3 2 2 2 2 2 2" xfId="5151" xr:uid="{7600ED74-70EB-445E-BF5C-FFB85F69894A}"/>
    <cellStyle name="Vírgula 2 2 3 2 2 2 2 2 2 2" xfId="14204" xr:uid="{013B69DF-9518-4077-BF68-161BFC174864}"/>
    <cellStyle name="Vírgula 2 2 3 2 2 2 2 2 3" xfId="8165" xr:uid="{161ED72D-6EB6-49F5-9B1A-B48555129C18}"/>
    <cellStyle name="Vírgula 2 2 3 2 2 2 2 2 3 2" xfId="17218" xr:uid="{57BD8C2A-6502-44BA-B101-7EF8757DF41C}"/>
    <cellStyle name="Vírgula 2 2 3 2 2 2 2 2 4" xfId="11186" xr:uid="{CCFF13D3-D940-4960-A2EF-EF027F2DBCB0}"/>
    <cellStyle name="Vírgula 2 2 3 2 2 2 2 3" xfId="3076" xr:uid="{E69E29E8-7C09-49DE-96D8-1BCDC886C31D}"/>
    <cellStyle name="Vírgula 2 2 3 2 2 2 2 3 2" xfId="6155" xr:uid="{ED40C5DE-029E-4A6F-B699-C2DC540AD097}"/>
    <cellStyle name="Vírgula 2 2 3 2 2 2 2 3 2 2" xfId="15208" xr:uid="{34075904-77CA-4E0A-98B1-B26EA91D5F10}"/>
    <cellStyle name="Vírgula 2 2 3 2 2 2 2 3 3" xfId="9169" xr:uid="{DD682A9C-EEB5-403C-A55D-E30B231AD563}"/>
    <cellStyle name="Vírgula 2 2 3 2 2 2 2 3 3 2" xfId="18222" xr:uid="{FE7686F3-0C1A-473A-8945-66D355E57DE7}"/>
    <cellStyle name="Vírgula 2 2 3 2 2 2 2 3 4" xfId="12190" xr:uid="{0AB8F3EC-6DD9-4782-9110-B7F18F93D86B}"/>
    <cellStyle name="Vírgula 2 2 3 2 2 2 2 4" xfId="4147" xr:uid="{962CAF1C-6BF8-4DC4-852B-56964996C94E}"/>
    <cellStyle name="Vírgula 2 2 3 2 2 2 2 4 2" xfId="13200" xr:uid="{0F02CCF7-4E2D-4633-B278-EE5E525F08FF}"/>
    <cellStyle name="Vírgula 2 2 3 2 2 2 2 5" xfId="7161" xr:uid="{1B0E9220-A494-42B0-B68A-B2647A75ACB6}"/>
    <cellStyle name="Vírgula 2 2 3 2 2 2 2 5 2" xfId="16214" xr:uid="{B1D6662B-A119-49C2-8209-0DBC724BFE68}"/>
    <cellStyle name="Vírgula 2 2 3 2 2 2 2 6" xfId="10182" xr:uid="{DE0C5FC2-46E3-4EDB-8526-4B7B0AFF94B4}"/>
    <cellStyle name="Vírgula 2 2 3 2 2 2 3" xfId="1069" xr:uid="{B4E11C27-F577-41E5-B41A-3E18807B6DBB}"/>
    <cellStyle name="Vírgula 2 2 3 2 2 2 3 2" xfId="2073" xr:uid="{3EC18111-4293-431C-9F9F-5F85F5C09957}"/>
    <cellStyle name="Vírgula 2 2 3 2 2 2 3 2 2" xfId="5152" xr:uid="{139B7BDB-9860-41E9-8A02-26AD846A51FC}"/>
    <cellStyle name="Vírgula 2 2 3 2 2 2 3 2 2 2" xfId="14205" xr:uid="{75EE1807-00B9-49FF-A6AA-534D68FAEC80}"/>
    <cellStyle name="Vírgula 2 2 3 2 2 2 3 2 3" xfId="8166" xr:uid="{316B98EB-5902-4A32-BC0F-389C172C03E0}"/>
    <cellStyle name="Vírgula 2 2 3 2 2 2 3 2 3 2" xfId="17219" xr:uid="{8C10CF20-C1CF-4C60-BBE2-2B84B116ED0E}"/>
    <cellStyle name="Vírgula 2 2 3 2 2 2 3 2 4" xfId="11187" xr:uid="{1DE40CAE-A211-4994-ADC1-25FBB95FE37D}"/>
    <cellStyle name="Vírgula 2 2 3 2 2 2 3 3" xfId="3077" xr:uid="{6219FB25-81BA-48E6-B710-F532620214BE}"/>
    <cellStyle name="Vírgula 2 2 3 2 2 2 3 3 2" xfId="6156" xr:uid="{FA9AACC9-FD10-422C-A0BF-4AD5EF3A144C}"/>
    <cellStyle name="Vírgula 2 2 3 2 2 2 3 3 2 2" xfId="15209" xr:uid="{44E187BC-7B8B-4305-A56D-282D0A46326F}"/>
    <cellStyle name="Vírgula 2 2 3 2 2 2 3 3 3" xfId="9170" xr:uid="{0A01FE0F-B4D9-4585-BA8E-90BDC78B2D59}"/>
    <cellStyle name="Vírgula 2 2 3 2 2 2 3 3 3 2" xfId="18223" xr:uid="{89A9D964-C309-4E08-92E2-068DEDCD05BE}"/>
    <cellStyle name="Vírgula 2 2 3 2 2 2 3 3 4" xfId="12191" xr:uid="{71246BCD-8F05-4A63-A403-F017181778CB}"/>
    <cellStyle name="Vírgula 2 2 3 2 2 2 3 4" xfId="4148" xr:uid="{624D0922-56F1-40D2-9602-DE7AFD3CA3AE}"/>
    <cellStyle name="Vírgula 2 2 3 2 2 2 3 4 2" xfId="13201" xr:uid="{CFA4AFC3-340C-457C-9BE9-498A0BA1D207}"/>
    <cellStyle name="Vírgula 2 2 3 2 2 2 3 5" xfId="7162" xr:uid="{32B67999-78F7-49FD-B2B4-B5383803AA60}"/>
    <cellStyle name="Vírgula 2 2 3 2 2 2 3 5 2" xfId="16215" xr:uid="{6286DEBB-D712-4726-8982-43C295ECDB5E}"/>
    <cellStyle name="Vírgula 2 2 3 2 2 2 3 6" xfId="10183" xr:uid="{DDA7492C-92A2-44D3-80BD-3D39F97F6FE4}"/>
    <cellStyle name="Vírgula 2 2 3 2 2 2 4" xfId="1477" xr:uid="{EE61979A-E62C-44DC-93E4-7C34C4F09C51}"/>
    <cellStyle name="Vírgula 2 2 3 2 2 2 4 2" xfId="4556" xr:uid="{C41C83E6-9DD3-481B-B1FC-748520964973}"/>
    <cellStyle name="Vírgula 2 2 3 2 2 2 4 2 2" xfId="13609" xr:uid="{D9A55F9F-F5FB-46A0-8C6E-2C0B7D0BB033}"/>
    <cellStyle name="Vírgula 2 2 3 2 2 2 4 3" xfId="7570" xr:uid="{48F46119-5FD6-4196-ACA3-F6B3CFAD7919}"/>
    <cellStyle name="Vírgula 2 2 3 2 2 2 4 3 2" xfId="16623" xr:uid="{2463D1A3-7648-445A-8755-76B57EB1805B}"/>
    <cellStyle name="Vírgula 2 2 3 2 2 2 4 4" xfId="10591" xr:uid="{8648197F-CC94-4615-97E7-5678139C4BEF}"/>
    <cellStyle name="Vírgula 2 2 3 2 2 2 5" xfId="2481" xr:uid="{4CAF7ECA-3FBC-4B9D-80B8-A0956ABC81C5}"/>
    <cellStyle name="Vírgula 2 2 3 2 2 2 5 2" xfId="5560" xr:uid="{A202D0A3-6647-4E13-96FD-77E1AD2A7DB2}"/>
    <cellStyle name="Vírgula 2 2 3 2 2 2 5 2 2" xfId="14613" xr:uid="{0C6DB3A1-49AF-4CFF-A220-39118FC9DAE2}"/>
    <cellStyle name="Vírgula 2 2 3 2 2 2 5 3" xfId="8574" xr:uid="{BD4DD446-BD46-4D9A-A369-F258366445EA}"/>
    <cellStyle name="Vírgula 2 2 3 2 2 2 5 3 2" xfId="17627" xr:uid="{3736DC82-36C5-4BEC-B902-99C98D3D537A}"/>
    <cellStyle name="Vírgula 2 2 3 2 2 2 5 4" xfId="11595" xr:uid="{F5207A5F-D767-4CF0-8F05-8CDED1E0B8D9}"/>
    <cellStyle name="Vírgula 2 2 3 2 2 2 6" xfId="3551" xr:uid="{D4C4F7F7-1AA8-4721-BE1F-B47960ECCD3A}"/>
    <cellStyle name="Vírgula 2 2 3 2 2 2 6 2" xfId="12604" xr:uid="{56663033-24D9-4809-8EE0-8074C1ABD908}"/>
    <cellStyle name="Vírgula 2 2 3 2 2 2 7" xfId="6565" xr:uid="{3991A4F3-97AE-4509-AB7E-8093FC4FA687}"/>
    <cellStyle name="Vírgula 2 2 3 2 2 2 7 2" xfId="15618" xr:uid="{70A707FA-49EB-4742-B315-EBD78585896D}"/>
    <cellStyle name="Vírgula 2 2 3 2 2 2 8" xfId="9585" xr:uid="{08648F9E-393A-411C-AD7D-0BEB7AFB824C}"/>
    <cellStyle name="Vírgula 2 2 3 2 2 3" xfId="1070" xr:uid="{7A2CA0BA-5603-4BE0-9F7A-F8BB975C57B3}"/>
    <cellStyle name="Vírgula 2 2 3 2 2 3 2" xfId="2074" xr:uid="{4EBE8A73-8EFB-4287-B284-C6D23A7F0B2D}"/>
    <cellStyle name="Vírgula 2 2 3 2 2 3 2 2" xfId="5153" xr:uid="{373357B1-28F1-4F16-A442-E89DD49F55CC}"/>
    <cellStyle name="Vírgula 2 2 3 2 2 3 2 2 2" xfId="14206" xr:uid="{581CD9D0-8760-47E8-B1A0-C3E3F8C01913}"/>
    <cellStyle name="Vírgula 2 2 3 2 2 3 2 3" xfId="8167" xr:uid="{1D53D079-B84F-47FF-A37D-2A4B5D02C725}"/>
    <cellStyle name="Vírgula 2 2 3 2 2 3 2 3 2" xfId="17220" xr:uid="{1E6F528F-B95E-46AE-9E7E-F4E49EFC082A}"/>
    <cellStyle name="Vírgula 2 2 3 2 2 3 2 4" xfId="11188" xr:uid="{F1366B76-75E8-486B-B47A-848431E5529C}"/>
    <cellStyle name="Vírgula 2 2 3 2 2 3 3" xfId="3078" xr:uid="{C69CCE20-1B63-4D33-B555-AF78816D721C}"/>
    <cellStyle name="Vírgula 2 2 3 2 2 3 3 2" xfId="6157" xr:uid="{0106B824-1E1F-4AE4-844C-4A9986B84B40}"/>
    <cellStyle name="Vírgula 2 2 3 2 2 3 3 2 2" xfId="15210" xr:uid="{683913BA-C84E-4D2A-9837-705B68FC88C9}"/>
    <cellStyle name="Vírgula 2 2 3 2 2 3 3 3" xfId="9171" xr:uid="{78A1C742-61D0-489C-BFB2-1D0B6BC19AF2}"/>
    <cellStyle name="Vírgula 2 2 3 2 2 3 3 3 2" xfId="18224" xr:uid="{22751847-838D-4F1B-9447-9AA161A40523}"/>
    <cellStyle name="Vírgula 2 2 3 2 2 3 3 4" xfId="12192" xr:uid="{B09E2FDA-3603-49D2-9DE2-C6A9D53CCC66}"/>
    <cellStyle name="Vírgula 2 2 3 2 2 3 4" xfId="4149" xr:uid="{8BE6F21A-B007-4540-B18C-F76944672487}"/>
    <cellStyle name="Vírgula 2 2 3 2 2 3 4 2" xfId="13202" xr:uid="{605062D0-20CA-4042-9C9C-D35A69125B71}"/>
    <cellStyle name="Vírgula 2 2 3 2 2 3 5" xfId="7163" xr:uid="{6CB8E3D2-1B7A-4071-8F9F-6725189AACD7}"/>
    <cellStyle name="Vírgula 2 2 3 2 2 3 5 2" xfId="16216" xr:uid="{F5934473-970E-4D8F-AAA6-4DEC9F07BFA6}"/>
    <cellStyle name="Vírgula 2 2 3 2 2 3 6" xfId="10184" xr:uid="{CFFB9061-56B9-4B83-AF60-53D13296C37A}"/>
    <cellStyle name="Vírgula 2 2 3 2 2 4" xfId="1071" xr:uid="{AC447C03-625F-4264-8DF0-600D94A6EB9D}"/>
    <cellStyle name="Vírgula 2 2 3 2 2 4 2" xfId="2075" xr:uid="{965CC986-E9A9-48DD-9108-49B1AE9BDEC3}"/>
    <cellStyle name="Vírgula 2 2 3 2 2 4 2 2" xfId="5154" xr:uid="{3A7A5D70-75D8-47CD-8241-C88FDDFA70F8}"/>
    <cellStyle name="Vírgula 2 2 3 2 2 4 2 2 2" xfId="14207" xr:uid="{AE8114A7-2650-46C6-A3AF-82B0DA928B57}"/>
    <cellStyle name="Vírgula 2 2 3 2 2 4 2 3" xfId="8168" xr:uid="{383C3FBC-BB1D-418F-A9B7-2DAD88CEB32F}"/>
    <cellStyle name="Vírgula 2 2 3 2 2 4 2 3 2" xfId="17221" xr:uid="{DD42EEDF-57A3-4A71-A8AF-B7F6E9682936}"/>
    <cellStyle name="Vírgula 2 2 3 2 2 4 2 4" xfId="11189" xr:uid="{7A60E9E7-20B7-4E92-8831-700A83BD78A0}"/>
    <cellStyle name="Vírgula 2 2 3 2 2 4 3" xfId="3079" xr:uid="{AE0EBD2D-E91B-4A28-9F5E-3119F583B97F}"/>
    <cellStyle name="Vírgula 2 2 3 2 2 4 3 2" xfId="6158" xr:uid="{019A419F-51EB-4320-9BE2-7369242C9E2C}"/>
    <cellStyle name="Vírgula 2 2 3 2 2 4 3 2 2" xfId="15211" xr:uid="{EC2CDE2D-5FA1-43B0-8263-D2EF7433D5D4}"/>
    <cellStyle name="Vírgula 2 2 3 2 2 4 3 3" xfId="9172" xr:uid="{56319F96-FA51-4340-8287-46332110A788}"/>
    <cellStyle name="Vírgula 2 2 3 2 2 4 3 3 2" xfId="18225" xr:uid="{DA2624D5-EC31-4564-9AED-0E60206E4F48}"/>
    <cellStyle name="Vírgula 2 2 3 2 2 4 3 4" xfId="12193" xr:uid="{5AD41952-B914-43AB-A667-23193D337C53}"/>
    <cellStyle name="Vírgula 2 2 3 2 2 4 4" xfId="4150" xr:uid="{44E93ADA-7AAD-4DFB-96B2-59A14041D0C4}"/>
    <cellStyle name="Vírgula 2 2 3 2 2 4 4 2" xfId="13203" xr:uid="{C6836EE9-9F40-48ED-8E90-67232D0D4735}"/>
    <cellStyle name="Vírgula 2 2 3 2 2 4 5" xfId="7164" xr:uid="{D48E0D4B-A5B4-455E-8DCD-8982A966C563}"/>
    <cellStyle name="Vírgula 2 2 3 2 2 4 5 2" xfId="16217" xr:uid="{F7084FFB-7A77-48F7-A1B5-1888C83B4115}"/>
    <cellStyle name="Vírgula 2 2 3 2 2 4 6" xfId="10185" xr:uid="{64EF512E-6A1C-47BA-93A9-26CFEA15065E}"/>
    <cellStyle name="Vírgula 2 2 3 2 2 5" xfId="1306" xr:uid="{5654F9C7-CB0A-4461-81B3-B6F5A432E110}"/>
    <cellStyle name="Vírgula 2 2 3 2 2 5 2" xfId="4385" xr:uid="{5D8EB99F-6351-4A49-A830-1B2BC6793A2A}"/>
    <cellStyle name="Vírgula 2 2 3 2 2 5 2 2" xfId="13438" xr:uid="{1DE91F64-7928-42DF-B671-85AFA14FACD1}"/>
    <cellStyle name="Vírgula 2 2 3 2 2 5 3" xfId="7399" xr:uid="{7C643E4D-200D-4115-8DDB-5F7B816F9E23}"/>
    <cellStyle name="Vírgula 2 2 3 2 2 5 3 2" xfId="16452" xr:uid="{88864183-8425-4880-BEFB-64305F6714F8}"/>
    <cellStyle name="Vírgula 2 2 3 2 2 5 4" xfId="10420" xr:uid="{B25FB125-CF4F-453E-969D-3A20A0B2C2E1}"/>
    <cellStyle name="Vírgula 2 2 3 2 2 6" xfId="2310" xr:uid="{307D92E2-E4DD-4CA0-9800-2CDE02001ECD}"/>
    <cellStyle name="Vírgula 2 2 3 2 2 6 2" xfId="5389" xr:uid="{7D0412A5-C898-4B4A-8491-EB85BDA92BF8}"/>
    <cellStyle name="Vírgula 2 2 3 2 2 6 2 2" xfId="14442" xr:uid="{FEC8EDEE-5786-488A-BA5E-7552BF4E3A72}"/>
    <cellStyle name="Vírgula 2 2 3 2 2 6 3" xfId="8403" xr:uid="{912AF26E-0803-4826-96C0-426317607D39}"/>
    <cellStyle name="Vírgula 2 2 3 2 2 6 3 2" xfId="17456" xr:uid="{8A51087D-081B-478E-82AB-7686E5D141E6}"/>
    <cellStyle name="Vírgula 2 2 3 2 2 6 4" xfId="11424" xr:uid="{C8841DAA-98CF-4C5B-8EA7-136EAFFDA1EC}"/>
    <cellStyle name="Vírgula 2 2 3 2 2 7" xfId="3379" xr:uid="{7F1193AF-09FB-4D9D-873B-1BA295D1C553}"/>
    <cellStyle name="Vírgula 2 2 3 2 2 7 2" xfId="12432" xr:uid="{1E3DA090-53C8-412E-A6FE-87892CABC9EA}"/>
    <cellStyle name="Vírgula 2 2 3 2 2 8" xfId="6393" xr:uid="{B051A379-40DC-404E-918C-719438615E3F}"/>
    <cellStyle name="Vírgula 2 2 3 2 2 8 2" xfId="15446" xr:uid="{32736642-0C8D-41EC-B0A3-0E48AE52E1A0}"/>
    <cellStyle name="Vírgula 2 2 3 2 2 9" xfId="9413" xr:uid="{2201BC60-FF9F-4B01-84AC-74F28FE14F95}"/>
    <cellStyle name="Vírgula 2 2 3 2 3" xfId="436" xr:uid="{458B09B2-C2AC-4990-9741-85B0E53BD933}"/>
    <cellStyle name="Vírgula 2 2 3 2 3 2" xfId="1072" xr:uid="{9C2D69E3-5B1E-41D7-9F45-719000B9EA28}"/>
    <cellStyle name="Vírgula 2 2 3 2 3 2 2" xfId="2076" xr:uid="{12CE0D78-7DCE-4F86-BE8F-E3212318E956}"/>
    <cellStyle name="Vírgula 2 2 3 2 3 2 2 2" xfId="5155" xr:uid="{96300591-3414-423C-B9C9-46C32A7D85E3}"/>
    <cellStyle name="Vírgula 2 2 3 2 3 2 2 2 2" xfId="14208" xr:uid="{AFA198BD-6DCE-4063-B596-8FE0E0DF8CB7}"/>
    <cellStyle name="Vírgula 2 2 3 2 3 2 2 3" xfId="8169" xr:uid="{F90D3358-845D-4119-8BED-94F3A5A8DECA}"/>
    <cellStyle name="Vírgula 2 2 3 2 3 2 2 3 2" xfId="17222" xr:uid="{E2047109-CDD0-4AF1-8FA3-FE7382CD51E3}"/>
    <cellStyle name="Vírgula 2 2 3 2 3 2 2 4" xfId="11190" xr:uid="{B68FCA8D-53C4-4EEC-A219-48104D51E468}"/>
    <cellStyle name="Vírgula 2 2 3 2 3 2 3" xfId="3080" xr:uid="{D861C63F-714A-42D7-85BB-F5B31A0893DE}"/>
    <cellStyle name="Vírgula 2 2 3 2 3 2 3 2" xfId="6159" xr:uid="{03CDA559-8610-430E-93FD-210BA51DE487}"/>
    <cellStyle name="Vírgula 2 2 3 2 3 2 3 2 2" xfId="15212" xr:uid="{73F24C0C-5AA1-4186-A6C7-53E50B387241}"/>
    <cellStyle name="Vírgula 2 2 3 2 3 2 3 3" xfId="9173" xr:uid="{A2DF9F76-BAFC-4840-8C0E-5B8DC60D5A01}"/>
    <cellStyle name="Vírgula 2 2 3 2 3 2 3 3 2" xfId="18226" xr:uid="{0437833C-4738-4FC6-B6C8-AFDC191E548B}"/>
    <cellStyle name="Vírgula 2 2 3 2 3 2 3 4" xfId="12194" xr:uid="{049301C8-F4A6-4F10-80F7-87328B612AB5}"/>
    <cellStyle name="Vírgula 2 2 3 2 3 2 4" xfId="4151" xr:uid="{5C9C81E6-C850-4604-BD9D-87BF0A438872}"/>
    <cellStyle name="Vírgula 2 2 3 2 3 2 4 2" xfId="13204" xr:uid="{3BBA9DC9-8785-4D60-B5EA-B2E65097D306}"/>
    <cellStyle name="Vírgula 2 2 3 2 3 2 5" xfId="7165" xr:uid="{93FEBA22-D041-4D65-87F1-2DF63F5EF6D7}"/>
    <cellStyle name="Vírgula 2 2 3 2 3 2 5 2" xfId="16218" xr:uid="{5917F69A-C06D-4632-9BDF-8604BA32408A}"/>
    <cellStyle name="Vírgula 2 2 3 2 3 2 6" xfId="10186" xr:uid="{CFDE262C-B1EF-48DF-9A44-3195879447B4}"/>
    <cellStyle name="Vírgula 2 2 3 2 3 3" xfId="1073" xr:uid="{B2D79896-7002-4BEE-9194-F878BA35242F}"/>
    <cellStyle name="Vírgula 2 2 3 2 3 3 2" xfId="2077" xr:uid="{3938B51F-9A7B-4170-AB82-08DF15EBCA86}"/>
    <cellStyle name="Vírgula 2 2 3 2 3 3 2 2" xfId="5156" xr:uid="{52C20EEC-388C-479C-8493-1C0677FBC9F9}"/>
    <cellStyle name="Vírgula 2 2 3 2 3 3 2 2 2" xfId="14209" xr:uid="{BA789847-DF03-4BF5-B223-32A93F649AF2}"/>
    <cellStyle name="Vírgula 2 2 3 2 3 3 2 3" xfId="8170" xr:uid="{B525F09C-CAC8-40DF-B9AD-9599E5EC999F}"/>
    <cellStyle name="Vírgula 2 2 3 2 3 3 2 3 2" xfId="17223" xr:uid="{91C8BFAB-2322-49D3-B0E1-B5FA9497F9A4}"/>
    <cellStyle name="Vírgula 2 2 3 2 3 3 2 4" xfId="11191" xr:uid="{32AC7813-548D-46A8-8B73-D0911D9E4155}"/>
    <cellStyle name="Vírgula 2 2 3 2 3 3 3" xfId="3081" xr:uid="{741A708C-39D3-4A0C-856E-0403C9301BE9}"/>
    <cellStyle name="Vírgula 2 2 3 2 3 3 3 2" xfId="6160" xr:uid="{BDE19B06-39C6-4E33-A529-3BD1D91B4820}"/>
    <cellStyle name="Vírgula 2 2 3 2 3 3 3 2 2" xfId="15213" xr:uid="{DE4003E7-F602-4F7E-AC20-CA5DB43975B3}"/>
    <cellStyle name="Vírgula 2 2 3 2 3 3 3 3" xfId="9174" xr:uid="{D1BF0B39-CED7-4774-97C1-D7F19D32F482}"/>
    <cellStyle name="Vírgula 2 2 3 2 3 3 3 3 2" xfId="18227" xr:uid="{55151C4B-CB1C-4F69-B4D7-C11EBCF10A30}"/>
    <cellStyle name="Vírgula 2 2 3 2 3 3 3 4" xfId="12195" xr:uid="{9631928F-F408-4D40-A1B7-FB71661C0FA0}"/>
    <cellStyle name="Vírgula 2 2 3 2 3 3 4" xfId="4152" xr:uid="{17B9E2C6-A7A7-47CF-8B07-321363E86383}"/>
    <cellStyle name="Vírgula 2 2 3 2 3 3 4 2" xfId="13205" xr:uid="{613A2EF9-9C36-4B33-9241-055C2D4AF067}"/>
    <cellStyle name="Vírgula 2 2 3 2 3 3 5" xfId="7166" xr:uid="{B3DA77E7-2360-4647-9D25-6595E5FE9080}"/>
    <cellStyle name="Vírgula 2 2 3 2 3 3 5 2" xfId="16219" xr:uid="{FA40A1AD-6AA8-4110-8975-3D098F74DD62}"/>
    <cellStyle name="Vírgula 2 2 3 2 3 3 6" xfId="10187" xr:uid="{8FC8114C-D192-4ABE-9F33-94759600821B}"/>
    <cellStyle name="Vírgula 2 2 3 2 3 4" xfId="1445" xr:uid="{6C24567C-1DEC-46C4-BD6B-ED0FCB12294A}"/>
    <cellStyle name="Vírgula 2 2 3 2 3 4 2" xfId="4524" xr:uid="{09EC64D6-5054-4B89-8772-BB6633756C13}"/>
    <cellStyle name="Vírgula 2 2 3 2 3 4 2 2" xfId="13577" xr:uid="{BD5D4217-6296-49DF-894A-99006929A48E}"/>
    <cellStyle name="Vírgula 2 2 3 2 3 4 3" xfId="7538" xr:uid="{D2229386-AEC3-4664-A0E2-842085EC7BBA}"/>
    <cellStyle name="Vírgula 2 2 3 2 3 4 3 2" xfId="16591" xr:uid="{AA568091-A6CD-41CE-9096-9AF8FF515AED}"/>
    <cellStyle name="Vírgula 2 2 3 2 3 4 4" xfId="10559" xr:uid="{2FE97A3B-8685-4477-9B14-D1C94ED07EC9}"/>
    <cellStyle name="Vírgula 2 2 3 2 3 5" xfId="2449" xr:uid="{088B97AD-AE3A-42E2-870F-6DD602071484}"/>
    <cellStyle name="Vírgula 2 2 3 2 3 5 2" xfId="5528" xr:uid="{75CA38CE-B3C5-415B-80A7-1C0E3CC537B7}"/>
    <cellStyle name="Vírgula 2 2 3 2 3 5 2 2" xfId="14581" xr:uid="{0DEC0254-0B11-4003-8D63-F6601CB37171}"/>
    <cellStyle name="Vírgula 2 2 3 2 3 5 3" xfId="8542" xr:uid="{3E4BF878-F544-400F-B501-47843ED1CB0D}"/>
    <cellStyle name="Vírgula 2 2 3 2 3 5 3 2" xfId="17595" xr:uid="{A207CD8F-DC76-4D2F-BC6D-93B63286AC43}"/>
    <cellStyle name="Vírgula 2 2 3 2 3 5 4" xfId="11563" xr:uid="{8202EDB2-939C-40BE-A89B-FBEDF295518D}"/>
    <cellStyle name="Vírgula 2 2 3 2 3 6" xfId="3519" xr:uid="{0F57DE1F-FB3A-4C59-AA44-74BD3FD5B317}"/>
    <cellStyle name="Vírgula 2 2 3 2 3 6 2" xfId="12572" xr:uid="{E759A502-9247-4846-86BB-30558FE8FFB8}"/>
    <cellStyle name="Vírgula 2 2 3 2 3 7" xfId="6533" xr:uid="{3DD19463-40CD-4F98-BDB1-C121FA391678}"/>
    <cellStyle name="Vírgula 2 2 3 2 3 7 2" xfId="15586" xr:uid="{4863CD94-E124-4CB4-A178-08777A9A3A75}"/>
    <cellStyle name="Vírgula 2 2 3 2 3 8" xfId="9553" xr:uid="{17AD6A05-B4AC-439C-B740-448AAB56D1BC}"/>
    <cellStyle name="Vírgula 2 2 3 2 4" xfId="1074" xr:uid="{80CB4256-138D-45C2-AFC1-3E3100F57EF8}"/>
    <cellStyle name="Vírgula 2 2 3 2 4 2" xfId="2078" xr:uid="{B9455849-C9AD-40E9-A8AB-8CCE43A7D08F}"/>
    <cellStyle name="Vírgula 2 2 3 2 4 2 2" xfId="5157" xr:uid="{285C4217-2498-4B0E-8737-1437569BE56D}"/>
    <cellStyle name="Vírgula 2 2 3 2 4 2 2 2" xfId="14210" xr:uid="{14818AF0-D76F-4308-A72E-75ED063EB1A7}"/>
    <cellStyle name="Vírgula 2 2 3 2 4 2 3" xfId="8171" xr:uid="{7C2FF525-CB98-40A7-A748-6513BE5645D0}"/>
    <cellStyle name="Vírgula 2 2 3 2 4 2 3 2" xfId="17224" xr:uid="{CC3C2203-C266-4A8B-8138-78D398C21892}"/>
    <cellStyle name="Vírgula 2 2 3 2 4 2 4" xfId="11192" xr:uid="{904ED43B-6E17-4733-84FD-EBCF6DDE18A0}"/>
    <cellStyle name="Vírgula 2 2 3 2 4 3" xfId="3082" xr:uid="{D00258E0-4639-4A6B-8F5D-CFEB9C0B9B7E}"/>
    <cellStyle name="Vírgula 2 2 3 2 4 3 2" xfId="6161" xr:uid="{FF81B056-32D4-4DD3-9D71-2791D98249CD}"/>
    <cellStyle name="Vírgula 2 2 3 2 4 3 2 2" xfId="15214" xr:uid="{B95C9BBD-4AB6-4182-9D0A-B71EEB22B121}"/>
    <cellStyle name="Vírgula 2 2 3 2 4 3 3" xfId="9175" xr:uid="{345267D6-147A-403C-8DBE-18FD6886B6CE}"/>
    <cellStyle name="Vírgula 2 2 3 2 4 3 3 2" xfId="18228" xr:uid="{598A29D7-0631-4569-938D-B0193334B098}"/>
    <cellStyle name="Vírgula 2 2 3 2 4 3 4" xfId="12196" xr:uid="{D83BA99F-CA17-4FA9-91CA-33A763D14BC0}"/>
    <cellStyle name="Vírgula 2 2 3 2 4 4" xfId="4153" xr:uid="{6CBCA5F4-E4D7-40D9-B00D-E33DCF7FF3DE}"/>
    <cellStyle name="Vírgula 2 2 3 2 4 4 2" xfId="13206" xr:uid="{D12E0850-4422-4920-99DD-719B9D567316}"/>
    <cellStyle name="Vírgula 2 2 3 2 4 5" xfId="7167" xr:uid="{142DD244-E3FE-43F5-BB4A-75D5C0AFF225}"/>
    <cellStyle name="Vírgula 2 2 3 2 4 5 2" xfId="16220" xr:uid="{2728B19A-C310-4F93-BAC4-62074A2BCCF2}"/>
    <cellStyle name="Vírgula 2 2 3 2 4 6" xfId="10188" xr:uid="{5E765A2C-3CF3-4385-8A2B-FD2A284744F2}"/>
    <cellStyle name="Vírgula 2 2 3 2 5" xfId="1075" xr:uid="{91C08CB4-F441-47D6-9FB4-A4C647BA0814}"/>
    <cellStyle name="Vírgula 2 2 3 2 5 2" xfId="2079" xr:uid="{4D8FB490-D077-4C7F-A3AA-E8591ABF9223}"/>
    <cellStyle name="Vírgula 2 2 3 2 5 2 2" xfId="5158" xr:uid="{11434B9D-3EE1-42EA-AE31-7452C4EC7D44}"/>
    <cellStyle name="Vírgula 2 2 3 2 5 2 2 2" xfId="14211" xr:uid="{F0717EDE-75A5-401B-89A8-52F97FD4AF11}"/>
    <cellStyle name="Vírgula 2 2 3 2 5 2 3" xfId="8172" xr:uid="{F5220164-14F7-4B6C-B9AE-05E95624AB5E}"/>
    <cellStyle name="Vírgula 2 2 3 2 5 2 3 2" xfId="17225" xr:uid="{26C79033-B327-465A-A1C7-B4613FBADB9A}"/>
    <cellStyle name="Vírgula 2 2 3 2 5 2 4" xfId="11193" xr:uid="{1A3B3D5D-6D47-4905-B5BC-0233C6694861}"/>
    <cellStyle name="Vírgula 2 2 3 2 5 3" xfId="3083" xr:uid="{20FA337F-6ED3-417A-BB4B-4FD26124C3FD}"/>
    <cellStyle name="Vírgula 2 2 3 2 5 3 2" xfId="6162" xr:uid="{DB074A65-4D5C-4FE6-8017-4188EE235AA9}"/>
    <cellStyle name="Vírgula 2 2 3 2 5 3 2 2" xfId="15215" xr:uid="{9CAAEEB5-5976-4400-8889-7ED09C983050}"/>
    <cellStyle name="Vírgula 2 2 3 2 5 3 3" xfId="9176" xr:uid="{DE2C9CF0-9113-4071-915C-5D7025D59348}"/>
    <cellStyle name="Vírgula 2 2 3 2 5 3 3 2" xfId="18229" xr:uid="{D0A07D83-768D-4E33-8107-452DD3B1E467}"/>
    <cellStyle name="Vírgula 2 2 3 2 5 3 4" xfId="12197" xr:uid="{CC0E8056-860B-447C-A29B-50CAF28777F5}"/>
    <cellStyle name="Vírgula 2 2 3 2 5 4" xfId="4154" xr:uid="{282AB4B3-AB0D-4643-B2A1-9D84AB762F6E}"/>
    <cellStyle name="Vírgula 2 2 3 2 5 4 2" xfId="13207" xr:uid="{81AF9F00-0BE1-4A60-A434-498451C02E02}"/>
    <cellStyle name="Vírgula 2 2 3 2 5 5" xfId="7168" xr:uid="{8661170C-79FD-4CF4-8699-788F7A94CEFC}"/>
    <cellStyle name="Vírgula 2 2 3 2 5 5 2" xfId="16221" xr:uid="{453278CA-26B5-4A78-9F17-0F9810B20871}"/>
    <cellStyle name="Vírgula 2 2 3 2 5 6" xfId="10189" xr:uid="{F6894FD4-478B-4373-9D1E-F9C962D306B2}"/>
    <cellStyle name="Vírgula 2 2 3 2 6" xfId="1274" xr:uid="{00C682E7-8007-4E5A-AFB8-A597EC953312}"/>
    <cellStyle name="Vírgula 2 2 3 2 6 2" xfId="4353" xr:uid="{8A10BC8F-012C-4465-8C24-FE758504D235}"/>
    <cellStyle name="Vírgula 2 2 3 2 6 2 2" xfId="13406" xr:uid="{0D8545B4-F40C-4446-A29F-556443E60505}"/>
    <cellStyle name="Vírgula 2 2 3 2 6 3" xfId="7367" xr:uid="{15DA9A12-B09E-4CB1-95F7-C6DEF0285119}"/>
    <cellStyle name="Vírgula 2 2 3 2 6 3 2" xfId="16420" xr:uid="{18D28417-7939-4421-B7AE-0C227A20C2E3}"/>
    <cellStyle name="Vírgula 2 2 3 2 6 4" xfId="10388" xr:uid="{5674FF51-96AB-4C7C-8D94-EC2EE59FA0CF}"/>
    <cellStyle name="Vírgula 2 2 3 2 7" xfId="2278" xr:uid="{D0C178BD-392E-4B18-9E9B-E3EE15CB7E38}"/>
    <cellStyle name="Vírgula 2 2 3 2 7 2" xfId="5357" xr:uid="{405214D0-49BD-4822-9F6D-1D0561C85713}"/>
    <cellStyle name="Vírgula 2 2 3 2 7 2 2" xfId="14410" xr:uid="{04C43437-0CC4-4475-A2A6-9B57C7DA66DE}"/>
    <cellStyle name="Vírgula 2 2 3 2 7 3" xfId="8371" xr:uid="{DD53B476-CA82-49CB-AEE9-6FEC91A0FCCC}"/>
    <cellStyle name="Vírgula 2 2 3 2 7 3 2" xfId="17424" xr:uid="{CB5095DF-4AF4-49A9-AEE0-B181D1DBEF15}"/>
    <cellStyle name="Vírgula 2 2 3 2 7 4" xfId="11392" xr:uid="{BFB9A019-BA54-430F-A117-C576C81A8770}"/>
    <cellStyle name="Vírgula 2 2 3 2 8" xfId="3347" xr:uid="{D0590AA3-87FA-4B1F-B205-48130D41F5C0}"/>
    <cellStyle name="Vírgula 2 2 3 2 8 2" xfId="12400" xr:uid="{DC53F921-A33D-40BD-B23B-42818D5A0B02}"/>
    <cellStyle name="Vírgula 2 2 3 2 9" xfId="6361" xr:uid="{507F6C93-4B6C-4C0C-8E67-46E09E67A196}"/>
    <cellStyle name="Vírgula 2 2 3 2 9 2" xfId="15414" xr:uid="{4E2EE507-3DE6-4495-B9E5-50678D994670}"/>
    <cellStyle name="Vírgula 2 2 3 3" xfId="125" xr:uid="{A6D7FDB1-6FAF-4E65-B51C-EA72A1D91031}"/>
    <cellStyle name="Vírgula 2 2 3 3 2" xfId="452" xr:uid="{A5D921E1-EE87-4F46-8005-D78315E95111}"/>
    <cellStyle name="Vírgula 2 2 3 3 2 2" xfId="1076" xr:uid="{ADE79301-F3F8-41EB-AE6F-9DFBC6247719}"/>
    <cellStyle name="Vírgula 2 2 3 3 2 2 2" xfId="2080" xr:uid="{D1F19BFD-B390-41ED-90ED-0A23A80FBECF}"/>
    <cellStyle name="Vírgula 2 2 3 3 2 2 2 2" xfId="5159" xr:uid="{DCEC02CF-BFC7-4A83-8FF5-A7AA714341CD}"/>
    <cellStyle name="Vírgula 2 2 3 3 2 2 2 2 2" xfId="14212" xr:uid="{5281D47B-FD25-494D-9879-07D4C4CEC70F}"/>
    <cellStyle name="Vírgula 2 2 3 3 2 2 2 3" xfId="8173" xr:uid="{00096E5A-F0E2-413B-B7AB-EF635A327771}"/>
    <cellStyle name="Vírgula 2 2 3 3 2 2 2 3 2" xfId="17226" xr:uid="{42BCC4A2-C373-4F92-A8D7-D70874182D7A}"/>
    <cellStyle name="Vírgula 2 2 3 3 2 2 2 4" xfId="11194" xr:uid="{1ADD5DD7-C06F-49BC-8938-D8C0084E4656}"/>
    <cellStyle name="Vírgula 2 2 3 3 2 2 3" xfId="3084" xr:uid="{94261A89-B55A-4595-BEFB-68CC71006B96}"/>
    <cellStyle name="Vírgula 2 2 3 3 2 2 3 2" xfId="6163" xr:uid="{46AE79FE-56D3-4DCF-ADE7-44A0D9845019}"/>
    <cellStyle name="Vírgula 2 2 3 3 2 2 3 2 2" xfId="15216" xr:uid="{4BF79155-8D1F-45B7-8E38-5F612CC52E51}"/>
    <cellStyle name="Vírgula 2 2 3 3 2 2 3 3" xfId="9177" xr:uid="{CCD684DB-1F2A-4621-B9B1-7E48F0A481B4}"/>
    <cellStyle name="Vírgula 2 2 3 3 2 2 3 3 2" xfId="18230" xr:uid="{3FEA1229-0756-40F4-BBAB-C85E6223ACDD}"/>
    <cellStyle name="Vírgula 2 2 3 3 2 2 3 4" xfId="12198" xr:uid="{232CA8C6-1C43-49AB-972C-6A68FAA46861}"/>
    <cellStyle name="Vírgula 2 2 3 3 2 2 4" xfId="4155" xr:uid="{3ABA6B8A-959D-4F88-BB42-2A9339898ACD}"/>
    <cellStyle name="Vírgula 2 2 3 3 2 2 4 2" xfId="13208" xr:uid="{06B2526E-A057-498A-8150-3EB39E7D286C}"/>
    <cellStyle name="Vírgula 2 2 3 3 2 2 5" xfId="7169" xr:uid="{20D85F88-AEDD-4D1B-9464-A06D36C8A4E6}"/>
    <cellStyle name="Vírgula 2 2 3 3 2 2 5 2" xfId="16222" xr:uid="{0B0E8AA6-E7E5-4BD1-8D00-D60666BE1604}"/>
    <cellStyle name="Vírgula 2 2 3 3 2 2 6" xfId="10190" xr:uid="{B780748E-0915-4476-8F34-2AD3226B0671}"/>
    <cellStyle name="Vírgula 2 2 3 3 2 3" xfId="1077" xr:uid="{600BCCE7-87B2-4ECC-8EEC-1F5CA697455A}"/>
    <cellStyle name="Vírgula 2 2 3 3 2 3 2" xfId="2081" xr:uid="{481EDDAD-DA70-4E09-AB61-52674D2B7EBA}"/>
    <cellStyle name="Vírgula 2 2 3 3 2 3 2 2" xfId="5160" xr:uid="{571CE457-0479-45B1-8C03-6259B2D42511}"/>
    <cellStyle name="Vírgula 2 2 3 3 2 3 2 2 2" xfId="14213" xr:uid="{2D20014C-2DC7-4DAE-937D-0280E069D971}"/>
    <cellStyle name="Vírgula 2 2 3 3 2 3 2 3" xfId="8174" xr:uid="{4AAC3E76-C3D3-4982-A7B6-E38D91BA0085}"/>
    <cellStyle name="Vírgula 2 2 3 3 2 3 2 3 2" xfId="17227" xr:uid="{A06D94BE-1313-433D-AB5E-31039DB5679E}"/>
    <cellStyle name="Vírgula 2 2 3 3 2 3 2 4" xfId="11195" xr:uid="{484CB4FA-9719-4BFE-A450-CF21D4E539AB}"/>
    <cellStyle name="Vírgula 2 2 3 3 2 3 3" xfId="3085" xr:uid="{3CA41A3A-01CF-45BC-B6C0-15713A491BDF}"/>
    <cellStyle name="Vírgula 2 2 3 3 2 3 3 2" xfId="6164" xr:uid="{F7E1B913-78AD-4126-9D36-CC3693784E65}"/>
    <cellStyle name="Vírgula 2 2 3 3 2 3 3 2 2" xfId="15217" xr:uid="{38BE6FF9-22A2-465E-A872-C4382E041BF8}"/>
    <cellStyle name="Vírgula 2 2 3 3 2 3 3 3" xfId="9178" xr:uid="{583D3D70-B973-4575-8B0F-FEEEF3740DA7}"/>
    <cellStyle name="Vírgula 2 2 3 3 2 3 3 3 2" xfId="18231" xr:uid="{AF761F51-E0A8-4849-96BC-185267C84B67}"/>
    <cellStyle name="Vírgula 2 2 3 3 2 3 3 4" xfId="12199" xr:uid="{A0A03EE6-24F1-4CAE-A6F4-981895216ACD}"/>
    <cellStyle name="Vírgula 2 2 3 3 2 3 4" xfId="4156" xr:uid="{0A925F46-FE1F-4E5C-9ADE-8DE6A6B30273}"/>
    <cellStyle name="Vírgula 2 2 3 3 2 3 4 2" xfId="13209" xr:uid="{3E53DEAA-DB85-4E56-AE18-0769195DA1A9}"/>
    <cellStyle name="Vírgula 2 2 3 3 2 3 5" xfId="7170" xr:uid="{E8E42F40-F7D8-4194-825E-F8C6FAD563CF}"/>
    <cellStyle name="Vírgula 2 2 3 3 2 3 5 2" xfId="16223" xr:uid="{4344C5CA-A47F-4A8F-845A-FAF9CAC6E61E}"/>
    <cellStyle name="Vírgula 2 2 3 3 2 3 6" xfId="10191" xr:uid="{1C3903F7-A7F8-473F-9034-E3F1107E37A3}"/>
    <cellStyle name="Vírgula 2 2 3 3 2 4" xfId="1461" xr:uid="{B9F9404E-F86D-4E17-A034-55F5579B266B}"/>
    <cellStyle name="Vírgula 2 2 3 3 2 4 2" xfId="4540" xr:uid="{B1A60882-E910-4C6D-A316-B8A708132A61}"/>
    <cellStyle name="Vírgula 2 2 3 3 2 4 2 2" xfId="13593" xr:uid="{FE98AFA1-6408-48FA-97BF-5BFB7CA2FABC}"/>
    <cellStyle name="Vírgula 2 2 3 3 2 4 3" xfId="7554" xr:uid="{EC3B23D7-692F-477D-A2D7-EBF7DC5EDE88}"/>
    <cellStyle name="Vírgula 2 2 3 3 2 4 3 2" xfId="16607" xr:uid="{77771937-1AE9-4024-884D-2803E377469C}"/>
    <cellStyle name="Vírgula 2 2 3 3 2 4 4" xfId="10575" xr:uid="{E8C345B9-CA82-4CBE-BFF6-75D3F56C9830}"/>
    <cellStyle name="Vírgula 2 2 3 3 2 5" xfId="2465" xr:uid="{DA1683B9-1ADD-4969-8F23-427D72E5527E}"/>
    <cellStyle name="Vírgula 2 2 3 3 2 5 2" xfId="5544" xr:uid="{C166E115-EA2A-47F7-8ACE-D8DC1407EBA8}"/>
    <cellStyle name="Vírgula 2 2 3 3 2 5 2 2" xfId="14597" xr:uid="{6667B5E8-2FB7-4B67-ABDA-18FFCD5C8128}"/>
    <cellStyle name="Vírgula 2 2 3 3 2 5 3" xfId="8558" xr:uid="{408EB807-EA06-43A8-8DE9-A8B952A6A253}"/>
    <cellStyle name="Vírgula 2 2 3 3 2 5 3 2" xfId="17611" xr:uid="{21DDC21F-1899-462C-89C4-1C63879DDCA0}"/>
    <cellStyle name="Vírgula 2 2 3 3 2 5 4" xfId="11579" xr:uid="{A9297BCC-3583-4836-9B91-B02EC007EE4F}"/>
    <cellStyle name="Vírgula 2 2 3 3 2 6" xfId="3535" xr:uid="{9E479CB8-37EE-4DDA-A6F5-69C4CBAA8CA4}"/>
    <cellStyle name="Vírgula 2 2 3 3 2 6 2" xfId="12588" xr:uid="{F634DF43-7FCD-4321-B90B-5EFC540CFDB5}"/>
    <cellStyle name="Vírgula 2 2 3 3 2 7" xfId="6549" xr:uid="{49FB7B16-1630-4D25-8F3D-23E5F4D0F93F}"/>
    <cellStyle name="Vírgula 2 2 3 3 2 7 2" xfId="15602" xr:uid="{C08E361D-051A-48BD-8F81-1B0847D0990D}"/>
    <cellStyle name="Vírgula 2 2 3 3 2 8" xfId="9569" xr:uid="{E089A8E5-A1B7-444D-8A3E-70668958C87A}"/>
    <cellStyle name="Vírgula 2 2 3 3 3" xfId="1078" xr:uid="{64683311-3B33-403C-9C8C-36FA8BF9F795}"/>
    <cellStyle name="Vírgula 2 2 3 3 3 2" xfId="2082" xr:uid="{178098C6-26B3-4736-99DE-136D37653289}"/>
    <cellStyle name="Vírgula 2 2 3 3 3 2 2" xfId="5161" xr:uid="{492100FC-72BE-4D97-B3C9-D1A046FB3729}"/>
    <cellStyle name="Vírgula 2 2 3 3 3 2 2 2" xfId="14214" xr:uid="{22AC729E-0E89-42AC-95DE-B9954F654967}"/>
    <cellStyle name="Vírgula 2 2 3 3 3 2 3" xfId="8175" xr:uid="{A0FF7609-EE7F-46D3-A3DC-13813293E697}"/>
    <cellStyle name="Vírgula 2 2 3 3 3 2 3 2" xfId="17228" xr:uid="{8C494AE8-6C3B-43FE-8630-EFC597818473}"/>
    <cellStyle name="Vírgula 2 2 3 3 3 2 4" xfId="11196" xr:uid="{50BA55A3-9D19-45D7-A245-EF498B43394E}"/>
    <cellStyle name="Vírgula 2 2 3 3 3 3" xfId="3086" xr:uid="{E309A683-C9F3-44D8-943B-2D26BB714624}"/>
    <cellStyle name="Vírgula 2 2 3 3 3 3 2" xfId="6165" xr:uid="{E641ACF1-DD31-4742-BD12-7A9F8934D9AC}"/>
    <cellStyle name="Vírgula 2 2 3 3 3 3 2 2" xfId="15218" xr:uid="{8E91377B-64F6-493D-B72E-65015CD424BF}"/>
    <cellStyle name="Vírgula 2 2 3 3 3 3 3" xfId="9179" xr:uid="{7EBF7F00-4184-4182-ACA0-7478B144FB30}"/>
    <cellStyle name="Vírgula 2 2 3 3 3 3 3 2" xfId="18232" xr:uid="{5C160BF9-2BF9-42DF-97FA-CBF5EFF5F1BF}"/>
    <cellStyle name="Vírgula 2 2 3 3 3 3 4" xfId="12200" xr:uid="{2B90DE59-1CD0-42E3-9A2C-A40FA9491324}"/>
    <cellStyle name="Vírgula 2 2 3 3 3 4" xfId="4157" xr:uid="{188545E7-49D3-4010-937D-6A1BE5CAA1FD}"/>
    <cellStyle name="Vírgula 2 2 3 3 3 4 2" xfId="13210" xr:uid="{534CECE4-BA83-4086-835F-0FA7508F15C7}"/>
    <cellStyle name="Vírgula 2 2 3 3 3 5" xfId="7171" xr:uid="{60EE821E-9EED-442C-BD40-52F051997D02}"/>
    <cellStyle name="Vírgula 2 2 3 3 3 5 2" xfId="16224" xr:uid="{C199DA4B-C351-4654-B908-6F288CD497D6}"/>
    <cellStyle name="Vírgula 2 2 3 3 3 6" xfId="10192" xr:uid="{447D6E4F-4ABE-44E2-A540-97CFF0DF3CA5}"/>
    <cellStyle name="Vírgula 2 2 3 3 4" xfId="1079" xr:uid="{EC2F4B78-BB27-43E2-B0A2-C9ECD1DFB9B1}"/>
    <cellStyle name="Vírgula 2 2 3 3 4 2" xfId="2083" xr:uid="{F686494C-4FA2-4D49-AC16-0D3167A828B5}"/>
    <cellStyle name="Vírgula 2 2 3 3 4 2 2" xfId="5162" xr:uid="{5A05D522-CA43-49D8-A59F-091032B21183}"/>
    <cellStyle name="Vírgula 2 2 3 3 4 2 2 2" xfId="14215" xr:uid="{AF27A976-2795-41C9-8C28-6C45B58E7BE9}"/>
    <cellStyle name="Vírgula 2 2 3 3 4 2 3" xfId="8176" xr:uid="{B7960AA4-B365-4E67-8905-37F9637BCD04}"/>
    <cellStyle name="Vírgula 2 2 3 3 4 2 3 2" xfId="17229" xr:uid="{E031DC8F-1920-42DF-8E46-EB1FF19F4984}"/>
    <cellStyle name="Vírgula 2 2 3 3 4 2 4" xfId="11197" xr:uid="{B751FF7F-E102-4889-B891-98A5588D7D81}"/>
    <cellStyle name="Vírgula 2 2 3 3 4 3" xfId="3087" xr:uid="{3BE0BC84-2A2A-4559-B4A6-A812D5D6F990}"/>
    <cellStyle name="Vírgula 2 2 3 3 4 3 2" xfId="6166" xr:uid="{6AE1508E-D0E7-41F6-A5A2-A60BF471E8F8}"/>
    <cellStyle name="Vírgula 2 2 3 3 4 3 2 2" xfId="15219" xr:uid="{3D50FB66-55E2-46C3-B293-8B82A3EB0769}"/>
    <cellStyle name="Vírgula 2 2 3 3 4 3 3" xfId="9180" xr:uid="{9B3C1616-CBEA-4047-B8F7-A36E4B7ECB92}"/>
    <cellStyle name="Vírgula 2 2 3 3 4 3 3 2" xfId="18233" xr:uid="{D5900A3C-A93E-48F9-A132-D20DAF5B7B51}"/>
    <cellStyle name="Vírgula 2 2 3 3 4 3 4" xfId="12201" xr:uid="{A829D576-A51F-40E1-9E9E-68D38DB604D7}"/>
    <cellStyle name="Vírgula 2 2 3 3 4 4" xfId="4158" xr:uid="{A2287B42-D3C7-4524-AD74-13204E49FDF2}"/>
    <cellStyle name="Vírgula 2 2 3 3 4 4 2" xfId="13211" xr:uid="{43983F7D-F84D-4645-A28C-DD76BEAD5D38}"/>
    <cellStyle name="Vírgula 2 2 3 3 4 5" xfId="7172" xr:uid="{101A8366-87D7-4B12-8325-B38F96B89975}"/>
    <cellStyle name="Vírgula 2 2 3 3 4 5 2" xfId="16225" xr:uid="{5EF72B03-5D65-4FDB-96DA-488A5E8A00AB}"/>
    <cellStyle name="Vírgula 2 2 3 3 4 6" xfId="10193" xr:uid="{59B96614-1ACA-4778-BD6F-A84BE90EBCA8}"/>
    <cellStyle name="Vírgula 2 2 3 3 5" xfId="1290" xr:uid="{2054D2AA-ACF5-4BFE-9A5B-D2612E2C83C6}"/>
    <cellStyle name="Vírgula 2 2 3 3 5 2" xfId="4369" xr:uid="{06745249-89FC-4871-82EC-C727924D8A79}"/>
    <cellStyle name="Vírgula 2 2 3 3 5 2 2" xfId="13422" xr:uid="{7ED33CD4-F01B-4D7C-BAE5-82D7020016DC}"/>
    <cellStyle name="Vírgula 2 2 3 3 5 3" xfId="7383" xr:uid="{D4533848-FA35-4ECF-9BF5-90007700B9C6}"/>
    <cellStyle name="Vírgula 2 2 3 3 5 3 2" xfId="16436" xr:uid="{0CBAD472-B874-4FFD-8964-91C46FB088F2}"/>
    <cellStyle name="Vírgula 2 2 3 3 5 4" xfId="10404" xr:uid="{25F7D0B2-FFBD-466C-BCD2-2CE5DA43E33E}"/>
    <cellStyle name="Vírgula 2 2 3 3 6" xfId="2294" xr:uid="{C238DB6C-330D-4B6E-B6A1-369E99ABA549}"/>
    <cellStyle name="Vírgula 2 2 3 3 6 2" xfId="5373" xr:uid="{F81858FA-88DE-4E68-8BEC-97E205A1BB31}"/>
    <cellStyle name="Vírgula 2 2 3 3 6 2 2" xfId="14426" xr:uid="{E55BBA94-04C7-444E-ADFF-81E49C413D47}"/>
    <cellStyle name="Vírgula 2 2 3 3 6 3" xfId="8387" xr:uid="{1CCCEFD6-FF77-4BEE-A925-25DE14F9E6F3}"/>
    <cellStyle name="Vírgula 2 2 3 3 6 3 2" xfId="17440" xr:uid="{AAB513B4-BA88-4463-AE1F-F1E3A7B664C1}"/>
    <cellStyle name="Vírgula 2 2 3 3 6 4" xfId="11408" xr:uid="{F89204A8-A5AE-4D51-9374-A7EE39DAAF51}"/>
    <cellStyle name="Vírgula 2 2 3 3 7" xfId="3363" xr:uid="{F9185E08-EC15-46E5-9FF7-C33FEB2D1825}"/>
    <cellStyle name="Vírgula 2 2 3 3 7 2" xfId="12416" xr:uid="{E0D4B471-FE5D-47E2-88E4-B7A6713EA4B1}"/>
    <cellStyle name="Vírgula 2 2 3 3 8" xfId="6377" xr:uid="{D78C3817-7579-4D0F-B96F-FBE30F278D83}"/>
    <cellStyle name="Vírgula 2 2 3 3 8 2" xfId="15430" xr:uid="{3EFE4121-7394-480F-8836-EF5443F5B864}"/>
    <cellStyle name="Vírgula 2 2 3 3 9" xfId="9397" xr:uid="{8D806E8B-CC83-48B0-8FC5-EE3AC11AB0AB}"/>
    <cellStyle name="Vírgula 2 2 3 4" xfId="420" xr:uid="{1BB90834-4BAB-4B33-8B6B-EB18B45FDFCA}"/>
    <cellStyle name="Vírgula 2 2 3 4 2" xfId="1080" xr:uid="{84343F4E-9164-457D-B222-83AC38F250AB}"/>
    <cellStyle name="Vírgula 2 2 3 4 2 2" xfId="2084" xr:uid="{3C8B46B7-2AEA-4621-AA7A-4894DAE1F79D}"/>
    <cellStyle name="Vírgula 2 2 3 4 2 2 2" xfId="5163" xr:uid="{FCA03A77-52E4-49AB-8BD8-EFE62DEA35D2}"/>
    <cellStyle name="Vírgula 2 2 3 4 2 2 2 2" xfId="14216" xr:uid="{9D08477A-395A-4E8E-8F0B-A644E2B8138F}"/>
    <cellStyle name="Vírgula 2 2 3 4 2 2 3" xfId="8177" xr:uid="{0767972A-B226-4983-BBA9-A9DCE9175D28}"/>
    <cellStyle name="Vírgula 2 2 3 4 2 2 3 2" xfId="17230" xr:uid="{FB323862-DFB3-4E06-8FAC-A63002C24A3B}"/>
    <cellStyle name="Vírgula 2 2 3 4 2 2 4" xfId="11198" xr:uid="{9F74D9D7-95FF-47DC-927F-80C6B8D972C1}"/>
    <cellStyle name="Vírgula 2 2 3 4 2 3" xfId="3088" xr:uid="{9781B5E1-8AC5-47BE-944D-E5082693724C}"/>
    <cellStyle name="Vírgula 2 2 3 4 2 3 2" xfId="6167" xr:uid="{14EE80F4-27BF-4A61-BC1D-4C2910E93E01}"/>
    <cellStyle name="Vírgula 2 2 3 4 2 3 2 2" xfId="15220" xr:uid="{C6485A3B-5314-4D03-B33C-33775FC8C6C3}"/>
    <cellStyle name="Vírgula 2 2 3 4 2 3 3" xfId="9181" xr:uid="{74E81BA7-E86F-4141-B213-684E46939B1C}"/>
    <cellStyle name="Vírgula 2 2 3 4 2 3 3 2" xfId="18234" xr:uid="{990F59C0-34B6-47AF-ABF9-BD489C0EEA6A}"/>
    <cellStyle name="Vírgula 2 2 3 4 2 3 4" xfId="12202" xr:uid="{8BEDAB4D-AA2E-4AC1-A916-981DE161070F}"/>
    <cellStyle name="Vírgula 2 2 3 4 2 4" xfId="4159" xr:uid="{34D8809D-CD54-44DF-8EAE-D7AF0D9996FD}"/>
    <cellStyle name="Vírgula 2 2 3 4 2 4 2" xfId="13212" xr:uid="{C0A5FD17-7AE1-4DA1-AE73-5CB303B4542D}"/>
    <cellStyle name="Vírgula 2 2 3 4 2 5" xfId="7173" xr:uid="{83876F97-2772-4826-A933-3E6013E35ED3}"/>
    <cellStyle name="Vírgula 2 2 3 4 2 5 2" xfId="16226" xr:uid="{2731124F-A0D4-4D31-9808-6A4BC8FD3BBB}"/>
    <cellStyle name="Vírgula 2 2 3 4 2 6" xfId="10194" xr:uid="{CEE7E370-8C3A-44C2-9AEE-B67238721567}"/>
    <cellStyle name="Vírgula 2 2 3 4 3" xfId="1081" xr:uid="{40273755-CEE5-4B97-967A-D7AC094B95CB}"/>
    <cellStyle name="Vírgula 2 2 3 4 3 2" xfId="2085" xr:uid="{A16637FB-0B62-4CF0-AA73-5AF0B9593B4C}"/>
    <cellStyle name="Vírgula 2 2 3 4 3 2 2" xfId="5164" xr:uid="{866189F7-0BC1-4549-A578-649B545598EA}"/>
    <cellStyle name="Vírgula 2 2 3 4 3 2 2 2" xfId="14217" xr:uid="{38A07CF7-0E7F-4334-84C0-CCAD70F83E52}"/>
    <cellStyle name="Vírgula 2 2 3 4 3 2 3" xfId="8178" xr:uid="{50B493DF-3896-465D-9A8A-56BFE52D035D}"/>
    <cellStyle name="Vírgula 2 2 3 4 3 2 3 2" xfId="17231" xr:uid="{917031D6-DCAC-446B-BF39-420BE8DBF08F}"/>
    <cellStyle name="Vírgula 2 2 3 4 3 2 4" xfId="11199" xr:uid="{457E32E6-6077-4A13-8125-199C7443B510}"/>
    <cellStyle name="Vírgula 2 2 3 4 3 3" xfId="3089" xr:uid="{1358D068-3DF1-4676-9340-5A85E80D9F80}"/>
    <cellStyle name="Vírgula 2 2 3 4 3 3 2" xfId="6168" xr:uid="{9C6B5184-6677-4427-862D-E0B9C7AA7D3B}"/>
    <cellStyle name="Vírgula 2 2 3 4 3 3 2 2" xfId="15221" xr:uid="{BBB82823-3BB3-46CF-95E6-8CE88706B3D5}"/>
    <cellStyle name="Vírgula 2 2 3 4 3 3 3" xfId="9182" xr:uid="{9962F40E-EC8E-4C0E-A78F-C990724145E6}"/>
    <cellStyle name="Vírgula 2 2 3 4 3 3 3 2" xfId="18235" xr:uid="{FC31EE5C-9296-4DB9-8DA5-9AF5D5E30E45}"/>
    <cellStyle name="Vírgula 2 2 3 4 3 3 4" xfId="12203" xr:uid="{C96026CF-59E1-4B14-A027-19C54CAE2AC8}"/>
    <cellStyle name="Vírgula 2 2 3 4 3 4" xfId="4160" xr:uid="{B2273861-7B43-4AAA-9BC9-0EB8BB27DC26}"/>
    <cellStyle name="Vírgula 2 2 3 4 3 4 2" xfId="13213" xr:uid="{4C73D297-F4C0-485F-84AC-9E6AB109AF3B}"/>
    <cellStyle name="Vírgula 2 2 3 4 3 5" xfId="7174" xr:uid="{80560136-D8A3-4901-B44A-47E46805776E}"/>
    <cellStyle name="Vírgula 2 2 3 4 3 5 2" xfId="16227" xr:uid="{42646560-6BC6-43AB-907D-429B6941114C}"/>
    <cellStyle name="Vírgula 2 2 3 4 3 6" xfId="10195" xr:uid="{8794532B-9826-49ED-94A5-1E530254311F}"/>
    <cellStyle name="Vírgula 2 2 3 4 4" xfId="1429" xr:uid="{EBF00CF6-D315-4941-B1CF-D142094694AF}"/>
    <cellStyle name="Vírgula 2 2 3 4 4 2" xfId="4508" xr:uid="{DB8F9041-5A8F-433C-BCD2-8E38C8554B2F}"/>
    <cellStyle name="Vírgula 2 2 3 4 4 2 2" xfId="13561" xr:uid="{0B2BB6C2-1918-4562-97E8-91EBB136CC4D}"/>
    <cellStyle name="Vírgula 2 2 3 4 4 3" xfId="7522" xr:uid="{587D34D2-C889-4940-9F51-6CA23834BB88}"/>
    <cellStyle name="Vírgula 2 2 3 4 4 3 2" xfId="16575" xr:uid="{F4932BCD-D44C-4BCB-A0F5-57819777CA15}"/>
    <cellStyle name="Vírgula 2 2 3 4 4 4" xfId="10543" xr:uid="{27A4266F-E1BE-411A-A17A-0B82F45573EE}"/>
    <cellStyle name="Vírgula 2 2 3 4 5" xfId="2433" xr:uid="{7B62DDC0-FB53-4BF6-990D-2753B0486EC1}"/>
    <cellStyle name="Vírgula 2 2 3 4 5 2" xfId="5512" xr:uid="{7F143B6C-18BF-46F5-B78C-62BAB1FAE3BA}"/>
    <cellStyle name="Vírgula 2 2 3 4 5 2 2" xfId="14565" xr:uid="{7563085F-E7DA-4700-B45E-7C82B3F05DF2}"/>
    <cellStyle name="Vírgula 2 2 3 4 5 3" xfId="8526" xr:uid="{0F3E21DD-D371-43F6-9253-8CB23074426C}"/>
    <cellStyle name="Vírgula 2 2 3 4 5 3 2" xfId="17579" xr:uid="{7756DB47-3F2C-4331-9D36-237B913068C0}"/>
    <cellStyle name="Vírgula 2 2 3 4 5 4" xfId="11547" xr:uid="{EF591F5C-72FB-44D9-9982-F2531CAA6C8D}"/>
    <cellStyle name="Vírgula 2 2 3 4 6" xfId="3503" xr:uid="{F1616F87-181A-4E07-8A31-B628C898AA9D}"/>
    <cellStyle name="Vírgula 2 2 3 4 6 2" xfId="12556" xr:uid="{E3454C97-A2EA-4824-B390-4A245FB4DEA2}"/>
    <cellStyle name="Vírgula 2 2 3 4 7" xfId="6517" xr:uid="{FB6B1DE1-2982-469B-808C-7927207C527A}"/>
    <cellStyle name="Vírgula 2 2 3 4 7 2" xfId="15570" xr:uid="{98A2547B-5EF4-46A9-92E6-407FA3E91F21}"/>
    <cellStyle name="Vírgula 2 2 3 4 8" xfId="9537" xr:uid="{E5F19792-A817-415E-8758-679D913A8CDB}"/>
    <cellStyle name="Vírgula 2 2 3 5" xfId="1082" xr:uid="{58CBB2E1-0C19-48A0-9087-B9B2244FDEAB}"/>
    <cellStyle name="Vírgula 2 2 3 5 2" xfId="2086" xr:uid="{7B0ED746-7C6D-4573-B70D-643CFB591D9F}"/>
    <cellStyle name="Vírgula 2 2 3 5 2 2" xfId="5165" xr:uid="{FA86EBEB-643B-4E69-9380-625D8599650B}"/>
    <cellStyle name="Vírgula 2 2 3 5 2 2 2" xfId="14218" xr:uid="{725B34FA-20DD-4C59-98AB-2AEF2EFF14A1}"/>
    <cellStyle name="Vírgula 2 2 3 5 2 3" xfId="8179" xr:uid="{6DFC6A69-E9B2-4BAC-B958-9A6C2EF87B0C}"/>
    <cellStyle name="Vírgula 2 2 3 5 2 3 2" xfId="17232" xr:uid="{9AF8F0E1-5E32-443F-8C4E-E867F251A953}"/>
    <cellStyle name="Vírgula 2 2 3 5 2 4" xfId="11200" xr:uid="{F54661E6-D2D9-4B44-A90B-F60951E6129B}"/>
    <cellStyle name="Vírgula 2 2 3 5 3" xfId="3090" xr:uid="{30729CCB-FB7A-4F06-A851-52622C23ABC9}"/>
    <cellStyle name="Vírgula 2 2 3 5 3 2" xfId="6169" xr:uid="{5261D5CB-6680-4C0B-806C-BB42CB5DD609}"/>
    <cellStyle name="Vírgula 2 2 3 5 3 2 2" xfId="15222" xr:uid="{4E4215B5-B941-4E1B-A85A-57DD77E728FA}"/>
    <cellStyle name="Vírgula 2 2 3 5 3 3" xfId="9183" xr:uid="{441EADC8-36FA-4B46-B502-3054F5716AC1}"/>
    <cellStyle name="Vírgula 2 2 3 5 3 3 2" xfId="18236" xr:uid="{6738A38B-A109-461C-86C4-5794B0A9E9AA}"/>
    <cellStyle name="Vírgula 2 2 3 5 3 4" xfId="12204" xr:uid="{8D7DBE1F-0F47-40C1-A4D8-13E14376CA62}"/>
    <cellStyle name="Vírgula 2 2 3 5 4" xfId="4161" xr:uid="{C347747B-34D6-4C25-904C-658A67AA060F}"/>
    <cellStyle name="Vírgula 2 2 3 5 4 2" xfId="13214" xr:uid="{1B2D7F54-59F3-4930-9975-FF7B7ADF6BDE}"/>
    <cellStyle name="Vírgula 2 2 3 5 5" xfId="7175" xr:uid="{6A1A04E3-500C-4191-803B-C0EE369453E1}"/>
    <cellStyle name="Vírgula 2 2 3 5 5 2" xfId="16228" xr:uid="{16B6A7C9-9CA5-47A3-B6CF-DC72B5E567D1}"/>
    <cellStyle name="Vírgula 2 2 3 5 6" xfId="10196" xr:uid="{208A8167-AB8F-44D3-B015-F2DF1311337F}"/>
    <cellStyle name="Vírgula 2 2 3 6" xfId="1083" xr:uid="{42B86187-4EF1-4EAE-8209-A40D7C82230D}"/>
    <cellStyle name="Vírgula 2 2 3 6 2" xfId="2087" xr:uid="{A81C1DFA-12D3-4390-B607-BDC089B5E4B0}"/>
    <cellStyle name="Vírgula 2 2 3 6 2 2" xfId="5166" xr:uid="{D426A681-0EBA-49F5-9EC8-EB09B7F01422}"/>
    <cellStyle name="Vírgula 2 2 3 6 2 2 2" xfId="14219" xr:uid="{7650E9DF-1A04-4F9C-B771-CE4F313B1189}"/>
    <cellStyle name="Vírgula 2 2 3 6 2 3" xfId="8180" xr:uid="{34F327FC-A83D-4D6B-B321-673205F3ECE7}"/>
    <cellStyle name="Vírgula 2 2 3 6 2 3 2" xfId="17233" xr:uid="{CC55B828-3541-47ED-80CD-01F68EE6020B}"/>
    <cellStyle name="Vírgula 2 2 3 6 2 4" xfId="11201" xr:uid="{A5646D86-F571-4497-891C-4D14AD293AF1}"/>
    <cellStyle name="Vírgula 2 2 3 6 3" xfId="3091" xr:uid="{83E8C160-EFED-4F32-B577-86B6D2C34E37}"/>
    <cellStyle name="Vírgula 2 2 3 6 3 2" xfId="6170" xr:uid="{357EACC0-C60A-488E-A60B-B96294448143}"/>
    <cellStyle name="Vírgula 2 2 3 6 3 2 2" xfId="15223" xr:uid="{F20A4F65-AE8F-4DB9-9B08-0DC9A969B111}"/>
    <cellStyle name="Vírgula 2 2 3 6 3 3" xfId="9184" xr:uid="{98907008-E8C2-4882-8E34-BA14ECD4C7A8}"/>
    <cellStyle name="Vírgula 2 2 3 6 3 3 2" xfId="18237" xr:uid="{13537759-54F2-430E-A938-0E3E69DB997E}"/>
    <cellStyle name="Vírgula 2 2 3 6 3 4" xfId="12205" xr:uid="{8B5DCEA3-4A1D-412C-97D3-1BB9B7990501}"/>
    <cellStyle name="Vírgula 2 2 3 6 4" xfId="4162" xr:uid="{80AD23A4-D9E6-407F-AFA0-D0ECD30DD8BF}"/>
    <cellStyle name="Vírgula 2 2 3 6 4 2" xfId="13215" xr:uid="{8E38CA1C-82D4-4D7F-91EC-371D6C8E26B1}"/>
    <cellStyle name="Vírgula 2 2 3 6 5" xfId="7176" xr:uid="{45B7B980-F2D3-4D40-8916-B62AD5EC7CB4}"/>
    <cellStyle name="Vírgula 2 2 3 6 5 2" xfId="16229" xr:uid="{EC4A1E00-CB13-412B-9580-355AE7DD6285}"/>
    <cellStyle name="Vírgula 2 2 3 6 6" xfId="10197" xr:uid="{67291C93-3892-419B-BC7F-91BADC32AB39}"/>
    <cellStyle name="Vírgula 2 2 3 7" xfId="1258" xr:uid="{27F7194B-AB44-4CFE-8502-3B0D30F5613A}"/>
    <cellStyle name="Vírgula 2 2 3 7 2" xfId="4337" xr:uid="{70CB4193-4AE7-4CD6-B4C4-644DDC8BCD56}"/>
    <cellStyle name="Vírgula 2 2 3 7 2 2" xfId="13390" xr:uid="{3A4F0655-5472-499C-8D07-1C808DF3D56F}"/>
    <cellStyle name="Vírgula 2 2 3 7 3" xfId="7351" xr:uid="{4510E117-B9E2-4A60-9107-70DBCEC1FFF0}"/>
    <cellStyle name="Vírgula 2 2 3 7 3 2" xfId="16404" xr:uid="{72247DB7-2373-4EFD-85AD-79EB4C71BAE3}"/>
    <cellStyle name="Vírgula 2 2 3 7 4" xfId="10372" xr:uid="{7A6A4FFD-4D88-4A4B-984F-2F442D775A2F}"/>
    <cellStyle name="Vírgula 2 2 3 8" xfId="2262" xr:uid="{5A3A9183-DEEE-4586-A0E0-D6268B05B000}"/>
    <cellStyle name="Vírgula 2 2 3 8 2" xfId="5341" xr:uid="{EC9AB1C5-2EB8-4147-8789-271E301A2FD1}"/>
    <cellStyle name="Vírgula 2 2 3 8 2 2" xfId="14394" xr:uid="{E7049528-F765-4626-A30C-C0AB32F39B72}"/>
    <cellStyle name="Vírgula 2 2 3 8 3" xfId="8355" xr:uid="{7F0F8AD6-51AB-460F-B707-D1FCC4250661}"/>
    <cellStyle name="Vírgula 2 2 3 8 3 2" xfId="17408" xr:uid="{F6F66394-42F1-4AAF-8CE5-4D167FDF68FD}"/>
    <cellStyle name="Vírgula 2 2 3 8 4" xfId="11376" xr:uid="{1EB4651D-7000-4917-9BBB-711E41BC1291}"/>
    <cellStyle name="Vírgula 2 2 3 9" xfId="3331" xr:uid="{A82E0500-AB1C-4DA2-B140-718AE569394E}"/>
    <cellStyle name="Vírgula 2 2 3 9 2" xfId="12384" xr:uid="{021C26DB-2626-4C33-B0A9-137F9EF356D0}"/>
    <cellStyle name="Vírgula 2 2 4" xfId="101" xr:uid="{02AD052A-4D23-485B-98C0-CDD690A0F545}"/>
    <cellStyle name="Vírgula 2 2 4 10" xfId="9373" xr:uid="{50188965-2578-43C0-B01C-DAF950796F69}"/>
    <cellStyle name="Vírgula 2 2 4 2" xfId="133" xr:uid="{0173AFBA-56FB-45AD-8E7A-77B0B2E214C7}"/>
    <cellStyle name="Vírgula 2 2 4 2 2" xfId="460" xr:uid="{AC33A8F0-7B24-4FB3-926E-96C347E25A89}"/>
    <cellStyle name="Vírgula 2 2 4 2 2 2" xfId="1084" xr:uid="{6A6FF971-34FF-4186-B886-36A6C60D4592}"/>
    <cellStyle name="Vírgula 2 2 4 2 2 2 2" xfId="2088" xr:uid="{F5E01A66-E134-482D-A282-3453614527D0}"/>
    <cellStyle name="Vírgula 2 2 4 2 2 2 2 2" xfId="5167" xr:uid="{12FC797D-25A5-4D39-8A40-3242BABD685E}"/>
    <cellStyle name="Vírgula 2 2 4 2 2 2 2 2 2" xfId="14220" xr:uid="{B0088B74-0DC9-4F36-A5BE-6AC05D220663}"/>
    <cellStyle name="Vírgula 2 2 4 2 2 2 2 3" xfId="8181" xr:uid="{91B856AF-084A-4C47-829B-F132856827FE}"/>
    <cellStyle name="Vírgula 2 2 4 2 2 2 2 3 2" xfId="17234" xr:uid="{BB05880D-4B1D-4C1C-9024-70E7D49EFB02}"/>
    <cellStyle name="Vírgula 2 2 4 2 2 2 2 4" xfId="11202" xr:uid="{C9367699-AC51-49C0-8BD2-CEB82CD7E37F}"/>
    <cellStyle name="Vírgula 2 2 4 2 2 2 3" xfId="3092" xr:uid="{F4A0796C-3AF0-4F75-AB87-AF65DF57ACBF}"/>
    <cellStyle name="Vírgula 2 2 4 2 2 2 3 2" xfId="6171" xr:uid="{26183A1A-9B3B-41A2-A74D-5264DD1B7757}"/>
    <cellStyle name="Vírgula 2 2 4 2 2 2 3 2 2" xfId="15224" xr:uid="{A8A6A492-B761-4CDE-A13B-3D1087D50F84}"/>
    <cellStyle name="Vírgula 2 2 4 2 2 2 3 3" xfId="9185" xr:uid="{13125F4B-FFA4-4F3A-AB11-D69C4A44780D}"/>
    <cellStyle name="Vírgula 2 2 4 2 2 2 3 3 2" xfId="18238" xr:uid="{A9951FB9-756F-4599-BA7F-269B4D241EEE}"/>
    <cellStyle name="Vírgula 2 2 4 2 2 2 3 4" xfId="12206" xr:uid="{B4907BC5-F29E-4FF0-B83F-2408D56F00F7}"/>
    <cellStyle name="Vírgula 2 2 4 2 2 2 4" xfId="4163" xr:uid="{61AE56AA-DF6B-4990-A053-3442C33358DB}"/>
    <cellStyle name="Vírgula 2 2 4 2 2 2 4 2" xfId="13216" xr:uid="{54271A90-B30B-4B4C-B1F7-8D1AFF4D26A6}"/>
    <cellStyle name="Vírgula 2 2 4 2 2 2 5" xfId="7177" xr:uid="{C4699547-8B3B-4DD7-B1B5-48ACFA37467F}"/>
    <cellStyle name="Vírgula 2 2 4 2 2 2 5 2" xfId="16230" xr:uid="{2C8B5B83-1285-4801-8FB1-0901C1DA63EE}"/>
    <cellStyle name="Vírgula 2 2 4 2 2 2 6" xfId="10198" xr:uid="{F6EF1A71-5673-44E2-AA6F-86B12C14EDCC}"/>
    <cellStyle name="Vírgula 2 2 4 2 2 3" xfId="1085" xr:uid="{E6263E4C-2C06-42A8-B998-F60BCFA0D7D4}"/>
    <cellStyle name="Vírgula 2 2 4 2 2 3 2" xfId="2089" xr:uid="{C04F5EA4-1896-48AE-BB71-82C45AD052BE}"/>
    <cellStyle name="Vírgula 2 2 4 2 2 3 2 2" xfId="5168" xr:uid="{12896A7A-70F5-4409-9067-24F4FBCA378A}"/>
    <cellStyle name="Vírgula 2 2 4 2 2 3 2 2 2" xfId="14221" xr:uid="{52B8F96E-D658-4E2B-8CF8-C373B5410E3E}"/>
    <cellStyle name="Vírgula 2 2 4 2 2 3 2 3" xfId="8182" xr:uid="{221A4D09-B34E-413C-896B-95CF8F581019}"/>
    <cellStyle name="Vírgula 2 2 4 2 2 3 2 3 2" xfId="17235" xr:uid="{E941BDF7-D482-4A4C-BB5C-A50C7C5762CF}"/>
    <cellStyle name="Vírgula 2 2 4 2 2 3 2 4" xfId="11203" xr:uid="{7E3E4778-3199-40F6-AEA0-F76232EB4FFF}"/>
    <cellStyle name="Vírgula 2 2 4 2 2 3 3" xfId="3093" xr:uid="{6D7ACD70-93D4-46E5-87C5-AD760FC30522}"/>
    <cellStyle name="Vírgula 2 2 4 2 2 3 3 2" xfId="6172" xr:uid="{04F65AB6-4660-44BB-8277-0F7174F65463}"/>
    <cellStyle name="Vírgula 2 2 4 2 2 3 3 2 2" xfId="15225" xr:uid="{ACF1EED0-0527-4BA8-9D9E-0C94596E5AB8}"/>
    <cellStyle name="Vírgula 2 2 4 2 2 3 3 3" xfId="9186" xr:uid="{3FDF64E6-117A-4581-BC6F-90999AF6AAED}"/>
    <cellStyle name="Vírgula 2 2 4 2 2 3 3 3 2" xfId="18239" xr:uid="{28BDA465-E540-4C33-B22B-802241844BF9}"/>
    <cellStyle name="Vírgula 2 2 4 2 2 3 3 4" xfId="12207" xr:uid="{E56EDB95-88C5-4C19-96C6-5E693A0EA5B1}"/>
    <cellStyle name="Vírgula 2 2 4 2 2 3 4" xfId="4164" xr:uid="{6FBAE018-ED9B-413B-944B-EED98BA07CB3}"/>
    <cellStyle name="Vírgula 2 2 4 2 2 3 4 2" xfId="13217" xr:uid="{AB569A69-EEFB-4D76-92A8-9249A6BFA561}"/>
    <cellStyle name="Vírgula 2 2 4 2 2 3 5" xfId="7178" xr:uid="{509959AE-AFAE-4BC5-AE7F-0D1875614A4B}"/>
    <cellStyle name="Vírgula 2 2 4 2 2 3 5 2" xfId="16231" xr:uid="{C20B84F5-BD98-4F2C-AA16-702BE1FCAD3B}"/>
    <cellStyle name="Vírgula 2 2 4 2 2 3 6" xfId="10199" xr:uid="{5626416C-CAF8-4B86-A735-4F06348CCC97}"/>
    <cellStyle name="Vírgula 2 2 4 2 2 4" xfId="1469" xr:uid="{73676B6F-7CCB-406B-B9DC-D3CEEC4E9CB1}"/>
    <cellStyle name="Vírgula 2 2 4 2 2 4 2" xfId="4548" xr:uid="{675BFCD2-87CD-4A49-B8EB-E2333C787CC8}"/>
    <cellStyle name="Vírgula 2 2 4 2 2 4 2 2" xfId="13601" xr:uid="{220820A6-F979-4732-9AFC-293685C70B4C}"/>
    <cellStyle name="Vírgula 2 2 4 2 2 4 3" xfId="7562" xr:uid="{A5503156-F86E-4BFE-B5F6-DB96ABC88F11}"/>
    <cellStyle name="Vírgula 2 2 4 2 2 4 3 2" xfId="16615" xr:uid="{556F7FD1-5057-45FF-8520-A471D633BE76}"/>
    <cellStyle name="Vírgula 2 2 4 2 2 4 4" xfId="10583" xr:uid="{6723EABA-DE52-422A-B9E6-68E37F9775D9}"/>
    <cellStyle name="Vírgula 2 2 4 2 2 5" xfId="2473" xr:uid="{0F55D449-30B8-4964-84AE-CFF8AC7743E6}"/>
    <cellStyle name="Vírgula 2 2 4 2 2 5 2" xfId="5552" xr:uid="{0D7F8A53-E230-49B7-A6C5-F8A311838B38}"/>
    <cellStyle name="Vírgula 2 2 4 2 2 5 2 2" xfId="14605" xr:uid="{F768C149-93D9-4BEF-BF75-9F1B263C3D13}"/>
    <cellStyle name="Vírgula 2 2 4 2 2 5 3" xfId="8566" xr:uid="{C324C845-BCCE-4C1B-A4F6-DC26C4DCAA6F}"/>
    <cellStyle name="Vírgula 2 2 4 2 2 5 3 2" xfId="17619" xr:uid="{73AD3016-D50D-4CE4-ABCF-5DE819B92C5F}"/>
    <cellStyle name="Vírgula 2 2 4 2 2 5 4" xfId="11587" xr:uid="{011ED3B0-710D-4D2A-B7A3-376BABEB0581}"/>
    <cellStyle name="Vírgula 2 2 4 2 2 6" xfId="3543" xr:uid="{42C013EF-01F4-4B5C-9658-2351A9ADA89B}"/>
    <cellStyle name="Vírgula 2 2 4 2 2 6 2" xfId="12596" xr:uid="{9E4FCC5E-2A57-4E78-A48F-817F7C9DFD8D}"/>
    <cellStyle name="Vírgula 2 2 4 2 2 7" xfId="6557" xr:uid="{F1204F9F-10EF-4B4D-917D-7AC16F52EEAF}"/>
    <cellStyle name="Vírgula 2 2 4 2 2 7 2" xfId="15610" xr:uid="{60396912-A8D3-4E9E-BD20-D2BED733FFC2}"/>
    <cellStyle name="Vírgula 2 2 4 2 2 8" xfId="9577" xr:uid="{CA42BE0B-DB30-4734-B40E-FC66B6C4D447}"/>
    <cellStyle name="Vírgula 2 2 4 2 3" xfId="1086" xr:uid="{56A776D0-FF8F-445B-82BD-AA49954F1ED0}"/>
    <cellStyle name="Vírgula 2 2 4 2 3 2" xfId="2090" xr:uid="{BE6EBF89-DD66-4E7E-AC99-EF4B9A34E2A0}"/>
    <cellStyle name="Vírgula 2 2 4 2 3 2 2" xfId="5169" xr:uid="{56B73E2F-A5B4-4603-A906-4A84827B42D0}"/>
    <cellStyle name="Vírgula 2 2 4 2 3 2 2 2" xfId="14222" xr:uid="{E4A6795F-6831-49F5-BE39-816254820803}"/>
    <cellStyle name="Vírgula 2 2 4 2 3 2 3" xfId="8183" xr:uid="{5D153CEF-F3F2-413D-AD74-4913F15095B8}"/>
    <cellStyle name="Vírgula 2 2 4 2 3 2 3 2" xfId="17236" xr:uid="{73125460-184E-4BAE-8C6F-ECEAC7B21A55}"/>
    <cellStyle name="Vírgula 2 2 4 2 3 2 4" xfId="11204" xr:uid="{12E378B4-31D5-43A5-B11C-F513B7D241A7}"/>
    <cellStyle name="Vírgula 2 2 4 2 3 3" xfId="3094" xr:uid="{76E4E2FD-4187-4876-AD11-24B1F8F4A52D}"/>
    <cellStyle name="Vírgula 2 2 4 2 3 3 2" xfId="6173" xr:uid="{A552E734-F05B-412D-8482-B5FF57C13708}"/>
    <cellStyle name="Vírgula 2 2 4 2 3 3 2 2" xfId="15226" xr:uid="{CAD6ADB3-DDEF-409C-BC89-51250AA50639}"/>
    <cellStyle name="Vírgula 2 2 4 2 3 3 3" xfId="9187" xr:uid="{ED047116-9BF1-4371-AC6D-A2F71A5B9748}"/>
    <cellStyle name="Vírgula 2 2 4 2 3 3 3 2" xfId="18240" xr:uid="{2F3B84EC-9D50-4AF5-9601-F42973D95D42}"/>
    <cellStyle name="Vírgula 2 2 4 2 3 3 4" xfId="12208" xr:uid="{A392321B-47AB-42BE-8F9E-71F5084C4DE0}"/>
    <cellStyle name="Vírgula 2 2 4 2 3 4" xfId="4165" xr:uid="{5858017F-EB71-4840-AEC4-97274FE329C2}"/>
    <cellStyle name="Vírgula 2 2 4 2 3 4 2" xfId="13218" xr:uid="{6F00BA44-D6AE-4128-993B-A9603E0704E6}"/>
    <cellStyle name="Vírgula 2 2 4 2 3 5" xfId="7179" xr:uid="{FD139E19-1FA0-443D-9217-1FBF50106FCD}"/>
    <cellStyle name="Vírgula 2 2 4 2 3 5 2" xfId="16232" xr:uid="{7C6E7C11-8072-42A3-A26D-AA42C48B95AD}"/>
    <cellStyle name="Vírgula 2 2 4 2 3 6" xfId="10200" xr:uid="{CFFEB5BE-449C-49EB-BFF7-14999E1E6F2B}"/>
    <cellStyle name="Vírgula 2 2 4 2 4" xfId="1087" xr:uid="{085722F2-B101-48E4-8621-49405DCCE15D}"/>
    <cellStyle name="Vírgula 2 2 4 2 4 2" xfId="2091" xr:uid="{7B24B2DD-0BBC-4277-9D4F-BEB47DA77895}"/>
    <cellStyle name="Vírgula 2 2 4 2 4 2 2" xfId="5170" xr:uid="{85A03BFE-9F31-4812-8BA3-E77F9D73F1F5}"/>
    <cellStyle name="Vírgula 2 2 4 2 4 2 2 2" xfId="14223" xr:uid="{EE2ABD90-AE6B-4928-B1D6-84D1A09A5B99}"/>
    <cellStyle name="Vírgula 2 2 4 2 4 2 3" xfId="8184" xr:uid="{AB132F6B-3A9D-4F7D-996B-4CAE97B0040F}"/>
    <cellStyle name="Vírgula 2 2 4 2 4 2 3 2" xfId="17237" xr:uid="{B4692600-C636-4CAA-BF4D-6FD5B27F585E}"/>
    <cellStyle name="Vírgula 2 2 4 2 4 2 4" xfId="11205" xr:uid="{9C4367E6-ED7D-4CA3-A6CF-DCB6CB080484}"/>
    <cellStyle name="Vírgula 2 2 4 2 4 3" xfId="3095" xr:uid="{51229E00-DD16-4D07-87C9-4CD3FF5DED70}"/>
    <cellStyle name="Vírgula 2 2 4 2 4 3 2" xfId="6174" xr:uid="{71577849-E460-4166-8B1E-7E5E7FA4A352}"/>
    <cellStyle name="Vírgula 2 2 4 2 4 3 2 2" xfId="15227" xr:uid="{CBE18EBF-E6CC-443A-ABF1-492D7DC454D0}"/>
    <cellStyle name="Vírgula 2 2 4 2 4 3 3" xfId="9188" xr:uid="{6FF4EFC0-9981-4C67-A087-4A00D1748182}"/>
    <cellStyle name="Vírgula 2 2 4 2 4 3 3 2" xfId="18241" xr:uid="{AF8F865D-E727-40F7-A1D7-1259515A2A12}"/>
    <cellStyle name="Vírgula 2 2 4 2 4 3 4" xfId="12209" xr:uid="{3DCB0E79-DE5E-4414-88E2-39F071CA3824}"/>
    <cellStyle name="Vírgula 2 2 4 2 4 4" xfId="4166" xr:uid="{1500633C-4D3F-421F-BDBA-38516F10E0CA}"/>
    <cellStyle name="Vírgula 2 2 4 2 4 4 2" xfId="13219" xr:uid="{7F400CB7-35D0-4F1A-91FE-8000B1649540}"/>
    <cellStyle name="Vírgula 2 2 4 2 4 5" xfId="7180" xr:uid="{3915CE86-68A1-4C45-BFEE-EECCCAA235C9}"/>
    <cellStyle name="Vírgula 2 2 4 2 4 5 2" xfId="16233" xr:uid="{12542D39-A53B-4EA2-8C52-FBCF65894E4C}"/>
    <cellStyle name="Vírgula 2 2 4 2 4 6" xfId="10201" xr:uid="{00E704CD-F2E8-4EDF-B697-4027D9EEA453}"/>
    <cellStyle name="Vírgula 2 2 4 2 5" xfId="1298" xr:uid="{9429F22A-706B-445C-8AAB-1F6A91FAB27A}"/>
    <cellStyle name="Vírgula 2 2 4 2 5 2" xfId="4377" xr:uid="{C1D87607-374C-4363-884D-B0F554014F14}"/>
    <cellStyle name="Vírgula 2 2 4 2 5 2 2" xfId="13430" xr:uid="{BA22CF28-B440-44FD-8F0B-7D6A7955DADC}"/>
    <cellStyle name="Vírgula 2 2 4 2 5 3" xfId="7391" xr:uid="{BEC6CBA9-903C-4633-A74F-1622045C84BD}"/>
    <cellStyle name="Vírgula 2 2 4 2 5 3 2" xfId="16444" xr:uid="{A54FC749-F58B-4527-8D6D-617A7A791004}"/>
    <cellStyle name="Vírgula 2 2 4 2 5 4" xfId="10412" xr:uid="{D05C9891-F348-4F1B-B3E7-1AD7B4236872}"/>
    <cellStyle name="Vírgula 2 2 4 2 6" xfId="2302" xr:uid="{F7D106C5-2392-4DC6-AE33-0E4F50528819}"/>
    <cellStyle name="Vírgula 2 2 4 2 6 2" xfId="5381" xr:uid="{3D74118E-B6D7-441C-A2F7-507B72D9C4EF}"/>
    <cellStyle name="Vírgula 2 2 4 2 6 2 2" xfId="14434" xr:uid="{D98D7E5D-B3AF-4D9A-BB2E-21AAD35FB697}"/>
    <cellStyle name="Vírgula 2 2 4 2 6 3" xfId="8395" xr:uid="{E67667FC-D873-4631-A4D9-CC86D1FFF82A}"/>
    <cellStyle name="Vírgula 2 2 4 2 6 3 2" xfId="17448" xr:uid="{97F9BB77-597E-4FD2-BDF8-AAF58C72AEFE}"/>
    <cellStyle name="Vírgula 2 2 4 2 6 4" xfId="11416" xr:uid="{63E2C9D0-B560-49E7-9625-E0B2E37ED431}"/>
    <cellStyle name="Vírgula 2 2 4 2 7" xfId="3371" xr:uid="{6EA98792-29D2-4F01-AB1A-699A7771A66A}"/>
    <cellStyle name="Vírgula 2 2 4 2 7 2" xfId="12424" xr:uid="{CA7DE5E9-C6AB-41D7-8A2D-CC0FA5606E99}"/>
    <cellStyle name="Vírgula 2 2 4 2 8" xfId="6385" xr:uid="{DCAC1A80-D47E-47E7-AD87-F1031E5827B5}"/>
    <cellStyle name="Vírgula 2 2 4 2 8 2" xfId="15438" xr:uid="{4B5FAF37-312D-48CB-957F-C9F1FF4245B8}"/>
    <cellStyle name="Vírgula 2 2 4 2 9" xfId="9405" xr:uid="{E0B4789B-8728-4E49-82F2-624F10476CFB}"/>
    <cellStyle name="Vírgula 2 2 4 3" xfId="428" xr:uid="{B84FBC0C-6F01-429E-A4B5-807884B79548}"/>
    <cellStyle name="Vírgula 2 2 4 3 2" xfId="1088" xr:uid="{A2FDBEF2-26DE-4BD6-AA07-2D01FE3E87F3}"/>
    <cellStyle name="Vírgula 2 2 4 3 2 2" xfId="2092" xr:uid="{B0AE522D-811F-4D4E-9063-9A493E600B6C}"/>
    <cellStyle name="Vírgula 2 2 4 3 2 2 2" xfId="5171" xr:uid="{BBADD84C-D412-45B9-B11E-E81DB74D608C}"/>
    <cellStyle name="Vírgula 2 2 4 3 2 2 2 2" xfId="14224" xr:uid="{9179FB57-AB55-4941-8C15-C1567648579C}"/>
    <cellStyle name="Vírgula 2 2 4 3 2 2 3" xfId="8185" xr:uid="{58FEDBB7-B7B9-4A5F-A5E0-A80274A49890}"/>
    <cellStyle name="Vírgula 2 2 4 3 2 2 3 2" xfId="17238" xr:uid="{D93669D7-131F-4421-8B03-800B09CD84C1}"/>
    <cellStyle name="Vírgula 2 2 4 3 2 2 4" xfId="11206" xr:uid="{50B33484-7477-482A-81A8-829DDB0FEC08}"/>
    <cellStyle name="Vírgula 2 2 4 3 2 3" xfId="3096" xr:uid="{1F2C263B-1227-4F43-B051-E57681E999ED}"/>
    <cellStyle name="Vírgula 2 2 4 3 2 3 2" xfId="6175" xr:uid="{994C49AD-AE93-4414-A4C5-07D9852DDF7E}"/>
    <cellStyle name="Vírgula 2 2 4 3 2 3 2 2" xfId="15228" xr:uid="{C590B3CD-3897-472A-A69D-E63BF785411C}"/>
    <cellStyle name="Vírgula 2 2 4 3 2 3 3" xfId="9189" xr:uid="{C2E1582A-2D3E-4970-94D9-68CAFEE77B90}"/>
    <cellStyle name="Vírgula 2 2 4 3 2 3 3 2" xfId="18242" xr:uid="{74033B92-E3F4-465E-901D-147EE62AC304}"/>
    <cellStyle name="Vírgula 2 2 4 3 2 3 4" xfId="12210" xr:uid="{CB1447F1-8C8F-4E56-89D6-22EEE3DE74C1}"/>
    <cellStyle name="Vírgula 2 2 4 3 2 4" xfId="4167" xr:uid="{27B2AE72-22DD-4DA7-94F4-2272555669F7}"/>
    <cellStyle name="Vírgula 2 2 4 3 2 4 2" xfId="13220" xr:uid="{0C40BC37-E738-472D-96D9-F53DE79023D2}"/>
    <cellStyle name="Vírgula 2 2 4 3 2 5" xfId="7181" xr:uid="{C5060738-23D8-4F3F-8956-4140F47F4367}"/>
    <cellStyle name="Vírgula 2 2 4 3 2 5 2" xfId="16234" xr:uid="{CE566DB7-E808-40EA-B5AC-74A713C87E7F}"/>
    <cellStyle name="Vírgula 2 2 4 3 2 6" xfId="10202" xr:uid="{B481829E-0F1A-4531-83E0-6464696817BA}"/>
    <cellStyle name="Vírgula 2 2 4 3 3" xfId="1089" xr:uid="{B055AA53-50B2-4429-BDBE-43732B0FE5AE}"/>
    <cellStyle name="Vírgula 2 2 4 3 3 2" xfId="2093" xr:uid="{D901F0B0-6F35-4CC1-A1BD-B6292796A059}"/>
    <cellStyle name="Vírgula 2 2 4 3 3 2 2" xfId="5172" xr:uid="{FF595049-5CA5-4437-B080-37586FF217F7}"/>
    <cellStyle name="Vírgula 2 2 4 3 3 2 2 2" xfId="14225" xr:uid="{21E9C0F0-7FE9-41DB-9031-8294E0F0FF21}"/>
    <cellStyle name="Vírgula 2 2 4 3 3 2 3" xfId="8186" xr:uid="{5E0A30E3-980E-47DC-BC0B-DD28674CD3AF}"/>
    <cellStyle name="Vírgula 2 2 4 3 3 2 3 2" xfId="17239" xr:uid="{BB43475E-B27C-4429-AA8D-563D837EB5BA}"/>
    <cellStyle name="Vírgula 2 2 4 3 3 2 4" xfId="11207" xr:uid="{E58AFBAD-8E2F-4799-9B85-304555DBA6EC}"/>
    <cellStyle name="Vírgula 2 2 4 3 3 3" xfId="3097" xr:uid="{F9734977-03E8-4B2D-9A36-590BF1D4ADBC}"/>
    <cellStyle name="Vírgula 2 2 4 3 3 3 2" xfId="6176" xr:uid="{02DF4212-6B7D-401F-9249-49504C7D80E9}"/>
    <cellStyle name="Vírgula 2 2 4 3 3 3 2 2" xfId="15229" xr:uid="{271A6243-5947-4DD3-A2E2-3D5CBA482CC0}"/>
    <cellStyle name="Vírgula 2 2 4 3 3 3 3" xfId="9190" xr:uid="{044FB164-2F3C-4EC0-8F98-67E855298D8F}"/>
    <cellStyle name="Vírgula 2 2 4 3 3 3 3 2" xfId="18243" xr:uid="{4ABF43CA-189F-46B4-B6E5-1E6A4140279E}"/>
    <cellStyle name="Vírgula 2 2 4 3 3 3 4" xfId="12211" xr:uid="{4C701BB7-0D95-400A-B277-F7E530BEDD17}"/>
    <cellStyle name="Vírgula 2 2 4 3 3 4" xfId="4168" xr:uid="{BA69C54D-A640-4398-A35C-8A02783DD967}"/>
    <cellStyle name="Vírgula 2 2 4 3 3 4 2" xfId="13221" xr:uid="{20F981A0-FEAB-4DEA-AE82-9AFEDC719AE5}"/>
    <cellStyle name="Vírgula 2 2 4 3 3 5" xfId="7182" xr:uid="{C8923F09-29D4-45FF-9458-6C4D7AA94266}"/>
    <cellStyle name="Vírgula 2 2 4 3 3 5 2" xfId="16235" xr:uid="{333F629A-4B2F-47D0-B2DF-3D5E1B4C6630}"/>
    <cellStyle name="Vírgula 2 2 4 3 3 6" xfId="10203" xr:uid="{DB369CC3-DBE5-49DE-AF48-928A4A72E56F}"/>
    <cellStyle name="Vírgula 2 2 4 3 4" xfId="1437" xr:uid="{910DA118-71F3-4366-98CB-8A9349F649F1}"/>
    <cellStyle name="Vírgula 2 2 4 3 4 2" xfId="4516" xr:uid="{A7751F1B-8EDF-4241-9C34-0E317A365A37}"/>
    <cellStyle name="Vírgula 2 2 4 3 4 2 2" xfId="13569" xr:uid="{086A3878-C1D8-493B-9EA9-B233A3251A0F}"/>
    <cellStyle name="Vírgula 2 2 4 3 4 3" xfId="7530" xr:uid="{30385926-724B-4642-B146-C75E4E920445}"/>
    <cellStyle name="Vírgula 2 2 4 3 4 3 2" xfId="16583" xr:uid="{9CBE91CA-36AC-4E96-924F-192196C60246}"/>
    <cellStyle name="Vírgula 2 2 4 3 4 4" xfId="10551" xr:uid="{42948D7C-198B-41FF-8EC9-EABF1F060B04}"/>
    <cellStyle name="Vírgula 2 2 4 3 5" xfId="2441" xr:uid="{04E502F9-F557-44A8-8612-F6AFFE7369EF}"/>
    <cellStyle name="Vírgula 2 2 4 3 5 2" xfId="5520" xr:uid="{0B4CBA82-39BE-4AA9-BD42-1F7B0B7C90E6}"/>
    <cellStyle name="Vírgula 2 2 4 3 5 2 2" xfId="14573" xr:uid="{EC08F33D-A2D6-4702-85D3-4DF1C704ADD8}"/>
    <cellStyle name="Vírgula 2 2 4 3 5 3" xfId="8534" xr:uid="{6A0B338A-8690-4F79-A437-90BD93AA9E0C}"/>
    <cellStyle name="Vírgula 2 2 4 3 5 3 2" xfId="17587" xr:uid="{9CDABA2A-6E32-47D9-92D4-3F5660F2E200}"/>
    <cellStyle name="Vírgula 2 2 4 3 5 4" xfId="11555" xr:uid="{D40A9A22-317D-4D8B-A504-1F439B76CB76}"/>
    <cellStyle name="Vírgula 2 2 4 3 6" xfId="3511" xr:uid="{6E115512-FA28-41C7-B78F-E30F11CA309F}"/>
    <cellStyle name="Vírgula 2 2 4 3 6 2" xfId="12564" xr:uid="{4859852D-6243-4AE1-8D29-5DEB625E7E21}"/>
    <cellStyle name="Vírgula 2 2 4 3 7" xfId="6525" xr:uid="{6F2F31B8-5E2C-418D-996D-BB9DA16C636F}"/>
    <cellStyle name="Vírgula 2 2 4 3 7 2" xfId="15578" xr:uid="{607E1840-4A06-4DB3-8DA6-250DC6B025B4}"/>
    <cellStyle name="Vírgula 2 2 4 3 8" xfId="9545" xr:uid="{30C0E26B-C4EE-4341-BA2F-5A19191C971A}"/>
    <cellStyle name="Vírgula 2 2 4 4" xfId="1090" xr:uid="{DA9DAD98-A28D-487F-A291-1DDEFF39AFC2}"/>
    <cellStyle name="Vírgula 2 2 4 4 2" xfId="2094" xr:uid="{94C4E434-4B9D-4225-9E98-4AB376D0CA2C}"/>
    <cellStyle name="Vírgula 2 2 4 4 2 2" xfId="5173" xr:uid="{3431319C-3B97-4EF1-A3E0-78FA6D36432C}"/>
    <cellStyle name="Vírgula 2 2 4 4 2 2 2" xfId="14226" xr:uid="{426C842C-7E98-411C-927D-14F55DA1C9B3}"/>
    <cellStyle name="Vírgula 2 2 4 4 2 3" xfId="8187" xr:uid="{429A3B3B-49E8-450E-A452-8DCA3E53998E}"/>
    <cellStyle name="Vírgula 2 2 4 4 2 3 2" xfId="17240" xr:uid="{7887B6D7-2757-4B04-A489-AEE10CD8384C}"/>
    <cellStyle name="Vírgula 2 2 4 4 2 4" xfId="11208" xr:uid="{2ECFA6F3-F7DC-4DE6-8B70-714A772E0EBE}"/>
    <cellStyle name="Vírgula 2 2 4 4 3" xfId="3098" xr:uid="{69C780BE-3634-4B75-A714-EC5AECC33FAC}"/>
    <cellStyle name="Vírgula 2 2 4 4 3 2" xfId="6177" xr:uid="{BA54A508-A4A3-4C7D-9304-3E36AD0DC589}"/>
    <cellStyle name="Vírgula 2 2 4 4 3 2 2" xfId="15230" xr:uid="{CDBB9AC8-8DC8-472B-A5BA-C758FF0584A7}"/>
    <cellStyle name="Vírgula 2 2 4 4 3 3" xfId="9191" xr:uid="{C524FF16-A2E2-40FA-8319-96C3C7480C28}"/>
    <cellStyle name="Vírgula 2 2 4 4 3 3 2" xfId="18244" xr:uid="{FF5E3F71-DD07-4978-A9DC-67F5F2F92449}"/>
    <cellStyle name="Vírgula 2 2 4 4 3 4" xfId="12212" xr:uid="{29C057EE-A300-4FE8-A005-1997F2F4723A}"/>
    <cellStyle name="Vírgula 2 2 4 4 4" xfId="4169" xr:uid="{6C0B6EC8-963B-45AF-A47A-329494287310}"/>
    <cellStyle name="Vírgula 2 2 4 4 4 2" xfId="13222" xr:uid="{4DC142C9-EE1C-4EDC-BAB4-77B68FF8A757}"/>
    <cellStyle name="Vírgula 2 2 4 4 5" xfId="7183" xr:uid="{78713E10-4CCB-4D23-B30B-00B8223A624E}"/>
    <cellStyle name="Vírgula 2 2 4 4 5 2" xfId="16236" xr:uid="{B76F76E8-A56B-42B6-97DB-8C41A0F2FCB6}"/>
    <cellStyle name="Vírgula 2 2 4 4 6" xfId="10204" xr:uid="{52949DCA-2695-42D1-BBC1-A5377B20C29D}"/>
    <cellStyle name="Vírgula 2 2 4 5" xfId="1091" xr:uid="{848E69FE-DF3A-4F0E-85FA-FA29A369826A}"/>
    <cellStyle name="Vírgula 2 2 4 5 2" xfId="2095" xr:uid="{BE3A8257-A0E0-4A28-BF4D-44B0CBE07000}"/>
    <cellStyle name="Vírgula 2 2 4 5 2 2" xfId="5174" xr:uid="{11951833-CBB2-4E70-8ADC-34466EE12AEE}"/>
    <cellStyle name="Vírgula 2 2 4 5 2 2 2" xfId="14227" xr:uid="{C494A557-6959-48FB-AA5D-3B8FEA5B777E}"/>
    <cellStyle name="Vírgula 2 2 4 5 2 3" xfId="8188" xr:uid="{C8BCCCD5-FAE1-4274-8885-859BD49D11EA}"/>
    <cellStyle name="Vírgula 2 2 4 5 2 3 2" xfId="17241" xr:uid="{30232F7C-3015-4E8D-AB10-CEEE62578E27}"/>
    <cellStyle name="Vírgula 2 2 4 5 2 4" xfId="11209" xr:uid="{BE0DC5A9-1667-41C0-A932-4048360041A4}"/>
    <cellStyle name="Vírgula 2 2 4 5 3" xfId="3099" xr:uid="{16972954-C1E7-4C30-BB99-C2B3749D8284}"/>
    <cellStyle name="Vírgula 2 2 4 5 3 2" xfId="6178" xr:uid="{53FD8E77-B50A-428B-8A54-FE2DAC320BB7}"/>
    <cellStyle name="Vírgula 2 2 4 5 3 2 2" xfId="15231" xr:uid="{B57FF1A9-17FF-460B-8BA3-54E860687130}"/>
    <cellStyle name="Vírgula 2 2 4 5 3 3" xfId="9192" xr:uid="{B5E0E327-1575-4F27-A30D-6469B4EB0A89}"/>
    <cellStyle name="Vírgula 2 2 4 5 3 3 2" xfId="18245" xr:uid="{12A363B0-AF57-44BE-A120-B2522F2E2828}"/>
    <cellStyle name="Vírgula 2 2 4 5 3 4" xfId="12213" xr:uid="{06431326-F106-4010-AD48-42A880A1CCD6}"/>
    <cellStyle name="Vírgula 2 2 4 5 4" xfId="4170" xr:uid="{397FE92B-20A9-4541-842F-5112E8EA4A1A}"/>
    <cellStyle name="Vírgula 2 2 4 5 4 2" xfId="13223" xr:uid="{6E3D3391-9BEB-4A00-898A-372EFE00C8A5}"/>
    <cellStyle name="Vírgula 2 2 4 5 5" xfId="7184" xr:uid="{97E3E684-A9ED-47B1-872F-84F19D8E5172}"/>
    <cellStyle name="Vírgula 2 2 4 5 5 2" xfId="16237" xr:uid="{10436AB6-935D-40C9-8603-74B4E44E745B}"/>
    <cellStyle name="Vírgula 2 2 4 5 6" xfId="10205" xr:uid="{59080ABD-2870-4AD2-AC85-6BBD196DB7ED}"/>
    <cellStyle name="Vírgula 2 2 4 6" xfId="1266" xr:uid="{68377036-F4B6-433C-AFF3-CBA098A1C9BE}"/>
    <cellStyle name="Vírgula 2 2 4 6 2" xfId="4345" xr:uid="{CDEB070F-008C-463E-B00A-FED5F21E3CB0}"/>
    <cellStyle name="Vírgula 2 2 4 6 2 2" xfId="13398" xr:uid="{12440A75-F67E-4279-8C35-DD2DAB879370}"/>
    <cellStyle name="Vírgula 2 2 4 6 3" xfId="7359" xr:uid="{F4486178-528A-4255-9452-E906F92EF1F7}"/>
    <cellStyle name="Vírgula 2 2 4 6 3 2" xfId="16412" xr:uid="{749B1B25-738E-461B-8ACA-FE5C0DE2D75D}"/>
    <cellStyle name="Vírgula 2 2 4 6 4" xfId="10380" xr:uid="{6141DF28-9EF0-4F5D-85B1-0D2C61A0C7C7}"/>
    <cellStyle name="Vírgula 2 2 4 7" xfId="2270" xr:uid="{18B8547B-93F4-47B8-BD04-BC2827ED219D}"/>
    <cellStyle name="Vírgula 2 2 4 7 2" xfId="5349" xr:uid="{E21F6868-E19D-4533-85E5-429849B8DE1A}"/>
    <cellStyle name="Vírgula 2 2 4 7 2 2" xfId="14402" xr:uid="{0731FEFA-FAE5-4A98-AC5C-EB625B6CEEBE}"/>
    <cellStyle name="Vírgula 2 2 4 7 3" xfId="8363" xr:uid="{5EDA218A-7141-4FAC-A427-CBEFBBB516DB}"/>
    <cellStyle name="Vírgula 2 2 4 7 3 2" xfId="17416" xr:uid="{B845DA3C-7F2A-4436-B302-2F1F7A15A5CC}"/>
    <cellStyle name="Vírgula 2 2 4 7 4" xfId="11384" xr:uid="{2A3043F8-5DB8-4E6A-BE01-C6125DEF2152}"/>
    <cellStyle name="Vírgula 2 2 4 8" xfId="3339" xr:uid="{5554BA60-C9EE-43AE-9A6E-0D088081D51E}"/>
    <cellStyle name="Vírgula 2 2 4 8 2" xfId="12392" xr:uid="{22BB1404-5DE1-4A5F-ABB5-859450B4E6C4}"/>
    <cellStyle name="Vírgula 2 2 4 9" xfId="6353" xr:uid="{D47A40FD-9495-4C83-BA51-05B79AA8ACD3}"/>
    <cellStyle name="Vírgula 2 2 4 9 2" xfId="15406" xr:uid="{14C8A710-9F4C-4593-83ED-AA6FC6783259}"/>
    <cellStyle name="Vírgula 2 2 5" xfId="117" xr:uid="{02223D9D-B55D-4889-9E09-39E694DC04D2}"/>
    <cellStyle name="Vírgula 2 2 5 2" xfId="444" xr:uid="{AF6671FF-482F-4986-9843-27B4171CF73D}"/>
    <cellStyle name="Vírgula 2 2 5 2 2" xfId="1092" xr:uid="{BF580B32-860D-4ADF-99D0-1392E186F4CB}"/>
    <cellStyle name="Vírgula 2 2 5 2 2 2" xfId="2096" xr:uid="{C43FC907-5F1D-4727-B3DD-2B493494EDA5}"/>
    <cellStyle name="Vírgula 2 2 5 2 2 2 2" xfId="5175" xr:uid="{2ECCAFDB-5BC9-4B64-ABE8-2C02394DD7DB}"/>
    <cellStyle name="Vírgula 2 2 5 2 2 2 2 2" xfId="14228" xr:uid="{4575BC15-F1D5-4E83-BB91-1419AFC9E4CB}"/>
    <cellStyle name="Vírgula 2 2 5 2 2 2 3" xfId="8189" xr:uid="{69AE5CDB-F4DE-423A-8E98-C978D78A90C5}"/>
    <cellStyle name="Vírgula 2 2 5 2 2 2 3 2" xfId="17242" xr:uid="{9383DFD9-1EBD-4592-AB85-5F60C96F0D9F}"/>
    <cellStyle name="Vírgula 2 2 5 2 2 2 4" xfId="11210" xr:uid="{B80C2DD5-64FC-4B05-8914-E3ACDBDF4A33}"/>
    <cellStyle name="Vírgula 2 2 5 2 2 3" xfId="3100" xr:uid="{2C3DD1C4-EE7B-4D59-9C0F-FDD50BD02E47}"/>
    <cellStyle name="Vírgula 2 2 5 2 2 3 2" xfId="6179" xr:uid="{B67ADA53-7159-42DF-A407-51416E816A84}"/>
    <cellStyle name="Vírgula 2 2 5 2 2 3 2 2" xfId="15232" xr:uid="{1E5BAC1C-1C43-4539-AD0E-1B4939FD994F}"/>
    <cellStyle name="Vírgula 2 2 5 2 2 3 3" xfId="9193" xr:uid="{10426C5B-9195-4319-A982-48367A48CA89}"/>
    <cellStyle name="Vírgula 2 2 5 2 2 3 3 2" xfId="18246" xr:uid="{49FEC00F-7530-4B06-9485-5D9CB0B1ACAD}"/>
    <cellStyle name="Vírgula 2 2 5 2 2 3 4" xfId="12214" xr:uid="{BD47CDCF-3576-435B-B13F-5FDE129D70DF}"/>
    <cellStyle name="Vírgula 2 2 5 2 2 4" xfId="4171" xr:uid="{E36A0CCB-F691-4362-A607-6B4A2F978240}"/>
    <cellStyle name="Vírgula 2 2 5 2 2 4 2" xfId="13224" xr:uid="{F99BC687-F6FD-46A0-BE15-96D5714CE483}"/>
    <cellStyle name="Vírgula 2 2 5 2 2 5" xfId="7185" xr:uid="{E6B94C21-8402-4B67-B7FF-9018A5659756}"/>
    <cellStyle name="Vírgula 2 2 5 2 2 5 2" xfId="16238" xr:uid="{AEB6DA52-02DC-4D08-B108-5C36B397365B}"/>
    <cellStyle name="Vírgula 2 2 5 2 2 6" xfId="10206" xr:uid="{5614A761-15C7-4A2B-9443-282C83D8F09A}"/>
    <cellStyle name="Vírgula 2 2 5 2 3" xfId="1093" xr:uid="{8C55AC72-60A5-47CC-B6A3-10407C0E5108}"/>
    <cellStyle name="Vírgula 2 2 5 2 3 2" xfId="2097" xr:uid="{BDCB2F9A-2406-4336-83C9-CF4DB406EA79}"/>
    <cellStyle name="Vírgula 2 2 5 2 3 2 2" xfId="5176" xr:uid="{51037D70-225C-4A0E-9D07-70C3E2E2E88D}"/>
    <cellStyle name="Vírgula 2 2 5 2 3 2 2 2" xfId="14229" xr:uid="{04210B50-1194-493A-B589-5FD7E1D6BC16}"/>
    <cellStyle name="Vírgula 2 2 5 2 3 2 3" xfId="8190" xr:uid="{EAB2E51B-8998-4413-9449-8F76B4FD8A2C}"/>
    <cellStyle name="Vírgula 2 2 5 2 3 2 3 2" xfId="17243" xr:uid="{9AE536BF-EC31-4ABE-BE5C-563FEB5EDC6F}"/>
    <cellStyle name="Vírgula 2 2 5 2 3 2 4" xfId="11211" xr:uid="{0384E3FC-E2AD-43A0-806B-D9A94A162E16}"/>
    <cellStyle name="Vírgula 2 2 5 2 3 3" xfId="3101" xr:uid="{69052081-0C0B-4687-B789-65A4C6358AF4}"/>
    <cellStyle name="Vírgula 2 2 5 2 3 3 2" xfId="6180" xr:uid="{D347295A-7FAB-422F-8EDC-EFF1DAABAF02}"/>
    <cellStyle name="Vírgula 2 2 5 2 3 3 2 2" xfId="15233" xr:uid="{AB81754A-2531-4AAD-8763-D177ED81A81F}"/>
    <cellStyle name="Vírgula 2 2 5 2 3 3 3" xfId="9194" xr:uid="{F5965217-B98F-4FE3-B12F-2161DEE0BD35}"/>
    <cellStyle name="Vírgula 2 2 5 2 3 3 3 2" xfId="18247" xr:uid="{BCDEE4F9-D1EB-4639-9A5C-11767FA84D16}"/>
    <cellStyle name="Vírgula 2 2 5 2 3 3 4" xfId="12215" xr:uid="{EB98B1D6-CCF4-4687-8EAE-46735E4525D7}"/>
    <cellStyle name="Vírgula 2 2 5 2 3 4" xfId="4172" xr:uid="{6E7A1F9C-00C9-49EC-89C9-21BC3E3AEA88}"/>
    <cellStyle name="Vírgula 2 2 5 2 3 4 2" xfId="13225" xr:uid="{62F7FC68-5511-492A-A9C4-D8470E049EFA}"/>
    <cellStyle name="Vírgula 2 2 5 2 3 5" xfId="7186" xr:uid="{91C8BB4D-A553-4A97-815D-A6C1739CA4FF}"/>
    <cellStyle name="Vírgula 2 2 5 2 3 5 2" xfId="16239" xr:uid="{366C37C8-2127-4470-B84C-E3A35C4932CD}"/>
    <cellStyle name="Vírgula 2 2 5 2 3 6" xfId="10207" xr:uid="{8F675097-5B0B-41A4-B1B5-31B983AB514B}"/>
    <cellStyle name="Vírgula 2 2 5 2 4" xfId="1453" xr:uid="{9899A902-CCD1-4DA7-B395-63DF49E735DF}"/>
    <cellStyle name="Vírgula 2 2 5 2 4 2" xfId="4532" xr:uid="{E0099A6F-7F79-4F90-A22E-AD8ABDD52CDC}"/>
    <cellStyle name="Vírgula 2 2 5 2 4 2 2" xfId="13585" xr:uid="{D02E1843-F663-4F03-B80F-2996363837CF}"/>
    <cellStyle name="Vírgula 2 2 5 2 4 3" xfId="7546" xr:uid="{7D5565B7-01DD-4D9A-AB0A-634AF2452D59}"/>
    <cellStyle name="Vírgula 2 2 5 2 4 3 2" xfId="16599" xr:uid="{86535712-286D-45C1-8888-A0953036CDA8}"/>
    <cellStyle name="Vírgula 2 2 5 2 4 4" xfId="10567" xr:uid="{153CADE9-4EA6-4F91-AB6D-8800B09A7569}"/>
    <cellStyle name="Vírgula 2 2 5 2 5" xfId="2457" xr:uid="{7A11F539-0DF7-485C-8F27-0C61DF0DC15D}"/>
    <cellStyle name="Vírgula 2 2 5 2 5 2" xfId="5536" xr:uid="{6641C27C-4A0F-43B5-8A45-D07921A759A9}"/>
    <cellStyle name="Vírgula 2 2 5 2 5 2 2" xfId="14589" xr:uid="{629C57A6-F471-479D-8BF5-5D53C607F490}"/>
    <cellStyle name="Vírgula 2 2 5 2 5 3" xfId="8550" xr:uid="{AC4FDAF9-8140-40C1-9938-7F08F749D3B6}"/>
    <cellStyle name="Vírgula 2 2 5 2 5 3 2" xfId="17603" xr:uid="{05D3D632-8782-4BB9-A5EC-6C3B95CD64CB}"/>
    <cellStyle name="Vírgula 2 2 5 2 5 4" xfId="11571" xr:uid="{10F90C3B-7E99-4BBD-B103-B3E601D1AE2A}"/>
    <cellStyle name="Vírgula 2 2 5 2 6" xfId="3527" xr:uid="{01D0B410-8329-4C0E-8E26-B9FA41206A47}"/>
    <cellStyle name="Vírgula 2 2 5 2 6 2" xfId="12580" xr:uid="{BF4C4C87-4EAE-4805-B80C-10CF53729DE3}"/>
    <cellStyle name="Vírgula 2 2 5 2 7" xfId="6541" xr:uid="{9BC1974C-6638-4064-93B5-0640C6514672}"/>
    <cellStyle name="Vírgula 2 2 5 2 7 2" xfId="15594" xr:uid="{936AAA5D-EE7C-474B-8AC3-3F671D3DFA6C}"/>
    <cellStyle name="Vírgula 2 2 5 2 8" xfId="9561" xr:uid="{ADCE804F-E62C-410E-81F4-BCA206892EFD}"/>
    <cellStyle name="Vírgula 2 2 5 3" xfId="1094" xr:uid="{9CA8C69E-024F-4D64-A299-855EB95CBDA3}"/>
    <cellStyle name="Vírgula 2 2 5 3 2" xfId="2098" xr:uid="{064653DE-8D3F-471E-A91A-8BB080CA44BF}"/>
    <cellStyle name="Vírgula 2 2 5 3 2 2" xfId="5177" xr:uid="{F43367A8-7CEC-41FD-9B9B-915E50988E68}"/>
    <cellStyle name="Vírgula 2 2 5 3 2 2 2" xfId="14230" xr:uid="{DA2BBFA4-5111-46AA-A6BF-E637F3A20A3F}"/>
    <cellStyle name="Vírgula 2 2 5 3 2 3" xfId="8191" xr:uid="{69350FBD-0D13-4588-A737-D25436D0E7DE}"/>
    <cellStyle name="Vírgula 2 2 5 3 2 3 2" xfId="17244" xr:uid="{99393617-D21E-401A-BA06-7F05F998D348}"/>
    <cellStyle name="Vírgula 2 2 5 3 2 4" xfId="11212" xr:uid="{6DFF79F6-30F3-4696-806B-F85C06164F86}"/>
    <cellStyle name="Vírgula 2 2 5 3 3" xfId="3102" xr:uid="{F6D696CA-8CD2-4C4F-9D71-CB999F5BF959}"/>
    <cellStyle name="Vírgula 2 2 5 3 3 2" xfId="6181" xr:uid="{46D73E61-020E-40F4-8833-4DC9B5C106C5}"/>
    <cellStyle name="Vírgula 2 2 5 3 3 2 2" xfId="15234" xr:uid="{ABD734DE-1B32-44C7-AB1B-E3CC68F8D29C}"/>
    <cellStyle name="Vírgula 2 2 5 3 3 3" xfId="9195" xr:uid="{7B46F42A-CE34-4E29-868B-1ADE9DED53E0}"/>
    <cellStyle name="Vírgula 2 2 5 3 3 3 2" xfId="18248" xr:uid="{458FD8D9-7065-464C-ADA4-5364C306B3D5}"/>
    <cellStyle name="Vírgula 2 2 5 3 3 4" xfId="12216" xr:uid="{D01C52F5-013C-4CA5-B689-4F60A74BD040}"/>
    <cellStyle name="Vírgula 2 2 5 3 4" xfId="4173" xr:uid="{CA1925B3-2DD2-4A94-B972-71D161154A19}"/>
    <cellStyle name="Vírgula 2 2 5 3 4 2" xfId="13226" xr:uid="{CBDF7ECB-C25F-439E-A563-12942576EBFA}"/>
    <cellStyle name="Vírgula 2 2 5 3 5" xfId="7187" xr:uid="{DB12947B-683A-4E2E-AAD9-2659EB99E057}"/>
    <cellStyle name="Vírgula 2 2 5 3 5 2" xfId="16240" xr:uid="{F6CC70FD-B2BE-4067-9658-5576019E443B}"/>
    <cellStyle name="Vírgula 2 2 5 3 6" xfId="10208" xr:uid="{7E2AD604-FB21-4CD0-9071-2D26207B240A}"/>
    <cellStyle name="Vírgula 2 2 5 4" xfId="1095" xr:uid="{D1FC7F33-B9F3-4602-BAD7-B7ECDDBB47C2}"/>
    <cellStyle name="Vírgula 2 2 5 4 2" xfId="2099" xr:uid="{6E2D334E-F2C9-44DF-B0B9-DD06B2BFF640}"/>
    <cellStyle name="Vírgula 2 2 5 4 2 2" xfId="5178" xr:uid="{9DC2DADE-8267-4EDB-A744-45958D240312}"/>
    <cellStyle name="Vírgula 2 2 5 4 2 2 2" xfId="14231" xr:uid="{AECFDFFF-0EDE-4EB7-9A06-E932BEE61CCB}"/>
    <cellStyle name="Vírgula 2 2 5 4 2 3" xfId="8192" xr:uid="{4E591259-BAFF-4778-A2FB-F5CDF66E22EC}"/>
    <cellStyle name="Vírgula 2 2 5 4 2 3 2" xfId="17245" xr:uid="{22AD3353-7B47-42EE-8D83-D3174659A3C7}"/>
    <cellStyle name="Vírgula 2 2 5 4 2 4" xfId="11213" xr:uid="{A65817EF-715A-46AD-B8D0-FDB7BC534CBB}"/>
    <cellStyle name="Vírgula 2 2 5 4 3" xfId="3103" xr:uid="{4A56199D-46A5-4DAA-8863-E3936066BCC5}"/>
    <cellStyle name="Vírgula 2 2 5 4 3 2" xfId="6182" xr:uid="{6A856859-BA0F-4598-B7AE-7295CEAF2F72}"/>
    <cellStyle name="Vírgula 2 2 5 4 3 2 2" xfId="15235" xr:uid="{E3B89704-9539-4A73-94A1-AEABE2BD3AC1}"/>
    <cellStyle name="Vírgula 2 2 5 4 3 3" xfId="9196" xr:uid="{54C50762-0223-4B61-AE05-B651A9A729CB}"/>
    <cellStyle name="Vírgula 2 2 5 4 3 3 2" xfId="18249" xr:uid="{D92E8971-A2B1-4B29-A043-2F8F50CFBDA0}"/>
    <cellStyle name="Vírgula 2 2 5 4 3 4" xfId="12217" xr:uid="{45FB195E-3241-4BDF-B23D-14E4970505C0}"/>
    <cellStyle name="Vírgula 2 2 5 4 4" xfId="4174" xr:uid="{872C1C23-D908-4DBE-9482-4C6DC2B47C9D}"/>
    <cellStyle name="Vírgula 2 2 5 4 4 2" xfId="13227" xr:uid="{CE78E7B1-9B31-470A-93FF-5DDA84295FE8}"/>
    <cellStyle name="Vírgula 2 2 5 4 5" xfId="7188" xr:uid="{76BA9019-A4F9-46DD-86B1-0F7F5E6E9911}"/>
    <cellStyle name="Vírgula 2 2 5 4 5 2" xfId="16241" xr:uid="{EAB5396F-6B41-4E09-9E41-083F81ADBC96}"/>
    <cellStyle name="Vírgula 2 2 5 4 6" xfId="10209" xr:uid="{1CB7EA63-40D0-4C48-A3C2-FF680EBEA4C4}"/>
    <cellStyle name="Vírgula 2 2 5 5" xfId="1282" xr:uid="{160E6CA9-CADF-4C8A-B6A4-D228D26B54D0}"/>
    <cellStyle name="Vírgula 2 2 5 5 2" xfId="4361" xr:uid="{E6A6A799-D330-4343-8440-9DFEE6830EFE}"/>
    <cellStyle name="Vírgula 2 2 5 5 2 2" xfId="13414" xr:uid="{8D504822-C24F-4278-8A95-3AD9D610CFB0}"/>
    <cellStyle name="Vírgula 2 2 5 5 3" xfId="7375" xr:uid="{376D10AD-D10B-4E0A-BB02-1902E809A38C}"/>
    <cellStyle name="Vírgula 2 2 5 5 3 2" xfId="16428" xr:uid="{1BE4EEF3-C39F-4715-A9EE-5111688EE235}"/>
    <cellStyle name="Vírgula 2 2 5 5 4" xfId="10396" xr:uid="{204970FC-7391-42AC-8C2D-2A0D403E7E20}"/>
    <cellStyle name="Vírgula 2 2 5 6" xfId="2286" xr:uid="{768181B3-C36D-4B7E-BA3F-33101E45715C}"/>
    <cellStyle name="Vírgula 2 2 5 6 2" xfId="5365" xr:uid="{44BA1FBB-6F61-4CFB-AA17-E11155A78A8F}"/>
    <cellStyle name="Vírgula 2 2 5 6 2 2" xfId="14418" xr:uid="{48E4475C-462E-41B6-85A1-A6690FC57968}"/>
    <cellStyle name="Vírgula 2 2 5 6 3" xfId="8379" xr:uid="{499B6C2C-2625-4915-AEF7-86E567F3EDDF}"/>
    <cellStyle name="Vírgula 2 2 5 6 3 2" xfId="17432" xr:uid="{9AF88BE7-DE17-4AAD-A7DA-E7A8F0F4B10C}"/>
    <cellStyle name="Vírgula 2 2 5 6 4" xfId="11400" xr:uid="{28320B66-9778-4DDA-9F64-22C0C2C599B1}"/>
    <cellStyle name="Vírgula 2 2 5 7" xfId="3355" xr:uid="{08FD4521-9FDA-47D7-824F-D1F06F0AE507}"/>
    <cellStyle name="Vírgula 2 2 5 7 2" xfId="12408" xr:uid="{1A30DA17-D09D-4B10-8112-7CCAB733D55B}"/>
    <cellStyle name="Vírgula 2 2 5 8" xfId="6369" xr:uid="{5D0A7DF7-4B8B-4ABF-BB10-E3C783135D86}"/>
    <cellStyle name="Vírgula 2 2 5 8 2" xfId="15422" xr:uid="{9D1DE68C-0191-49B9-85D5-E3FD1FCCE282}"/>
    <cellStyle name="Vírgula 2 2 5 9" xfId="9389" xr:uid="{B68254C4-172A-47F4-B11D-C829B8B9BD0A}"/>
    <cellStyle name="Vírgula 2 2 6" xfId="411" xr:uid="{C8E0F124-430A-4DED-8D71-C28E49C096C4}"/>
    <cellStyle name="Vírgula 2 2 6 2" xfId="1096" xr:uid="{10595564-E630-4C68-9F11-C1B1217F8A7E}"/>
    <cellStyle name="Vírgula 2 2 6 2 2" xfId="2100" xr:uid="{59F5DE1F-A0AD-48AA-AEB9-96889EC46C3E}"/>
    <cellStyle name="Vírgula 2 2 6 2 2 2" xfId="5179" xr:uid="{4D210B61-CE7E-4C43-9D52-14DED20BEE3B}"/>
    <cellStyle name="Vírgula 2 2 6 2 2 2 2" xfId="14232" xr:uid="{F2303B09-8D69-45D7-A944-F8D79E9937EB}"/>
    <cellStyle name="Vírgula 2 2 6 2 2 3" xfId="8193" xr:uid="{35E1A09A-5E76-420B-9C91-92E02FB12262}"/>
    <cellStyle name="Vírgula 2 2 6 2 2 3 2" xfId="17246" xr:uid="{BAD173D5-90E8-4F92-A493-FB986F8E8CEE}"/>
    <cellStyle name="Vírgula 2 2 6 2 2 4" xfId="11214" xr:uid="{F98F8F99-1DCC-4742-BBE0-8BF4EB663A94}"/>
    <cellStyle name="Vírgula 2 2 6 2 3" xfId="3104" xr:uid="{ECB99219-B1DB-449E-A5F2-36456001CEC8}"/>
    <cellStyle name="Vírgula 2 2 6 2 3 2" xfId="6183" xr:uid="{DE95E33E-4CAE-4D59-BB94-3C98AFB9ABA0}"/>
    <cellStyle name="Vírgula 2 2 6 2 3 2 2" xfId="15236" xr:uid="{0FF9C81E-492B-4C30-8A40-82F30F2754E1}"/>
    <cellStyle name="Vírgula 2 2 6 2 3 3" xfId="9197" xr:uid="{DB073706-C058-4144-8F5C-360BF35E6268}"/>
    <cellStyle name="Vírgula 2 2 6 2 3 3 2" xfId="18250" xr:uid="{CF990761-14C1-4AFA-A1B0-039610972799}"/>
    <cellStyle name="Vírgula 2 2 6 2 3 4" xfId="12218" xr:uid="{0DEEEEDC-0167-43D4-B345-F674EBDCB76F}"/>
    <cellStyle name="Vírgula 2 2 6 2 4" xfId="4175" xr:uid="{489EDE32-E00E-42A3-8F3C-7BEB19B49AA1}"/>
    <cellStyle name="Vírgula 2 2 6 2 4 2" xfId="13228" xr:uid="{7C91C7CB-7E86-43BF-9496-49ECF7D098C0}"/>
    <cellStyle name="Vírgula 2 2 6 2 5" xfId="7189" xr:uid="{1693CBFA-367E-433B-B0B9-86FF35B62AAD}"/>
    <cellStyle name="Vírgula 2 2 6 2 5 2" xfId="16242" xr:uid="{760038EE-5DF4-4C14-A09C-6227D988C4CF}"/>
    <cellStyle name="Vírgula 2 2 6 2 6" xfId="10210" xr:uid="{ADD7D2DA-651C-4D8E-B5F5-CE5A769E8089}"/>
    <cellStyle name="Vírgula 2 2 6 3" xfId="1097" xr:uid="{D01D5B01-D803-4EF9-89B3-B0D2331B2E89}"/>
    <cellStyle name="Vírgula 2 2 6 3 2" xfId="2101" xr:uid="{1C4C51B5-14BE-4CD6-B72C-C4FE98A44440}"/>
    <cellStyle name="Vírgula 2 2 6 3 2 2" xfId="5180" xr:uid="{E926163A-ED2E-40AD-8DA4-4DA9A4D2360F}"/>
    <cellStyle name="Vírgula 2 2 6 3 2 2 2" xfId="14233" xr:uid="{B54F9761-5DA4-412C-9FD1-15902016A122}"/>
    <cellStyle name="Vírgula 2 2 6 3 2 3" xfId="8194" xr:uid="{57F27416-EA00-4362-950E-6620ECBDA40D}"/>
    <cellStyle name="Vírgula 2 2 6 3 2 3 2" xfId="17247" xr:uid="{4EF78E14-E807-4D1F-823B-D7F71F2BF6B2}"/>
    <cellStyle name="Vírgula 2 2 6 3 2 4" xfId="11215" xr:uid="{91C92F6A-1813-4A01-9F0F-1C9BF5CA20E2}"/>
    <cellStyle name="Vírgula 2 2 6 3 3" xfId="3105" xr:uid="{F32B9717-05D8-47C1-8C2A-E68945FB3396}"/>
    <cellStyle name="Vírgula 2 2 6 3 3 2" xfId="6184" xr:uid="{D87A22C4-994B-4E54-847A-A1863CF4076E}"/>
    <cellStyle name="Vírgula 2 2 6 3 3 2 2" xfId="15237" xr:uid="{4AA5CF2F-A90C-4BE2-A4B1-DCDECDDC9B86}"/>
    <cellStyle name="Vírgula 2 2 6 3 3 3" xfId="9198" xr:uid="{A23BE5DD-B660-4E70-9046-B073690AA837}"/>
    <cellStyle name="Vírgula 2 2 6 3 3 3 2" xfId="18251" xr:uid="{3AD19202-5A0D-4CB2-BEC2-56797167F46A}"/>
    <cellStyle name="Vírgula 2 2 6 3 3 4" xfId="12219" xr:uid="{C2A69698-6296-4C98-BFDD-09007AECCF83}"/>
    <cellStyle name="Vírgula 2 2 6 3 4" xfId="4176" xr:uid="{BB60FB36-CE11-441E-B3D4-7C2D83891BB1}"/>
    <cellStyle name="Vírgula 2 2 6 3 4 2" xfId="13229" xr:uid="{BAA81D4F-3937-46F6-8CE6-B61137D2EACE}"/>
    <cellStyle name="Vírgula 2 2 6 3 5" xfId="7190" xr:uid="{C4783BC3-4143-4D54-96E9-4BA351454250}"/>
    <cellStyle name="Vírgula 2 2 6 3 5 2" xfId="16243" xr:uid="{DA6FEC59-1C78-409A-B6BA-C30EF592D0E5}"/>
    <cellStyle name="Vírgula 2 2 6 3 6" xfId="10211" xr:uid="{E88A8836-12B3-482D-9434-EAA52A545B6D}"/>
    <cellStyle name="Vírgula 2 2 6 4" xfId="1421" xr:uid="{D44EC993-C010-41E1-89B3-1F2C4729CB58}"/>
    <cellStyle name="Vírgula 2 2 6 4 2" xfId="4500" xr:uid="{C022F060-C6A2-4571-B233-FB83070D899D}"/>
    <cellStyle name="Vírgula 2 2 6 4 2 2" xfId="13553" xr:uid="{640AE483-1A88-495B-9052-58DBE6606EEC}"/>
    <cellStyle name="Vírgula 2 2 6 4 3" xfId="7514" xr:uid="{5E82ACDC-6DE3-43E1-B8FC-193FBD155805}"/>
    <cellStyle name="Vírgula 2 2 6 4 3 2" xfId="16567" xr:uid="{85EF3128-1B2C-421D-BB70-51A019089D36}"/>
    <cellStyle name="Vírgula 2 2 6 4 4" xfId="10535" xr:uid="{BBB8BA8D-B6AD-4F2A-BBAA-BE4F794F83F3}"/>
    <cellStyle name="Vírgula 2 2 6 5" xfId="2425" xr:uid="{241AE8F5-929A-4AE3-9A7B-1DDF19921AFD}"/>
    <cellStyle name="Vírgula 2 2 6 5 2" xfId="5504" xr:uid="{BD895717-9BB3-457A-9CAD-9CCFA339C639}"/>
    <cellStyle name="Vírgula 2 2 6 5 2 2" xfId="14557" xr:uid="{938A7056-6013-4E58-9FB0-058DDB224024}"/>
    <cellStyle name="Vírgula 2 2 6 5 3" xfId="8518" xr:uid="{A368702B-3DC5-48F8-ACC6-D8CA2F3460FC}"/>
    <cellStyle name="Vírgula 2 2 6 5 3 2" xfId="17571" xr:uid="{CADC1DED-F43E-49A2-9489-F797F9F3AF72}"/>
    <cellStyle name="Vírgula 2 2 6 5 4" xfId="11539" xr:uid="{E2C9D51D-4A38-4F06-BC27-05D9EA670B1B}"/>
    <cellStyle name="Vírgula 2 2 6 6" xfId="3495" xr:uid="{1B34C822-FA2C-4B34-B3EF-15F468E92666}"/>
    <cellStyle name="Vírgula 2 2 6 6 2" xfId="12548" xr:uid="{F3AE0BC2-28E4-468A-91B7-268F8DB02742}"/>
    <cellStyle name="Vírgula 2 2 6 7" xfId="6509" xr:uid="{1BF57F32-D58F-4194-80B9-81EF6598902E}"/>
    <cellStyle name="Vírgula 2 2 6 7 2" xfId="15562" xr:uid="{252A757F-4BD1-43E4-8386-DDFC1DC013D2}"/>
    <cellStyle name="Vírgula 2 2 6 8" xfId="9529" xr:uid="{046AF7C6-D7C0-46D9-9142-D9E8F20EBCE5}"/>
    <cellStyle name="Vírgula 2 2 7" xfId="392" xr:uid="{E64AAF6C-7498-49E4-A65B-A2819D0FEB7F}"/>
    <cellStyle name="Vírgula 2 2 7 2" xfId="1098" xr:uid="{1C195F5A-EDB3-4C78-B857-FD222104D0D2}"/>
    <cellStyle name="Vírgula 2 2 7 2 2" xfId="2102" xr:uid="{5BF78D86-CA1E-4672-BDF8-53A42F61C97A}"/>
    <cellStyle name="Vírgula 2 2 7 2 2 2" xfId="5181" xr:uid="{76DB24FD-3205-4A08-9E09-60A647A9F212}"/>
    <cellStyle name="Vírgula 2 2 7 2 2 2 2" xfId="14234" xr:uid="{95ECAD21-F6F6-4185-AD9D-B5D59C6B7E0E}"/>
    <cellStyle name="Vírgula 2 2 7 2 2 3" xfId="8195" xr:uid="{96A983EF-C55A-4C4C-9605-552263A3A6DE}"/>
    <cellStyle name="Vírgula 2 2 7 2 2 3 2" xfId="17248" xr:uid="{E1D62464-5EFE-43FC-9C42-4632A341EE2B}"/>
    <cellStyle name="Vírgula 2 2 7 2 2 4" xfId="11216" xr:uid="{F8975EFE-44A9-4FA8-8F3D-896746B97A24}"/>
    <cellStyle name="Vírgula 2 2 7 2 3" xfId="3106" xr:uid="{E3B8AE8F-61AB-4193-88E2-D778617B8C29}"/>
    <cellStyle name="Vírgula 2 2 7 2 3 2" xfId="6185" xr:uid="{BC1BC032-0103-47F0-9367-1A76F14753DF}"/>
    <cellStyle name="Vírgula 2 2 7 2 3 2 2" xfId="15238" xr:uid="{2D2D8C34-5FD0-411A-86D8-1B1C1EDC66DA}"/>
    <cellStyle name="Vírgula 2 2 7 2 3 3" xfId="9199" xr:uid="{ED51355F-4A85-4F4A-B15F-0D7F07FA1051}"/>
    <cellStyle name="Vírgula 2 2 7 2 3 3 2" xfId="18252" xr:uid="{3C681CA0-2EF2-41E4-BE6F-257E66670057}"/>
    <cellStyle name="Vírgula 2 2 7 2 3 4" xfId="12220" xr:uid="{52918EE2-3877-4AFC-BCC8-274F4226CF59}"/>
    <cellStyle name="Vírgula 2 2 7 2 4" xfId="4177" xr:uid="{4B790C8B-31D3-483E-9454-F73EEBD9069A}"/>
    <cellStyle name="Vírgula 2 2 7 2 4 2" xfId="13230" xr:uid="{E3239084-9FA0-46E6-8A67-7ACD410B0C0F}"/>
    <cellStyle name="Vírgula 2 2 7 2 5" xfId="7191" xr:uid="{C49BE7B8-29FC-4382-9818-3B1A5FCDACF8}"/>
    <cellStyle name="Vírgula 2 2 7 2 5 2" xfId="16244" xr:uid="{1911A0A6-D4F1-4C45-BD4F-CD21B09DAEAD}"/>
    <cellStyle name="Vírgula 2 2 7 2 6" xfId="10212" xr:uid="{48BBEE77-E341-4F96-9949-FCC6FCB8EB41}"/>
    <cellStyle name="Vírgula 2 2 7 3" xfId="1099" xr:uid="{D9EA35FD-6CC5-478C-A8D9-E8AD0ED77F2B}"/>
    <cellStyle name="Vírgula 2 2 7 3 2" xfId="2103" xr:uid="{005F8BB8-A5C8-459D-8FBB-1059D3F197FC}"/>
    <cellStyle name="Vírgula 2 2 7 3 2 2" xfId="5182" xr:uid="{6B556DE9-1D96-4D4B-BB5C-1CE29907CDB4}"/>
    <cellStyle name="Vírgula 2 2 7 3 2 2 2" xfId="14235" xr:uid="{618C775B-76B1-474F-A324-EAD66A768054}"/>
    <cellStyle name="Vírgula 2 2 7 3 2 3" xfId="8196" xr:uid="{6378BC9A-4C6F-421E-A095-8521500D2D65}"/>
    <cellStyle name="Vírgula 2 2 7 3 2 3 2" xfId="17249" xr:uid="{FDB2E443-FFCA-4610-BF03-65C5FE2BFA82}"/>
    <cellStyle name="Vírgula 2 2 7 3 2 4" xfId="11217" xr:uid="{F5363C95-0651-4360-974E-98EBA2728CBA}"/>
    <cellStyle name="Vírgula 2 2 7 3 3" xfId="3107" xr:uid="{CCF65025-3266-4CD8-9E72-5518941DF8DD}"/>
    <cellStyle name="Vírgula 2 2 7 3 3 2" xfId="6186" xr:uid="{32D06F29-0ED6-426A-9555-1AF35E1A3338}"/>
    <cellStyle name="Vírgula 2 2 7 3 3 2 2" xfId="15239" xr:uid="{1DB488F3-E4FD-4D79-B661-72B2BEA268F9}"/>
    <cellStyle name="Vírgula 2 2 7 3 3 3" xfId="9200" xr:uid="{DF1DBE88-A2CB-4C31-8468-1C57A3AABF40}"/>
    <cellStyle name="Vírgula 2 2 7 3 3 3 2" xfId="18253" xr:uid="{14F4200C-27F7-42A4-806C-D1B52A366BA3}"/>
    <cellStyle name="Vírgula 2 2 7 3 3 4" xfId="12221" xr:uid="{4B25A056-2FA7-48BE-A8E3-A0975A96C88D}"/>
    <cellStyle name="Vírgula 2 2 7 3 4" xfId="4178" xr:uid="{738C51B8-76BC-4509-86EC-082D71E0081D}"/>
    <cellStyle name="Vírgula 2 2 7 3 4 2" xfId="13231" xr:uid="{5319C848-E127-4339-9119-EEA29CAC87F5}"/>
    <cellStyle name="Vírgula 2 2 7 3 5" xfId="7192" xr:uid="{425BA517-B45A-4873-9187-98C03F09D9B8}"/>
    <cellStyle name="Vírgula 2 2 7 3 5 2" xfId="16245" xr:uid="{20922402-47C5-40A3-8313-5C5A4CCFD8BA}"/>
    <cellStyle name="Vírgula 2 2 7 3 6" xfId="10213" xr:uid="{1FE6C172-62C9-4EA3-B3D2-5F6EB957661A}"/>
    <cellStyle name="Vírgula 2 2 7 4" xfId="1410" xr:uid="{3C7C6F95-F175-44AF-A752-502A75CA3E8D}"/>
    <cellStyle name="Vírgula 2 2 7 4 2" xfId="4489" xr:uid="{21864B9D-4658-4A50-9038-C9732E2DA6D8}"/>
    <cellStyle name="Vírgula 2 2 7 4 2 2" xfId="13542" xr:uid="{0AB8B119-7847-4016-9FDF-08B4DF1AE54D}"/>
    <cellStyle name="Vírgula 2 2 7 4 3" xfId="7503" xr:uid="{1A9AFA54-0C57-4709-8236-907F090352B8}"/>
    <cellStyle name="Vírgula 2 2 7 4 3 2" xfId="16556" xr:uid="{314C0D57-1346-41B0-83DE-902667A110CF}"/>
    <cellStyle name="Vírgula 2 2 7 4 4" xfId="10524" xr:uid="{430076C0-9A82-478C-8979-CB3C51D0F7D1}"/>
    <cellStyle name="Vírgula 2 2 7 5" xfId="2414" xr:uid="{8D980710-B56B-4A05-9D71-7BBF7F038302}"/>
    <cellStyle name="Vírgula 2 2 7 5 2" xfId="5493" xr:uid="{1F086985-F9AD-4373-B802-30072A612A49}"/>
    <cellStyle name="Vírgula 2 2 7 5 2 2" xfId="14546" xr:uid="{9F29AC43-F106-4065-AF9D-ED18873D4645}"/>
    <cellStyle name="Vírgula 2 2 7 5 3" xfId="8507" xr:uid="{8F3CA22A-016F-4CB0-8078-E71B141192CD}"/>
    <cellStyle name="Vírgula 2 2 7 5 3 2" xfId="17560" xr:uid="{7CA522EB-DEAA-4B31-A11A-9D65E132F578}"/>
    <cellStyle name="Vírgula 2 2 7 5 4" xfId="11528" xr:uid="{60D9113E-C615-4A85-8433-65E6F88961F6}"/>
    <cellStyle name="Vírgula 2 2 7 6" xfId="3484" xr:uid="{9EB1EC9E-83B6-463A-8B10-DDDBCF485FDD}"/>
    <cellStyle name="Vírgula 2 2 7 6 2" xfId="12537" xr:uid="{8F8A5BC3-1458-471D-968F-39F9138BF8B3}"/>
    <cellStyle name="Vírgula 2 2 7 7" xfId="6498" xr:uid="{F196B651-4BF5-4380-AED1-52B4D3F54934}"/>
    <cellStyle name="Vírgula 2 2 7 7 2" xfId="15551" xr:uid="{7D7EF974-0CB7-4707-BBF7-71A6FC0862A8}"/>
    <cellStyle name="Vírgula 2 2 7 8" xfId="9518" xr:uid="{FEE05CAE-088E-413A-9B9B-7101295F6F50}"/>
    <cellStyle name="Vírgula 2 2 8" xfId="1100" xr:uid="{ED61D089-F7BE-435C-9CA7-3838BB86CACB}"/>
    <cellStyle name="Vírgula 2 2 8 2" xfId="2104" xr:uid="{8A952081-7610-465A-AB8A-354165770D63}"/>
    <cellStyle name="Vírgula 2 2 8 2 2" xfId="5183" xr:uid="{1685E74A-ACA7-4A2C-B5C9-87B5C7C22D9E}"/>
    <cellStyle name="Vírgula 2 2 8 2 2 2" xfId="14236" xr:uid="{7CF113B3-D983-4109-967A-ECDC8B559ADD}"/>
    <cellStyle name="Vírgula 2 2 8 2 3" xfId="8197" xr:uid="{722C6284-A8A1-483C-8AC4-0E994B371FBC}"/>
    <cellStyle name="Vírgula 2 2 8 2 3 2" xfId="17250" xr:uid="{D1C1E544-703B-4A8C-B97C-84A2D7B3261D}"/>
    <cellStyle name="Vírgula 2 2 8 2 4" xfId="11218" xr:uid="{AD0C9E73-7C8B-48D1-AED4-823C101F91BE}"/>
    <cellStyle name="Vírgula 2 2 8 3" xfId="3108" xr:uid="{08B0AB01-C5FA-4E7B-8F7F-B2D57AA08BB4}"/>
    <cellStyle name="Vírgula 2 2 8 3 2" xfId="6187" xr:uid="{008226C1-4B86-4870-B755-6A251B73A5A5}"/>
    <cellStyle name="Vírgula 2 2 8 3 2 2" xfId="15240" xr:uid="{B33FF795-E508-41B5-B910-C03AAEAAACF3}"/>
    <cellStyle name="Vírgula 2 2 8 3 3" xfId="9201" xr:uid="{D50DD004-094F-4F9A-92A3-E4D6FD7DA573}"/>
    <cellStyle name="Vírgula 2 2 8 3 3 2" xfId="18254" xr:uid="{A6C5142D-1A2A-4AA1-839E-D56EAF3C8D2F}"/>
    <cellStyle name="Vírgula 2 2 8 3 4" xfId="12222" xr:uid="{D46057E6-F750-4729-AAE1-AC2FDE0F8174}"/>
    <cellStyle name="Vírgula 2 2 8 4" xfId="4179" xr:uid="{A378F977-4AA0-481A-B420-D1947FA11FE8}"/>
    <cellStyle name="Vírgula 2 2 8 4 2" xfId="13232" xr:uid="{B03B1A3C-960C-45B8-B0EE-B5D78788A622}"/>
    <cellStyle name="Vírgula 2 2 8 5" xfId="7193" xr:uid="{10E82763-B17F-4802-BB7F-9B1876CEB940}"/>
    <cellStyle name="Vírgula 2 2 8 5 2" xfId="16246" xr:uid="{2FC4B469-D6EA-4C22-91E1-59BFD768FC8D}"/>
    <cellStyle name="Vírgula 2 2 8 6" xfId="10214" xr:uid="{D0CC1B43-4169-42AC-A1B5-5D958708CB5B}"/>
    <cellStyle name="Vírgula 2 2 9" xfId="1101" xr:uid="{ADBAA8F9-CB53-4AD2-9D57-1959D940FAD0}"/>
    <cellStyle name="Vírgula 2 2 9 2" xfId="2105" xr:uid="{8E23D21F-41F7-4D20-92EC-D1ED65E1978A}"/>
    <cellStyle name="Vírgula 2 2 9 2 2" xfId="5184" xr:uid="{C0573532-ED7E-47AB-9500-BD0DAAE1C85B}"/>
    <cellStyle name="Vírgula 2 2 9 2 2 2" xfId="14237" xr:uid="{82903053-3A49-4A51-B4C9-DD5259A2B120}"/>
    <cellStyle name="Vírgula 2 2 9 2 3" xfId="8198" xr:uid="{7BDA5699-50AF-4785-B70E-13946B376A65}"/>
    <cellStyle name="Vírgula 2 2 9 2 3 2" xfId="17251" xr:uid="{88D42C60-FA16-4E06-8DC8-0CA07A728176}"/>
    <cellStyle name="Vírgula 2 2 9 2 4" xfId="11219" xr:uid="{05E1FF4A-245A-45D1-A487-4AC4CE501E6D}"/>
    <cellStyle name="Vírgula 2 2 9 3" xfId="3109" xr:uid="{7A2AE7E4-8071-4D84-A92B-F2123CC6C9B1}"/>
    <cellStyle name="Vírgula 2 2 9 3 2" xfId="6188" xr:uid="{D437F89B-CCEC-4134-9136-7F607C195893}"/>
    <cellStyle name="Vírgula 2 2 9 3 2 2" xfId="15241" xr:uid="{9FEF56F4-E71A-4FDE-9557-C551D7CC2D3A}"/>
    <cellStyle name="Vírgula 2 2 9 3 3" xfId="9202" xr:uid="{FE03537B-E6A1-4ACE-A7F3-D19BE08EDF5D}"/>
    <cellStyle name="Vírgula 2 2 9 3 3 2" xfId="18255" xr:uid="{B4B4C45D-96CC-4453-BAA7-EB25709EF4B2}"/>
    <cellStyle name="Vírgula 2 2 9 3 4" xfId="12223" xr:uid="{5A9EF61A-0DE7-41FA-9224-71509DFA12D5}"/>
    <cellStyle name="Vírgula 2 2 9 4" xfId="4180" xr:uid="{F7C95FBD-F01E-4D60-8AE1-C9A6650982EF}"/>
    <cellStyle name="Vírgula 2 2 9 4 2" xfId="13233" xr:uid="{32C538DA-526A-4545-AA53-44FB4D14532D}"/>
    <cellStyle name="Vírgula 2 2 9 5" xfId="7194" xr:uid="{0964A1F0-2C5B-456A-B9AF-3EB062C445D2}"/>
    <cellStyle name="Vírgula 2 2 9 5 2" xfId="16247" xr:uid="{F1C1E918-1F0A-4158-B4DA-576520145A03}"/>
    <cellStyle name="Vírgula 2 2 9 6" xfId="10215" xr:uid="{4630BB15-AA5E-41AA-A06A-39235D6343F8}"/>
    <cellStyle name="Vírgula 2 3" xfId="83" xr:uid="{79C5C1FD-82A2-457B-97B2-98E9E5F1ACF7}"/>
    <cellStyle name="Vírgula 2 3 10" xfId="2256" xr:uid="{A52E4D14-B3BD-4BD9-814A-99CCBBE9E902}"/>
    <cellStyle name="Vírgula 2 3 10 2" xfId="5335" xr:uid="{3DB00D3D-8AF2-4171-AE01-DA65FAECF7D6}"/>
    <cellStyle name="Vírgula 2 3 10 2 2" xfId="14388" xr:uid="{A28C0514-014E-44EA-9B75-0BCE0FDA8D1D}"/>
    <cellStyle name="Vírgula 2 3 10 3" xfId="8349" xr:uid="{5530BB93-6FBA-4E1A-8410-941CDA9CCBC7}"/>
    <cellStyle name="Vírgula 2 3 10 3 2" xfId="17402" xr:uid="{32CEB186-E24C-4C41-A760-9AF06CB2F181}"/>
    <cellStyle name="Vírgula 2 3 10 4" xfId="11370" xr:uid="{A53F0982-C2BF-4803-A8AC-2936AFE13F46}"/>
    <cellStyle name="Vírgula 2 3 11" xfId="3325" xr:uid="{D17909F3-D0A6-44FF-A263-5101F3AAEBBB}"/>
    <cellStyle name="Vírgula 2 3 11 2" xfId="12378" xr:uid="{9CE8F72E-4910-4FA9-8685-1AC41940B29C}"/>
    <cellStyle name="Vírgula 2 3 12" xfId="6339" xr:uid="{9094038E-84B7-4559-8740-4BF9E3F95273}"/>
    <cellStyle name="Vírgula 2 3 12 2" xfId="15392" xr:uid="{AFC34A9E-1869-4BB0-9F59-0F82010E538F}"/>
    <cellStyle name="Vírgula 2 3 13" xfId="9359" xr:uid="{12620C49-800E-4399-9972-4A1210871068}"/>
    <cellStyle name="Vírgula 2 3 2" xfId="95" xr:uid="{245980F1-8044-4BEA-A5B3-323F761CD8F5}"/>
    <cellStyle name="Vírgula 2 3 2 10" xfId="6347" xr:uid="{2592CD08-E75D-4BE3-A96A-23F37D5DB121}"/>
    <cellStyle name="Vírgula 2 3 2 10 2" xfId="15400" xr:uid="{6218359B-0106-4299-B6E4-3D3761070914}"/>
    <cellStyle name="Vírgula 2 3 2 11" xfId="9367" xr:uid="{3E39DB58-A040-49AE-9BD8-F79A834CA9CF}"/>
    <cellStyle name="Vírgula 2 3 2 2" xfId="111" xr:uid="{B72DA5AF-C0BC-4EC5-BE70-06B9927902D4}"/>
    <cellStyle name="Vírgula 2 3 2 2 10" xfId="9383" xr:uid="{B9C1D4F0-10BE-4638-B033-321CB2FC409E}"/>
    <cellStyle name="Vírgula 2 3 2 2 2" xfId="143" xr:uid="{2D36AC6C-0611-4687-BF52-16F722100059}"/>
    <cellStyle name="Vírgula 2 3 2 2 2 2" xfId="470" xr:uid="{A051AA5A-5BFF-41C2-BBB9-C8BC3F17B21E}"/>
    <cellStyle name="Vírgula 2 3 2 2 2 2 2" xfId="1102" xr:uid="{938BF411-B976-4491-B9AF-474F68484016}"/>
    <cellStyle name="Vírgula 2 3 2 2 2 2 2 2" xfId="2106" xr:uid="{55FF8549-DB72-4604-9188-6809BDEAA70E}"/>
    <cellStyle name="Vírgula 2 3 2 2 2 2 2 2 2" xfId="5185" xr:uid="{BAFCFFCE-D03A-4466-ACC2-1C59730F872C}"/>
    <cellStyle name="Vírgula 2 3 2 2 2 2 2 2 2 2" xfId="14238" xr:uid="{129EE037-A7C7-4CCE-9064-89AFBE1EC90B}"/>
    <cellStyle name="Vírgula 2 3 2 2 2 2 2 2 3" xfId="8199" xr:uid="{FD6C0311-112F-4CAB-9BD7-3EE6A12B9CCD}"/>
    <cellStyle name="Vírgula 2 3 2 2 2 2 2 2 3 2" xfId="17252" xr:uid="{3E1EAFF2-4DA8-462D-960D-B16A8C5CAA7D}"/>
    <cellStyle name="Vírgula 2 3 2 2 2 2 2 2 4" xfId="11220" xr:uid="{FA84B609-81EF-4250-A112-B682B4E48E67}"/>
    <cellStyle name="Vírgula 2 3 2 2 2 2 2 3" xfId="3110" xr:uid="{FEA1885C-451E-408B-B596-C56ED3591933}"/>
    <cellStyle name="Vírgula 2 3 2 2 2 2 2 3 2" xfId="6189" xr:uid="{5E01E99F-2447-46D1-A3EA-DB905225F4FC}"/>
    <cellStyle name="Vírgula 2 3 2 2 2 2 2 3 2 2" xfId="15242" xr:uid="{DE197A88-0871-4431-BB77-2E27D113ADD6}"/>
    <cellStyle name="Vírgula 2 3 2 2 2 2 2 3 3" xfId="9203" xr:uid="{C57DEF38-9B1F-47A2-84FA-1BF398F2B67C}"/>
    <cellStyle name="Vírgula 2 3 2 2 2 2 2 3 3 2" xfId="18256" xr:uid="{9E40F1D4-4515-4091-8167-24F4F5AC818D}"/>
    <cellStyle name="Vírgula 2 3 2 2 2 2 2 3 4" xfId="12224" xr:uid="{14F775A7-C6A2-4288-BD88-7C45CB0B7435}"/>
    <cellStyle name="Vírgula 2 3 2 2 2 2 2 4" xfId="4181" xr:uid="{2BC7C0BD-928E-40C1-B194-889074376D9A}"/>
    <cellStyle name="Vírgula 2 3 2 2 2 2 2 4 2" xfId="13234" xr:uid="{4C59DC7D-451C-4E1A-8EB2-9D1684BA7309}"/>
    <cellStyle name="Vírgula 2 3 2 2 2 2 2 5" xfId="7195" xr:uid="{D34D2D3D-4396-4B25-9CD4-A2FAE9CF0D3E}"/>
    <cellStyle name="Vírgula 2 3 2 2 2 2 2 5 2" xfId="16248" xr:uid="{C5F8CEFD-BE58-4A4D-AB1A-B161AEA441D6}"/>
    <cellStyle name="Vírgula 2 3 2 2 2 2 2 6" xfId="10216" xr:uid="{9171891D-630C-4A54-A3F5-D495B8DD84C9}"/>
    <cellStyle name="Vírgula 2 3 2 2 2 2 3" xfId="1103" xr:uid="{027FE974-8A49-467B-B7C5-03FFB4C9C377}"/>
    <cellStyle name="Vírgula 2 3 2 2 2 2 3 2" xfId="2107" xr:uid="{F3B2355B-AE16-4F88-A7B7-2A21077766D6}"/>
    <cellStyle name="Vírgula 2 3 2 2 2 2 3 2 2" xfId="5186" xr:uid="{ED01AABB-7268-4AF8-BAE4-3D470346F88E}"/>
    <cellStyle name="Vírgula 2 3 2 2 2 2 3 2 2 2" xfId="14239" xr:uid="{C2A95AD8-BAE7-44AF-8466-847881B2472E}"/>
    <cellStyle name="Vírgula 2 3 2 2 2 2 3 2 3" xfId="8200" xr:uid="{AD1272C6-7534-40AB-9ABC-A68796A542D6}"/>
    <cellStyle name="Vírgula 2 3 2 2 2 2 3 2 3 2" xfId="17253" xr:uid="{71B6657C-316A-403B-A905-9715EB394286}"/>
    <cellStyle name="Vírgula 2 3 2 2 2 2 3 2 4" xfId="11221" xr:uid="{AC25E9F8-00D7-46D6-B99F-319B0D6A5352}"/>
    <cellStyle name="Vírgula 2 3 2 2 2 2 3 3" xfId="3111" xr:uid="{BBD0C8CD-D445-4C8E-B8E8-2F09FEC5B1BC}"/>
    <cellStyle name="Vírgula 2 3 2 2 2 2 3 3 2" xfId="6190" xr:uid="{730E07C3-57BE-474B-905B-566B0B8D0DCD}"/>
    <cellStyle name="Vírgula 2 3 2 2 2 2 3 3 2 2" xfId="15243" xr:uid="{E70F5780-B9B6-49FB-9455-53C93B4FF471}"/>
    <cellStyle name="Vírgula 2 3 2 2 2 2 3 3 3" xfId="9204" xr:uid="{DD978422-D6C4-4474-9612-378108768E9B}"/>
    <cellStyle name="Vírgula 2 3 2 2 2 2 3 3 3 2" xfId="18257" xr:uid="{5E7E40A6-4334-414D-82D9-CD8434AC0438}"/>
    <cellStyle name="Vírgula 2 3 2 2 2 2 3 3 4" xfId="12225" xr:uid="{AD555510-D404-4F8C-AB60-D80E2A623DE5}"/>
    <cellStyle name="Vírgula 2 3 2 2 2 2 3 4" xfId="4182" xr:uid="{064CF252-74C8-43E9-93D4-EDAB3D6CFB8B}"/>
    <cellStyle name="Vírgula 2 3 2 2 2 2 3 4 2" xfId="13235" xr:uid="{E3A9C1AC-9F99-4EC1-80D2-07A62E1FBE87}"/>
    <cellStyle name="Vírgula 2 3 2 2 2 2 3 5" xfId="7196" xr:uid="{159601EE-0B25-4DA9-8FA0-45DDFBDE45A0}"/>
    <cellStyle name="Vírgula 2 3 2 2 2 2 3 5 2" xfId="16249" xr:uid="{EFC547F1-7015-4AA7-A174-C3A80E47BD62}"/>
    <cellStyle name="Vírgula 2 3 2 2 2 2 3 6" xfId="10217" xr:uid="{99B8C1BD-BB51-421C-92DE-9F3135103EB1}"/>
    <cellStyle name="Vírgula 2 3 2 2 2 2 4" xfId="1479" xr:uid="{8A7055C2-A43F-41E7-9A32-8E41A488B336}"/>
    <cellStyle name="Vírgula 2 3 2 2 2 2 4 2" xfId="4558" xr:uid="{2C0B8C96-49C6-48AD-BBD5-0D2BD0FFE9F4}"/>
    <cellStyle name="Vírgula 2 3 2 2 2 2 4 2 2" xfId="13611" xr:uid="{610292F6-7C99-44D5-8C5B-88189982E2FA}"/>
    <cellStyle name="Vírgula 2 3 2 2 2 2 4 3" xfId="7572" xr:uid="{D7A1BB82-5238-4BF4-8C5F-0201E558C8F8}"/>
    <cellStyle name="Vírgula 2 3 2 2 2 2 4 3 2" xfId="16625" xr:uid="{77021BE1-E513-4F61-A6E4-F3BEF103ABA9}"/>
    <cellStyle name="Vírgula 2 3 2 2 2 2 4 4" xfId="10593" xr:uid="{FD84815D-3E0F-4835-8532-308D6A7B44FD}"/>
    <cellStyle name="Vírgula 2 3 2 2 2 2 5" xfId="2483" xr:uid="{576FE9B3-A062-4D0D-900D-5AE96D31682C}"/>
    <cellStyle name="Vírgula 2 3 2 2 2 2 5 2" xfId="5562" xr:uid="{E12CA416-8A44-41C5-813E-0B6D47F9798F}"/>
    <cellStyle name="Vírgula 2 3 2 2 2 2 5 2 2" xfId="14615" xr:uid="{FFD8CEDC-9171-4656-AE63-4E25C682ED80}"/>
    <cellStyle name="Vírgula 2 3 2 2 2 2 5 3" xfId="8576" xr:uid="{85B77FDC-5242-4F39-AF2F-93EAF982C12F}"/>
    <cellStyle name="Vírgula 2 3 2 2 2 2 5 3 2" xfId="17629" xr:uid="{6A0676FD-44BF-4464-8A2E-4B52EEA35558}"/>
    <cellStyle name="Vírgula 2 3 2 2 2 2 5 4" xfId="11597" xr:uid="{ACC6C62A-50C9-456F-B776-B104BF978E85}"/>
    <cellStyle name="Vírgula 2 3 2 2 2 2 6" xfId="3553" xr:uid="{814C3F8A-66C8-4D31-A174-2C7009D61FD7}"/>
    <cellStyle name="Vírgula 2 3 2 2 2 2 6 2" xfId="12606" xr:uid="{FD10AEEF-C8BE-40A6-8FD4-ECA147BB5211}"/>
    <cellStyle name="Vírgula 2 3 2 2 2 2 7" xfId="6567" xr:uid="{266A8524-3450-4AE2-B5DC-C723D159D6E8}"/>
    <cellStyle name="Vírgula 2 3 2 2 2 2 7 2" xfId="15620" xr:uid="{B7B5A6A4-6966-4664-A839-7E73190C0115}"/>
    <cellStyle name="Vírgula 2 3 2 2 2 2 8" xfId="9587" xr:uid="{59928124-81D8-48B9-B45E-DC06EE6C71A7}"/>
    <cellStyle name="Vírgula 2 3 2 2 2 3" xfId="1104" xr:uid="{C9C83810-7776-4CEA-B494-67B33A2478BB}"/>
    <cellStyle name="Vírgula 2 3 2 2 2 3 2" xfId="2108" xr:uid="{9105C487-B9D9-4CEA-B236-627AF9CC131B}"/>
    <cellStyle name="Vírgula 2 3 2 2 2 3 2 2" xfId="5187" xr:uid="{63592E16-1E4E-4860-A006-55CA7EC6BCAF}"/>
    <cellStyle name="Vírgula 2 3 2 2 2 3 2 2 2" xfId="14240" xr:uid="{C7B1FBD8-3171-40EE-A0E5-26941C83B45D}"/>
    <cellStyle name="Vírgula 2 3 2 2 2 3 2 3" xfId="8201" xr:uid="{FF82FD10-EEE6-4824-9245-F450B2310E19}"/>
    <cellStyle name="Vírgula 2 3 2 2 2 3 2 3 2" xfId="17254" xr:uid="{D4EF974F-E66F-4ABA-8DE4-1232AEB98855}"/>
    <cellStyle name="Vírgula 2 3 2 2 2 3 2 4" xfId="11222" xr:uid="{6F10FEC0-F71C-42E3-8B37-7892B6B17E41}"/>
    <cellStyle name="Vírgula 2 3 2 2 2 3 3" xfId="3112" xr:uid="{5A466F9C-D35D-4FC9-9ED0-CA30ACBD7086}"/>
    <cellStyle name="Vírgula 2 3 2 2 2 3 3 2" xfId="6191" xr:uid="{656560C6-1529-4F03-BAED-634A6278C1BB}"/>
    <cellStyle name="Vírgula 2 3 2 2 2 3 3 2 2" xfId="15244" xr:uid="{BE8C0FE9-5763-461B-8699-C12B60F8D45F}"/>
    <cellStyle name="Vírgula 2 3 2 2 2 3 3 3" xfId="9205" xr:uid="{9C9AFB0E-EE08-4B5A-A5E0-544EC6771E8F}"/>
    <cellStyle name="Vírgula 2 3 2 2 2 3 3 3 2" xfId="18258" xr:uid="{2A29F464-B19D-43CC-8424-7ACEDC5D2E86}"/>
    <cellStyle name="Vírgula 2 3 2 2 2 3 3 4" xfId="12226" xr:uid="{73B09ABE-C7DD-456D-BABA-8D3980E9490E}"/>
    <cellStyle name="Vírgula 2 3 2 2 2 3 4" xfId="4183" xr:uid="{3AFE2C36-11B0-4E16-A28A-AD2C79B51CAB}"/>
    <cellStyle name="Vírgula 2 3 2 2 2 3 4 2" xfId="13236" xr:uid="{5C4ED8A5-9F99-4DD2-A7AA-B37DFAFB11AE}"/>
    <cellStyle name="Vírgula 2 3 2 2 2 3 5" xfId="7197" xr:uid="{A68A46CD-D25E-4FD9-950F-55AE60162862}"/>
    <cellStyle name="Vírgula 2 3 2 2 2 3 5 2" xfId="16250" xr:uid="{B9E8E0AA-B6A5-4C38-BADF-FFD5A27D686C}"/>
    <cellStyle name="Vírgula 2 3 2 2 2 3 6" xfId="10218" xr:uid="{3960A920-8D7E-409E-A53B-0E9EA9FF3881}"/>
    <cellStyle name="Vírgula 2 3 2 2 2 4" xfId="1105" xr:uid="{E2C17E44-2D0F-4381-AA31-1482DA65CD1F}"/>
    <cellStyle name="Vírgula 2 3 2 2 2 4 2" xfId="2109" xr:uid="{433E17D8-2B74-423A-A71C-68FA768CE4DE}"/>
    <cellStyle name="Vírgula 2 3 2 2 2 4 2 2" xfId="5188" xr:uid="{5FAEEDAD-BE11-44A1-9014-3CB4EFF10CB0}"/>
    <cellStyle name="Vírgula 2 3 2 2 2 4 2 2 2" xfId="14241" xr:uid="{BBAA5221-629D-47DE-A71C-1878A36F0BF8}"/>
    <cellStyle name="Vírgula 2 3 2 2 2 4 2 3" xfId="8202" xr:uid="{655FB970-8DB4-4E4C-B323-9FDF70A5F0F6}"/>
    <cellStyle name="Vírgula 2 3 2 2 2 4 2 3 2" xfId="17255" xr:uid="{3D02564D-317D-4854-B79A-C55167FBBB51}"/>
    <cellStyle name="Vírgula 2 3 2 2 2 4 2 4" xfId="11223" xr:uid="{56944147-E982-47F1-98FE-BE2893F4CEEA}"/>
    <cellStyle name="Vírgula 2 3 2 2 2 4 3" xfId="3113" xr:uid="{84DA4AD4-41B8-4FF4-8CA7-C2516903FB93}"/>
    <cellStyle name="Vírgula 2 3 2 2 2 4 3 2" xfId="6192" xr:uid="{4743F417-9B8A-4BB2-ABEB-887709CE7E72}"/>
    <cellStyle name="Vírgula 2 3 2 2 2 4 3 2 2" xfId="15245" xr:uid="{D60F7576-BEED-43C1-8EBE-01EEEC351069}"/>
    <cellStyle name="Vírgula 2 3 2 2 2 4 3 3" xfId="9206" xr:uid="{FB3F734E-DE2B-409B-BB2C-ADE560513242}"/>
    <cellStyle name="Vírgula 2 3 2 2 2 4 3 3 2" xfId="18259" xr:uid="{1A586F10-91C6-4591-9278-6D161F0A2DDC}"/>
    <cellStyle name="Vírgula 2 3 2 2 2 4 3 4" xfId="12227" xr:uid="{3D51D2C4-4D91-42A7-B5A1-AD7206976C05}"/>
    <cellStyle name="Vírgula 2 3 2 2 2 4 4" xfId="4184" xr:uid="{C4FF71F8-6435-40A6-8F69-4A0B841C3BC7}"/>
    <cellStyle name="Vírgula 2 3 2 2 2 4 4 2" xfId="13237" xr:uid="{19E076B9-2BED-439F-AC6C-10CCD9FD564B}"/>
    <cellStyle name="Vírgula 2 3 2 2 2 4 5" xfId="7198" xr:uid="{19B54C10-5970-4511-B9D9-F0806E7ACB04}"/>
    <cellStyle name="Vírgula 2 3 2 2 2 4 5 2" xfId="16251" xr:uid="{2067FE57-DFED-44BD-9705-5952918AD8EB}"/>
    <cellStyle name="Vírgula 2 3 2 2 2 4 6" xfId="10219" xr:uid="{D2AAFCA8-FE49-4A8D-A3FB-EAFBD791F931}"/>
    <cellStyle name="Vírgula 2 3 2 2 2 5" xfId="1308" xr:uid="{E5D82371-8930-4338-BFC1-6FC92D3617E6}"/>
    <cellStyle name="Vírgula 2 3 2 2 2 5 2" xfId="4387" xr:uid="{ECEDD117-42A0-4F95-B0CA-0306D62B13F9}"/>
    <cellStyle name="Vírgula 2 3 2 2 2 5 2 2" xfId="13440" xr:uid="{2195151C-BCC4-4EE2-AF83-6831DBA3DD28}"/>
    <cellStyle name="Vírgula 2 3 2 2 2 5 3" xfId="7401" xr:uid="{257C8778-26F5-49EF-B27D-16EDAD650E53}"/>
    <cellStyle name="Vírgula 2 3 2 2 2 5 3 2" xfId="16454" xr:uid="{9999E49A-5297-4D99-95C9-8B604168C7A0}"/>
    <cellStyle name="Vírgula 2 3 2 2 2 5 4" xfId="10422" xr:uid="{980CCF5B-7222-4D95-8D72-493F8F667DE0}"/>
    <cellStyle name="Vírgula 2 3 2 2 2 6" xfId="2312" xr:uid="{7E02802E-9BC0-41F7-9B33-A91A1236B304}"/>
    <cellStyle name="Vírgula 2 3 2 2 2 6 2" xfId="5391" xr:uid="{F1D73B9B-728A-4E09-8BD9-8BC756FEF3AA}"/>
    <cellStyle name="Vírgula 2 3 2 2 2 6 2 2" xfId="14444" xr:uid="{D6DD3DBB-DD79-4E33-B80D-1A55B3791841}"/>
    <cellStyle name="Vírgula 2 3 2 2 2 6 3" xfId="8405" xr:uid="{C3F7C52E-80F4-49CF-B03D-E972313AFE1F}"/>
    <cellStyle name="Vírgula 2 3 2 2 2 6 3 2" xfId="17458" xr:uid="{279358E8-7F8A-41E5-A4B7-DF546A4DAC36}"/>
    <cellStyle name="Vírgula 2 3 2 2 2 6 4" xfId="11426" xr:uid="{039B86D7-32CB-4CC4-B16D-7298D9626C40}"/>
    <cellStyle name="Vírgula 2 3 2 2 2 7" xfId="3381" xr:uid="{55730FAB-A291-4BAB-A868-38873180941C}"/>
    <cellStyle name="Vírgula 2 3 2 2 2 7 2" xfId="12434" xr:uid="{179DF89C-814C-4E13-926C-723B42D4E17E}"/>
    <cellStyle name="Vírgula 2 3 2 2 2 8" xfId="6395" xr:uid="{5187B79E-54ED-4F9A-896E-BA15C7F996BC}"/>
    <cellStyle name="Vírgula 2 3 2 2 2 8 2" xfId="15448" xr:uid="{2CA292E6-5555-4E6F-B3CD-6AEB7C9877DB}"/>
    <cellStyle name="Vírgula 2 3 2 2 2 9" xfId="9415" xr:uid="{F589BF5D-CB9A-42A2-A4F6-F28E0E1A1376}"/>
    <cellStyle name="Vírgula 2 3 2 2 3" xfId="438" xr:uid="{85A27EC2-83EB-49E0-828A-8AD53C23DC15}"/>
    <cellStyle name="Vírgula 2 3 2 2 3 2" xfId="1106" xr:uid="{A5D41FFB-2A7B-4A1A-8B47-AB37FA52666B}"/>
    <cellStyle name="Vírgula 2 3 2 2 3 2 2" xfId="2110" xr:uid="{AF7A9407-995A-44FB-A94C-68FE6A4EB4AB}"/>
    <cellStyle name="Vírgula 2 3 2 2 3 2 2 2" xfId="5189" xr:uid="{D9C387E9-AA09-44AB-AE24-764307354781}"/>
    <cellStyle name="Vírgula 2 3 2 2 3 2 2 2 2" xfId="14242" xr:uid="{849290BD-EED6-499E-A02A-D1AF57DE4DD5}"/>
    <cellStyle name="Vírgula 2 3 2 2 3 2 2 3" xfId="8203" xr:uid="{12A355AA-515D-48AA-BE17-FA54C51130A3}"/>
    <cellStyle name="Vírgula 2 3 2 2 3 2 2 3 2" xfId="17256" xr:uid="{FCF44D3D-6B94-4BD0-890A-9844A9B414B9}"/>
    <cellStyle name="Vírgula 2 3 2 2 3 2 2 4" xfId="11224" xr:uid="{FC651ED5-6729-4A94-BF95-0DCD7284A934}"/>
    <cellStyle name="Vírgula 2 3 2 2 3 2 3" xfId="3114" xr:uid="{44397F97-2BEA-43D5-B38D-F379747E134E}"/>
    <cellStyle name="Vírgula 2 3 2 2 3 2 3 2" xfId="6193" xr:uid="{D905BE7F-42C1-4F5D-B487-D574796FB13F}"/>
    <cellStyle name="Vírgula 2 3 2 2 3 2 3 2 2" xfId="15246" xr:uid="{63BE3BC3-26D3-45E9-881E-21CEC60D4290}"/>
    <cellStyle name="Vírgula 2 3 2 2 3 2 3 3" xfId="9207" xr:uid="{EB39816D-1D13-4126-9A9F-7CD99A42C379}"/>
    <cellStyle name="Vírgula 2 3 2 2 3 2 3 3 2" xfId="18260" xr:uid="{A0F39AED-63BC-42F2-82D1-F6B24A8B9244}"/>
    <cellStyle name="Vírgula 2 3 2 2 3 2 3 4" xfId="12228" xr:uid="{5BB4E6AD-6E64-4FE6-8124-019202032E70}"/>
    <cellStyle name="Vírgula 2 3 2 2 3 2 4" xfId="4185" xr:uid="{A43FDF62-9C6B-4593-8B5A-265EC0ECBDCD}"/>
    <cellStyle name="Vírgula 2 3 2 2 3 2 4 2" xfId="13238" xr:uid="{C573652D-3A01-407B-A5E7-1F6CB586539C}"/>
    <cellStyle name="Vírgula 2 3 2 2 3 2 5" xfId="7199" xr:uid="{648872FB-8421-45D8-8C02-AC6E09F6FB63}"/>
    <cellStyle name="Vírgula 2 3 2 2 3 2 5 2" xfId="16252" xr:uid="{B0C0A255-64B8-4AC6-A7D4-1B4E369BEC1A}"/>
    <cellStyle name="Vírgula 2 3 2 2 3 2 6" xfId="10220" xr:uid="{2968F010-FF2F-4105-A029-B0C9FACCFC20}"/>
    <cellStyle name="Vírgula 2 3 2 2 3 3" xfId="1107" xr:uid="{7F855E3C-425B-43D2-BEFC-D7C29EDA81AD}"/>
    <cellStyle name="Vírgula 2 3 2 2 3 3 2" xfId="2111" xr:uid="{11032DB7-5F20-41E0-A516-33DD5AF9956F}"/>
    <cellStyle name="Vírgula 2 3 2 2 3 3 2 2" xfId="5190" xr:uid="{0CF1B324-0E87-4483-96FB-CCC2A30173C1}"/>
    <cellStyle name="Vírgula 2 3 2 2 3 3 2 2 2" xfId="14243" xr:uid="{D8C5F935-BFBC-46E1-95C2-A4AABC6E162A}"/>
    <cellStyle name="Vírgula 2 3 2 2 3 3 2 3" xfId="8204" xr:uid="{FF8A12C6-3BE1-4152-BA13-19242542CA23}"/>
    <cellStyle name="Vírgula 2 3 2 2 3 3 2 3 2" xfId="17257" xr:uid="{18A12940-BFE7-4502-BD50-8DE1F44A7ACB}"/>
    <cellStyle name="Vírgula 2 3 2 2 3 3 2 4" xfId="11225" xr:uid="{FBD59600-CCE9-4FB3-B160-3D7F84CAC6CE}"/>
    <cellStyle name="Vírgula 2 3 2 2 3 3 3" xfId="3115" xr:uid="{6A685CB7-F1F5-4DF2-8A0B-D01EF132008E}"/>
    <cellStyle name="Vírgula 2 3 2 2 3 3 3 2" xfId="6194" xr:uid="{9CF32E88-853F-45F1-BFA0-5EB33F585DF6}"/>
    <cellStyle name="Vírgula 2 3 2 2 3 3 3 2 2" xfId="15247" xr:uid="{4B1D9115-0E85-4E3F-9BDB-AE326BEE4606}"/>
    <cellStyle name="Vírgula 2 3 2 2 3 3 3 3" xfId="9208" xr:uid="{817AD05E-446B-4B58-8726-BC96B8A10DCE}"/>
    <cellStyle name="Vírgula 2 3 2 2 3 3 3 3 2" xfId="18261" xr:uid="{F6946FD0-3C0E-4600-9E7B-5179619CA57F}"/>
    <cellStyle name="Vírgula 2 3 2 2 3 3 3 4" xfId="12229" xr:uid="{B5A6CE92-F932-474D-BF33-D03B08C2C31E}"/>
    <cellStyle name="Vírgula 2 3 2 2 3 3 4" xfId="4186" xr:uid="{5ADC9159-7EAC-475C-A706-CBFEB712902F}"/>
    <cellStyle name="Vírgula 2 3 2 2 3 3 4 2" xfId="13239" xr:uid="{4520048A-3474-478C-B547-E393E79EC711}"/>
    <cellStyle name="Vírgula 2 3 2 2 3 3 5" xfId="7200" xr:uid="{68A3DD8D-6648-470E-AEB7-89A24D3CAD38}"/>
    <cellStyle name="Vírgula 2 3 2 2 3 3 5 2" xfId="16253" xr:uid="{5A5B2E50-DB0C-433E-B84E-77210EDFCA5D}"/>
    <cellStyle name="Vírgula 2 3 2 2 3 3 6" xfId="10221" xr:uid="{367A7891-6E13-475B-9B13-5C3D64994EB7}"/>
    <cellStyle name="Vírgula 2 3 2 2 3 4" xfId="1447" xr:uid="{013D50D8-3CDF-4A6D-9F18-2FF3CBE3EADE}"/>
    <cellStyle name="Vírgula 2 3 2 2 3 4 2" xfId="4526" xr:uid="{365271DC-5DF4-43A1-AB0A-BBC7C53128E0}"/>
    <cellStyle name="Vírgula 2 3 2 2 3 4 2 2" xfId="13579" xr:uid="{670C47DD-E4DF-4B02-86BB-772848942BC5}"/>
    <cellStyle name="Vírgula 2 3 2 2 3 4 3" xfId="7540" xr:uid="{3FAE1669-ECE2-417A-9625-A39B7CA63610}"/>
    <cellStyle name="Vírgula 2 3 2 2 3 4 3 2" xfId="16593" xr:uid="{B4F394E1-CC08-4D5E-9F8D-C81C56F802D8}"/>
    <cellStyle name="Vírgula 2 3 2 2 3 4 4" xfId="10561" xr:uid="{0AFF824C-F271-4F20-8A34-CEFB011E4DC4}"/>
    <cellStyle name="Vírgula 2 3 2 2 3 5" xfId="2451" xr:uid="{C1453A84-AD80-4F8D-BADE-6046148DD81D}"/>
    <cellStyle name="Vírgula 2 3 2 2 3 5 2" xfId="5530" xr:uid="{156834BD-976C-46BC-8DAE-0D7AAF65190B}"/>
    <cellStyle name="Vírgula 2 3 2 2 3 5 2 2" xfId="14583" xr:uid="{B757340C-594B-4C2F-A301-F1CA294212DD}"/>
    <cellStyle name="Vírgula 2 3 2 2 3 5 3" xfId="8544" xr:uid="{4F21169B-2693-478B-A065-D43A90974C5B}"/>
    <cellStyle name="Vírgula 2 3 2 2 3 5 3 2" xfId="17597" xr:uid="{36486076-E485-4315-9D14-4FA6B92431FE}"/>
    <cellStyle name="Vírgula 2 3 2 2 3 5 4" xfId="11565" xr:uid="{A8EFB396-77B6-4A96-8F03-A9C31235A974}"/>
    <cellStyle name="Vírgula 2 3 2 2 3 6" xfId="3521" xr:uid="{7A9ECD9E-5092-4968-9DC2-1AB9A3E4720C}"/>
    <cellStyle name="Vírgula 2 3 2 2 3 6 2" xfId="12574" xr:uid="{4D5A6919-065C-4903-963A-17603463FD01}"/>
    <cellStyle name="Vírgula 2 3 2 2 3 7" xfId="6535" xr:uid="{71998DE4-EBF0-4DF7-99A0-2204F1429A3F}"/>
    <cellStyle name="Vírgula 2 3 2 2 3 7 2" xfId="15588" xr:uid="{0AD877A4-F05B-4EAE-8DB9-2E8B896913C9}"/>
    <cellStyle name="Vírgula 2 3 2 2 3 8" xfId="9555" xr:uid="{5C6E5813-4970-43EB-AD29-45F2DAC8388E}"/>
    <cellStyle name="Vírgula 2 3 2 2 4" xfId="1108" xr:uid="{F235B064-41CA-4887-8C45-E801788C1C54}"/>
    <cellStyle name="Vírgula 2 3 2 2 4 2" xfId="2112" xr:uid="{3E88D0D7-B503-4B92-A3D9-5A494976BE00}"/>
    <cellStyle name="Vírgula 2 3 2 2 4 2 2" xfId="5191" xr:uid="{2EAA886D-C98B-4CCF-93F6-F2E451EDA69C}"/>
    <cellStyle name="Vírgula 2 3 2 2 4 2 2 2" xfId="14244" xr:uid="{CF5417EB-D46D-4767-AED6-7679F292DAC8}"/>
    <cellStyle name="Vírgula 2 3 2 2 4 2 3" xfId="8205" xr:uid="{72A0CE5B-7846-45D0-8754-C96DF509C566}"/>
    <cellStyle name="Vírgula 2 3 2 2 4 2 3 2" xfId="17258" xr:uid="{644028B7-B467-4650-BE69-80CCB8666ED1}"/>
    <cellStyle name="Vírgula 2 3 2 2 4 2 4" xfId="11226" xr:uid="{925C93E9-5043-4AAB-A968-EA573AE7ABFD}"/>
    <cellStyle name="Vírgula 2 3 2 2 4 3" xfId="3116" xr:uid="{5400605D-8461-48D5-9D21-362FB4DB9B53}"/>
    <cellStyle name="Vírgula 2 3 2 2 4 3 2" xfId="6195" xr:uid="{C2998281-747F-4B81-8D55-48AEB6EDB47A}"/>
    <cellStyle name="Vírgula 2 3 2 2 4 3 2 2" xfId="15248" xr:uid="{84277CE6-03E2-4659-834A-A9B4F709C48F}"/>
    <cellStyle name="Vírgula 2 3 2 2 4 3 3" xfId="9209" xr:uid="{987C5FC7-556D-44A5-91FC-95E7ED20A6E5}"/>
    <cellStyle name="Vírgula 2 3 2 2 4 3 3 2" xfId="18262" xr:uid="{155844B4-0DC7-4757-AE2C-942246DBD946}"/>
    <cellStyle name="Vírgula 2 3 2 2 4 3 4" xfId="12230" xr:uid="{C1C92624-032F-40ED-8E8B-0C6FD2497968}"/>
    <cellStyle name="Vírgula 2 3 2 2 4 4" xfId="4187" xr:uid="{D1AD058C-72FE-4218-98CA-447E993EA9E8}"/>
    <cellStyle name="Vírgula 2 3 2 2 4 4 2" xfId="13240" xr:uid="{03C4A600-0097-48C2-9254-E1EB48B57FBC}"/>
    <cellStyle name="Vírgula 2 3 2 2 4 5" xfId="7201" xr:uid="{0C65B6DA-A358-4F81-834D-AE23F162FF27}"/>
    <cellStyle name="Vírgula 2 3 2 2 4 5 2" xfId="16254" xr:uid="{1E028010-11A1-4D94-9AAE-4129CC6A8113}"/>
    <cellStyle name="Vírgula 2 3 2 2 4 6" xfId="10222" xr:uid="{FFF1419E-4E7F-4BAD-ACD9-9C1EE8A7AAC4}"/>
    <cellStyle name="Vírgula 2 3 2 2 5" xfId="1109" xr:uid="{64A48095-044F-4E21-A62C-7CF334F606B2}"/>
    <cellStyle name="Vírgula 2 3 2 2 5 2" xfId="2113" xr:uid="{6371B144-8A79-4E4B-A8C7-868FDDB316B3}"/>
    <cellStyle name="Vírgula 2 3 2 2 5 2 2" xfId="5192" xr:uid="{DAD59EB0-FC8E-427C-959D-DE2309E4D880}"/>
    <cellStyle name="Vírgula 2 3 2 2 5 2 2 2" xfId="14245" xr:uid="{F96B46A5-056F-4378-B6BB-9AB1DDCCFCCB}"/>
    <cellStyle name="Vírgula 2 3 2 2 5 2 3" xfId="8206" xr:uid="{341C6186-29AA-4117-B1E2-00D421FC1AE1}"/>
    <cellStyle name="Vírgula 2 3 2 2 5 2 3 2" xfId="17259" xr:uid="{604877F6-1F09-4E88-B772-3E726AAB1C55}"/>
    <cellStyle name="Vírgula 2 3 2 2 5 2 4" xfId="11227" xr:uid="{1E0350B9-04A2-4415-841E-9CA4AD7144BE}"/>
    <cellStyle name="Vírgula 2 3 2 2 5 3" xfId="3117" xr:uid="{3591B88D-CABB-436E-A207-2438598E530E}"/>
    <cellStyle name="Vírgula 2 3 2 2 5 3 2" xfId="6196" xr:uid="{9BC42791-342E-417A-847F-03BCF2B587A3}"/>
    <cellStyle name="Vírgula 2 3 2 2 5 3 2 2" xfId="15249" xr:uid="{8DAFC982-15D8-494D-A1DF-B0C831DE5C3E}"/>
    <cellStyle name="Vírgula 2 3 2 2 5 3 3" xfId="9210" xr:uid="{8FB9AE85-3D28-4EA5-AD9A-B27149961397}"/>
    <cellStyle name="Vírgula 2 3 2 2 5 3 3 2" xfId="18263" xr:uid="{AD7519B8-69A2-4B1F-8DBA-5FC31EF6850A}"/>
    <cellStyle name="Vírgula 2 3 2 2 5 3 4" xfId="12231" xr:uid="{D46304E8-BC54-4F55-8C83-F4188D80EBA1}"/>
    <cellStyle name="Vírgula 2 3 2 2 5 4" xfId="4188" xr:uid="{23D7B3CA-5B1A-45C4-917E-F31B30AC65C9}"/>
    <cellStyle name="Vírgula 2 3 2 2 5 4 2" xfId="13241" xr:uid="{C570E2D9-B056-4CD1-8A63-C92DDB49FE5E}"/>
    <cellStyle name="Vírgula 2 3 2 2 5 5" xfId="7202" xr:uid="{80A6AA1E-045F-47FC-A372-9AE9C38DCB50}"/>
    <cellStyle name="Vírgula 2 3 2 2 5 5 2" xfId="16255" xr:uid="{C30A0490-1D15-4F30-AA72-5AE2531CF0A7}"/>
    <cellStyle name="Vírgula 2 3 2 2 5 6" xfId="10223" xr:uid="{A939F4CC-42FF-410F-ADBC-44D582AFE91D}"/>
    <cellStyle name="Vírgula 2 3 2 2 6" xfId="1276" xr:uid="{031B0C9C-0D17-4C23-9EE7-13DC1FC6D42E}"/>
    <cellStyle name="Vírgula 2 3 2 2 6 2" xfId="4355" xr:uid="{FFF75998-39E3-4B83-B397-F4E8A8C1515D}"/>
    <cellStyle name="Vírgula 2 3 2 2 6 2 2" xfId="13408" xr:uid="{DFE07632-6A70-44F9-8762-D3449E02E28B}"/>
    <cellStyle name="Vírgula 2 3 2 2 6 3" xfId="7369" xr:uid="{7DE303EE-6394-402B-A4D7-8C4F54342B1C}"/>
    <cellStyle name="Vírgula 2 3 2 2 6 3 2" xfId="16422" xr:uid="{46C8F329-276B-4BDF-B77B-B9C2067DA62F}"/>
    <cellStyle name="Vírgula 2 3 2 2 6 4" xfId="10390" xr:uid="{711240C7-32E5-44F4-903E-13A4AAECAA23}"/>
    <cellStyle name="Vírgula 2 3 2 2 7" xfId="2280" xr:uid="{FA4B3A60-444B-45DD-BA76-A8B10D2F1B9B}"/>
    <cellStyle name="Vírgula 2 3 2 2 7 2" xfId="5359" xr:uid="{2435AE40-F111-4194-B772-443E30D503AB}"/>
    <cellStyle name="Vírgula 2 3 2 2 7 2 2" xfId="14412" xr:uid="{C974E011-5B1D-44A0-AA6A-EB61A5CBAC63}"/>
    <cellStyle name="Vírgula 2 3 2 2 7 3" xfId="8373" xr:uid="{971F4CC5-3F63-4D5C-9E84-4C6A24D61C06}"/>
    <cellStyle name="Vírgula 2 3 2 2 7 3 2" xfId="17426" xr:uid="{E49CE782-726C-4D21-82A5-0C82C870BC57}"/>
    <cellStyle name="Vírgula 2 3 2 2 7 4" xfId="11394" xr:uid="{63C5057E-4F98-44A4-AA13-817EDDD5F321}"/>
    <cellStyle name="Vírgula 2 3 2 2 8" xfId="3349" xr:uid="{5BBD3FB9-8835-448E-A185-3A90F7405765}"/>
    <cellStyle name="Vírgula 2 3 2 2 8 2" xfId="12402" xr:uid="{15F35F9D-B896-47A5-9007-D0A6F20B7C23}"/>
    <cellStyle name="Vírgula 2 3 2 2 9" xfId="6363" xr:uid="{7DCE30C0-20C1-4C36-9B11-785F9DC9AE5B}"/>
    <cellStyle name="Vírgula 2 3 2 2 9 2" xfId="15416" xr:uid="{E794A81A-0BC1-49F8-9916-E038C2D4FAB8}"/>
    <cellStyle name="Vírgula 2 3 2 3" xfId="127" xr:uid="{4B5E4905-2947-4FB5-A222-F7D5A47C3C69}"/>
    <cellStyle name="Vírgula 2 3 2 3 2" xfId="454" xr:uid="{79252045-755C-4218-BCF3-7390B9F244DC}"/>
    <cellStyle name="Vírgula 2 3 2 3 2 2" xfId="1110" xr:uid="{93882098-CA6B-4D37-ADA4-3F377C3FEAB4}"/>
    <cellStyle name="Vírgula 2 3 2 3 2 2 2" xfId="2114" xr:uid="{164BD0DC-AE5C-4F73-B750-A4C9063C6F55}"/>
    <cellStyle name="Vírgula 2 3 2 3 2 2 2 2" xfId="5193" xr:uid="{CBFD09E1-6067-4658-930D-DBF72713059E}"/>
    <cellStyle name="Vírgula 2 3 2 3 2 2 2 2 2" xfId="14246" xr:uid="{41019B09-F27F-4721-931A-0B075D516C0A}"/>
    <cellStyle name="Vírgula 2 3 2 3 2 2 2 3" xfId="8207" xr:uid="{41550F20-7ABA-4021-A724-18E34AB3AE40}"/>
    <cellStyle name="Vírgula 2 3 2 3 2 2 2 3 2" xfId="17260" xr:uid="{E1B81A25-9CC2-4ED7-9598-ED739BEC8AB6}"/>
    <cellStyle name="Vírgula 2 3 2 3 2 2 2 4" xfId="11228" xr:uid="{D6F50D29-001F-41AB-B04A-67C27AA5C68B}"/>
    <cellStyle name="Vírgula 2 3 2 3 2 2 3" xfId="3118" xr:uid="{DED6E77D-B867-4745-BE8D-96C0657FD187}"/>
    <cellStyle name="Vírgula 2 3 2 3 2 2 3 2" xfId="6197" xr:uid="{A3D61668-7E5B-434D-8585-A19C0FEB18D3}"/>
    <cellStyle name="Vírgula 2 3 2 3 2 2 3 2 2" xfId="15250" xr:uid="{39A21096-6865-48C6-BE6D-FE28091A6310}"/>
    <cellStyle name="Vírgula 2 3 2 3 2 2 3 3" xfId="9211" xr:uid="{EF50109B-4F6B-4C98-A65A-3AF29623C319}"/>
    <cellStyle name="Vírgula 2 3 2 3 2 2 3 3 2" xfId="18264" xr:uid="{EEFB74C7-494F-4939-B218-07F3BBCD130E}"/>
    <cellStyle name="Vírgula 2 3 2 3 2 2 3 4" xfId="12232" xr:uid="{DD82ACFF-93D8-49E9-A625-66A1ED9A5198}"/>
    <cellStyle name="Vírgula 2 3 2 3 2 2 4" xfId="4189" xr:uid="{A3202746-A0B7-4410-9383-95A4B76BD5E3}"/>
    <cellStyle name="Vírgula 2 3 2 3 2 2 4 2" xfId="13242" xr:uid="{379DE784-3383-4F9A-BFCD-D9FED4AD4A47}"/>
    <cellStyle name="Vírgula 2 3 2 3 2 2 5" xfId="7203" xr:uid="{F9777CAB-0B40-4893-8161-19CDE44DAACF}"/>
    <cellStyle name="Vírgula 2 3 2 3 2 2 5 2" xfId="16256" xr:uid="{125B9429-9468-4BCD-932E-43EABDA78679}"/>
    <cellStyle name="Vírgula 2 3 2 3 2 2 6" xfId="10224" xr:uid="{E4A75745-5945-4E92-9061-BF28521C31B0}"/>
    <cellStyle name="Vírgula 2 3 2 3 2 3" xfId="1111" xr:uid="{0CD842D2-2904-44BE-BE07-C3136CE10968}"/>
    <cellStyle name="Vírgula 2 3 2 3 2 3 2" xfId="2115" xr:uid="{2518B9A7-934F-41AD-9E04-5A4030E93640}"/>
    <cellStyle name="Vírgula 2 3 2 3 2 3 2 2" xfId="5194" xr:uid="{49DADD9D-D59B-45F7-A4ED-4C0B18270E51}"/>
    <cellStyle name="Vírgula 2 3 2 3 2 3 2 2 2" xfId="14247" xr:uid="{2C1ADD36-AC87-489F-B879-7A1A8A37EAE4}"/>
    <cellStyle name="Vírgula 2 3 2 3 2 3 2 3" xfId="8208" xr:uid="{BD93C4F1-CA28-42CF-9CA4-E62F8F69DF47}"/>
    <cellStyle name="Vírgula 2 3 2 3 2 3 2 3 2" xfId="17261" xr:uid="{8B0D1518-9C09-44DD-8922-7F4E8F6A476A}"/>
    <cellStyle name="Vírgula 2 3 2 3 2 3 2 4" xfId="11229" xr:uid="{EC4FA326-6B93-4213-93EB-7929B6F16743}"/>
    <cellStyle name="Vírgula 2 3 2 3 2 3 3" xfId="3119" xr:uid="{35CD9D31-7B3C-4EBE-80DC-0DBD34772AE3}"/>
    <cellStyle name="Vírgula 2 3 2 3 2 3 3 2" xfId="6198" xr:uid="{90638CE9-F8BF-4D6F-9912-899F8564696F}"/>
    <cellStyle name="Vírgula 2 3 2 3 2 3 3 2 2" xfId="15251" xr:uid="{9007B5FF-C7C4-4982-A9F7-7E6F096F1EEC}"/>
    <cellStyle name="Vírgula 2 3 2 3 2 3 3 3" xfId="9212" xr:uid="{B0EDAEF3-B137-4D97-A6A7-2DA3EED27892}"/>
    <cellStyle name="Vírgula 2 3 2 3 2 3 3 3 2" xfId="18265" xr:uid="{3D1CCC37-1D32-402F-94F0-F17349508D21}"/>
    <cellStyle name="Vírgula 2 3 2 3 2 3 3 4" xfId="12233" xr:uid="{67B277AC-2200-4480-BE2F-9AAB9A1A86E1}"/>
    <cellStyle name="Vírgula 2 3 2 3 2 3 4" xfId="4190" xr:uid="{EE4B9842-2AAF-41C6-ABD9-1E2D816D758D}"/>
    <cellStyle name="Vírgula 2 3 2 3 2 3 4 2" xfId="13243" xr:uid="{C1F52AA6-3260-4C4F-B58F-29FC5C61D4E7}"/>
    <cellStyle name="Vírgula 2 3 2 3 2 3 5" xfId="7204" xr:uid="{DF2F982C-9F02-4C06-B3EB-4197945AA4F8}"/>
    <cellStyle name="Vírgula 2 3 2 3 2 3 5 2" xfId="16257" xr:uid="{95E0D852-0E43-48CC-8A47-9D280CC98CF9}"/>
    <cellStyle name="Vírgula 2 3 2 3 2 3 6" xfId="10225" xr:uid="{85E28B5A-F801-4815-8912-53A501392E12}"/>
    <cellStyle name="Vírgula 2 3 2 3 2 4" xfId="1463" xr:uid="{A6ACB86B-FDD2-426F-8110-ABAEC64CEA86}"/>
    <cellStyle name="Vírgula 2 3 2 3 2 4 2" xfId="4542" xr:uid="{D1518808-F23C-471B-BDB6-D9F78F59B2B5}"/>
    <cellStyle name="Vírgula 2 3 2 3 2 4 2 2" xfId="13595" xr:uid="{30A49ED0-FB6D-4B3C-90E5-F1CAF31C6905}"/>
    <cellStyle name="Vírgula 2 3 2 3 2 4 3" xfId="7556" xr:uid="{7FE2D8A2-39AA-4ABF-8594-FB02DB8D7D5E}"/>
    <cellStyle name="Vírgula 2 3 2 3 2 4 3 2" xfId="16609" xr:uid="{9FFDBED4-801D-40E9-875E-78CF23609BFF}"/>
    <cellStyle name="Vírgula 2 3 2 3 2 4 4" xfId="10577" xr:uid="{7A05042B-DD8F-4481-9529-E1F672242677}"/>
    <cellStyle name="Vírgula 2 3 2 3 2 5" xfId="2467" xr:uid="{B731CAAC-1C33-4E9E-891E-91212970B3CE}"/>
    <cellStyle name="Vírgula 2 3 2 3 2 5 2" xfId="5546" xr:uid="{4636FB7D-59D9-4C7A-B24F-E92058D7EC05}"/>
    <cellStyle name="Vírgula 2 3 2 3 2 5 2 2" xfId="14599" xr:uid="{847B1553-CAB5-48EC-B47D-BC3EA2258AD3}"/>
    <cellStyle name="Vírgula 2 3 2 3 2 5 3" xfId="8560" xr:uid="{E2BAD21A-F1C3-45AC-B188-543CB3F2E240}"/>
    <cellStyle name="Vírgula 2 3 2 3 2 5 3 2" xfId="17613" xr:uid="{80E3AF70-0970-4915-A55F-7F5203F6A41D}"/>
    <cellStyle name="Vírgula 2 3 2 3 2 5 4" xfId="11581" xr:uid="{A4E87AFC-2532-4B60-8F3E-C369F61CD438}"/>
    <cellStyle name="Vírgula 2 3 2 3 2 6" xfId="3537" xr:uid="{DF732489-2CDB-4E4E-89C9-309AF8123378}"/>
    <cellStyle name="Vírgula 2 3 2 3 2 6 2" xfId="12590" xr:uid="{77437E64-CFE9-4D6F-BF70-C20F72A48ACA}"/>
    <cellStyle name="Vírgula 2 3 2 3 2 7" xfId="6551" xr:uid="{175E283A-FF7D-4852-B877-F8029FD2BB1C}"/>
    <cellStyle name="Vírgula 2 3 2 3 2 7 2" xfId="15604" xr:uid="{6CF5666E-11B7-4381-8DF8-B0A1B49D4AD8}"/>
    <cellStyle name="Vírgula 2 3 2 3 2 8" xfId="9571" xr:uid="{29B422BC-4FB0-4942-9429-DD6C06AC81C4}"/>
    <cellStyle name="Vírgula 2 3 2 3 3" xfId="1112" xr:uid="{926C39DA-EBCB-4AB0-AEF8-29C5883DE709}"/>
    <cellStyle name="Vírgula 2 3 2 3 3 2" xfId="2116" xr:uid="{7693EBCD-35CB-4384-865D-876BB0C519FF}"/>
    <cellStyle name="Vírgula 2 3 2 3 3 2 2" xfId="5195" xr:uid="{8115D069-E8A8-4EEA-B880-02BA5514C00C}"/>
    <cellStyle name="Vírgula 2 3 2 3 3 2 2 2" xfId="14248" xr:uid="{A4C11FED-71A2-44A7-BEFB-52B54A8C2712}"/>
    <cellStyle name="Vírgula 2 3 2 3 3 2 3" xfId="8209" xr:uid="{F664EE64-3282-41B5-9DA1-A951F3BF800A}"/>
    <cellStyle name="Vírgula 2 3 2 3 3 2 3 2" xfId="17262" xr:uid="{7A339915-76EF-48C4-9456-3C84D35A48D9}"/>
    <cellStyle name="Vírgula 2 3 2 3 3 2 4" xfId="11230" xr:uid="{7BCCF213-77D3-4AB6-B59A-F10AF1AEBAB1}"/>
    <cellStyle name="Vírgula 2 3 2 3 3 3" xfId="3120" xr:uid="{15025D91-5B4E-4E20-9906-70474AF652B2}"/>
    <cellStyle name="Vírgula 2 3 2 3 3 3 2" xfId="6199" xr:uid="{D447BFF6-802B-49A0-B829-652DF6D0735D}"/>
    <cellStyle name="Vírgula 2 3 2 3 3 3 2 2" xfId="15252" xr:uid="{31101BE2-9A70-46ED-BA7D-96043B96C711}"/>
    <cellStyle name="Vírgula 2 3 2 3 3 3 3" xfId="9213" xr:uid="{911AC94C-A994-44EC-815B-0D0D5757984E}"/>
    <cellStyle name="Vírgula 2 3 2 3 3 3 3 2" xfId="18266" xr:uid="{9562710E-CD5C-4C8F-A04A-FA182C9B7913}"/>
    <cellStyle name="Vírgula 2 3 2 3 3 3 4" xfId="12234" xr:uid="{598BE94B-B2A4-4934-BA88-0D191F2FD35D}"/>
    <cellStyle name="Vírgula 2 3 2 3 3 4" xfId="4191" xr:uid="{EED65B0B-9317-44B5-A76B-36BBDFF5D665}"/>
    <cellStyle name="Vírgula 2 3 2 3 3 4 2" xfId="13244" xr:uid="{E1B254D5-E1E5-45AF-A46A-B88B0971DCB7}"/>
    <cellStyle name="Vírgula 2 3 2 3 3 5" xfId="7205" xr:uid="{E7EF742C-C298-49AF-B40C-9402E1F09655}"/>
    <cellStyle name="Vírgula 2 3 2 3 3 5 2" xfId="16258" xr:uid="{35955C26-BCF5-4743-92BD-B54D1CFB48D6}"/>
    <cellStyle name="Vírgula 2 3 2 3 3 6" xfId="10226" xr:uid="{4047594F-B17E-4C94-AC0E-1A3FA66CE4E8}"/>
    <cellStyle name="Vírgula 2 3 2 3 4" xfId="1113" xr:uid="{9E652864-290A-40A7-924F-C9BEB5E69BA9}"/>
    <cellStyle name="Vírgula 2 3 2 3 4 2" xfId="2117" xr:uid="{DF8158B6-CCC7-46F7-92B1-C1AAACAF4ED7}"/>
    <cellStyle name="Vírgula 2 3 2 3 4 2 2" xfId="5196" xr:uid="{FA6438E3-2245-4011-A41E-3676231B2972}"/>
    <cellStyle name="Vírgula 2 3 2 3 4 2 2 2" xfId="14249" xr:uid="{7A838334-316B-4FBC-99CF-C2BF74103B7C}"/>
    <cellStyle name="Vírgula 2 3 2 3 4 2 3" xfId="8210" xr:uid="{9310663A-CD4A-4C28-A0B1-02C301417563}"/>
    <cellStyle name="Vírgula 2 3 2 3 4 2 3 2" xfId="17263" xr:uid="{6751B7E5-0C28-4B5A-9B28-46859F731231}"/>
    <cellStyle name="Vírgula 2 3 2 3 4 2 4" xfId="11231" xr:uid="{102AE897-FD09-4EE2-B2F6-5C53B3EAF1B7}"/>
    <cellStyle name="Vírgula 2 3 2 3 4 3" xfId="3121" xr:uid="{2904A7F6-622F-4108-8194-059AFF86117A}"/>
    <cellStyle name="Vírgula 2 3 2 3 4 3 2" xfId="6200" xr:uid="{226A116C-0EB4-4E16-B97F-490206A963F2}"/>
    <cellStyle name="Vírgula 2 3 2 3 4 3 2 2" xfId="15253" xr:uid="{B0AF52C2-855F-4F24-A10B-9AC921CF35B7}"/>
    <cellStyle name="Vírgula 2 3 2 3 4 3 3" xfId="9214" xr:uid="{D5692FF7-29C8-43C7-BFFB-242F8F3F785B}"/>
    <cellStyle name="Vírgula 2 3 2 3 4 3 3 2" xfId="18267" xr:uid="{6FBE0D0E-9F71-4CD8-99C4-2CC3B48F574B}"/>
    <cellStyle name="Vírgula 2 3 2 3 4 3 4" xfId="12235" xr:uid="{458A50E0-06DE-4BF2-ABB4-1F4308002E3F}"/>
    <cellStyle name="Vírgula 2 3 2 3 4 4" xfId="4192" xr:uid="{2857BE1A-214B-42D1-8909-052D56EBF59C}"/>
    <cellStyle name="Vírgula 2 3 2 3 4 4 2" xfId="13245" xr:uid="{91BB8456-82F6-4CE3-B2A1-0F71FE6A8630}"/>
    <cellStyle name="Vírgula 2 3 2 3 4 5" xfId="7206" xr:uid="{DA4D0A08-B6C2-497A-82D2-66CD874F89DD}"/>
    <cellStyle name="Vírgula 2 3 2 3 4 5 2" xfId="16259" xr:uid="{6AE0FCC7-DE37-473A-BD52-42536E63E508}"/>
    <cellStyle name="Vírgula 2 3 2 3 4 6" xfId="10227" xr:uid="{A6D32EA8-5F56-4AA2-8EC7-F353CFD8DD5D}"/>
    <cellStyle name="Vírgula 2 3 2 3 5" xfId="1292" xr:uid="{00F1FE03-9596-426D-A508-702EF26F577C}"/>
    <cellStyle name="Vírgula 2 3 2 3 5 2" xfId="4371" xr:uid="{0CD3E1AA-97A4-4AD7-AD88-33CC065910D3}"/>
    <cellStyle name="Vírgula 2 3 2 3 5 2 2" xfId="13424" xr:uid="{33753853-56A6-4323-923B-6BA23D876685}"/>
    <cellStyle name="Vírgula 2 3 2 3 5 3" xfId="7385" xr:uid="{B8D0F708-34F3-4554-8812-3B248BDFA962}"/>
    <cellStyle name="Vírgula 2 3 2 3 5 3 2" xfId="16438" xr:uid="{34D8454D-FF3F-4F4D-A4AF-B7C5F1450BA3}"/>
    <cellStyle name="Vírgula 2 3 2 3 5 4" xfId="10406" xr:uid="{1E9AF708-9704-4045-856A-D5415870E0F8}"/>
    <cellStyle name="Vírgula 2 3 2 3 6" xfId="2296" xr:uid="{E17D1E1E-3A29-48B5-B402-B129EAD1DCB2}"/>
    <cellStyle name="Vírgula 2 3 2 3 6 2" xfId="5375" xr:uid="{12539D48-D82E-40A3-9B32-021888739BCA}"/>
    <cellStyle name="Vírgula 2 3 2 3 6 2 2" xfId="14428" xr:uid="{7F60BF1C-530B-4DB2-8E40-DD25E2210EB1}"/>
    <cellStyle name="Vírgula 2 3 2 3 6 3" xfId="8389" xr:uid="{C953C094-1DC1-4949-8F4B-3AC4CE5D9079}"/>
    <cellStyle name="Vírgula 2 3 2 3 6 3 2" xfId="17442" xr:uid="{B3029E29-DDE1-4AE0-9058-8E29F6CB1564}"/>
    <cellStyle name="Vírgula 2 3 2 3 6 4" xfId="11410" xr:uid="{3654D422-8C9E-4C71-ABF5-16D27A3780DF}"/>
    <cellStyle name="Vírgula 2 3 2 3 7" xfId="3365" xr:uid="{E3F3EA00-26B6-456A-8E64-151AF5B7B680}"/>
    <cellStyle name="Vírgula 2 3 2 3 7 2" xfId="12418" xr:uid="{D9593EB3-7BE1-4E96-9E76-D37F2C26E08D}"/>
    <cellStyle name="Vírgula 2 3 2 3 8" xfId="6379" xr:uid="{EC443712-16F2-4B29-B661-43A06FEBA333}"/>
    <cellStyle name="Vírgula 2 3 2 3 8 2" xfId="15432" xr:uid="{A4A33DB3-562A-4C63-95EA-03BB20AB23F9}"/>
    <cellStyle name="Vírgula 2 3 2 3 9" xfId="9399" xr:uid="{3E8420F1-CC3A-4CE6-B063-88CD657857E8}"/>
    <cellStyle name="Vírgula 2 3 2 4" xfId="422" xr:uid="{A496F732-6899-4582-98CA-E6EF23E052FC}"/>
    <cellStyle name="Vírgula 2 3 2 4 2" xfId="1114" xr:uid="{6E18CD1A-795B-4725-AE1B-09B49BC1B191}"/>
    <cellStyle name="Vírgula 2 3 2 4 2 2" xfId="2118" xr:uid="{AD779FDC-1961-4E35-9FB9-D069079CA71C}"/>
    <cellStyle name="Vírgula 2 3 2 4 2 2 2" xfId="5197" xr:uid="{B7E4B1AA-D268-4B1F-82EB-B963A9864841}"/>
    <cellStyle name="Vírgula 2 3 2 4 2 2 2 2" xfId="14250" xr:uid="{F4389042-B6C9-46CD-82FC-E86A87074602}"/>
    <cellStyle name="Vírgula 2 3 2 4 2 2 3" xfId="8211" xr:uid="{17F664CC-80CA-4FDB-B6B3-7CDCADA271CE}"/>
    <cellStyle name="Vírgula 2 3 2 4 2 2 3 2" xfId="17264" xr:uid="{05178CC9-B67F-45A9-B046-7B78F46104A6}"/>
    <cellStyle name="Vírgula 2 3 2 4 2 2 4" xfId="11232" xr:uid="{64C485BF-0584-4CB7-8E04-E54B77001831}"/>
    <cellStyle name="Vírgula 2 3 2 4 2 3" xfId="3122" xr:uid="{9C1C9C7F-AF73-475A-8D1F-D0AF327C27C1}"/>
    <cellStyle name="Vírgula 2 3 2 4 2 3 2" xfId="6201" xr:uid="{11F3B0AE-8CC4-409D-8E13-F19B7116F67D}"/>
    <cellStyle name="Vírgula 2 3 2 4 2 3 2 2" xfId="15254" xr:uid="{E9BC20EE-2F43-4FA1-BDB2-8F23994FC342}"/>
    <cellStyle name="Vírgula 2 3 2 4 2 3 3" xfId="9215" xr:uid="{0FFED0FA-0CE4-4BD9-90E0-6BA2A8876306}"/>
    <cellStyle name="Vírgula 2 3 2 4 2 3 3 2" xfId="18268" xr:uid="{A8AE84D7-E172-4E67-8672-DC2993BC8FC1}"/>
    <cellStyle name="Vírgula 2 3 2 4 2 3 4" xfId="12236" xr:uid="{449DB89A-E6D3-4AA0-B376-F921DB71F0AC}"/>
    <cellStyle name="Vírgula 2 3 2 4 2 4" xfId="4193" xr:uid="{E19360D5-6FF3-4819-B7A6-69EA7243B1EA}"/>
    <cellStyle name="Vírgula 2 3 2 4 2 4 2" xfId="13246" xr:uid="{BE6DFF10-2ED5-4032-972E-C23E4F418097}"/>
    <cellStyle name="Vírgula 2 3 2 4 2 5" xfId="7207" xr:uid="{2438170B-ED70-47F8-9316-EAD24686AEAD}"/>
    <cellStyle name="Vírgula 2 3 2 4 2 5 2" xfId="16260" xr:uid="{5B83C4B6-A631-44F3-B97D-8D31A474D42D}"/>
    <cellStyle name="Vírgula 2 3 2 4 2 6" xfId="10228" xr:uid="{6408C487-17CE-41C6-BD51-4B136A3EA892}"/>
    <cellStyle name="Vírgula 2 3 2 4 3" xfId="1115" xr:uid="{6D083DAD-4B23-43E1-991F-0D366932CC7F}"/>
    <cellStyle name="Vírgula 2 3 2 4 3 2" xfId="2119" xr:uid="{EA173AE3-9C3E-4D43-84C6-C71F0D04CE0B}"/>
    <cellStyle name="Vírgula 2 3 2 4 3 2 2" xfId="5198" xr:uid="{65B72758-037A-4115-8E42-7D143C726F22}"/>
    <cellStyle name="Vírgula 2 3 2 4 3 2 2 2" xfId="14251" xr:uid="{31A530FE-C59F-4AAF-A4EF-A560B2336325}"/>
    <cellStyle name="Vírgula 2 3 2 4 3 2 3" xfId="8212" xr:uid="{ED5C55B7-8485-4A0A-841D-C170F397C61D}"/>
    <cellStyle name="Vírgula 2 3 2 4 3 2 3 2" xfId="17265" xr:uid="{6349E1AE-76A8-42BD-9D3B-0B323C480B3F}"/>
    <cellStyle name="Vírgula 2 3 2 4 3 2 4" xfId="11233" xr:uid="{FEEA966F-57E4-4938-9692-9F9E31CE614B}"/>
    <cellStyle name="Vírgula 2 3 2 4 3 3" xfId="3123" xr:uid="{0CCF192C-080F-4E2D-81D1-CF0C97A61DAC}"/>
    <cellStyle name="Vírgula 2 3 2 4 3 3 2" xfId="6202" xr:uid="{900E9DBF-B8F9-4028-867D-77BC014C1A08}"/>
    <cellStyle name="Vírgula 2 3 2 4 3 3 2 2" xfId="15255" xr:uid="{DB982A2A-E026-4FC4-8CFB-DD2182E84B2F}"/>
    <cellStyle name="Vírgula 2 3 2 4 3 3 3" xfId="9216" xr:uid="{0BE83C86-50A6-460E-88EC-B4031E043131}"/>
    <cellStyle name="Vírgula 2 3 2 4 3 3 3 2" xfId="18269" xr:uid="{0A91DC69-2E7D-4769-A24E-E1630FEEF212}"/>
    <cellStyle name="Vírgula 2 3 2 4 3 3 4" xfId="12237" xr:uid="{807188F0-74EA-4B62-A0CB-97E6F445241B}"/>
    <cellStyle name="Vírgula 2 3 2 4 3 4" xfId="4194" xr:uid="{08707188-D054-4013-B84E-71F2225E555E}"/>
    <cellStyle name="Vírgula 2 3 2 4 3 4 2" xfId="13247" xr:uid="{4C3CC943-2F75-4FEC-A1F2-AF406CEA0AB6}"/>
    <cellStyle name="Vírgula 2 3 2 4 3 5" xfId="7208" xr:uid="{AD1545C9-3F1F-4DAE-83B4-F139EC1E5C3E}"/>
    <cellStyle name="Vírgula 2 3 2 4 3 5 2" xfId="16261" xr:uid="{41097D55-F8E9-4D0A-A210-F0377435BFE3}"/>
    <cellStyle name="Vírgula 2 3 2 4 3 6" xfId="10229" xr:uid="{7A09A6D3-ABF6-4E6C-A2EB-8FD1420289C6}"/>
    <cellStyle name="Vírgula 2 3 2 4 4" xfId="1431" xr:uid="{642A4E4E-AD50-437D-9A4F-A1813722DE41}"/>
    <cellStyle name="Vírgula 2 3 2 4 4 2" xfId="4510" xr:uid="{D1A9AA1E-6730-4446-A986-D1201DFF0FE4}"/>
    <cellStyle name="Vírgula 2 3 2 4 4 2 2" xfId="13563" xr:uid="{B6C20BAE-B38B-43D5-9FA2-30F327199327}"/>
    <cellStyle name="Vírgula 2 3 2 4 4 3" xfId="7524" xr:uid="{61E33F20-C383-43E5-9FE2-CA3CE34776F2}"/>
    <cellStyle name="Vírgula 2 3 2 4 4 3 2" xfId="16577" xr:uid="{7B8D672A-F471-4DB9-8604-1B9F83737ED2}"/>
    <cellStyle name="Vírgula 2 3 2 4 4 4" xfId="10545" xr:uid="{37F51C0E-88CA-421F-96E4-3E9BE67CBF16}"/>
    <cellStyle name="Vírgula 2 3 2 4 5" xfId="2435" xr:uid="{18720935-464A-4986-9FB8-E81DC9FDB273}"/>
    <cellStyle name="Vírgula 2 3 2 4 5 2" xfId="5514" xr:uid="{BB1943A0-BD29-4807-87C3-77C021588B7A}"/>
    <cellStyle name="Vírgula 2 3 2 4 5 2 2" xfId="14567" xr:uid="{43DDFF0B-B594-4C31-8E7B-75C183AB8BFD}"/>
    <cellStyle name="Vírgula 2 3 2 4 5 3" xfId="8528" xr:uid="{F0059414-BCCD-447C-B3EA-F08766949E4F}"/>
    <cellStyle name="Vírgula 2 3 2 4 5 3 2" xfId="17581" xr:uid="{5AAF284C-8AC1-4C78-9EA4-C71C5CD47BE6}"/>
    <cellStyle name="Vírgula 2 3 2 4 5 4" xfId="11549" xr:uid="{47508B10-6296-47B0-9624-D18657B9F1B0}"/>
    <cellStyle name="Vírgula 2 3 2 4 6" xfId="3505" xr:uid="{D1737428-E968-496B-8F48-7B98DF5AEABE}"/>
    <cellStyle name="Vírgula 2 3 2 4 6 2" xfId="12558" xr:uid="{420F7272-0557-4FD7-94E8-9FCAABD9ECEC}"/>
    <cellStyle name="Vírgula 2 3 2 4 7" xfId="6519" xr:uid="{B8FBD794-B1C5-4ED1-B7A7-ECB43ADDEEB9}"/>
    <cellStyle name="Vírgula 2 3 2 4 7 2" xfId="15572" xr:uid="{7787DF93-F7DC-4DD3-9592-2D03F8A51DD3}"/>
    <cellStyle name="Vírgula 2 3 2 4 8" xfId="9539" xr:uid="{ABA29AF8-E7BB-4F42-B663-5BA01942A37B}"/>
    <cellStyle name="Vírgula 2 3 2 5" xfId="1116" xr:uid="{C7EF757C-4C09-4456-847A-4E79CFA36BF9}"/>
    <cellStyle name="Vírgula 2 3 2 5 2" xfId="2120" xr:uid="{328D582C-67C0-438D-99BE-EC15EDBDFFFA}"/>
    <cellStyle name="Vírgula 2 3 2 5 2 2" xfId="5199" xr:uid="{25D2C7D3-00FB-4FCE-8394-7CA0A57836DA}"/>
    <cellStyle name="Vírgula 2 3 2 5 2 2 2" xfId="14252" xr:uid="{CD64B0EC-95AF-4033-AEA3-29B378080506}"/>
    <cellStyle name="Vírgula 2 3 2 5 2 3" xfId="8213" xr:uid="{E480C4E0-F948-4C82-851A-D7AF945C29A8}"/>
    <cellStyle name="Vírgula 2 3 2 5 2 3 2" xfId="17266" xr:uid="{66F6FFA4-18E0-4FD7-9BD5-4D50E579A25D}"/>
    <cellStyle name="Vírgula 2 3 2 5 2 4" xfId="11234" xr:uid="{3C6577B7-A8F4-4B56-85B9-4B68AB9D839B}"/>
    <cellStyle name="Vírgula 2 3 2 5 3" xfId="3124" xr:uid="{9AB7D506-D679-4E12-834D-F3B2598DCA2A}"/>
    <cellStyle name="Vírgula 2 3 2 5 3 2" xfId="6203" xr:uid="{4F3E2A81-3CF2-47CB-A120-8120F8179F02}"/>
    <cellStyle name="Vírgula 2 3 2 5 3 2 2" xfId="15256" xr:uid="{76A04F01-8BAF-4A7A-A9A3-883E7C28A3B2}"/>
    <cellStyle name="Vírgula 2 3 2 5 3 3" xfId="9217" xr:uid="{ADBA54BE-D8CA-4BB9-85D5-F818E5169A5C}"/>
    <cellStyle name="Vírgula 2 3 2 5 3 3 2" xfId="18270" xr:uid="{D690A69F-79F0-46F0-A737-E9A1474A2351}"/>
    <cellStyle name="Vírgula 2 3 2 5 3 4" xfId="12238" xr:uid="{0218DB26-D1BA-4641-A1F5-F52993A14092}"/>
    <cellStyle name="Vírgula 2 3 2 5 4" xfId="4195" xr:uid="{4803E4FD-6177-4265-9C43-4B0144B883B9}"/>
    <cellStyle name="Vírgula 2 3 2 5 4 2" xfId="13248" xr:uid="{35C208D2-35C3-4822-B78B-FE1A797E3F57}"/>
    <cellStyle name="Vírgula 2 3 2 5 5" xfId="7209" xr:uid="{D132CCF5-0D3A-408A-9B78-6DB7C55613B2}"/>
    <cellStyle name="Vírgula 2 3 2 5 5 2" xfId="16262" xr:uid="{3F2B1DF4-C904-4157-AEEF-0584C6BA5C83}"/>
    <cellStyle name="Vírgula 2 3 2 5 6" xfId="10230" xr:uid="{B42178F0-DC34-4BDB-BBDF-B96EF1B169F7}"/>
    <cellStyle name="Vírgula 2 3 2 6" xfId="1117" xr:uid="{4FB08E30-B4AB-4C06-ABB0-08BB0EA68A38}"/>
    <cellStyle name="Vírgula 2 3 2 6 2" xfId="2121" xr:uid="{4015FFE1-4D71-45C8-B282-780D13E2E38D}"/>
    <cellStyle name="Vírgula 2 3 2 6 2 2" xfId="5200" xr:uid="{9DA6D777-6983-4EBD-85C8-4E66F90AFEA0}"/>
    <cellStyle name="Vírgula 2 3 2 6 2 2 2" xfId="14253" xr:uid="{D9A6AED3-3968-4CD7-A31A-CF33916713AE}"/>
    <cellStyle name="Vírgula 2 3 2 6 2 3" xfId="8214" xr:uid="{4D31EF72-7CAE-45EA-A7FB-F23A7805402C}"/>
    <cellStyle name="Vírgula 2 3 2 6 2 3 2" xfId="17267" xr:uid="{E068C5E3-0E6C-4BC1-A322-9B32C7653964}"/>
    <cellStyle name="Vírgula 2 3 2 6 2 4" xfId="11235" xr:uid="{75F66B49-928C-452D-89D3-055EF8A939E4}"/>
    <cellStyle name="Vírgula 2 3 2 6 3" xfId="3125" xr:uid="{523B9A16-2A36-464B-923B-A93B7E402CD0}"/>
    <cellStyle name="Vírgula 2 3 2 6 3 2" xfId="6204" xr:uid="{DC54E02D-0BF1-4357-A81E-44C43BA12654}"/>
    <cellStyle name="Vírgula 2 3 2 6 3 2 2" xfId="15257" xr:uid="{659FAC5B-3431-468A-8F7D-162B9A6DF8DC}"/>
    <cellStyle name="Vírgula 2 3 2 6 3 3" xfId="9218" xr:uid="{2356D73D-26B8-4940-805D-0464A5998BAD}"/>
    <cellStyle name="Vírgula 2 3 2 6 3 3 2" xfId="18271" xr:uid="{C8CF476F-DF3C-46B8-8BAC-28B3CCFB4F76}"/>
    <cellStyle name="Vírgula 2 3 2 6 3 4" xfId="12239" xr:uid="{76A6CA0C-98E5-46FC-919F-0286372B289C}"/>
    <cellStyle name="Vírgula 2 3 2 6 4" xfId="4196" xr:uid="{8BB07850-EB9A-4EF3-945D-59D43DFA29C8}"/>
    <cellStyle name="Vírgula 2 3 2 6 4 2" xfId="13249" xr:uid="{0B10DC10-D63E-40D3-A16B-70E8D78F63A7}"/>
    <cellStyle name="Vírgula 2 3 2 6 5" xfId="7210" xr:uid="{98198D1C-EF60-42EF-B0BA-8AD5B22BA15E}"/>
    <cellStyle name="Vírgula 2 3 2 6 5 2" xfId="16263" xr:uid="{45E72746-D9B2-4B82-BEB2-EDA2B7D07605}"/>
    <cellStyle name="Vírgula 2 3 2 6 6" xfId="10231" xr:uid="{6B053E54-B5D1-4AA6-8C49-C1E6BFDBB2A3}"/>
    <cellStyle name="Vírgula 2 3 2 7" xfId="1260" xr:uid="{CA969F35-767C-4D6D-BB0F-DE4181987460}"/>
    <cellStyle name="Vírgula 2 3 2 7 2" xfId="4339" xr:uid="{8CF803DF-2629-4876-920A-98BA1469787B}"/>
    <cellStyle name="Vírgula 2 3 2 7 2 2" xfId="13392" xr:uid="{E00BA77A-329F-4BD7-A5A9-7CA3D1251EAF}"/>
    <cellStyle name="Vírgula 2 3 2 7 3" xfId="7353" xr:uid="{30726450-F27C-4C29-BDC6-63F3F1A36252}"/>
    <cellStyle name="Vírgula 2 3 2 7 3 2" xfId="16406" xr:uid="{8B55D095-CD2B-4C87-9A71-CE4868086AD0}"/>
    <cellStyle name="Vírgula 2 3 2 7 4" xfId="10374" xr:uid="{0BF96D13-A826-4CB4-B830-D73E99A0D81D}"/>
    <cellStyle name="Vírgula 2 3 2 8" xfId="2264" xr:uid="{0F1D25AF-AAE0-4FF1-9AB2-F8C7F7E00D71}"/>
    <cellStyle name="Vírgula 2 3 2 8 2" xfId="5343" xr:uid="{5D8B370D-55B4-4280-922C-96BC47DFE40D}"/>
    <cellStyle name="Vírgula 2 3 2 8 2 2" xfId="14396" xr:uid="{F6864256-6F2D-4CB5-90CB-F959689E4EC4}"/>
    <cellStyle name="Vírgula 2 3 2 8 3" xfId="8357" xr:uid="{1BC614BC-4A08-4125-A217-AD3F961F8C56}"/>
    <cellStyle name="Vírgula 2 3 2 8 3 2" xfId="17410" xr:uid="{A66AFD5A-A3BA-4347-94C1-0C327C6E2CF0}"/>
    <cellStyle name="Vírgula 2 3 2 8 4" xfId="11378" xr:uid="{91934EE6-B66E-43FD-96B9-4EFDCBD76549}"/>
    <cellStyle name="Vírgula 2 3 2 9" xfId="3333" xr:uid="{539F5FB0-3AE1-47D8-947F-CBAAD6BBC29C}"/>
    <cellStyle name="Vírgula 2 3 2 9 2" xfId="12386" xr:uid="{4A78E208-2BF6-4EF1-9FF2-A398F9AE031C}"/>
    <cellStyle name="Vírgula 2 3 3" xfId="103" xr:uid="{E93C20D1-92F8-422F-885D-BF65C1ADADC8}"/>
    <cellStyle name="Vírgula 2 3 3 10" xfId="9375" xr:uid="{46B86650-FC1F-4522-A25D-1ED0FFA38BA8}"/>
    <cellStyle name="Vírgula 2 3 3 2" xfId="135" xr:uid="{505CABF3-AEE4-4E88-9DFA-3CAA8B8C64C6}"/>
    <cellStyle name="Vírgula 2 3 3 2 2" xfId="462" xr:uid="{821DC93F-DF0D-4ED7-B8E4-17CB8C79C560}"/>
    <cellStyle name="Vírgula 2 3 3 2 2 2" xfId="1118" xr:uid="{7C2D904C-4ED8-4B53-B173-44D00B7066AC}"/>
    <cellStyle name="Vírgula 2 3 3 2 2 2 2" xfId="2122" xr:uid="{38AEBB39-8424-4D00-A07D-3FDFD60AEC9D}"/>
    <cellStyle name="Vírgula 2 3 3 2 2 2 2 2" xfId="5201" xr:uid="{638CA2E1-D730-40AF-9CF8-F11CB10E8C30}"/>
    <cellStyle name="Vírgula 2 3 3 2 2 2 2 2 2" xfId="14254" xr:uid="{A11472FE-E0F8-4C7B-910A-909B85E305AF}"/>
    <cellStyle name="Vírgula 2 3 3 2 2 2 2 3" xfId="8215" xr:uid="{C21D2A24-18D2-41F3-A9C7-EFC8E559F1EA}"/>
    <cellStyle name="Vírgula 2 3 3 2 2 2 2 3 2" xfId="17268" xr:uid="{F8F3CBC7-1072-4D8F-8F6C-7102903E9D86}"/>
    <cellStyle name="Vírgula 2 3 3 2 2 2 2 4" xfId="11236" xr:uid="{9B747567-0A30-4C53-96D9-3BC666F4030C}"/>
    <cellStyle name="Vírgula 2 3 3 2 2 2 3" xfId="3126" xr:uid="{8CA6D3B1-A6C8-481A-B9D6-1D828967BB93}"/>
    <cellStyle name="Vírgula 2 3 3 2 2 2 3 2" xfId="6205" xr:uid="{E007C46E-CEC7-4E3A-899A-26E80785C7CA}"/>
    <cellStyle name="Vírgula 2 3 3 2 2 2 3 2 2" xfId="15258" xr:uid="{D7F57CB2-EA1C-4977-835E-80F012E9BE52}"/>
    <cellStyle name="Vírgula 2 3 3 2 2 2 3 3" xfId="9219" xr:uid="{DEB980FC-6336-4186-B58E-ADD69BD18356}"/>
    <cellStyle name="Vírgula 2 3 3 2 2 2 3 3 2" xfId="18272" xr:uid="{EA9B3CAF-6754-4A47-98AD-7504CDAB3E6E}"/>
    <cellStyle name="Vírgula 2 3 3 2 2 2 3 4" xfId="12240" xr:uid="{8386D47C-B597-4F52-A5CF-DC2B9C56F609}"/>
    <cellStyle name="Vírgula 2 3 3 2 2 2 4" xfId="4197" xr:uid="{D2141E06-2BE9-4D66-AF27-A03838E4709C}"/>
    <cellStyle name="Vírgula 2 3 3 2 2 2 4 2" xfId="13250" xr:uid="{B59CEE84-E7A7-424F-82D0-89B19623138F}"/>
    <cellStyle name="Vírgula 2 3 3 2 2 2 5" xfId="7211" xr:uid="{22F22909-CAB3-4289-92EB-705C97342B93}"/>
    <cellStyle name="Vírgula 2 3 3 2 2 2 5 2" xfId="16264" xr:uid="{193CCF7E-A7C8-4D9D-AD3F-C3408E563903}"/>
    <cellStyle name="Vírgula 2 3 3 2 2 2 6" xfId="10232" xr:uid="{7C4FBEB3-C448-4E5D-AAB4-5E9D008F05B7}"/>
    <cellStyle name="Vírgula 2 3 3 2 2 3" xfId="1119" xr:uid="{AF3F0689-E94E-4ACD-88F4-C2FA70FD1ADA}"/>
    <cellStyle name="Vírgula 2 3 3 2 2 3 2" xfId="2123" xr:uid="{B95ACB96-098E-45D3-8D9D-5609BF861757}"/>
    <cellStyle name="Vírgula 2 3 3 2 2 3 2 2" xfId="5202" xr:uid="{56A9033F-DA89-4333-9925-F9843EC0C564}"/>
    <cellStyle name="Vírgula 2 3 3 2 2 3 2 2 2" xfId="14255" xr:uid="{4B65D7AA-1331-40C4-B3F9-2D28CE6FBCBF}"/>
    <cellStyle name="Vírgula 2 3 3 2 2 3 2 3" xfId="8216" xr:uid="{9FFAF1F4-0DEC-4968-9B73-919998A9C74E}"/>
    <cellStyle name="Vírgula 2 3 3 2 2 3 2 3 2" xfId="17269" xr:uid="{09BFC28F-5DD3-40CE-B671-C68A6FD6E32B}"/>
    <cellStyle name="Vírgula 2 3 3 2 2 3 2 4" xfId="11237" xr:uid="{3EAA2B4A-5C90-4F19-BE87-90776EE73A49}"/>
    <cellStyle name="Vírgula 2 3 3 2 2 3 3" xfId="3127" xr:uid="{4FF80FB2-4F0D-4418-9620-C93D517D26DF}"/>
    <cellStyle name="Vírgula 2 3 3 2 2 3 3 2" xfId="6206" xr:uid="{9AA77EAD-D21F-42B5-96C1-A7939195F6B6}"/>
    <cellStyle name="Vírgula 2 3 3 2 2 3 3 2 2" xfId="15259" xr:uid="{30FEF8F7-2B63-45FE-953E-9A676787F998}"/>
    <cellStyle name="Vírgula 2 3 3 2 2 3 3 3" xfId="9220" xr:uid="{2E12A14F-A90F-4E37-AEF1-4E993347DD86}"/>
    <cellStyle name="Vírgula 2 3 3 2 2 3 3 3 2" xfId="18273" xr:uid="{9AF852C4-E7D1-4DB5-A9B4-4D1190B3A706}"/>
    <cellStyle name="Vírgula 2 3 3 2 2 3 3 4" xfId="12241" xr:uid="{C8CCA997-73ED-4D89-97B3-40667128043E}"/>
    <cellStyle name="Vírgula 2 3 3 2 2 3 4" xfId="4198" xr:uid="{3CE747D2-4359-4D90-A8B6-75753FE09CFE}"/>
    <cellStyle name="Vírgula 2 3 3 2 2 3 4 2" xfId="13251" xr:uid="{0275440A-650F-4F11-8F38-C3F051B821E6}"/>
    <cellStyle name="Vírgula 2 3 3 2 2 3 5" xfId="7212" xr:uid="{21884321-BF88-4689-8D1E-BBD8D7BC684B}"/>
    <cellStyle name="Vírgula 2 3 3 2 2 3 5 2" xfId="16265" xr:uid="{E3889126-701B-49EF-B67F-32EA6B55C122}"/>
    <cellStyle name="Vírgula 2 3 3 2 2 3 6" xfId="10233" xr:uid="{BC198F85-F872-49F3-B3FC-35B5134226D7}"/>
    <cellStyle name="Vírgula 2 3 3 2 2 4" xfId="1471" xr:uid="{F64762FD-D339-4CF1-B116-113103FA316D}"/>
    <cellStyle name="Vírgula 2 3 3 2 2 4 2" xfId="4550" xr:uid="{FFC63935-E2D9-4595-9443-F907B38A52AB}"/>
    <cellStyle name="Vírgula 2 3 3 2 2 4 2 2" xfId="13603" xr:uid="{3DCC6AEB-673D-422A-84DC-223FBDB7819C}"/>
    <cellStyle name="Vírgula 2 3 3 2 2 4 3" xfId="7564" xr:uid="{8B2E15D1-7C9F-488E-86FC-E0AD382A596C}"/>
    <cellStyle name="Vírgula 2 3 3 2 2 4 3 2" xfId="16617" xr:uid="{ECC1C1D6-493A-4D0E-8FAC-856E25CDBFD8}"/>
    <cellStyle name="Vírgula 2 3 3 2 2 4 4" xfId="10585" xr:uid="{DB1F5697-7BED-4A54-A9FF-CED0B73C70A9}"/>
    <cellStyle name="Vírgula 2 3 3 2 2 5" xfId="2475" xr:uid="{903D4FCE-5D5C-4FDC-BEBA-A096B152B793}"/>
    <cellStyle name="Vírgula 2 3 3 2 2 5 2" xfId="5554" xr:uid="{481FA884-5D6E-4AE1-B91B-BE4AC78B3DD5}"/>
    <cellStyle name="Vírgula 2 3 3 2 2 5 2 2" xfId="14607" xr:uid="{C9DF6871-4946-4F1D-8A6F-8B0D14084B98}"/>
    <cellStyle name="Vírgula 2 3 3 2 2 5 3" xfId="8568" xr:uid="{77E75B6C-37E1-4323-BBDC-58370473929F}"/>
    <cellStyle name="Vírgula 2 3 3 2 2 5 3 2" xfId="17621" xr:uid="{2E639A42-2AB8-4CE5-B6AD-26DBD2E0CEE4}"/>
    <cellStyle name="Vírgula 2 3 3 2 2 5 4" xfId="11589" xr:uid="{D245BF5A-C3FA-4F2B-843E-8986A283C9F7}"/>
    <cellStyle name="Vírgula 2 3 3 2 2 6" xfId="3545" xr:uid="{D69CAE74-FDBB-43C0-9FF2-7502B46A4FF6}"/>
    <cellStyle name="Vírgula 2 3 3 2 2 6 2" xfId="12598" xr:uid="{236E1F74-EA52-4BEF-9A8C-6F9D41C753A3}"/>
    <cellStyle name="Vírgula 2 3 3 2 2 7" xfId="6559" xr:uid="{C78CDD28-E688-4461-A5A6-D7A0D9377C09}"/>
    <cellStyle name="Vírgula 2 3 3 2 2 7 2" xfId="15612" xr:uid="{5EEBED06-48C6-4B9F-9603-04F6118BD8FE}"/>
    <cellStyle name="Vírgula 2 3 3 2 2 8" xfId="9579" xr:uid="{BB6F79A9-B128-40C9-8B2A-BF1BD67D2AC7}"/>
    <cellStyle name="Vírgula 2 3 3 2 3" xfId="1120" xr:uid="{C911FAF7-5AEF-4CE0-9817-269C8FDD887C}"/>
    <cellStyle name="Vírgula 2 3 3 2 3 2" xfId="2124" xr:uid="{50C7ED27-7A4E-4EA0-900E-0F384E76A8A8}"/>
    <cellStyle name="Vírgula 2 3 3 2 3 2 2" xfId="5203" xr:uid="{D333A837-8FCB-46C4-ABBC-573CCC6B8B16}"/>
    <cellStyle name="Vírgula 2 3 3 2 3 2 2 2" xfId="14256" xr:uid="{B48B685C-F019-4D13-B51C-EBCC57B4CEAD}"/>
    <cellStyle name="Vírgula 2 3 3 2 3 2 3" xfId="8217" xr:uid="{F9C29DB5-612E-459B-9AB9-E1F04D747479}"/>
    <cellStyle name="Vírgula 2 3 3 2 3 2 3 2" xfId="17270" xr:uid="{EE8A6E2A-806C-407C-92CE-4889E14E30CA}"/>
    <cellStyle name="Vírgula 2 3 3 2 3 2 4" xfId="11238" xr:uid="{0C7C63EB-1DCE-41DC-B7CD-9C98C8ED864A}"/>
    <cellStyle name="Vírgula 2 3 3 2 3 3" xfId="3128" xr:uid="{6F345C7C-BB25-4BCD-B448-3809B33EBFEC}"/>
    <cellStyle name="Vírgula 2 3 3 2 3 3 2" xfId="6207" xr:uid="{5A131142-E13F-4306-91B2-37D714F9E9E9}"/>
    <cellStyle name="Vírgula 2 3 3 2 3 3 2 2" xfId="15260" xr:uid="{D64B0923-8704-4C9F-A033-DAFADE36EFD8}"/>
    <cellStyle name="Vírgula 2 3 3 2 3 3 3" xfId="9221" xr:uid="{3EF06AE9-965E-417B-AC33-FAE04E1F6529}"/>
    <cellStyle name="Vírgula 2 3 3 2 3 3 3 2" xfId="18274" xr:uid="{BB64B583-8A02-43CF-AC70-A6D3984CE55A}"/>
    <cellStyle name="Vírgula 2 3 3 2 3 3 4" xfId="12242" xr:uid="{9335F41F-CA06-496A-950C-4DB5D2C72659}"/>
    <cellStyle name="Vírgula 2 3 3 2 3 4" xfId="4199" xr:uid="{BD4AD54D-0AC0-4524-A9AC-15C145CE6EF1}"/>
    <cellStyle name="Vírgula 2 3 3 2 3 4 2" xfId="13252" xr:uid="{5654C98E-6B1A-4463-BD83-BAEB74E3EF23}"/>
    <cellStyle name="Vírgula 2 3 3 2 3 5" xfId="7213" xr:uid="{51E64FA0-7F08-4A9B-A9DF-F7521016F9D9}"/>
    <cellStyle name="Vírgula 2 3 3 2 3 5 2" xfId="16266" xr:uid="{523290E0-03AC-4288-A6F6-E5D01EB8D039}"/>
    <cellStyle name="Vírgula 2 3 3 2 3 6" xfId="10234" xr:uid="{859FBA29-9AED-492E-8A2E-F7B9AC55D77E}"/>
    <cellStyle name="Vírgula 2 3 3 2 4" xfId="1121" xr:uid="{32747215-CB92-4D57-9176-E4DE1AF0EC08}"/>
    <cellStyle name="Vírgula 2 3 3 2 4 2" xfId="2125" xr:uid="{E0BE96D9-5DDB-44AB-8569-6DB2FF4A7770}"/>
    <cellStyle name="Vírgula 2 3 3 2 4 2 2" xfId="5204" xr:uid="{ADF81C3B-11C3-4DBD-94A8-060A7E45C323}"/>
    <cellStyle name="Vírgula 2 3 3 2 4 2 2 2" xfId="14257" xr:uid="{D7CC4630-4320-472B-8D37-19A49A205D87}"/>
    <cellStyle name="Vírgula 2 3 3 2 4 2 3" xfId="8218" xr:uid="{07D72F7C-A62F-4518-BC18-F98E719C758E}"/>
    <cellStyle name="Vírgula 2 3 3 2 4 2 3 2" xfId="17271" xr:uid="{201A4158-87BB-4599-9CD6-558584166050}"/>
    <cellStyle name="Vírgula 2 3 3 2 4 2 4" xfId="11239" xr:uid="{17369AB2-A029-4C65-B9B5-3C026F6D12B3}"/>
    <cellStyle name="Vírgula 2 3 3 2 4 3" xfId="3129" xr:uid="{F966A420-8EFA-4D65-B7FE-74415E35A59B}"/>
    <cellStyle name="Vírgula 2 3 3 2 4 3 2" xfId="6208" xr:uid="{398F9626-3E1E-477F-B486-AD49A5E464EC}"/>
    <cellStyle name="Vírgula 2 3 3 2 4 3 2 2" xfId="15261" xr:uid="{BB47DEA1-F49D-481C-81A3-396E3345AD53}"/>
    <cellStyle name="Vírgula 2 3 3 2 4 3 3" xfId="9222" xr:uid="{B80AD2C6-8C33-4D97-9B4A-A153D3C95628}"/>
    <cellStyle name="Vírgula 2 3 3 2 4 3 3 2" xfId="18275" xr:uid="{01FA1CE9-299B-44F4-8627-94064820494E}"/>
    <cellStyle name="Vírgula 2 3 3 2 4 3 4" xfId="12243" xr:uid="{AFF30591-C23A-485F-8F57-01A7BACA83C1}"/>
    <cellStyle name="Vírgula 2 3 3 2 4 4" xfId="4200" xr:uid="{D8380820-BD4F-48C6-B2A8-30DEFB1C037A}"/>
    <cellStyle name="Vírgula 2 3 3 2 4 4 2" xfId="13253" xr:uid="{F946AF19-CBE4-46A9-BFE4-F4994543BFC0}"/>
    <cellStyle name="Vírgula 2 3 3 2 4 5" xfId="7214" xr:uid="{D97240E8-4441-4DBC-BE32-AA20572C1DB5}"/>
    <cellStyle name="Vírgula 2 3 3 2 4 5 2" xfId="16267" xr:uid="{A8F36247-00F6-47F7-910A-43289482B7AA}"/>
    <cellStyle name="Vírgula 2 3 3 2 4 6" xfId="10235" xr:uid="{1D0732FB-806B-4E9A-AAC4-0B24B43CF39B}"/>
    <cellStyle name="Vírgula 2 3 3 2 5" xfId="1300" xr:uid="{DE0EFD8F-95A7-44E9-80BC-B9392AEB300E}"/>
    <cellStyle name="Vírgula 2 3 3 2 5 2" xfId="4379" xr:uid="{179D39A0-2BFC-49B0-B56E-677BD4BA0F8D}"/>
    <cellStyle name="Vírgula 2 3 3 2 5 2 2" xfId="13432" xr:uid="{B3ACCF57-265B-4113-91FD-33AF4E57BF8E}"/>
    <cellStyle name="Vírgula 2 3 3 2 5 3" xfId="7393" xr:uid="{C35D3B21-517A-4430-AF7C-B84E1D0B83DB}"/>
    <cellStyle name="Vírgula 2 3 3 2 5 3 2" xfId="16446" xr:uid="{B37AA10C-5B60-456E-B077-AFEA172EDD0B}"/>
    <cellStyle name="Vírgula 2 3 3 2 5 4" xfId="10414" xr:uid="{A0016BEB-AC09-4400-ADE5-71B4D8C58133}"/>
    <cellStyle name="Vírgula 2 3 3 2 6" xfId="2304" xr:uid="{23179ECE-4713-4382-A2F8-13FF2E5AD97A}"/>
    <cellStyle name="Vírgula 2 3 3 2 6 2" xfId="5383" xr:uid="{C78764DE-8FC6-4E00-882D-48A16CF5CED3}"/>
    <cellStyle name="Vírgula 2 3 3 2 6 2 2" xfId="14436" xr:uid="{FEBD25AD-AE22-4BDE-BC2A-D260304E6608}"/>
    <cellStyle name="Vírgula 2 3 3 2 6 3" xfId="8397" xr:uid="{F8F134F2-7623-4741-9B38-5FAF7367A34C}"/>
    <cellStyle name="Vírgula 2 3 3 2 6 3 2" xfId="17450" xr:uid="{5C849AA3-BDF3-466F-BABE-805FAC609340}"/>
    <cellStyle name="Vírgula 2 3 3 2 6 4" xfId="11418" xr:uid="{602191FD-BAB6-4CEE-9911-B2583EC42214}"/>
    <cellStyle name="Vírgula 2 3 3 2 7" xfId="3373" xr:uid="{B230854E-4715-4BFF-9975-DF9C4027732B}"/>
    <cellStyle name="Vírgula 2 3 3 2 7 2" xfId="12426" xr:uid="{50C75FF6-4064-42EA-9D6A-79A1FAA24011}"/>
    <cellStyle name="Vírgula 2 3 3 2 8" xfId="6387" xr:uid="{B0BA31B0-EC82-49DB-B88C-FF8E88A5B3A6}"/>
    <cellStyle name="Vírgula 2 3 3 2 8 2" xfId="15440" xr:uid="{2855AE24-8717-4989-B93A-2B8C76CC1DD7}"/>
    <cellStyle name="Vírgula 2 3 3 2 9" xfId="9407" xr:uid="{5DF42ADA-6C07-4EA4-A526-B2641F019F5E}"/>
    <cellStyle name="Vírgula 2 3 3 3" xfId="430" xr:uid="{5543F4C5-0EBE-4A4D-8E5C-6C17EAD3B85D}"/>
    <cellStyle name="Vírgula 2 3 3 3 2" xfId="1122" xr:uid="{E89D9D54-FF1A-445D-A668-6323A8F15780}"/>
    <cellStyle name="Vírgula 2 3 3 3 2 2" xfId="2126" xr:uid="{9D8F64FC-24C6-4D2F-AB72-9C077DB0D96E}"/>
    <cellStyle name="Vírgula 2 3 3 3 2 2 2" xfId="5205" xr:uid="{95C48BC1-7045-4271-BA1F-F47581B249B6}"/>
    <cellStyle name="Vírgula 2 3 3 3 2 2 2 2" xfId="14258" xr:uid="{CD103904-B6D0-4DB7-A693-2BD804278DE2}"/>
    <cellStyle name="Vírgula 2 3 3 3 2 2 3" xfId="8219" xr:uid="{E5B4EF6A-3371-48CA-998C-E5DDD54809AD}"/>
    <cellStyle name="Vírgula 2 3 3 3 2 2 3 2" xfId="17272" xr:uid="{A963B222-AC3E-4C9C-8E08-63CEF1DA55CB}"/>
    <cellStyle name="Vírgula 2 3 3 3 2 2 4" xfId="11240" xr:uid="{40B41F77-2996-4BDA-9E3B-E59AD55DFE16}"/>
    <cellStyle name="Vírgula 2 3 3 3 2 3" xfId="3130" xr:uid="{FE3F5730-55A0-42CE-ABBF-6BC6AF1EEDB4}"/>
    <cellStyle name="Vírgula 2 3 3 3 2 3 2" xfId="6209" xr:uid="{68806BE5-D949-4329-A851-9759F3215D3E}"/>
    <cellStyle name="Vírgula 2 3 3 3 2 3 2 2" xfId="15262" xr:uid="{7D1FF9B5-20D5-407D-A17E-3372FA67540D}"/>
    <cellStyle name="Vírgula 2 3 3 3 2 3 3" xfId="9223" xr:uid="{70F0615D-20CB-44BA-9E5F-73D5E2A8C7FB}"/>
    <cellStyle name="Vírgula 2 3 3 3 2 3 3 2" xfId="18276" xr:uid="{D2847682-7DCF-442D-923D-067B76398704}"/>
    <cellStyle name="Vírgula 2 3 3 3 2 3 4" xfId="12244" xr:uid="{7362A934-13D3-4A43-B06A-F3E36A3A0990}"/>
    <cellStyle name="Vírgula 2 3 3 3 2 4" xfId="4201" xr:uid="{5B90291B-22E1-4273-A27D-89A67344CCA5}"/>
    <cellStyle name="Vírgula 2 3 3 3 2 4 2" xfId="13254" xr:uid="{CEC8BE8B-F171-414A-8306-A9390EC6ED5D}"/>
    <cellStyle name="Vírgula 2 3 3 3 2 5" xfId="7215" xr:uid="{6C1A70DA-AB8F-45B4-ACBC-6682E1F5FAF0}"/>
    <cellStyle name="Vírgula 2 3 3 3 2 5 2" xfId="16268" xr:uid="{DE897FD9-F709-44B8-8629-B15CDA3AE407}"/>
    <cellStyle name="Vírgula 2 3 3 3 2 6" xfId="10236" xr:uid="{F5ECF752-9F0E-4DAE-94DE-6205529F13B1}"/>
    <cellStyle name="Vírgula 2 3 3 3 3" xfId="1123" xr:uid="{483A15A3-73B9-4347-ADAD-E98A9E7E5E95}"/>
    <cellStyle name="Vírgula 2 3 3 3 3 2" xfId="2127" xr:uid="{A05D28CD-DD99-4A93-B67A-4084C2E7F8EF}"/>
    <cellStyle name="Vírgula 2 3 3 3 3 2 2" xfId="5206" xr:uid="{85815A75-9B3A-4311-A97B-6CE136C6598C}"/>
    <cellStyle name="Vírgula 2 3 3 3 3 2 2 2" xfId="14259" xr:uid="{8E0C49C6-0548-44A0-A03A-8119C959C84E}"/>
    <cellStyle name="Vírgula 2 3 3 3 3 2 3" xfId="8220" xr:uid="{06DBC5E3-B8AE-411D-8EBD-1DF6C727D870}"/>
    <cellStyle name="Vírgula 2 3 3 3 3 2 3 2" xfId="17273" xr:uid="{07C79B4D-05A3-420C-BC05-055EE92FD875}"/>
    <cellStyle name="Vírgula 2 3 3 3 3 2 4" xfId="11241" xr:uid="{2A7F71C8-9614-4899-9BB3-2DD8171699FC}"/>
    <cellStyle name="Vírgula 2 3 3 3 3 3" xfId="3131" xr:uid="{83EBF7AE-8E32-4E8D-A455-E951241E8DCE}"/>
    <cellStyle name="Vírgula 2 3 3 3 3 3 2" xfId="6210" xr:uid="{D6B8E201-CDEF-4780-B39F-7FCB03D08B7A}"/>
    <cellStyle name="Vírgula 2 3 3 3 3 3 2 2" xfId="15263" xr:uid="{A45FAFF0-7F7D-405D-A0D7-8A21DB443759}"/>
    <cellStyle name="Vírgula 2 3 3 3 3 3 3" xfId="9224" xr:uid="{678509F1-2083-49B9-9976-8F6531E50019}"/>
    <cellStyle name="Vírgula 2 3 3 3 3 3 3 2" xfId="18277" xr:uid="{C391A943-D784-4B05-B011-2427CD4ED008}"/>
    <cellStyle name="Vírgula 2 3 3 3 3 3 4" xfId="12245" xr:uid="{5CEB16E4-E75F-4E83-A5E9-62C0A1DF02B6}"/>
    <cellStyle name="Vírgula 2 3 3 3 3 4" xfId="4202" xr:uid="{68EBCEBF-CE45-4519-ADFF-96B3B4C25CF4}"/>
    <cellStyle name="Vírgula 2 3 3 3 3 4 2" xfId="13255" xr:uid="{DE9EF264-601C-4CFC-A812-42A6B91CD9F5}"/>
    <cellStyle name="Vírgula 2 3 3 3 3 5" xfId="7216" xr:uid="{79385420-E00A-4160-9D06-C2EE81B61BF2}"/>
    <cellStyle name="Vírgula 2 3 3 3 3 5 2" xfId="16269" xr:uid="{56497BEB-17DA-4487-A2FB-BF995A595939}"/>
    <cellStyle name="Vírgula 2 3 3 3 3 6" xfId="10237" xr:uid="{01856061-B80C-410C-B772-FF14885C0690}"/>
    <cellStyle name="Vírgula 2 3 3 3 4" xfId="1439" xr:uid="{FAF76B06-EA7A-4A06-B3F5-E6C380429D7A}"/>
    <cellStyle name="Vírgula 2 3 3 3 4 2" xfId="4518" xr:uid="{DD1F9A49-BF6F-44CE-AF83-297EC54CEA2C}"/>
    <cellStyle name="Vírgula 2 3 3 3 4 2 2" xfId="13571" xr:uid="{33969D1A-2BA6-4E6C-B3B1-D7E8E7403876}"/>
    <cellStyle name="Vírgula 2 3 3 3 4 3" xfId="7532" xr:uid="{1E26DCEC-C6D5-4F4F-8813-FF7A55FF0301}"/>
    <cellStyle name="Vírgula 2 3 3 3 4 3 2" xfId="16585" xr:uid="{6853676B-87B7-43E2-AB53-518C97EBA9F8}"/>
    <cellStyle name="Vírgula 2 3 3 3 4 4" xfId="10553" xr:uid="{CB960C7C-C2D2-4771-9651-22450C65AB55}"/>
    <cellStyle name="Vírgula 2 3 3 3 5" xfId="2443" xr:uid="{74F88712-0DDE-4022-8C1D-AC3AAB7B7115}"/>
    <cellStyle name="Vírgula 2 3 3 3 5 2" xfId="5522" xr:uid="{681214B6-57D9-485A-8CB6-9C3CD55F8FB1}"/>
    <cellStyle name="Vírgula 2 3 3 3 5 2 2" xfId="14575" xr:uid="{65DDD1DC-5939-4526-943D-880C2D12C499}"/>
    <cellStyle name="Vírgula 2 3 3 3 5 3" xfId="8536" xr:uid="{BBF6C175-170C-42BA-A7AD-4A131F9ED1D5}"/>
    <cellStyle name="Vírgula 2 3 3 3 5 3 2" xfId="17589" xr:uid="{15958054-8D1C-493D-A0F2-58E2006EA7B7}"/>
    <cellStyle name="Vírgula 2 3 3 3 5 4" xfId="11557" xr:uid="{86509AF9-2B39-42DA-953C-22A16D44DCF3}"/>
    <cellStyle name="Vírgula 2 3 3 3 6" xfId="3513" xr:uid="{5CD4A53E-57B7-426B-A8A7-CD6BDFB0F983}"/>
    <cellStyle name="Vírgula 2 3 3 3 6 2" xfId="12566" xr:uid="{EED93112-EDFF-4699-944B-1AAD7ED11AA2}"/>
    <cellStyle name="Vírgula 2 3 3 3 7" xfId="6527" xr:uid="{CF1BB63B-3DDB-40AB-A564-C190B9C15A13}"/>
    <cellStyle name="Vírgula 2 3 3 3 7 2" xfId="15580" xr:uid="{28913957-84AB-4345-83AC-FCFC038ACAC7}"/>
    <cellStyle name="Vírgula 2 3 3 3 8" xfId="9547" xr:uid="{15BF9770-C3A9-4D36-A66E-DBCEC42204E6}"/>
    <cellStyle name="Vírgula 2 3 3 4" xfId="1124" xr:uid="{338EE804-18EA-4034-9102-E41C4F5383A6}"/>
    <cellStyle name="Vírgula 2 3 3 4 2" xfId="2128" xr:uid="{A0B87513-75A9-4589-847A-7DFCD02C61D6}"/>
    <cellStyle name="Vírgula 2 3 3 4 2 2" xfId="5207" xr:uid="{00FCFB16-2B1F-4CA0-857E-19DB0EC96B96}"/>
    <cellStyle name="Vírgula 2 3 3 4 2 2 2" xfId="14260" xr:uid="{DFA8DA7F-15D9-4198-9E4E-2988E9D79BCC}"/>
    <cellStyle name="Vírgula 2 3 3 4 2 3" xfId="8221" xr:uid="{0CB0F1F6-E3CA-4196-A3FE-2F9697763894}"/>
    <cellStyle name="Vírgula 2 3 3 4 2 3 2" xfId="17274" xr:uid="{4049793D-36AC-49BD-A1E1-38A77471B740}"/>
    <cellStyle name="Vírgula 2 3 3 4 2 4" xfId="11242" xr:uid="{609CF36C-61CB-4CC6-A887-A297EDE9CC4C}"/>
    <cellStyle name="Vírgula 2 3 3 4 3" xfId="3132" xr:uid="{CF431F70-E541-48E0-BF7E-000E9E2446B5}"/>
    <cellStyle name="Vírgula 2 3 3 4 3 2" xfId="6211" xr:uid="{9ECC74B1-A3B2-41D7-83A5-F24221ABFA3C}"/>
    <cellStyle name="Vírgula 2 3 3 4 3 2 2" xfId="15264" xr:uid="{80C885D5-DEC3-487A-88E4-54247A1957D4}"/>
    <cellStyle name="Vírgula 2 3 3 4 3 3" xfId="9225" xr:uid="{53E427B1-6D1B-4EBF-A614-161D25422013}"/>
    <cellStyle name="Vírgula 2 3 3 4 3 3 2" xfId="18278" xr:uid="{75F6B33D-588B-4110-96EB-4F22820426D9}"/>
    <cellStyle name="Vírgula 2 3 3 4 3 4" xfId="12246" xr:uid="{ABA5FE53-EC9E-4AF8-AEB1-BCDE0C8580EE}"/>
    <cellStyle name="Vírgula 2 3 3 4 4" xfId="4203" xr:uid="{04790FFA-7C08-42DF-B464-5E44DF9E00BE}"/>
    <cellStyle name="Vírgula 2 3 3 4 4 2" xfId="13256" xr:uid="{28F137F5-AAB8-48CC-814B-DCC9C93BDE92}"/>
    <cellStyle name="Vírgula 2 3 3 4 5" xfId="7217" xr:uid="{8488DE47-5C4F-45B0-AC7F-A7B09821E317}"/>
    <cellStyle name="Vírgula 2 3 3 4 5 2" xfId="16270" xr:uid="{9134DFEF-5358-4E26-B097-ABEE913AD07C}"/>
    <cellStyle name="Vírgula 2 3 3 4 6" xfId="10238" xr:uid="{C56EEA3E-EC25-4F92-B7E7-E2CDA5C029A3}"/>
    <cellStyle name="Vírgula 2 3 3 5" xfId="1125" xr:uid="{F8350838-642F-4244-9CCA-E15F83F00D48}"/>
    <cellStyle name="Vírgula 2 3 3 5 2" xfId="2129" xr:uid="{3FF20695-0AB3-4D39-82E9-443F758AF07C}"/>
    <cellStyle name="Vírgula 2 3 3 5 2 2" xfId="5208" xr:uid="{71EB4591-3A2F-4564-A51B-21AA4E35C5ED}"/>
    <cellStyle name="Vírgula 2 3 3 5 2 2 2" xfId="14261" xr:uid="{13895F1C-8E7F-4643-9A66-03024A24ADD0}"/>
    <cellStyle name="Vírgula 2 3 3 5 2 3" xfId="8222" xr:uid="{40713E67-A985-4050-9D9A-F64462C71E53}"/>
    <cellStyle name="Vírgula 2 3 3 5 2 3 2" xfId="17275" xr:uid="{0B11695A-2638-4B8D-BF55-2B0EB06C952C}"/>
    <cellStyle name="Vírgula 2 3 3 5 2 4" xfId="11243" xr:uid="{047A8B7A-1113-4214-99CD-E05870F4F8D3}"/>
    <cellStyle name="Vírgula 2 3 3 5 3" xfId="3133" xr:uid="{4A2D511A-9BE8-4818-B875-2F48721BE4EE}"/>
    <cellStyle name="Vírgula 2 3 3 5 3 2" xfId="6212" xr:uid="{A5A7F401-D634-4F39-8BDA-8621F73E28FC}"/>
    <cellStyle name="Vírgula 2 3 3 5 3 2 2" xfId="15265" xr:uid="{C14AAF4E-0D4F-46B5-8266-28426C5642EA}"/>
    <cellStyle name="Vírgula 2 3 3 5 3 3" xfId="9226" xr:uid="{5B97F18A-8E40-4C9B-A0B4-0A8D3E85F7D3}"/>
    <cellStyle name="Vírgula 2 3 3 5 3 3 2" xfId="18279" xr:uid="{F9DAAC89-3820-439F-8BD5-C1E7EC69EE45}"/>
    <cellStyle name="Vírgula 2 3 3 5 3 4" xfId="12247" xr:uid="{8427E438-15C0-4184-B283-647C2472292C}"/>
    <cellStyle name="Vírgula 2 3 3 5 4" xfId="4204" xr:uid="{DC63A256-FD50-4201-A3BD-D48F51D7F707}"/>
    <cellStyle name="Vírgula 2 3 3 5 4 2" xfId="13257" xr:uid="{9F5CA7B8-5791-4C2E-82A1-32DE6B257A04}"/>
    <cellStyle name="Vírgula 2 3 3 5 5" xfId="7218" xr:uid="{D9C2F456-AE4C-4EF9-ABD4-C4E3C34B5B99}"/>
    <cellStyle name="Vírgula 2 3 3 5 5 2" xfId="16271" xr:uid="{36FA782D-B25C-4917-845F-3B9CB89AAB88}"/>
    <cellStyle name="Vírgula 2 3 3 5 6" xfId="10239" xr:uid="{450CA97E-46E8-4F01-A324-4B499B73F75F}"/>
    <cellStyle name="Vírgula 2 3 3 6" xfId="1268" xr:uid="{BA3898F3-1379-4A47-8EBE-754B6B6E7C68}"/>
    <cellStyle name="Vírgula 2 3 3 6 2" xfId="4347" xr:uid="{0E532D64-5775-4C0D-A715-9B58884267BA}"/>
    <cellStyle name="Vírgula 2 3 3 6 2 2" xfId="13400" xr:uid="{2358C123-71C5-4E3C-8AC0-E8167383C6CF}"/>
    <cellStyle name="Vírgula 2 3 3 6 3" xfId="7361" xr:uid="{326AC723-D651-4920-8CC5-CB30D40B8E4E}"/>
    <cellStyle name="Vírgula 2 3 3 6 3 2" xfId="16414" xr:uid="{B98FDD9B-5E42-458C-81A8-D731F6A0D9F4}"/>
    <cellStyle name="Vírgula 2 3 3 6 4" xfId="10382" xr:uid="{79C86A6B-299A-472C-88FB-438B115F867C}"/>
    <cellStyle name="Vírgula 2 3 3 7" xfId="2272" xr:uid="{97BACA6B-66C1-4198-9AD9-D6654B47B848}"/>
    <cellStyle name="Vírgula 2 3 3 7 2" xfId="5351" xr:uid="{422E1E98-EE67-4ACC-9235-9DB0F851AE4D}"/>
    <cellStyle name="Vírgula 2 3 3 7 2 2" xfId="14404" xr:uid="{345E59AD-5C69-469C-BD26-0763AF4B684D}"/>
    <cellStyle name="Vírgula 2 3 3 7 3" xfId="8365" xr:uid="{61797EDD-4E53-415C-AB1A-F221670C507C}"/>
    <cellStyle name="Vírgula 2 3 3 7 3 2" xfId="17418" xr:uid="{DB12A8A4-8324-470E-BA31-0E4687DFD023}"/>
    <cellStyle name="Vírgula 2 3 3 7 4" xfId="11386" xr:uid="{7C6CAB79-FFF4-4792-90F4-64B3B5703B0A}"/>
    <cellStyle name="Vírgula 2 3 3 8" xfId="3341" xr:uid="{744FEC65-A3C0-4FE8-8ED5-91D15A555447}"/>
    <cellStyle name="Vírgula 2 3 3 8 2" xfId="12394" xr:uid="{71E049D1-3213-49D2-BE6D-3524E9B541AA}"/>
    <cellStyle name="Vírgula 2 3 3 9" xfId="6355" xr:uid="{A5C1E592-79C9-4F1C-A80B-7DEFABAD549E}"/>
    <cellStyle name="Vírgula 2 3 3 9 2" xfId="15408" xr:uid="{CA13D53A-A0DA-4811-B63B-B1D0D857FE49}"/>
    <cellStyle name="Vírgula 2 3 4" xfId="119" xr:uid="{E2E6C16D-2A51-4812-9D25-817142C78088}"/>
    <cellStyle name="Vírgula 2 3 4 2" xfId="446" xr:uid="{E0655962-1F64-4C21-BA22-4048B247FE75}"/>
    <cellStyle name="Vírgula 2 3 4 2 2" xfId="1126" xr:uid="{D712A2E9-487B-4C34-866A-97914E23A1C9}"/>
    <cellStyle name="Vírgula 2 3 4 2 2 2" xfId="2130" xr:uid="{1A5A6AD2-0BCE-4B83-9CBF-2BB106E88106}"/>
    <cellStyle name="Vírgula 2 3 4 2 2 2 2" xfId="5209" xr:uid="{A7F2318F-D4F1-4BF5-B7F9-27AB5C4F5BEE}"/>
    <cellStyle name="Vírgula 2 3 4 2 2 2 2 2" xfId="14262" xr:uid="{880280D9-B4BF-43CD-9E10-3CC796816E13}"/>
    <cellStyle name="Vírgula 2 3 4 2 2 2 3" xfId="8223" xr:uid="{AB848149-EB5B-4A77-80E1-40439F3CE4F0}"/>
    <cellStyle name="Vírgula 2 3 4 2 2 2 3 2" xfId="17276" xr:uid="{8847CC8B-8EE9-4933-A4D2-3573E497FA79}"/>
    <cellStyle name="Vírgula 2 3 4 2 2 2 4" xfId="11244" xr:uid="{C7C722BF-9C0C-4198-882D-068B035CC181}"/>
    <cellStyle name="Vírgula 2 3 4 2 2 3" xfId="3134" xr:uid="{30EDD6C9-DCF6-4D58-86D2-154D54D454B5}"/>
    <cellStyle name="Vírgula 2 3 4 2 2 3 2" xfId="6213" xr:uid="{F3FE3098-07D0-4296-A3C0-3A4D7CFD61BE}"/>
    <cellStyle name="Vírgula 2 3 4 2 2 3 2 2" xfId="15266" xr:uid="{0B445C50-0451-43DA-A03A-2910D8CA6D53}"/>
    <cellStyle name="Vírgula 2 3 4 2 2 3 3" xfId="9227" xr:uid="{0588920A-074F-44A9-A97C-E215BFDC88FF}"/>
    <cellStyle name="Vírgula 2 3 4 2 2 3 3 2" xfId="18280" xr:uid="{70AEC429-E3B9-4B34-AD06-582450B14C1E}"/>
    <cellStyle name="Vírgula 2 3 4 2 2 3 4" xfId="12248" xr:uid="{F11B49A4-B74E-408E-84C8-EEB9F1FF5024}"/>
    <cellStyle name="Vírgula 2 3 4 2 2 4" xfId="4205" xr:uid="{CAE50779-3056-4E41-90CE-2FA84488BFA2}"/>
    <cellStyle name="Vírgula 2 3 4 2 2 4 2" xfId="13258" xr:uid="{4391701F-42E6-46F5-BD27-854A9ED0E497}"/>
    <cellStyle name="Vírgula 2 3 4 2 2 5" xfId="7219" xr:uid="{BCE51A45-A636-491C-9807-3845958F1FD4}"/>
    <cellStyle name="Vírgula 2 3 4 2 2 5 2" xfId="16272" xr:uid="{B6406381-3D98-4D92-B158-5FBF08BC1693}"/>
    <cellStyle name="Vírgula 2 3 4 2 2 6" xfId="10240" xr:uid="{FAA37100-B489-4F00-83A9-76C8F8D61CB6}"/>
    <cellStyle name="Vírgula 2 3 4 2 3" xfId="1127" xr:uid="{6EE7C17D-F4DA-4B01-896A-926003393CBF}"/>
    <cellStyle name="Vírgula 2 3 4 2 3 2" xfId="2131" xr:uid="{A0EC48AA-03D9-443D-BD27-5748A308F652}"/>
    <cellStyle name="Vírgula 2 3 4 2 3 2 2" xfId="5210" xr:uid="{F91EBF87-147B-4CDB-8914-A31295A8F08F}"/>
    <cellStyle name="Vírgula 2 3 4 2 3 2 2 2" xfId="14263" xr:uid="{162D1DF8-D138-4FD6-8FD7-B8568888C859}"/>
    <cellStyle name="Vírgula 2 3 4 2 3 2 3" xfId="8224" xr:uid="{9E20D556-E883-469B-A720-E2C5CC7D6C1E}"/>
    <cellStyle name="Vírgula 2 3 4 2 3 2 3 2" xfId="17277" xr:uid="{795FAB10-392A-4D6F-86F6-420A48C969CA}"/>
    <cellStyle name="Vírgula 2 3 4 2 3 2 4" xfId="11245" xr:uid="{8597F5E3-0E68-43F0-9778-19B0B0C6BD46}"/>
    <cellStyle name="Vírgula 2 3 4 2 3 3" xfId="3135" xr:uid="{6745972F-8F6F-4419-9964-F33735D73921}"/>
    <cellStyle name="Vírgula 2 3 4 2 3 3 2" xfId="6214" xr:uid="{8A94C29C-59E7-4A12-B50C-12400713360B}"/>
    <cellStyle name="Vírgula 2 3 4 2 3 3 2 2" xfId="15267" xr:uid="{74E00938-6177-4053-83A2-BFBDA27A741B}"/>
    <cellStyle name="Vírgula 2 3 4 2 3 3 3" xfId="9228" xr:uid="{1CEAE6D4-BB10-4115-8581-D3F75A18C16E}"/>
    <cellStyle name="Vírgula 2 3 4 2 3 3 3 2" xfId="18281" xr:uid="{059EA4C7-980F-41BA-899A-D701DD481C39}"/>
    <cellStyle name="Vírgula 2 3 4 2 3 3 4" xfId="12249" xr:uid="{26A4BFE3-D611-4169-A514-E5AC04DCCE47}"/>
    <cellStyle name="Vírgula 2 3 4 2 3 4" xfId="4206" xr:uid="{0BAA0B5E-A6A0-42BD-A561-726B7F22FE3D}"/>
    <cellStyle name="Vírgula 2 3 4 2 3 4 2" xfId="13259" xr:uid="{4D8AB977-F52A-4471-9910-89D14FAD4753}"/>
    <cellStyle name="Vírgula 2 3 4 2 3 5" xfId="7220" xr:uid="{9BDA07A1-792A-4B94-B817-0843F8CC6E0D}"/>
    <cellStyle name="Vírgula 2 3 4 2 3 5 2" xfId="16273" xr:uid="{8129487F-FFFC-4EB3-9F13-097FC2E24012}"/>
    <cellStyle name="Vírgula 2 3 4 2 3 6" xfId="10241" xr:uid="{621EEA82-5836-4304-A7ED-74D2E26886DE}"/>
    <cellStyle name="Vírgula 2 3 4 2 4" xfId="1455" xr:uid="{B785D79E-ED9D-4AE4-9590-00D8A4B52BDB}"/>
    <cellStyle name="Vírgula 2 3 4 2 4 2" xfId="4534" xr:uid="{DB232369-8580-4B89-801C-C290219B241E}"/>
    <cellStyle name="Vírgula 2 3 4 2 4 2 2" xfId="13587" xr:uid="{62D2DD31-4CEF-42CC-9C1F-638133D0F6C5}"/>
    <cellStyle name="Vírgula 2 3 4 2 4 3" xfId="7548" xr:uid="{B7431506-D82C-4AFB-A3FE-8AF3472B7F6D}"/>
    <cellStyle name="Vírgula 2 3 4 2 4 3 2" xfId="16601" xr:uid="{2103BFB7-2AA2-44EC-AEB9-A2B7DE33DD83}"/>
    <cellStyle name="Vírgula 2 3 4 2 4 4" xfId="10569" xr:uid="{E5F803F5-2B4D-4047-8909-B5760EF79981}"/>
    <cellStyle name="Vírgula 2 3 4 2 5" xfId="2459" xr:uid="{BE6CAE72-92D4-4CF2-9EEB-D1D6329F4193}"/>
    <cellStyle name="Vírgula 2 3 4 2 5 2" xfId="5538" xr:uid="{9C5BE363-A534-4179-85AB-9036BDF7B9FC}"/>
    <cellStyle name="Vírgula 2 3 4 2 5 2 2" xfId="14591" xr:uid="{8FFB9E3E-7BD4-49BE-BB4C-FBF3F9BB85D7}"/>
    <cellStyle name="Vírgula 2 3 4 2 5 3" xfId="8552" xr:uid="{A8342966-BB17-4BE2-AB1B-F09D61A0A47B}"/>
    <cellStyle name="Vírgula 2 3 4 2 5 3 2" xfId="17605" xr:uid="{40E50C13-6D1F-4B5F-AFBF-32A041237957}"/>
    <cellStyle name="Vírgula 2 3 4 2 5 4" xfId="11573" xr:uid="{ECD1CD6E-F254-48A2-B875-D927CB309EFC}"/>
    <cellStyle name="Vírgula 2 3 4 2 6" xfId="3529" xr:uid="{772BB63F-28F1-49CC-AD9D-FE2AC00607BE}"/>
    <cellStyle name="Vírgula 2 3 4 2 6 2" xfId="12582" xr:uid="{C2BB0195-A83D-4E7D-B292-0A695A67613F}"/>
    <cellStyle name="Vírgula 2 3 4 2 7" xfId="6543" xr:uid="{752FEA6C-540B-4325-9BE5-85B931B73533}"/>
    <cellStyle name="Vírgula 2 3 4 2 7 2" xfId="15596" xr:uid="{99F7C8D3-A6A6-4979-B391-2E335B49607D}"/>
    <cellStyle name="Vírgula 2 3 4 2 8" xfId="9563" xr:uid="{1F1BFC44-1571-416A-A467-0F0DE6016EFA}"/>
    <cellStyle name="Vírgula 2 3 4 3" xfId="1128" xr:uid="{B3E67A75-5826-4E34-9570-A5F283DEC195}"/>
    <cellStyle name="Vírgula 2 3 4 3 2" xfId="2132" xr:uid="{2787CF75-9A94-461D-8FA7-6998826EFC2E}"/>
    <cellStyle name="Vírgula 2 3 4 3 2 2" xfId="5211" xr:uid="{4DE0AE0C-E466-4136-92A5-EBD3B5DEE250}"/>
    <cellStyle name="Vírgula 2 3 4 3 2 2 2" xfId="14264" xr:uid="{6F6B8613-5E2B-4300-80CA-10BBB279FFDA}"/>
    <cellStyle name="Vírgula 2 3 4 3 2 3" xfId="8225" xr:uid="{977D94A0-BC24-4611-88F9-AC0F5076DA0F}"/>
    <cellStyle name="Vírgula 2 3 4 3 2 3 2" xfId="17278" xr:uid="{EA30749A-4752-4BB9-BD57-3E5C90F7D1D1}"/>
    <cellStyle name="Vírgula 2 3 4 3 2 4" xfId="11246" xr:uid="{ADB0DFDD-6668-4795-9F04-0EA733951D67}"/>
    <cellStyle name="Vírgula 2 3 4 3 3" xfId="3136" xr:uid="{42ACA973-D101-4F2C-A608-69EBB5084F8A}"/>
    <cellStyle name="Vírgula 2 3 4 3 3 2" xfId="6215" xr:uid="{3B8CD93E-3EC2-4939-973D-93E171287FD3}"/>
    <cellStyle name="Vírgula 2 3 4 3 3 2 2" xfId="15268" xr:uid="{652CFE19-8F83-47BB-A9A1-F0FEAAE0DDBB}"/>
    <cellStyle name="Vírgula 2 3 4 3 3 3" xfId="9229" xr:uid="{9A3DFCFD-57C9-4EB1-BC2E-251FFE43A8D1}"/>
    <cellStyle name="Vírgula 2 3 4 3 3 3 2" xfId="18282" xr:uid="{EDFB13D6-F826-416E-A7B2-67D27D38F4A0}"/>
    <cellStyle name="Vírgula 2 3 4 3 3 4" xfId="12250" xr:uid="{149187BE-0AF6-47D6-8AB1-5BE3A2808025}"/>
    <cellStyle name="Vírgula 2 3 4 3 4" xfId="4207" xr:uid="{C8618C28-3F80-4D62-8486-1113DDE0A0AE}"/>
    <cellStyle name="Vírgula 2 3 4 3 4 2" xfId="13260" xr:uid="{4EDE6511-3CFE-49AC-B794-A2478D9F97EA}"/>
    <cellStyle name="Vírgula 2 3 4 3 5" xfId="7221" xr:uid="{CC690BF9-1072-4FDD-9256-D18484A1A39E}"/>
    <cellStyle name="Vírgula 2 3 4 3 5 2" xfId="16274" xr:uid="{1A54BA7D-F178-4D73-B537-945A9332767C}"/>
    <cellStyle name="Vírgula 2 3 4 3 6" xfId="10242" xr:uid="{1EA90D7B-F070-42CA-AEF5-FA73D1469587}"/>
    <cellStyle name="Vírgula 2 3 4 4" xfId="1129" xr:uid="{E54CD626-BC5F-436F-AC9D-EC05F0D756A2}"/>
    <cellStyle name="Vírgula 2 3 4 4 2" xfId="2133" xr:uid="{3FA6361E-BFF2-41FF-BF5F-1C5CD0F1AE10}"/>
    <cellStyle name="Vírgula 2 3 4 4 2 2" xfId="5212" xr:uid="{75B64BCD-0912-4D72-A657-47372FB11C48}"/>
    <cellStyle name="Vírgula 2 3 4 4 2 2 2" xfId="14265" xr:uid="{13FE7A46-7A62-41E5-AC7F-C972BDFB3C58}"/>
    <cellStyle name="Vírgula 2 3 4 4 2 3" xfId="8226" xr:uid="{E8F0EC31-10AA-43A5-96EC-F061A591BCAC}"/>
    <cellStyle name="Vírgula 2 3 4 4 2 3 2" xfId="17279" xr:uid="{EBC573B4-474D-4B8A-8112-27E818C8C824}"/>
    <cellStyle name="Vírgula 2 3 4 4 2 4" xfId="11247" xr:uid="{F54D32ED-98C3-4039-A744-2EDE39023C61}"/>
    <cellStyle name="Vírgula 2 3 4 4 3" xfId="3137" xr:uid="{C403FFCB-1327-457C-808C-0AB6F39FA8E2}"/>
    <cellStyle name="Vírgula 2 3 4 4 3 2" xfId="6216" xr:uid="{4C4421BC-F6AE-44CE-8286-255BAB29D739}"/>
    <cellStyle name="Vírgula 2 3 4 4 3 2 2" xfId="15269" xr:uid="{6ED5BA7E-98E8-4010-96D4-85EA1A6E0F08}"/>
    <cellStyle name="Vírgula 2 3 4 4 3 3" xfId="9230" xr:uid="{5BF22122-3944-41D6-9ABD-C9308FB5227F}"/>
    <cellStyle name="Vírgula 2 3 4 4 3 3 2" xfId="18283" xr:uid="{798452A0-DE01-4552-82B7-A25E35BE9A95}"/>
    <cellStyle name="Vírgula 2 3 4 4 3 4" xfId="12251" xr:uid="{0DB62D17-E116-4A88-9E70-7F30E3F5A3BB}"/>
    <cellStyle name="Vírgula 2 3 4 4 4" xfId="4208" xr:uid="{A1C72A57-814E-4B6B-87CF-5C8A8769D445}"/>
    <cellStyle name="Vírgula 2 3 4 4 4 2" xfId="13261" xr:uid="{9F2DD98D-D55C-495B-B099-A76AB1E17DC4}"/>
    <cellStyle name="Vírgula 2 3 4 4 5" xfId="7222" xr:uid="{96D02D12-0266-4CD0-B4E2-7304D388A12C}"/>
    <cellStyle name="Vírgula 2 3 4 4 5 2" xfId="16275" xr:uid="{F1ACF7EE-49DB-48B1-BE25-FAB5D0340910}"/>
    <cellStyle name="Vírgula 2 3 4 4 6" xfId="10243" xr:uid="{6C435559-2B0C-46D8-802F-ECBDEE8DEC77}"/>
    <cellStyle name="Vírgula 2 3 4 5" xfId="1284" xr:uid="{408EDAA9-E4DA-4B5C-AEFD-5D1D9E24A423}"/>
    <cellStyle name="Vírgula 2 3 4 5 2" xfId="4363" xr:uid="{445B74DE-2004-4799-837B-70294C629784}"/>
    <cellStyle name="Vírgula 2 3 4 5 2 2" xfId="13416" xr:uid="{718D8DBA-5984-45FD-8194-9DA6DD47C3B7}"/>
    <cellStyle name="Vírgula 2 3 4 5 3" xfId="7377" xr:uid="{43A8108C-F15E-4085-8865-9A7C73E16098}"/>
    <cellStyle name="Vírgula 2 3 4 5 3 2" xfId="16430" xr:uid="{95B9A304-767A-4503-847F-7BD5B1045578}"/>
    <cellStyle name="Vírgula 2 3 4 5 4" xfId="10398" xr:uid="{546C329B-AA22-460B-882C-DFFCCE07FE58}"/>
    <cellStyle name="Vírgula 2 3 4 6" xfId="2288" xr:uid="{E0931820-6FE4-484F-8BBE-E00291313F61}"/>
    <cellStyle name="Vírgula 2 3 4 6 2" xfId="5367" xr:uid="{2975E498-378A-4639-9465-366D031E963C}"/>
    <cellStyle name="Vírgula 2 3 4 6 2 2" xfId="14420" xr:uid="{47FB912D-9399-447E-AF86-526A2609FB01}"/>
    <cellStyle name="Vírgula 2 3 4 6 3" xfId="8381" xr:uid="{0CCC2744-C6EB-4946-9828-563F4F2DBAAF}"/>
    <cellStyle name="Vírgula 2 3 4 6 3 2" xfId="17434" xr:uid="{A74ACCC6-2D6E-4653-9979-BF74283145B0}"/>
    <cellStyle name="Vírgula 2 3 4 6 4" xfId="11402" xr:uid="{14CDD8E2-F668-4678-A39E-60AB2CFFD6F1}"/>
    <cellStyle name="Vírgula 2 3 4 7" xfId="3357" xr:uid="{B9CBF84C-B815-45D1-9CB9-6731939F0411}"/>
    <cellStyle name="Vírgula 2 3 4 7 2" xfId="12410" xr:uid="{BDE0444E-C05A-4B01-93DE-1641AD536C45}"/>
    <cellStyle name="Vírgula 2 3 4 8" xfId="6371" xr:uid="{12314117-F50E-4B14-A50C-B52C8D9FDC50}"/>
    <cellStyle name="Vírgula 2 3 4 8 2" xfId="15424" xr:uid="{4AD97793-B3F2-4CF4-807F-1C00B1C4C2B8}"/>
    <cellStyle name="Vírgula 2 3 4 9" xfId="9391" xr:uid="{BE0B57F4-B54D-48CC-8CBC-6F3B53380127}"/>
    <cellStyle name="Vírgula 2 3 5" xfId="413" xr:uid="{38729E4B-1C4C-4036-B1C0-BD04FCC43F45}"/>
    <cellStyle name="Vírgula 2 3 5 2" xfId="1130" xr:uid="{0D635C29-1B6E-4F5F-98C9-5DFA7E3EA501}"/>
    <cellStyle name="Vírgula 2 3 5 2 2" xfId="2134" xr:uid="{B503D4B8-6C2B-4450-9FAE-A5C4C1FED0EB}"/>
    <cellStyle name="Vírgula 2 3 5 2 2 2" xfId="5213" xr:uid="{CC9B8C01-E967-4663-8459-BA59C4679D13}"/>
    <cellStyle name="Vírgula 2 3 5 2 2 2 2" xfId="14266" xr:uid="{8247C2EC-756E-4A11-913B-1779842FF862}"/>
    <cellStyle name="Vírgula 2 3 5 2 2 3" xfId="8227" xr:uid="{D3D26BDD-6388-4691-A6CC-271F0124C3B3}"/>
    <cellStyle name="Vírgula 2 3 5 2 2 3 2" xfId="17280" xr:uid="{BAE926DB-3524-46AB-8119-59AA6501C8D6}"/>
    <cellStyle name="Vírgula 2 3 5 2 2 4" xfId="11248" xr:uid="{564D2A7B-3E1A-4E7E-8128-FFA00987F768}"/>
    <cellStyle name="Vírgula 2 3 5 2 3" xfId="3138" xr:uid="{5159E83E-CFB9-435F-809E-FE1200219E7A}"/>
    <cellStyle name="Vírgula 2 3 5 2 3 2" xfId="6217" xr:uid="{D8BB239F-72F4-42E7-A77B-A98A7F672DA4}"/>
    <cellStyle name="Vírgula 2 3 5 2 3 2 2" xfId="15270" xr:uid="{F4E90CD6-03FB-45BF-883C-C2338B23146F}"/>
    <cellStyle name="Vírgula 2 3 5 2 3 3" xfId="9231" xr:uid="{77792810-29E9-42D2-841E-8DD3A64C8BF2}"/>
    <cellStyle name="Vírgula 2 3 5 2 3 3 2" xfId="18284" xr:uid="{ADF3D73E-1B25-4B3C-BFD4-E28FBD98CB39}"/>
    <cellStyle name="Vírgula 2 3 5 2 3 4" xfId="12252" xr:uid="{553B48B4-000B-474A-B7BE-CCF44C37098D}"/>
    <cellStyle name="Vírgula 2 3 5 2 4" xfId="4209" xr:uid="{186077B0-9CA2-42D3-BC7C-8890BCDF8A7B}"/>
    <cellStyle name="Vírgula 2 3 5 2 4 2" xfId="13262" xr:uid="{44B1C852-528F-42A1-8637-CFA7C895FBD6}"/>
    <cellStyle name="Vírgula 2 3 5 2 5" xfId="7223" xr:uid="{D55126B9-0101-47D0-ADC4-475EB9F9036B}"/>
    <cellStyle name="Vírgula 2 3 5 2 5 2" xfId="16276" xr:uid="{22C35AE3-6FC7-4631-A795-D79431FFB319}"/>
    <cellStyle name="Vírgula 2 3 5 2 6" xfId="10244" xr:uid="{DACB732C-9F1E-4D9F-BA36-0E251030037A}"/>
    <cellStyle name="Vírgula 2 3 5 3" xfId="1131" xr:uid="{66C4C77F-8663-435D-A53B-84A3BDBBC5E5}"/>
    <cellStyle name="Vírgula 2 3 5 3 2" xfId="2135" xr:uid="{E28DEBDB-3BF2-4D60-9759-18A583E8024B}"/>
    <cellStyle name="Vírgula 2 3 5 3 2 2" xfId="5214" xr:uid="{FDA4FC51-DBC4-4906-A3C8-C3AC50E9BC74}"/>
    <cellStyle name="Vírgula 2 3 5 3 2 2 2" xfId="14267" xr:uid="{68B248E4-16DA-4D51-9471-E0B0B114AA1F}"/>
    <cellStyle name="Vírgula 2 3 5 3 2 3" xfId="8228" xr:uid="{DE357825-CB53-447B-8705-AA89E2088120}"/>
    <cellStyle name="Vírgula 2 3 5 3 2 3 2" xfId="17281" xr:uid="{81524B13-2F44-4D31-85F1-C3ED5ACB7816}"/>
    <cellStyle name="Vírgula 2 3 5 3 2 4" xfId="11249" xr:uid="{2C387AA1-2421-43A7-B29E-5DDDE7C2DBAB}"/>
    <cellStyle name="Vírgula 2 3 5 3 3" xfId="3139" xr:uid="{F15C73C7-F84A-42A2-822E-24F09A26E35E}"/>
    <cellStyle name="Vírgula 2 3 5 3 3 2" xfId="6218" xr:uid="{D26B927A-BAAD-4D17-89E3-537B442E6B4B}"/>
    <cellStyle name="Vírgula 2 3 5 3 3 2 2" xfId="15271" xr:uid="{21BDCD0E-80DC-4FE5-B33F-DD2D820A24A9}"/>
    <cellStyle name="Vírgula 2 3 5 3 3 3" xfId="9232" xr:uid="{0D340103-B409-4EF6-9CE6-3637A9211381}"/>
    <cellStyle name="Vírgula 2 3 5 3 3 3 2" xfId="18285" xr:uid="{C9DE250C-F7A9-4D13-90B0-500647DAC5BC}"/>
    <cellStyle name="Vírgula 2 3 5 3 3 4" xfId="12253" xr:uid="{5B2D93B6-E4F4-4D94-94B4-51360B22C2E8}"/>
    <cellStyle name="Vírgula 2 3 5 3 4" xfId="4210" xr:uid="{E0D6687E-8C03-46A5-8C67-C8661BB6A322}"/>
    <cellStyle name="Vírgula 2 3 5 3 4 2" xfId="13263" xr:uid="{91A78163-439E-4EF7-BA1F-F0992B925B53}"/>
    <cellStyle name="Vírgula 2 3 5 3 5" xfId="7224" xr:uid="{E5DC8014-0D65-4D46-A46D-1D9198E31FEF}"/>
    <cellStyle name="Vírgula 2 3 5 3 5 2" xfId="16277" xr:uid="{FD592ED4-FA18-44FA-BDCA-4045FA5A5DC5}"/>
    <cellStyle name="Vírgula 2 3 5 3 6" xfId="10245" xr:uid="{F166100F-1755-405B-B801-B4B5FEA06CCE}"/>
    <cellStyle name="Vírgula 2 3 5 4" xfId="1423" xr:uid="{AC81176C-06E6-44B2-BAE1-F7E22A85D2E1}"/>
    <cellStyle name="Vírgula 2 3 5 4 2" xfId="4502" xr:uid="{BD21C994-A323-49D6-B40C-C287A002B969}"/>
    <cellStyle name="Vírgula 2 3 5 4 2 2" xfId="13555" xr:uid="{B78AD033-E903-4955-B848-8299C0CBE1DA}"/>
    <cellStyle name="Vírgula 2 3 5 4 3" xfId="7516" xr:uid="{E9F0B252-E01F-4858-BF98-94BB1A79591E}"/>
    <cellStyle name="Vírgula 2 3 5 4 3 2" xfId="16569" xr:uid="{AF5C784F-3E43-403C-8D64-5BD8329310EE}"/>
    <cellStyle name="Vírgula 2 3 5 4 4" xfId="10537" xr:uid="{F89D7C25-2B83-406B-926B-5D488F51102C}"/>
    <cellStyle name="Vírgula 2 3 5 5" xfId="2427" xr:uid="{69167FC4-5F01-4A24-8600-5BD89AA44F9D}"/>
    <cellStyle name="Vírgula 2 3 5 5 2" xfId="5506" xr:uid="{B09B0F9E-E733-45E6-887B-95EC859DDB2B}"/>
    <cellStyle name="Vírgula 2 3 5 5 2 2" xfId="14559" xr:uid="{E0DAEF8C-FCA5-4A47-9838-15FDD53CFD64}"/>
    <cellStyle name="Vírgula 2 3 5 5 3" xfId="8520" xr:uid="{5523A070-CFEF-43A6-B5C1-D603511510E4}"/>
    <cellStyle name="Vírgula 2 3 5 5 3 2" xfId="17573" xr:uid="{BD9F8F7E-8D0D-4023-A9CB-DC156D03FF47}"/>
    <cellStyle name="Vírgula 2 3 5 5 4" xfId="11541" xr:uid="{4E15AC11-B9AA-4716-90D5-673D9C936054}"/>
    <cellStyle name="Vírgula 2 3 5 6" xfId="3497" xr:uid="{134C42D7-5639-4757-A28E-5C42F74A3386}"/>
    <cellStyle name="Vírgula 2 3 5 6 2" xfId="12550" xr:uid="{8B5AF6B9-35EB-4FBB-A56F-03AFDD88E575}"/>
    <cellStyle name="Vírgula 2 3 5 7" xfId="6511" xr:uid="{25695C0E-D728-4053-973E-69F2783C7B74}"/>
    <cellStyle name="Vírgula 2 3 5 7 2" xfId="15564" xr:uid="{4BD0671A-A9A1-4F71-908E-47B86B24999F}"/>
    <cellStyle name="Vírgula 2 3 5 8" xfId="9531" xr:uid="{F244E012-CD61-4B3D-A06D-6DC95B35EF83}"/>
    <cellStyle name="Vírgula 2 3 6" xfId="396" xr:uid="{34FB9B3D-841F-40F0-B3BE-4904D356AE04}"/>
    <cellStyle name="Vírgula 2 3 7" xfId="1132" xr:uid="{802AE440-20BF-46A4-83DF-466C1AEF86E5}"/>
    <cellStyle name="Vírgula 2 3 7 2" xfId="2136" xr:uid="{7C926BD8-4CBF-48A2-B2BF-723C3E98E263}"/>
    <cellStyle name="Vírgula 2 3 7 2 2" xfId="5215" xr:uid="{A015ADCC-9F08-468C-A341-CCD738B07387}"/>
    <cellStyle name="Vírgula 2 3 7 2 2 2" xfId="14268" xr:uid="{6B6CE4D6-A133-460E-BCD8-45F83ACBDE6C}"/>
    <cellStyle name="Vírgula 2 3 7 2 3" xfId="8229" xr:uid="{BE97F66F-0038-443C-B0C5-C882F0EC1447}"/>
    <cellStyle name="Vírgula 2 3 7 2 3 2" xfId="17282" xr:uid="{D3F6152B-E309-4A84-B291-158D3C39065B}"/>
    <cellStyle name="Vírgula 2 3 7 2 4" xfId="11250" xr:uid="{0CFB7B18-37E6-4929-8BFB-6EE2DB34747D}"/>
    <cellStyle name="Vírgula 2 3 7 3" xfId="3140" xr:uid="{CFCC8141-989F-4D7F-A70B-237A43E2DAFD}"/>
    <cellStyle name="Vírgula 2 3 7 3 2" xfId="6219" xr:uid="{C2204226-35D0-4890-9A8B-1F7901E7BD27}"/>
    <cellStyle name="Vírgula 2 3 7 3 2 2" xfId="15272" xr:uid="{C7490DE3-5223-472E-9D33-C975F1D06BF2}"/>
    <cellStyle name="Vírgula 2 3 7 3 3" xfId="9233" xr:uid="{DF92DD3A-32A0-4EAD-8A4A-E70CD3D30661}"/>
    <cellStyle name="Vírgula 2 3 7 3 3 2" xfId="18286" xr:uid="{FF6F286A-D63A-4832-A7AA-E8FA5555DECC}"/>
    <cellStyle name="Vírgula 2 3 7 3 4" xfId="12254" xr:uid="{6F469E5F-4D61-441C-B7EF-B0B021E1EA11}"/>
    <cellStyle name="Vírgula 2 3 7 4" xfId="4211" xr:uid="{54FA12FB-6FA9-45C2-AE85-589DC779354A}"/>
    <cellStyle name="Vírgula 2 3 7 4 2" xfId="13264" xr:uid="{005E05C9-288E-4152-B511-DCF09FAAE796}"/>
    <cellStyle name="Vírgula 2 3 7 5" xfId="7225" xr:uid="{B11AB455-87C8-4C91-A438-341ACF90B7DA}"/>
    <cellStyle name="Vírgula 2 3 7 5 2" xfId="16278" xr:uid="{59A64717-39FC-4E13-A7F6-A5DDF3FC0A12}"/>
    <cellStyle name="Vírgula 2 3 7 6" xfId="10246" xr:uid="{C213FD7E-A3B9-454F-8225-A588D61FA584}"/>
    <cellStyle name="Vírgula 2 3 8" xfId="1133" xr:uid="{E3133CC1-A12D-4F6A-9FCA-629707CDFCC6}"/>
    <cellStyle name="Vírgula 2 3 8 2" xfId="2137" xr:uid="{92EF4255-1B95-4943-9C0F-885E3D383739}"/>
    <cellStyle name="Vírgula 2 3 8 2 2" xfId="5216" xr:uid="{45818CFD-075D-42DD-A944-BD8DF43B0033}"/>
    <cellStyle name="Vírgula 2 3 8 2 2 2" xfId="14269" xr:uid="{DF5B772B-D905-42E4-A0B1-2C31DC86103F}"/>
    <cellStyle name="Vírgula 2 3 8 2 3" xfId="8230" xr:uid="{771F34E2-E991-41AC-8A7A-4734AFA573FF}"/>
    <cellStyle name="Vírgula 2 3 8 2 3 2" xfId="17283" xr:uid="{626F5BB2-8503-440B-9193-CC661D2ADF7D}"/>
    <cellStyle name="Vírgula 2 3 8 2 4" xfId="11251" xr:uid="{ABCFAC84-14D0-4FC0-BF67-C5C7FC111E9C}"/>
    <cellStyle name="Vírgula 2 3 8 3" xfId="3141" xr:uid="{8A37D647-3D83-4274-B1D6-CC7FA09E43B1}"/>
    <cellStyle name="Vírgula 2 3 8 3 2" xfId="6220" xr:uid="{52A30C3E-8F5C-4A56-916D-32B1F2513BD9}"/>
    <cellStyle name="Vírgula 2 3 8 3 2 2" xfId="15273" xr:uid="{CB5068E8-12C9-48DE-8B14-00B8ED2749F8}"/>
    <cellStyle name="Vírgula 2 3 8 3 3" xfId="9234" xr:uid="{C42C8E99-36ED-42C6-92D5-ABC234808CB2}"/>
    <cellStyle name="Vírgula 2 3 8 3 3 2" xfId="18287" xr:uid="{2814CF8D-FA6A-4027-BC6B-F312E4452D2E}"/>
    <cellStyle name="Vírgula 2 3 8 3 4" xfId="12255" xr:uid="{4BE8236C-043F-48C1-8BF6-C3E98202FCC8}"/>
    <cellStyle name="Vírgula 2 3 8 4" xfId="4212" xr:uid="{4A3649E3-051B-4B28-9086-A1741C6537A7}"/>
    <cellStyle name="Vírgula 2 3 8 4 2" xfId="13265" xr:uid="{253B9E79-5C8A-4625-8F41-F329E460B8C4}"/>
    <cellStyle name="Vírgula 2 3 8 5" xfId="7226" xr:uid="{C0EF5E5E-3CA3-4F6F-814A-45721AAAC1A0}"/>
    <cellStyle name="Vírgula 2 3 8 5 2" xfId="16279" xr:uid="{F18FDF4A-ED05-4341-A303-9C9877DFA170}"/>
    <cellStyle name="Vírgula 2 3 8 6" xfId="10247" xr:uid="{44630AAD-3D79-46A7-9493-1F1DD189D647}"/>
    <cellStyle name="Vírgula 2 3 9" xfId="1252" xr:uid="{DC7390AC-A30C-4CD1-AED7-D1CFF8081282}"/>
    <cellStyle name="Vírgula 2 3 9 2" xfId="4331" xr:uid="{1092CAA6-C826-43F8-ACEC-F0CFCA5C5C34}"/>
    <cellStyle name="Vírgula 2 3 9 2 2" xfId="13384" xr:uid="{E85FA962-6A11-496F-A8E0-51DC4FF640C6}"/>
    <cellStyle name="Vírgula 2 3 9 3" xfId="7345" xr:uid="{EFD508EC-F9D2-434B-9295-68948DC129CE}"/>
    <cellStyle name="Vírgula 2 3 9 3 2" xfId="16398" xr:uid="{1A342BBC-B67E-4204-9D9D-D2240FE1AF9D}"/>
    <cellStyle name="Vírgula 2 3 9 4" xfId="10366" xr:uid="{8CA67169-968A-4DF0-95C0-130ACE766069}"/>
    <cellStyle name="Vírgula 2 4" xfId="91" xr:uid="{32C83B96-9216-4597-AA91-1749D2B2EBE4}"/>
    <cellStyle name="Vírgula 2 4 10" xfId="3329" xr:uid="{0C5962C2-59F6-4134-81E3-B03A4A8F79A6}"/>
    <cellStyle name="Vírgula 2 4 10 2" xfId="12382" xr:uid="{9C895A32-790B-43FD-82AD-47D751588B95}"/>
    <cellStyle name="Vírgula 2 4 11" xfId="6343" xr:uid="{66982798-F60F-41DA-A5B1-D1D86AF8717F}"/>
    <cellStyle name="Vírgula 2 4 11 2" xfId="15396" xr:uid="{9311FDF8-642A-41AF-BD8E-4DAFA84A2C71}"/>
    <cellStyle name="Vírgula 2 4 12" xfId="9363" xr:uid="{E9460102-067F-457B-A5A8-C99B693095DA}"/>
    <cellStyle name="Vírgula 2 4 2" xfId="107" xr:uid="{3E245D75-B452-401B-A99E-E94F00031AFE}"/>
    <cellStyle name="Vírgula 2 4 2 10" xfId="9379" xr:uid="{6616A69D-6DFF-4B0D-9980-40E15B3054BC}"/>
    <cellStyle name="Vírgula 2 4 2 2" xfId="139" xr:uid="{B0BC700B-1947-4406-948E-C2C4335A7C5D}"/>
    <cellStyle name="Vírgula 2 4 2 2 2" xfId="466" xr:uid="{18A98AE4-F59D-4991-933A-83FDFA7A9EEE}"/>
    <cellStyle name="Vírgula 2 4 2 2 2 2" xfId="1134" xr:uid="{20C095F5-7DDD-4DD9-85EC-4B050C3F2355}"/>
    <cellStyle name="Vírgula 2 4 2 2 2 2 2" xfId="2138" xr:uid="{9D30A689-599A-43C8-895C-FAB6DC8DC745}"/>
    <cellStyle name="Vírgula 2 4 2 2 2 2 2 2" xfId="5217" xr:uid="{E35B20D4-18E5-4B43-B6E8-E9FD3723F3BC}"/>
    <cellStyle name="Vírgula 2 4 2 2 2 2 2 2 2" xfId="14270" xr:uid="{592E685E-A3EF-4B35-B823-6288DAAB08D4}"/>
    <cellStyle name="Vírgula 2 4 2 2 2 2 2 3" xfId="8231" xr:uid="{C229FC0B-210E-43CA-8C52-75A59142E24A}"/>
    <cellStyle name="Vírgula 2 4 2 2 2 2 2 3 2" xfId="17284" xr:uid="{EFB2A092-D19D-457F-99FB-E1696AFDF1F5}"/>
    <cellStyle name="Vírgula 2 4 2 2 2 2 2 4" xfId="11252" xr:uid="{02BCF310-6B90-457D-857B-E8366035668F}"/>
    <cellStyle name="Vírgula 2 4 2 2 2 2 3" xfId="3142" xr:uid="{5DAAF970-EC53-4F8E-A3A8-B213C2926506}"/>
    <cellStyle name="Vírgula 2 4 2 2 2 2 3 2" xfId="6221" xr:uid="{CB2F359A-DD95-43A2-A45A-586CDFC323B6}"/>
    <cellStyle name="Vírgula 2 4 2 2 2 2 3 2 2" xfId="15274" xr:uid="{3A082A55-F5EC-4D22-AE09-2DD7179352A1}"/>
    <cellStyle name="Vírgula 2 4 2 2 2 2 3 3" xfId="9235" xr:uid="{7559F6E6-A299-4BA4-B4D0-3B7830E7D677}"/>
    <cellStyle name="Vírgula 2 4 2 2 2 2 3 3 2" xfId="18288" xr:uid="{478106A3-DDB9-412A-BB4F-24FCDB1FF1B1}"/>
    <cellStyle name="Vírgula 2 4 2 2 2 2 3 4" xfId="12256" xr:uid="{1745937F-8CA6-4FC4-AF0E-1DB0B2CC9426}"/>
    <cellStyle name="Vírgula 2 4 2 2 2 2 4" xfId="4213" xr:uid="{D94A8502-3998-4FD1-B4D7-FEB5B62A36C1}"/>
    <cellStyle name="Vírgula 2 4 2 2 2 2 4 2" xfId="13266" xr:uid="{366E3BD0-8E5E-4CBB-9FDF-6A7846C2D0A5}"/>
    <cellStyle name="Vírgula 2 4 2 2 2 2 5" xfId="7227" xr:uid="{EB3B8981-18C5-4191-B15B-65938CDCEE7C}"/>
    <cellStyle name="Vírgula 2 4 2 2 2 2 5 2" xfId="16280" xr:uid="{EA449E97-8B58-41C8-9780-8A197EDD2D65}"/>
    <cellStyle name="Vírgula 2 4 2 2 2 2 6" xfId="10248" xr:uid="{C87A4139-5A4A-4B10-A76B-63A179FF3342}"/>
    <cellStyle name="Vírgula 2 4 2 2 2 3" xfId="1135" xr:uid="{D49DD749-A427-4145-8B1A-95AC430CD3B8}"/>
    <cellStyle name="Vírgula 2 4 2 2 2 3 2" xfId="2139" xr:uid="{8EB0440C-E195-4580-9EC3-6BDDC11F1C7C}"/>
    <cellStyle name="Vírgula 2 4 2 2 2 3 2 2" xfId="5218" xr:uid="{556F96D7-189C-4C79-8C60-487AD74729EC}"/>
    <cellStyle name="Vírgula 2 4 2 2 2 3 2 2 2" xfId="14271" xr:uid="{7D83FCC3-A9EC-4CF7-BD51-0593C4EBF74D}"/>
    <cellStyle name="Vírgula 2 4 2 2 2 3 2 3" xfId="8232" xr:uid="{F4377E9B-26DE-41FD-A299-6DE9C4072086}"/>
    <cellStyle name="Vírgula 2 4 2 2 2 3 2 3 2" xfId="17285" xr:uid="{22127115-2AE4-471B-AF3B-9E39BAF82984}"/>
    <cellStyle name="Vírgula 2 4 2 2 2 3 2 4" xfId="11253" xr:uid="{A127D59A-89EE-492D-9D6F-01DC88801FE9}"/>
    <cellStyle name="Vírgula 2 4 2 2 2 3 3" xfId="3143" xr:uid="{362C21FC-2051-4C02-A9CE-CD0CEA4DB735}"/>
    <cellStyle name="Vírgula 2 4 2 2 2 3 3 2" xfId="6222" xr:uid="{394E5E78-BAAE-4E10-B12E-DA59BF6A22FA}"/>
    <cellStyle name="Vírgula 2 4 2 2 2 3 3 2 2" xfId="15275" xr:uid="{8F5E500F-3128-4CF1-B8FA-580156F04300}"/>
    <cellStyle name="Vírgula 2 4 2 2 2 3 3 3" xfId="9236" xr:uid="{6029EEB6-1ACB-46B8-A7CF-3842C26D4B0E}"/>
    <cellStyle name="Vírgula 2 4 2 2 2 3 3 3 2" xfId="18289" xr:uid="{92A9B8BD-A743-4ACA-BCFE-11EEEC2F6C64}"/>
    <cellStyle name="Vírgula 2 4 2 2 2 3 3 4" xfId="12257" xr:uid="{9843BF7B-9AEF-421F-A5D3-825D545692A3}"/>
    <cellStyle name="Vírgula 2 4 2 2 2 3 4" xfId="4214" xr:uid="{E0DDB1F0-D3DD-4A15-98FC-325EC48009B1}"/>
    <cellStyle name="Vírgula 2 4 2 2 2 3 4 2" xfId="13267" xr:uid="{9D0F7AEA-B8E0-493A-AD41-B27E5D4F88E7}"/>
    <cellStyle name="Vírgula 2 4 2 2 2 3 5" xfId="7228" xr:uid="{98E147D8-B000-436A-913C-DB6278CDB58D}"/>
    <cellStyle name="Vírgula 2 4 2 2 2 3 5 2" xfId="16281" xr:uid="{5BF37E6D-CD92-44A0-AB83-653BA2FA500E}"/>
    <cellStyle name="Vírgula 2 4 2 2 2 3 6" xfId="10249" xr:uid="{BF4CF562-0DEA-431A-97B8-7620CD96A28D}"/>
    <cellStyle name="Vírgula 2 4 2 2 2 4" xfId="1475" xr:uid="{863631FB-8069-4723-856D-38E47CE517DC}"/>
    <cellStyle name="Vírgula 2 4 2 2 2 4 2" xfId="4554" xr:uid="{496F5C55-6300-4C48-9FAB-39CB0C2088BD}"/>
    <cellStyle name="Vírgula 2 4 2 2 2 4 2 2" xfId="13607" xr:uid="{0A09C7A1-47C3-451B-A593-66E3905CB997}"/>
    <cellStyle name="Vírgula 2 4 2 2 2 4 3" xfId="7568" xr:uid="{6DF616D9-5ADE-4A23-8837-201326461FFF}"/>
    <cellStyle name="Vírgula 2 4 2 2 2 4 3 2" xfId="16621" xr:uid="{C622AF2D-B8A1-4B10-8C71-AEB7D3093758}"/>
    <cellStyle name="Vírgula 2 4 2 2 2 4 4" xfId="10589" xr:uid="{36440C8B-A89E-4CF8-A1A1-98A709686D26}"/>
    <cellStyle name="Vírgula 2 4 2 2 2 5" xfId="2479" xr:uid="{F1174268-A3E8-4574-A947-3652C8646EF2}"/>
    <cellStyle name="Vírgula 2 4 2 2 2 5 2" xfId="5558" xr:uid="{F15FDC78-DB47-454A-9112-17EB64DBA96A}"/>
    <cellStyle name="Vírgula 2 4 2 2 2 5 2 2" xfId="14611" xr:uid="{B9E589A7-973D-41E6-9E89-3E0244928125}"/>
    <cellStyle name="Vírgula 2 4 2 2 2 5 3" xfId="8572" xr:uid="{188D22DD-D439-49EB-9F04-66A077C27E17}"/>
    <cellStyle name="Vírgula 2 4 2 2 2 5 3 2" xfId="17625" xr:uid="{C2C11E9C-E5FD-4CCB-9A52-F205DE864760}"/>
    <cellStyle name="Vírgula 2 4 2 2 2 5 4" xfId="11593" xr:uid="{F7F514E9-8AE9-4657-9423-324687D4E5C5}"/>
    <cellStyle name="Vírgula 2 4 2 2 2 6" xfId="3549" xr:uid="{C9149F82-4865-479F-AF5A-9D097268EB8A}"/>
    <cellStyle name="Vírgula 2 4 2 2 2 6 2" xfId="12602" xr:uid="{10F013D1-AED7-42D2-BD02-B0CA5C02EA99}"/>
    <cellStyle name="Vírgula 2 4 2 2 2 7" xfId="6563" xr:uid="{20A322CF-994E-4EBE-BD64-590F29FC6BC3}"/>
    <cellStyle name="Vírgula 2 4 2 2 2 7 2" xfId="15616" xr:uid="{794E6A31-9CFD-4100-9C1B-562C16D22CC8}"/>
    <cellStyle name="Vírgula 2 4 2 2 2 8" xfId="9583" xr:uid="{DCCFAE2F-E9B9-444A-AE53-CC100CA5DC05}"/>
    <cellStyle name="Vírgula 2 4 2 2 3" xfId="1136" xr:uid="{CC2DCF59-0C3A-43E2-814E-6DDEDCD36C4E}"/>
    <cellStyle name="Vírgula 2 4 2 2 3 2" xfId="2140" xr:uid="{E86EB949-F22B-464E-88E3-3C19F4C6F064}"/>
    <cellStyle name="Vírgula 2 4 2 2 3 2 2" xfId="5219" xr:uid="{D4E97D2E-230B-4E8A-BA21-62F22E01D3AD}"/>
    <cellStyle name="Vírgula 2 4 2 2 3 2 2 2" xfId="14272" xr:uid="{E2F2BC31-8D4E-460F-902E-586A09D221A7}"/>
    <cellStyle name="Vírgula 2 4 2 2 3 2 3" xfId="8233" xr:uid="{DF464701-8E0C-463D-A1E8-2AD68F6D783A}"/>
    <cellStyle name="Vírgula 2 4 2 2 3 2 3 2" xfId="17286" xr:uid="{4378651B-B09B-4A41-A341-DFA391D1BF0F}"/>
    <cellStyle name="Vírgula 2 4 2 2 3 2 4" xfId="11254" xr:uid="{D1D04EE0-1253-4BFE-85B2-019ADC627935}"/>
    <cellStyle name="Vírgula 2 4 2 2 3 3" xfId="3144" xr:uid="{8A97CBDF-E9A8-4090-987F-74985CD9F71D}"/>
    <cellStyle name="Vírgula 2 4 2 2 3 3 2" xfId="6223" xr:uid="{731B8A7E-C130-4DFF-B095-19B4D28010E2}"/>
    <cellStyle name="Vírgula 2 4 2 2 3 3 2 2" xfId="15276" xr:uid="{BD5B5ACE-6475-4203-8BA8-943B9F97329E}"/>
    <cellStyle name="Vírgula 2 4 2 2 3 3 3" xfId="9237" xr:uid="{8382E08A-F0C4-404D-BB1B-FF27F5695D4E}"/>
    <cellStyle name="Vírgula 2 4 2 2 3 3 3 2" xfId="18290" xr:uid="{C0A5A6E7-45E7-4C6E-85CA-4E80C9C202CF}"/>
    <cellStyle name="Vírgula 2 4 2 2 3 3 4" xfId="12258" xr:uid="{55185E48-0172-4CC9-A5A3-8806D208B667}"/>
    <cellStyle name="Vírgula 2 4 2 2 3 4" xfId="4215" xr:uid="{FC8EA54F-0991-49BE-A331-AE85AEA33D94}"/>
    <cellStyle name="Vírgula 2 4 2 2 3 4 2" xfId="13268" xr:uid="{3ECE67D0-07C3-4B54-A0FC-2F3FC83A85CB}"/>
    <cellStyle name="Vírgula 2 4 2 2 3 5" xfId="7229" xr:uid="{97215C7B-7CE9-46E1-88CC-4C07DA374B5C}"/>
    <cellStyle name="Vírgula 2 4 2 2 3 5 2" xfId="16282" xr:uid="{3A5E8A9D-A507-4C44-93DE-CBE5D56BEC45}"/>
    <cellStyle name="Vírgula 2 4 2 2 3 6" xfId="10250" xr:uid="{688E3C19-6028-45A0-B530-01791C766E46}"/>
    <cellStyle name="Vírgula 2 4 2 2 4" xfId="1137" xr:uid="{33DB179A-F798-47C1-BB34-DE512CB45D9F}"/>
    <cellStyle name="Vírgula 2 4 2 2 4 2" xfId="2141" xr:uid="{3B51BA71-F81E-4D47-BE88-CB52526C4802}"/>
    <cellStyle name="Vírgula 2 4 2 2 4 2 2" xfId="5220" xr:uid="{95D94E8C-6526-46F9-8B90-F0E1C65A9EED}"/>
    <cellStyle name="Vírgula 2 4 2 2 4 2 2 2" xfId="14273" xr:uid="{BD29B195-50F8-4A14-B7CE-4CD8E61BC6FB}"/>
    <cellStyle name="Vírgula 2 4 2 2 4 2 3" xfId="8234" xr:uid="{75B9BC32-3BC8-4B83-BDD2-40EB5150D09E}"/>
    <cellStyle name="Vírgula 2 4 2 2 4 2 3 2" xfId="17287" xr:uid="{9ACA3F0A-68C3-4D60-A11B-C7C94E12119F}"/>
    <cellStyle name="Vírgula 2 4 2 2 4 2 4" xfId="11255" xr:uid="{4E3C9B36-46C0-4C46-9271-3E52FF2FE0E1}"/>
    <cellStyle name="Vírgula 2 4 2 2 4 3" xfId="3145" xr:uid="{F9231C95-4CFB-4CCE-8451-788098683778}"/>
    <cellStyle name="Vírgula 2 4 2 2 4 3 2" xfId="6224" xr:uid="{5CCF37EE-F3A9-4B79-96E4-B85FF4E38CB1}"/>
    <cellStyle name="Vírgula 2 4 2 2 4 3 2 2" xfId="15277" xr:uid="{8213A5C7-1DAE-44EE-AC6F-7AC8FF9076E4}"/>
    <cellStyle name="Vírgula 2 4 2 2 4 3 3" xfId="9238" xr:uid="{020BDFBB-7938-4E00-A3B3-47A380C9AE6D}"/>
    <cellStyle name="Vírgula 2 4 2 2 4 3 3 2" xfId="18291" xr:uid="{1CFA9636-5C79-4CEC-B4BB-CF177B87770F}"/>
    <cellStyle name="Vírgula 2 4 2 2 4 3 4" xfId="12259" xr:uid="{E4997143-C53D-45F9-B379-A8CF757F3B22}"/>
    <cellStyle name="Vírgula 2 4 2 2 4 4" xfId="4216" xr:uid="{5F5B47CB-79F2-45B7-AB57-BCC72279E03F}"/>
    <cellStyle name="Vírgula 2 4 2 2 4 4 2" xfId="13269" xr:uid="{81768549-9FB2-487D-BDEB-0AA5EE296EDF}"/>
    <cellStyle name="Vírgula 2 4 2 2 4 5" xfId="7230" xr:uid="{599E5E1E-1E76-4A64-8B72-BBB521409D9D}"/>
    <cellStyle name="Vírgula 2 4 2 2 4 5 2" xfId="16283" xr:uid="{AB6E4221-DE53-4446-A1F6-DAB143A6448A}"/>
    <cellStyle name="Vírgula 2 4 2 2 4 6" xfId="10251" xr:uid="{9BC7F433-EBD6-415C-AFE0-4A63B1B658F5}"/>
    <cellStyle name="Vírgula 2 4 2 2 5" xfId="1304" xr:uid="{D9F8320C-F121-431A-B162-28BCC64D92F0}"/>
    <cellStyle name="Vírgula 2 4 2 2 5 2" xfId="4383" xr:uid="{06ECD661-9E18-490F-B2FF-083E1F6EE7D0}"/>
    <cellStyle name="Vírgula 2 4 2 2 5 2 2" xfId="13436" xr:uid="{B5D6635D-34C4-44DD-86DF-7EF23E11100E}"/>
    <cellStyle name="Vírgula 2 4 2 2 5 3" xfId="7397" xr:uid="{9ECE5F5F-1236-4DA5-B323-D1A5599760BB}"/>
    <cellStyle name="Vírgula 2 4 2 2 5 3 2" xfId="16450" xr:uid="{6D042D6A-FA3A-4941-A7C8-1A81A003C3D2}"/>
    <cellStyle name="Vírgula 2 4 2 2 5 4" xfId="10418" xr:uid="{A1EE59B2-16F8-43D3-9447-36FA8BEEDB5A}"/>
    <cellStyle name="Vírgula 2 4 2 2 6" xfId="2308" xr:uid="{1B229932-C6EB-4291-8803-821C1DA49195}"/>
    <cellStyle name="Vírgula 2 4 2 2 6 2" xfId="5387" xr:uid="{05EA210E-AD00-4531-94B8-EC89B483306F}"/>
    <cellStyle name="Vírgula 2 4 2 2 6 2 2" xfId="14440" xr:uid="{C757A58B-3F8E-4CD2-A12F-1F9950F3011C}"/>
    <cellStyle name="Vírgula 2 4 2 2 6 3" xfId="8401" xr:uid="{6B5B8468-565E-4889-B26D-F4B3671AC420}"/>
    <cellStyle name="Vírgula 2 4 2 2 6 3 2" xfId="17454" xr:uid="{778699A3-14C7-4B54-9BC8-6E6A71C22119}"/>
    <cellStyle name="Vírgula 2 4 2 2 6 4" xfId="11422" xr:uid="{B62FE1B3-0DF0-4FFF-8515-D92E7843663A}"/>
    <cellStyle name="Vírgula 2 4 2 2 7" xfId="3377" xr:uid="{3DA28E47-CD52-4207-A460-5F2DAC268B0D}"/>
    <cellStyle name="Vírgula 2 4 2 2 7 2" xfId="12430" xr:uid="{7E416DA7-8257-48BE-B0AA-233B48447457}"/>
    <cellStyle name="Vírgula 2 4 2 2 8" xfId="6391" xr:uid="{E50BC210-74B5-41F0-BF88-81A784972D7D}"/>
    <cellStyle name="Vírgula 2 4 2 2 8 2" xfId="15444" xr:uid="{8FCFECAD-72BB-4379-99B4-3841B11D9EB4}"/>
    <cellStyle name="Vírgula 2 4 2 2 9" xfId="9411" xr:uid="{479CE1C9-E6D7-465A-92F0-6BCE8F77FBAA}"/>
    <cellStyle name="Vírgula 2 4 2 3" xfId="434" xr:uid="{818DB31E-0F3E-47A0-B4D3-C3FD55B86913}"/>
    <cellStyle name="Vírgula 2 4 2 3 2" xfId="1138" xr:uid="{40ECF455-6270-4D08-A4E1-9D684DAAB079}"/>
    <cellStyle name="Vírgula 2 4 2 3 2 2" xfId="2142" xr:uid="{E31F67C2-1FFC-427D-95AF-46049CA514C9}"/>
    <cellStyle name="Vírgula 2 4 2 3 2 2 2" xfId="5221" xr:uid="{1BE89C8F-F37D-4D23-ABF2-9D1337923FD7}"/>
    <cellStyle name="Vírgula 2 4 2 3 2 2 2 2" xfId="14274" xr:uid="{DA44D21E-9E17-462B-8153-05BC38A8B0EF}"/>
    <cellStyle name="Vírgula 2 4 2 3 2 2 3" xfId="8235" xr:uid="{93BBAC5E-F551-4B46-ABA2-BA3F4E951B83}"/>
    <cellStyle name="Vírgula 2 4 2 3 2 2 3 2" xfId="17288" xr:uid="{D0A7B380-9C41-4B50-917D-1A8F94BD1440}"/>
    <cellStyle name="Vírgula 2 4 2 3 2 2 4" xfId="11256" xr:uid="{563337DF-DABE-4E2C-819E-68D39D7A551D}"/>
    <cellStyle name="Vírgula 2 4 2 3 2 3" xfId="3146" xr:uid="{B9ABD29E-0F65-48E5-8148-2C9F9EBD7E4D}"/>
    <cellStyle name="Vírgula 2 4 2 3 2 3 2" xfId="6225" xr:uid="{F5FEEF23-2C05-4B42-A308-4F190A71ADC5}"/>
    <cellStyle name="Vírgula 2 4 2 3 2 3 2 2" xfId="15278" xr:uid="{92C84C3A-F0A7-40AA-9B76-84E2F8444E43}"/>
    <cellStyle name="Vírgula 2 4 2 3 2 3 3" xfId="9239" xr:uid="{2D5293DA-7916-4CC4-88D0-36D2E928DC7E}"/>
    <cellStyle name="Vírgula 2 4 2 3 2 3 3 2" xfId="18292" xr:uid="{03B5ABB0-1ACB-4DE3-9812-9D6D0CA000A3}"/>
    <cellStyle name="Vírgula 2 4 2 3 2 3 4" xfId="12260" xr:uid="{58D8EA6B-8B40-4E17-B8A4-B7F72FB04BA5}"/>
    <cellStyle name="Vírgula 2 4 2 3 2 4" xfId="4217" xr:uid="{86026B04-C44D-4A02-9660-71EA3ECFC658}"/>
    <cellStyle name="Vírgula 2 4 2 3 2 4 2" xfId="13270" xr:uid="{D6E3F085-C507-4581-B308-8342BB8205F7}"/>
    <cellStyle name="Vírgula 2 4 2 3 2 5" xfId="7231" xr:uid="{785CCA52-0382-49BD-9A51-7FB8FA0BAA95}"/>
    <cellStyle name="Vírgula 2 4 2 3 2 5 2" xfId="16284" xr:uid="{7F402AFB-BBFC-4E5F-85B4-F2444FD18925}"/>
    <cellStyle name="Vírgula 2 4 2 3 2 6" xfId="10252" xr:uid="{204BF6EC-6045-4F3D-9011-8FCB4E0B265F}"/>
    <cellStyle name="Vírgula 2 4 2 3 3" xfId="1139" xr:uid="{1F2C0422-D02C-4149-8276-353D01FAB687}"/>
    <cellStyle name="Vírgula 2 4 2 3 3 2" xfId="2143" xr:uid="{33FD77A3-7C5D-44B0-AD47-4A80A46D246F}"/>
    <cellStyle name="Vírgula 2 4 2 3 3 2 2" xfId="5222" xr:uid="{F10C8F8A-97AD-4909-95B3-D213ED8C6B1B}"/>
    <cellStyle name="Vírgula 2 4 2 3 3 2 2 2" xfId="14275" xr:uid="{876BC78B-2491-40C4-B74F-0CB1E1D5D0C4}"/>
    <cellStyle name="Vírgula 2 4 2 3 3 2 3" xfId="8236" xr:uid="{FDF8E4E4-4FA8-4345-804A-8E82386DBBE0}"/>
    <cellStyle name="Vírgula 2 4 2 3 3 2 3 2" xfId="17289" xr:uid="{ACC21D43-4BF4-4F19-9AFF-11088C0B70C7}"/>
    <cellStyle name="Vírgula 2 4 2 3 3 2 4" xfId="11257" xr:uid="{1EE5CBF8-7646-4AEA-899B-D3BBC1FD0776}"/>
    <cellStyle name="Vírgula 2 4 2 3 3 3" xfId="3147" xr:uid="{A67FC60E-71AA-4917-8432-4249C27C0BC5}"/>
    <cellStyle name="Vírgula 2 4 2 3 3 3 2" xfId="6226" xr:uid="{78E6B757-293E-4280-8795-EEFF72F7768B}"/>
    <cellStyle name="Vírgula 2 4 2 3 3 3 2 2" xfId="15279" xr:uid="{0EC55B79-3F25-4B03-B93D-24CFDA894A5A}"/>
    <cellStyle name="Vírgula 2 4 2 3 3 3 3" xfId="9240" xr:uid="{31125595-0E03-4320-8ECE-CDFF555823CB}"/>
    <cellStyle name="Vírgula 2 4 2 3 3 3 3 2" xfId="18293" xr:uid="{6FB7B10A-66AE-4C29-9F4D-A3DCF59D11CF}"/>
    <cellStyle name="Vírgula 2 4 2 3 3 3 4" xfId="12261" xr:uid="{6AB5084B-EDF6-4060-8ADE-47511875DD2B}"/>
    <cellStyle name="Vírgula 2 4 2 3 3 4" xfId="4218" xr:uid="{63B3A7B7-04C7-4521-B21D-795580998357}"/>
    <cellStyle name="Vírgula 2 4 2 3 3 4 2" xfId="13271" xr:uid="{D1803166-F81A-4066-AA42-B82609EBA547}"/>
    <cellStyle name="Vírgula 2 4 2 3 3 5" xfId="7232" xr:uid="{BAEEFDAD-4CB1-4799-B576-53BF417C87A6}"/>
    <cellStyle name="Vírgula 2 4 2 3 3 5 2" xfId="16285" xr:uid="{C517767C-25FE-41FA-9E62-D93677098A3A}"/>
    <cellStyle name="Vírgula 2 4 2 3 3 6" xfId="10253" xr:uid="{D9B03CA8-D2BA-40E0-8B9F-AE8A85305FDF}"/>
    <cellStyle name="Vírgula 2 4 2 3 4" xfId="1443" xr:uid="{3B965688-3199-4413-8D3B-5417BA843688}"/>
    <cellStyle name="Vírgula 2 4 2 3 4 2" xfId="4522" xr:uid="{CCE7F563-78BF-4D19-A247-65859D87BE4F}"/>
    <cellStyle name="Vírgula 2 4 2 3 4 2 2" xfId="13575" xr:uid="{68685E10-4D84-4037-8262-8E0C43648542}"/>
    <cellStyle name="Vírgula 2 4 2 3 4 3" xfId="7536" xr:uid="{043E40F6-30C1-4126-9327-EE7FC7F4E1D6}"/>
    <cellStyle name="Vírgula 2 4 2 3 4 3 2" xfId="16589" xr:uid="{FDAEB4EA-98C8-4D11-B587-B16D9A79E839}"/>
    <cellStyle name="Vírgula 2 4 2 3 4 4" xfId="10557" xr:uid="{F5A6AC15-38B1-46AB-B386-CA4077DB7E32}"/>
    <cellStyle name="Vírgula 2 4 2 3 5" xfId="2447" xr:uid="{CE99A3DC-FF09-400F-A3DD-24BE721098F1}"/>
    <cellStyle name="Vírgula 2 4 2 3 5 2" xfId="5526" xr:uid="{4873314C-855E-4743-AB67-DAC54323A2A9}"/>
    <cellStyle name="Vírgula 2 4 2 3 5 2 2" xfId="14579" xr:uid="{4D692862-AC6C-4CE9-A77C-66FD6E849C74}"/>
    <cellStyle name="Vírgula 2 4 2 3 5 3" xfId="8540" xr:uid="{EE3AC4BB-2E0E-48F0-BA21-34884C1DF313}"/>
    <cellStyle name="Vírgula 2 4 2 3 5 3 2" xfId="17593" xr:uid="{EBCD7C02-B415-4537-9B2F-2F2A28E64156}"/>
    <cellStyle name="Vírgula 2 4 2 3 5 4" xfId="11561" xr:uid="{C7CADBE7-40E9-4E77-A32D-2E2A12319B68}"/>
    <cellStyle name="Vírgula 2 4 2 3 6" xfId="3517" xr:uid="{BD3AA62A-F58B-4D77-8B0A-05A45D5F8B6F}"/>
    <cellStyle name="Vírgula 2 4 2 3 6 2" xfId="12570" xr:uid="{CDFE75C3-B7F5-4D6F-9004-D7EBF08CF900}"/>
    <cellStyle name="Vírgula 2 4 2 3 7" xfId="6531" xr:uid="{BD9ACF5A-C11E-4DCE-AE57-A2C60CAF0BE5}"/>
    <cellStyle name="Vírgula 2 4 2 3 7 2" xfId="15584" xr:uid="{E3F9E5B7-D5B0-4978-8B56-3708D3C6EC29}"/>
    <cellStyle name="Vírgula 2 4 2 3 8" xfId="9551" xr:uid="{025158D1-D1E1-4982-8271-522BCB12B61F}"/>
    <cellStyle name="Vírgula 2 4 2 4" xfId="1140" xr:uid="{08629DC6-98AB-4D1A-9140-330A244977DA}"/>
    <cellStyle name="Vírgula 2 4 2 4 2" xfId="2144" xr:uid="{3E1AD46B-0D29-4069-B0B8-5F364532E768}"/>
    <cellStyle name="Vírgula 2 4 2 4 2 2" xfId="5223" xr:uid="{5C5ACC85-C7D9-4C8F-AB5B-E6F3ED51A273}"/>
    <cellStyle name="Vírgula 2 4 2 4 2 2 2" xfId="14276" xr:uid="{E861DAD8-4D0D-4DC7-B46E-FAC6FD7C043A}"/>
    <cellStyle name="Vírgula 2 4 2 4 2 3" xfId="8237" xr:uid="{40CF7C6C-259A-4B9B-B054-2B49BD42B5BE}"/>
    <cellStyle name="Vírgula 2 4 2 4 2 3 2" xfId="17290" xr:uid="{4EB34A41-B0DA-432A-A4DD-EE78B7F8EDDE}"/>
    <cellStyle name="Vírgula 2 4 2 4 2 4" xfId="11258" xr:uid="{4EE2B907-2E30-4440-B612-0C652D378242}"/>
    <cellStyle name="Vírgula 2 4 2 4 3" xfId="3148" xr:uid="{4DB9948C-A3EA-44B1-B1E8-1C6E107177FB}"/>
    <cellStyle name="Vírgula 2 4 2 4 3 2" xfId="6227" xr:uid="{03A4FB49-C183-47BF-BCF3-B5EA4FB26609}"/>
    <cellStyle name="Vírgula 2 4 2 4 3 2 2" xfId="15280" xr:uid="{2EE5CE3E-2907-4CC6-9F1A-17F63BD7C58B}"/>
    <cellStyle name="Vírgula 2 4 2 4 3 3" xfId="9241" xr:uid="{7A53D6B9-F8C9-42D8-AB4E-E90EC81D930F}"/>
    <cellStyle name="Vírgula 2 4 2 4 3 3 2" xfId="18294" xr:uid="{CA3ED747-A3A5-4126-B716-856685D67E9C}"/>
    <cellStyle name="Vírgula 2 4 2 4 3 4" xfId="12262" xr:uid="{C9C00478-EC6D-4185-9906-307D1BB4F35D}"/>
    <cellStyle name="Vírgula 2 4 2 4 4" xfId="4219" xr:uid="{A6C4D647-173E-4160-BAE8-B8CB4EC05A90}"/>
    <cellStyle name="Vírgula 2 4 2 4 4 2" xfId="13272" xr:uid="{A6D17D62-3CDA-4473-BE0A-FACB5E156755}"/>
    <cellStyle name="Vírgula 2 4 2 4 5" xfId="7233" xr:uid="{8226F1EB-0BC8-4E74-8DFA-B48936FA27FA}"/>
    <cellStyle name="Vírgula 2 4 2 4 5 2" xfId="16286" xr:uid="{FC279476-D1E2-4A4E-AD93-5A8AEBD84FA6}"/>
    <cellStyle name="Vírgula 2 4 2 4 6" xfId="10254" xr:uid="{F1FDF016-0F2F-4191-B518-0F579A51603E}"/>
    <cellStyle name="Vírgula 2 4 2 5" xfId="1141" xr:uid="{489D72DE-02D3-43B9-95FB-4A280893581B}"/>
    <cellStyle name="Vírgula 2 4 2 5 2" xfId="2145" xr:uid="{749EB85E-F77B-455D-BBC7-0D90D2BBC16C}"/>
    <cellStyle name="Vírgula 2 4 2 5 2 2" xfId="5224" xr:uid="{3F8C7B8D-97BF-4825-8225-CE2E41CF6065}"/>
    <cellStyle name="Vírgula 2 4 2 5 2 2 2" xfId="14277" xr:uid="{99D6B0D6-5151-48BC-8AF2-E4CBB721ACF5}"/>
    <cellStyle name="Vírgula 2 4 2 5 2 3" xfId="8238" xr:uid="{C3A57D79-505E-41E1-8DFF-954091F52F93}"/>
    <cellStyle name="Vírgula 2 4 2 5 2 3 2" xfId="17291" xr:uid="{51289741-9F52-4F59-81F9-E4FC7097E1A7}"/>
    <cellStyle name="Vírgula 2 4 2 5 2 4" xfId="11259" xr:uid="{2E64340E-33FC-42A0-B9EF-EF7B3A797EFA}"/>
    <cellStyle name="Vírgula 2 4 2 5 3" xfId="3149" xr:uid="{E8ACC97E-4D01-43DE-A9E7-4F2A9169B1D0}"/>
    <cellStyle name="Vírgula 2 4 2 5 3 2" xfId="6228" xr:uid="{3260D087-037F-4E3A-9260-06D5F4CC6B3A}"/>
    <cellStyle name="Vírgula 2 4 2 5 3 2 2" xfId="15281" xr:uid="{7422E9C9-660D-4E18-BA21-65D543E092A2}"/>
    <cellStyle name="Vírgula 2 4 2 5 3 3" xfId="9242" xr:uid="{10493E85-1C34-40A5-BB92-AB45D2B8DBDB}"/>
    <cellStyle name="Vírgula 2 4 2 5 3 3 2" xfId="18295" xr:uid="{E19EE430-B98E-4BDD-B6FE-90A4B21B027F}"/>
    <cellStyle name="Vírgula 2 4 2 5 3 4" xfId="12263" xr:uid="{012C3875-2B88-4D03-8EF7-481D6E0EBBF6}"/>
    <cellStyle name="Vírgula 2 4 2 5 4" xfId="4220" xr:uid="{8F8CD963-AFCF-46C2-874B-C3F929B59BEE}"/>
    <cellStyle name="Vírgula 2 4 2 5 4 2" xfId="13273" xr:uid="{55A8DCB1-5C2E-487A-8A99-813015E7898C}"/>
    <cellStyle name="Vírgula 2 4 2 5 5" xfId="7234" xr:uid="{C94D6461-41A7-469F-98F9-58340F257E2B}"/>
    <cellStyle name="Vírgula 2 4 2 5 5 2" xfId="16287" xr:uid="{5C379B20-2A81-4E08-B0FC-FC6ED8CE1172}"/>
    <cellStyle name="Vírgula 2 4 2 5 6" xfId="10255" xr:uid="{D36BA386-D587-4A8C-88AD-DB4BEE22564D}"/>
    <cellStyle name="Vírgula 2 4 2 6" xfId="1272" xr:uid="{87E19A09-722C-4B6C-8966-29AE4DED4520}"/>
    <cellStyle name="Vírgula 2 4 2 6 2" xfId="4351" xr:uid="{E9FCF049-E94D-4111-BE6A-5C5E13EA0F2F}"/>
    <cellStyle name="Vírgula 2 4 2 6 2 2" xfId="13404" xr:uid="{2CE813DA-78A2-4A4D-A0F8-4D3401379D17}"/>
    <cellStyle name="Vírgula 2 4 2 6 3" xfId="7365" xr:uid="{0D031020-39C0-47C2-9E73-B4E919793550}"/>
    <cellStyle name="Vírgula 2 4 2 6 3 2" xfId="16418" xr:uid="{44AD40C6-1C3E-4AE2-A9E0-D4F8598C7B31}"/>
    <cellStyle name="Vírgula 2 4 2 6 4" xfId="10386" xr:uid="{4EE5DFA2-B12A-4026-ACD5-7BAF975246DD}"/>
    <cellStyle name="Vírgula 2 4 2 7" xfId="2276" xr:uid="{F8627CE1-7418-4F71-83C2-47461E073EBF}"/>
    <cellStyle name="Vírgula 2 4 2 7 2" xfId="5355" xr:uid="{2CA9CC8E-B52D-4239-8719-0733F7A0ED7D}"/>
    <cellStyle name="Vírgula 2 4 2 7 2 2" xfId="14408" xr:uid="{A0D87A77-413D-4EBE-8ACA-7C115CC22476}"/>
    <cellStyle name="Vírgula 2 4 2 7 3" xfId="8369" xr:uid="{1B3F5EFF-26C8-415C-A0E6-059B7E2AB732}"/>
    <cellStyle name="Vírgula 2 4 2 7 3 2" xfId="17422" xr:uid="{7D6F8731-0265-4FBA-9706-53EBF9794B97}"/>
    <cellStyle name="Vírgula 2 4 2 7 4" xfId="11390" xr:uid="{AFEE65D1-D627-46A6-BB40-B42CE32C3E90}"/>
    <cellStyle name="Vírgula 2 4 2 8" xfId="3345" xr:uid="{51E94641-4358-43C0-B0B7-55ECBDC5122D}"/>
    <cellStyle name="Vírgula 2 4 2 8 2" xfId="12398" xr:uid="{D0508850-5F7F-4D34-9112-63BB8E716BC8}"/>
    <cellStyle name="Vírgula 2 4 2 9" xfId="6359" xr:uid="{947F0C43-E2A0-4B79-A52B-AC5105717490}"/>
    <cellStyle name="Vírgula 2 4 2 9 2" xfId="15412" xr:uid="{981162EF-82E3-42AE-8BDB-2F3E63C5F48F}"/>
    <cellStyle name="Vírgula 2 4 3" xfId="123" xr:uid="{A28C3474-0B70-4407-9DBB-C3CF7DAF560A}"/>
    <cellStyle name="Vírgula 2 4 3 2" xfId="450" xr:uid="{82EDCE2C-C3E9-4009-ABCA-3F0707C0FD55}"/>
    <cellStyle name="Vírgula 2 4 3 2 2" xfId="1142" xr:uid="{22951D1B-21F4-4B94-8AC3-4E318A7516BE}"/>
    <cellStyle name="Vírgula 2 4 3 2 2 2" xfId="2146" xr:uid="{4BC55497-EFB0-48B5-8C5C-667401BCC497}"/>
    <cellStyle name="Vírgula 2 4 3 2 2 2 2" xfId="5225" xr:uid="{A67732E4-D29C-44AE-BD51-38C9224C83C5}"/>
    <cellStyle name="Vírgula 2 4 3 2 2 2 2 2" xfId="14278" xr:uid="{826B8F98-080B-4F78-96DD-6D02E03B1CD5}"/>
    <cellStyle name="Vírgula 2 4 3 2 2 2 3" xfId="8239" xr:uid="{E28C8427-B6BC-49A2-BD4C-A12DC57AC717}"/>
    <cellStyle name="Vírgula 2 4 3 2 2 2 3 2" xfId="17292" xr:uid="{3FD3DEB1-5274-42B1-8009-193C6F036024}"/>
    <cellStyle name="Vírgula 2 4 3 2 2 2 4" xfId="11260" xr:uid="{EFA29B87-7E23-4335-9D49-4C84B03D4A46}"/>
    <cellStyle name="Vírgula 2 4 3 2 2 3" xfId="3150" xr:uid="{9D89723B-4413-4CE4-9B2A-FF3EA67694A6}"/>
    <cellStyle name="Vírgula 2 4 3 2 2 3 2" xfId="6229" xr:uid="{7F6B978A-9DEA-482B-ADEA-DDDBDCDA3516}"/>
    <cellStyle name="Vírgula 2 4 3 2 2 3 2 2" xfId="15282" xr:uid="{DF99A68C-9522-4FFD-8645-B8F049E7ECD7}"/>
    <cellStyle name="Vírgula 2 4 3 2 2 3 3" xfId="9243" xr:uid="{778BD3B0-DF0C-4B98-9C59-59895F188CE0}"/>
    <cellStyle name="Vírgula 2 4 3 2 2 3 3 2" xfId="18296" xr:uid="{7FD03470-1D4C-4437-8AD2-7A410B7143EC}"/>
    <cellStyle name="Vírgula 2 4 3 2 2 3 4" xfId="12264" xr:uid="{A177A12D-B186-4BC5-9032-79F4A3BFBAA9}"/>
    <cellStyle name="Vírgula 2 4 3 2 2 4" xfId="4221" xr:uid="{8181D262-03DE-47EC-B3EC-A133AB00A368}"/>
    <cellStyle name="Vírgula 2 4 3 2 2 4 2" xfId="13274" xr:uid="{77417359-D092-47E0-AC3D-75B035BD59DE}"/>
    <cellStyle name="Vírgula 2 4 3 2 2 5" xfId="7235" xr:uid="{EB24368C-1839-49BA-8761-A04E6A12AC2D}"/>
    <cellStyle name="Vírgula 2 4 3 2 2 5 2" xfId="16288" xr:uid="{886FF4DB-C741-4B81-A7BD-89EFFEE637E2}"/>
    <cellStyle name="Vírgula 2 4 3 2 2 6" xfId="10256" xr:uid="{C52C480E-1577-4C2D-AEF3-E1ACD2CF1D8F}"/>
    <cellStyle name="Vírgula 2 4 3 2 3" xfId="1143" xr:uid="{118284A1-9353-4E8F-8925-99882B81E66F}"/>
    <cellStyle name="Vírgula 2 4 3 2 3 2" xfId="2147" xr:uid="{7D7074CA-FA32-42DC-9074-ECE6D1C0D160}"/>
    <cellStyle name="Vírgula 2 4 3 2 3 2 2" xfId="5226" xr:uid="{75375C42-F94D-4262-A66B-5A516A14189E}"/>
    <cellStyle name="Vírgula 2 4 3 2 3 2 2 2" xfId="14279" xr:uid="{FE8BFE76-5D87-4A93-BD16-0DAE325565AB}"/>
    <cellStyle name="Vírgula 2 4 3 2 3 2 3" xfId="8240" xr:uid="{246A8F32-AC9F-42F5-B60D-7528487E0D71}"/>
    <cellStyle name="Vírgula 2 4 3 2 3 2 3 2" xfId="17293" xr:uid="{C1DC5E33-21AC-445A-AEF4-D8F6C03DB605}"/>
    <cellStyle name="Vírgula 2 4 3 2 3 2 4" xfId="11261" xr:uid="{846EBB40-D747-43FC-8DF3-4748ACB7A375}"/>
    <cellStyle name="Vírgula 2 4 3 2 3 3" xfId="3151" xr:uid="{719B9333-1EE4-4070-9458-D46863592CEC}"/>
    <cellStyle name="Vírgula 2 4 3 2 3 3 2" xfId="6230" xr:uid="{0F3C348E-3F49-4418-9509-4FAE1A275FC3}"/>
    <cellStyle name="Vírgula 2 4 3 2 3 3 2 2" xfId="15283" xr:uid="{220AFF0A-235E-406A-AD8E-17A7C34E4298}"/>
    <cellStyle name="Vírgula 2 4 3 2 3 3 3" xfId="9244" xr:uid="{A48705AE-6CCA-43F4-877F-81FB687FA81D}"/>
    <cellStyle name="Vírgula 2 4 3 2 3 3 3 2" xfId="18297" xr:uid="{C646CDB2-9774-4ABF-BC67-1953E1B75057}"/>
    <cellStyle name="Vírgula 2 4 3 2 3 3 4" xfId="12265" xr:uid="{ECB4C305-3610-425B-89D5-6B9F64863DEC}"/>
    <cellStyle name="Vírgula 2 4 3 2 3 4" xfId="4222" xr:uid="{292D7AB9-34FD-4385-8877-A7AAAA202BE7}"/>
    <cellStyle name="Vírgula 2 4 3 2 3 4 2" xfId="13275" xr:uid="{385D2F81-49A8-4E66-8207-632B3C15F331}"/>
    <cellStyle name="Vírgula 2 4 3 2 3 5" xfId="7236" xr:uid="{08653417-8149-4D8E-B907-7156F8C6E8A2}"/>
    <cellStyle name="Vírgula 2 4 3 2 3 5 2" xfId="16289" xr:uid="{E93B8D9A-DCE7-4959-9EBE-9BEEEA6F2C66}"/>
    <cellStyle name="Vírgula 2 4 3 2 3 6" xfId="10257" xr:uid="{735B88B5-D9C4-465E-A0C0-2347808D06BA}"/>
    <cellStyle name="Vírgula 2 4 3 2 4" xfId="1459" xr:uid="{D63FE66F-2D55-43E9-9343-8FCC14265D29}"/>
    <cellStyle name="Vírgula 2 4 3 2 4 2" xfId="4538" xr:uid="{33C4519C-B183-49E3-9BA3-170D13F3F843}"/>
    <cellStyle name="Vírgula 2 4 3 2 4 2 2" xfId="13591" xr:uid="{7CDD5167-BA87-4E79-8FD0-15CB2ED08D24}"/>
    <cellStyle name="Vírgula 2 4 3 2 4 3" xfId="7552" xr:uid="{84C1244F-D055-4DA6-89AD-810B49B069CC}"/>
    <cellStyle name="Vírgula 2 4 3 2 4 3 2" xfId="16605" xr:uid="{5EDE192D-8911-4A9C-8641-4FB175765CA3}"/>
    <cellStyle name="Vírgula 2 4 3 2 4 4" xfId="10573" xr:uid="{5530406B-9915-44D1-B3F0-58E59D398F13}"/>
    <cellStyle name="Vírgula 2 4 3 2 5" xfId="2463" xr:uid="{CADB1538-C615-4B71-B000-17E43A8999EB}"/>
    <cellStyle name="Vírgula 2 4 3 2 5 2" xfId="5542" xr:uid="{29F99BF4-D19D-4E70-BB4D-C2D90532B154}"/>
    <cellStyle name="Vírgula 2 4 3 2 5 2 2" xfId="14595" xr:uid="{25B5B62D-AB11-47A0-A528-B296F3484BCC}"/>
    <cellStyle name="Vírgula 2 4 3 2 5 3" xfId="8556" xr:uid="{5E31EA77-B3A5-4AEC-8B76-AA1EDDAC2760}"/>
    <cellStyle name="Vírgula 2 4 3 2 5 3 2" xfId="17609" xr:uid="{6716A62F-A05B-4922-8769-19FA763890AE}"/>
    <cellStyle name="Vírgula 2 4 3 2 5 4" xfId="11577" xr:uid="{CBC6B5DE-B05C-423F-A0C1-34079EBA8DC1}"/>
    <cellStyle name="Vírgula 2 4 3 2 6" xfId="3533" xr:uid="{27CD6EA8-A89B-4F98-BFEE-7B1888DC1289}"/>
    <cellStyle name="Vírgula 2 4 3 2 6 2" xfId="12586" xr:uid="{9B45A8AC-DEF0-4F4D-942F-A0B6742A113B}"/>
    <cellStyle name="Vírgula 2 4 3 2 7" xfId="6547" xr:uid="{90AFBBF8-68AA-4D04-A344-94B91F581953}"/>
    <cellStyle name="Vírgula 2 4 3 2 7 2" xfId="15600" xr:uid="{F294467D-DD80-4C3E-AA20-F7F1D21D9302}"/>
    <cellStyle name="Vírgula 2 4 3 2 8" xfId="9567" xr:uid="{263EC39C-7FE9-4586-9E0C-B60769BB1239}"/>
    <cellStyle name="Vírgula 2 4 3 3" xfId="1144" xr:uid="{797747A6-CEC9-45DE-9C74-12D0ABC24D17}"/>
    <cellStyle name="Vírgula 2 4 3 3 2" xfId="2148" xr:uid="{84213F60-5D79-496A-961A-F2FED0260373}"/>
    <cellStyle name="Vírgula 2 4 3 3 2 2" xfId="5227" xr:uid="{50232F32-1C69-4B0C-A3D8-EF5CC9DC238A}"/>
    <cellStyle name="Vírgula 2 4 3 3 2 2 2" xfId="14280" xr:uid="{D1E2E518-5C71-421C-BD89-9591390E3E13}"/>
    <cellStyle name="Vírgula 2 4 3 3 2 3" xfId="8241" xr:uid="{AC6C3F78-E4BD-48AE-8216-F7083C2D0CF5}"/>
    <cellStyle name="Vírgula 2 4 3 3 2 3 2" xfId="17294" xr:uid="{85F1E211-01C0-4CDD-852B-D3BF31B00315}"/>
    <cellStyle name="Vírgula 2 4 3 3 2 4" xfId="11262" xr:uid="{29E83ADE-2601-4E7F-ACAD-7103DADF4BEC}"/>
    <cellStyle name="Vírgula 2 4 3 3 3" xfId="3152" xr:uid="{E07D6D68-179E-4CEB-BB06-19940BFC0D9E}"/>
    <cellStyle name="Vírgula 2 4 3 3 3 2" xfId="6231" xr:uid="{A169BCB9-7EE9-4C33-B7F6-FB3E9F04375E}"/>
    <cellStyle name="Vírgula 2 4 3 3 3 2 2" xfId="15284" xr:uid="{496C02F4-5FC5-4FFE-9409-67E6D5407571}"/>
    <cellStyle name="Vírgula 2 4 3 3 3 3" xfId="9245" xr:uid="{FA0D0308-5D48-4729-807D-264683867DDB}"/>
    <cellStyle name="Vírgula 2 4 3 3 3 3 2" xfId="18298" xr:uid="{CB0BCA8E-9088-44E7-9D3E-8335C0C3C8C6}"/>
    <cellStyle name="Vírgula 2 4 3 3 3 4" xfId="12266" xr:uid="{A4407E9B-E0E5-4AFD-A080-C5FDFF6D8EA1}"/>
    <cellStyle name="Vírgula 2 4 3 3 4" xfId="4223" xr:uid="{9BC6D5E6-B341-4785-85B7-9077CB5B4070}"/>
    <cellStyle name="Vírgula 2 4 3 3 4 2" xfId="13276" xr:uid="{3E083ED5-0263-4D8D-953A-0C846D0B0CB0}"/>
    <cellStyle name="Vírgula 2 4 3 3 5" xfId="7237" xr:uid="{44D944CC-F047-4A82-B831-6EEFD68A3CD6}"/>
    <cellStyle name="Vírgula 2 4 3 3 5 2" xfId="16290" xr:uid="{F5B65B00-638E-4EF2-AF8B-31C3A7DD2809}"/>
    <cellStyle name="Vírgula 2 4 3 3 6" xfId="10258" xr:uid="{23C7E982-AD62-44DB-B6EF-C6211B6EAB0F}"/>
    <cellStyle name="Vírgula 2 4 3 4" xfId="1145" xr:uid="{2E27C0B5-C0E2-4AE9-BCC2-0933A0B4DC11}"/>
    <cellStyle name="Vírgula 2 4 3 4 2" xfId="2149" xr:uid="{C4E52670-820B-46AE-A21D-37566BD88E81}"/>
    <cellStyle name="Vírgula 2 4 3 4 2 2" xfId="5228" xr:uid="{DEA5AC15-3F49-48E3-897A-B06621CF0CFF}"/>
    <cellStyle name="Vírgula 2 4 3 4 2 2 2" xfId="14281" xr:uid="{22237580-035A-48BE-99A5-53AA04233D80}"/>
    <cellStyle name="Vírgula 2 4 3 4 2 3" xfId="8242" xr:uid="{8B5BA6DB-5A69-42E8-82CF-87FE77E779AE}"/>
    <cellStyle name="Vírgula 2 4 3 4 2 3 2" xfId="17295" xr:uid="{366134B2-7236-4B87-9B31-606B9B92F623}"/>
    <cellStyle name="Vírgula 2 4 3 4 2 4" xfId="11263" xr:uid="{2F32BE5D-2D1C-4B53-8EAB-3637E5524139}"/>
    <cellStyle name="Vírgula 2 4 3 4 3" xfId="3153" xr:uid="{705BCC85-CC11-40DA-A284-83171E1B5A43}"/>
    <cellStyle name="Vírgula 2 4 3 4 3 2" xfId="6232" xr:uid="{124D1A8E-6BE0-4E9C-89D1-4F1AEEB7368F}"/>
    <cellStyle name="Vírgula 2 4 3 4 3 2 2" xfId="15285" xr:uid="{972A0A3A-1A6E-4B13-8236-6C89F6E9FE6E}"/>
    <cellStyle name="Vírgula 2 4 3 4 3 3" xfId="9246" xr:uid="{545A16AA-BA77-465E-B667-18E432E5A144}"/>
    <cellStyle name="Vírgula 2 4 3 4 3 3 2" xfId="18299" xr:uid="{B4062CEF-95B4-449F-962A-C52453F4B401}"/>
    <cellStyle name="Vírgula 2 4 3 4 3 4" xfId="12267" xr:uid="{07D4B466-E29B-4BBB-92A7-A537718EFD2E}"/>
    <cellStyle name="Vírgula 2 4 3 4 4" xfId="4224" xr:uid="{51B393FE-FA9A-41C4-B2E8-D236229CF49C}"/>
    <cellStyle name="Vírgula 2 4 3 4 4 2" xfId="13277" xr:uid="{E9640650-11DB-42AE-BC17-6E68F5DFAB40}"/>
    <cellStyle name="Vírgula 2 4 3 4 5" xfId="7238" xr:uid="{1B5C33F5-FFEE-4234-98DB-8BD86A8104CE}"/>
    <cellStyle name="Vírgula 2 4 3 4 5 2" xfId="16291" xr:uid="{1C1F766C-15C0-4623-A38E-9EA17705B6BA}"/>
    <cellStyle name="Vírgula 2 4 3 4 6" xfId="10259" xr:uid="{B0DC0CB8-001A-464B-9D83-AF53491B4B11}"/>
    <cellStyle name="Vírgula 2 4 3 5" xfId="1288" xr:uid="{8024D3BA-116B-4CFD-91DF-587E2DAA5521}"/>
    <cellStyle name="Vírgula 2 4 3 5 2" xfId="4367" xr:uid="{6C9DE2E7-98E6-472D-83ED-BFA973F19520}"/>
    <cellStyle name="Vírgula 2 4 3 5 2 2" xfId="13420" xr:uid="{6D94E7EC-D973-4130-A4D9-2EE9E79E3721}"/>
    <cellStyle name="Vírgula 2 4 3 5 3" xfId="7381" xr:uid="{11B6FEFB-AE44-49B5-B1CC-119D5AE8AB68}"/>
    <cellStyle name="Vírgula 2 4 3 5 3 2" xfId="16434" xr:uid="{E19551EE-D725-42B9-B10C-6165919A5045}"/>
    <cellStyle name="Vírgula 2 4 3 5 4" xfId="10402" xr:uid="{BDE8365B-99C3-4E13-8225-4487DC46DE25}"/>
    <cellStyle name="Vírgula 2 4 3 6" xfId="2292" xr:uid="{345078C7-600F-4D94-A6BA-ECE289C4E159}"/>
    <cellStyle name="Vírgula 2 4 3 6 2" xfId="5371" xr:uid="{23E79442-534D-4005-A12E-3CC0C312315A}"/>
    <cellStyle name="Vírgula 2 4 3 6 2 2" xfId="14424" xr:uid="{7E8C255B-A21E-4606-9130-75EAE4AE1B5C}"/>
    <cellStyle name="Vírgula 2 4 3 6 3" xfId="8385" xr:uid="{873B3E57-8550-4068-9BC9-90EA3D5B1542}"/>
    <cellStyle name="Vírgula 2 4 3 6 3 2" xfId="17438" xr:uid="{9F2BEC75-98C0-4F8E-8D33-FA7F4CEF4623}"/>
    <cellStyle name="Vírgula 2 4 3 6 4" xfId="11406" xr:uid="{D9F66535-6366-4FAC-9A6E-98817D45C9FB}"/>
    <cellStyle name="Vírgula 2 4 3 7" xfId="3361" xr:uid="{25B3189D-7D03-447D-BEAD-CE24F6DC3892}"/>
    <cellStyle name="Vírgula 2 4 3 7 2" xfId="12414" xr:uid="{2A88B653-A5DF-4F2A-A41A-DFC90A8657D2}"/>
    <cellStyle name="Vírgula 2 4 3 8" xfId="6375" xr:uid="{45A7595A-92E3-4A84-8DF0-0148208CA084}"/>
    <cellStyle name="Vírgula 2 4 3 8 2" xfId="15428" xr:uid="{A3D3DCC5-9EE2-432A-97FB-A950BBE1622F}"/>
    <cellStyle name="Vírgula 2 4 3 9" xfId="9395" xr:uid="{DAE461EE-1D2C-43BF-8BDA-7505FDB94C3C}"/>
    <cellStyle name="Vírgula 2 4 4" xfId="418" xr:uid="{F42F5561-EFC9-4CA2-B719-A564A3D6F3D1}"/>
    <cellStyle name="Vírgula 2 4 4 2" xfId="1146" xr:uid="{A19C9473-75C9-4E00-A564-126B4196FA10}"/>
    <cellStyle name="Vírgula 2 4 4 2 2" xfId="2150" xr:uid="{EC3EE946-2C9D-4D10-A78F-F427BD88E096}"/>
    <cellStyle name="Vírgula 2 4 4 2 2 2" xfId="5229" xr:uid="{7E907C88-1A7E-44BA-9B62-229120ACECA9}"/>
    <cellStyle name="Vírgula 2 4 4 2 2 2 2" xfId="14282" xr:uid="{1F5FF52F-8D10-4424-B681-0A61480C2EC5}"/>
    <cellStyle name="Vírgula 2 4 4 2 2 3" xfId="8243" xr:uid="{E198F4AD-2ACA-4A10-8BDD-E7B6559E4576}"/>
    <cellStyle name="Vírgula 2 4 4 2 2 3 2" xfId="17296" xr:uid="{583DADAD-722E-46BE-852C-9F4A4D74AF70}"/>
    <cellStyle name="Vírgula 2 4 4 2 2 4" xfId="11264" xr:uid="{6B942BD0-DA65-4380-B7D0-7A118ED2B8BF}"/>
    <cellStyle name="Vírgula 2 4 4 2 3" xfId="3154" xr:uid="{C02A587D-E1B3-4B5C-A9C2-28F4709FDE08}"/>
    <cellStyle name="Vírgula 2 4 4 2 3 2" xfId="6233" xr:uid="{6FD37629-18B5-4234-9C15-578BE8E2E0B7}"/>
    <cellStyle name="Vírgula 2 4 4 2 3 2 2" xfId="15286" xr:uid="{C2CA4539-1B14-4B99-AA31-A436F3B92508}"/>
    <cellStyle name="Vírgula 2 4 4 2 3 3" xfId="9247" xr:uid="{BDE071C7-5EC1-49CB-B38B-825D2E2DE898}"/>
    <cellStyle name="Vírgula 2 4 4 2 3 3 2" xfId="18300" xr:uid="{0F3D5BF4-0DB5-44AC-92CF-77708B864514}"/>
    <cellStyle name="Vírgula 2 4 4 2 3 4" xfId="12268" xr:uid="{C39C5263-15DE-47B7-9D9A-5B6B9E712706}"/>
    <cellStyle name="Vírgula 2 4 4 2 4" xfId="4225" xr:uid="{041D5529-B6C4-4B12-A27F-38DEEED3CE15}"/>
    <cellStyle name="Vírgula 2 4 4 2 4 2" xfId="13278" xr:uid="{00DB78B4-0391-4775-BB3B-F6D51BE7FCDD}"/>
    <cellStyle name="Vírgula 2 4 4 2 5" xfId="7239" xr:uid="{EB218D14-42E8-469A-992F-F2D3E72467FB}"/>
    <cellStyle name="Vírgula 2 4 4 2 5 2" xfId="16292" xr:uid="{ACDA084A-8387-4435-AEFE-7C3654DAA391}"/>
    <cellStyle name="Vírgula 2 4 4 2 6" xfId="10260" xr:uid="{B983EBC9-8248-4290-BE5E-6653DFF77A7A}"/>
    <cellStyle name="Vírgula 2 4 4 3" xfId="1147" xr:uid="{28C88BFE-B16D-46AE-97F4-CCFC0D1EAD8C}"/>
    <cellStyle name="Vírgula 2 4 4 3 2" xfId="2151" xr:uid="{22AAF3D7-32AF-4ADD-A50F-73560E2AF773}"/>
    <cellStyle name="Vírgula 2 4 4 3 2 2" xfId="5230" xr:uid="{A25EEE7D-958C-4086-83A5-D4746EBB9BDD}"/>
    <cellStyle name="Vírgula 2 4 4 3 2 2 2" xfId="14283" xr:uid="{018BACC5-ED4B-4612-B25B-C81FCCEC2A35}"/>
    <cellStyle name="Vírgula 2 4 4 3 2 3" xfId="8244" xr:uid="{5B8C2345-E2F1-4549-8034-5581AAA6A7E7}"/>
    <cellStyle name="Vírgula 2 4 4 3 2 3 2" xfId="17297" xr:uid="{0388E8E1-CC2B-4D43-B081-F21F6940B454}"/>
    <cellStyle name="Vírgula 2 4 4 3 2 4" xfId="11265" xr:uid="{35ED0444-CAA8-403C-96F1-2684254B063A}"/>
    <cellStyle name="Vírgula 2 4 4 3 3" xfId="3155" xr:uid="{4677404F-3E1D-4C0D-B1BA-F1887539C4EA}"/>
    <cellStyle name="Vírgula 2 4 4 3 3 2" xfId="6234" xr:uid="{477B2683-0ABF-4BE1-9EB1-B7F22CCBBA65}"/>
    <cellStyle name="Vírgula 2 4 4 3 3 2 2" xfId="15287" xr:uid="{86C165B5-5CA7-4656-A7D9-0048F5ABC968}"/>
    <cellStyle name="Vírgula 2 4 4 3 3 3" xfId="9248" xr:uid="{F4DCDA42-BAC9-48B0-B632-1EC162EE5A52}"/>
    <cellStyle name="Vírgula 2 4 4 3 3 3 2" xfId="18301" xr:uid="{4262380E-AF65-4997-BED0-28994AA1F6C8}"/>
    <cellStyle name="Vírgula 2 4 4 3 3 4" xfId="12269" xr:uid="{F9FBE022-B06D-4DBA-9FC7-EA0B384096D7}"/>
    <cellStyle name="Vírgula 2 4 4 3 4" xfId="4226" xr:uid="{65C18772-5568-4CBB-8151-4D168F191A24}"/>
    <cellStyle name="Vírgula 2 4 4 3 4 2" xfId="13279" xr:uid="{B2666363-6824-465F-B53F-12C155D65AAD}"/>
    <cellStyle name="Vírgula 2 4 4 3 5" xfId="7240" xr:uid="{F6636C3E-F856-4D3A-8EF7-B3D7BEA32EFF}"/>
    <cellStyle name="Vírgula 2 4 4 3 5 2" xfId="16293" xr:uid="{3FB13C60-7D6C-4308-83F3-18828F322E1E}"/>
    <cellStyle name="Vírgula 2 4 4 3 6" xfId="10261" xr:uid="{0D26850E-A974-4985-B504-39B8C67B94C6}"/>
    <cellStyle name="Vírgula 2 4 4 4" xfId="1427" xr:uid="{D1F3A57E-AA8C-4C6C-8895-D1AA124F5AA8}"/>
    <cellStyle name="Vírgula 2 4 4 4 2" xfId="4506" xr:uid="{E1940C70-134D-48ED-A1D7-5317E6723CB5}"/>
    <cellStyle name="Vírgula 2 4 4 4 2 2" xfId="13559" xr:uid="{B042697B-A772-454C-9F55-3EE6DA070D74}"/>
    <cellStyle name="Vírgula 2 4 4 4 3" xfId="7520" xr:uid="{0C4F7A86-E0AF-4E5F-A4CF-4C6C9ECAD881}"/>
    <cellStyle name="Vírgula 2 4 4 4 3 2" xfId="16573" xr:uid="{D1B12414-BD71-4B21-95D3-5B72A548D873}"/>
    <cellStyle name="Vírgula 2 4 4 4 4" xfId="10541" xr:uid="{D0741FC4-54EC-4E65-9729-666BEE669DA8}"/>
    <cellStyle name="Vírgula 2 4 4 5" xfId="2431" xr:uid="{76679CA5-4C26-48CB-8973-42FE5D8A0D1E}"/>
    <cellStyle name="Vírgula 2 4 4 5 2" xfId="5510" xr:uid="{266285DF-1B3C-481F-9758-2DBAEF81B4D6}"/>
    <cellStyle name="Vírgula 2 4 4 5 2 2" xfId="14563" xr:uid="{6AF914F0-4C7F-439C-9C87-DAC1FB610718}"/>
    <cellStyle name="Vírgula 2 4 4 5 3" xfId="8524" xr:uid="{28EA348B-CE4A-4A2E-82F6-A0066888AE0A}"/>
    <cellStyle name="Vírgula 2 4 4 5 3 2" xfId="17577" xr:uid="{A8B019CB-81AA-4DE7-8A76-6FA32ED4A609}"/>
    <cellStyle name="Vírgula 2 4 4 5 4" xfId="11545" xr:uid="{60C01176-28A8-48D6-B7BC-51C88A2EAB74}"/>
    <cellStyle name="Vírgula 2 4 4 6" xfId="3501" xr:uid="{D4DE1DF1-06FC-4BDA-999F-106FAC8F8AD9}"/>
    <cellStyle name="Vírgula 2 4 4 6 2" xfId="12554" xr:uid="{0B743612-7EFD-4B97-A9E2-312ABEF2219D}"/>
    <cellStyle name="Vírgula 2 4 4 7" xfId="6515" xr:uid="{C401914D-94A0-41D0-9D46-DC0CE31192C7}"/>
    <cellStyle name="Vírgula 2 4 4 7 2" xfId="15568" xr:uid="{ADFA0406-9761-482C-9209-841E0BA385E6}"/>
    <cellStyle name="Vírgula 2 4 4 8" xfId="9535" xr:uid="{B602A535-CADA-4BB7-A1FF-3432DDEEC4F1}"/>
    <cellStyle name="Vírgula 2 4 5" xfId="400" xr:uid="{CD4DCE7E-73AD-48D1-842C-74962B89F7E4}"/>
    <cellStyle name="Vírgula 2 4 5 2" xfId="1148" xr:uid="{94A88A80-CC6C-4003-B9A9-A5A05C965300}"/>
    <cellStyle name="Vírgula 2 4 5 2 2" xfId="2152" xr:uid="{74F84301-629B-451D-9051-B8FC52866B30}"/>
    <cellStyle name="Vírgula 2 4 5 2 2 2" xfId="5231" xr:uid="{B98B2F4B-733E-4EC2-A04A-8C4A324285C2}"/>
    <cellStyle name="Vírgula 2 4 5 2 2 2 2" xfId="14284" xr:uid="{5F08350D-2A17-4D7E-8195-4BF5202BB44B}"/>
    <cellStyle name="Vírgula 2 4 5 2 2 3" xfId="8245" xr:uid="{9119D2C3-C0AB-45B1-8A19-F9F4E1C95B2C}"/>
    <cellStyle name="Vírgula 2 4 5 2 2 3 2" xfId="17298" xr:uid="{560EC9BF-FCBC-41D7-B18B-738F99D759CC}"/>
    <cellStyle name="Vírgula 2 4 5 2 2 4" xfId="11266" xr:uid="{B7CAC045-E50B-4410-9160-90F794671932}"/>
    <cellStyle name="Vírgula 2 4 5 2 3" xfId="3156" xr:uid="{CDA5B0B3-C062-4FE4-8A71-5F12E1F6FBA5}"/>
    <cellStyle name="Vírgula 2 4 5 2 3 2" xfId="6235" xr:uid="{B52C2C64-2C1C-47CE-A26F-3C88D73450D4}"/>
    <cellStyle name="Vírgula 2 4 5 2 3 2 2" xfId="15288" xr:uid="{7A407A97-EAC2-454E-B5FC-07D23FF4F056}"/>
    <cellStyle name="Vírgula 2 4 5 2 3 3" xfId="9249" xr:uid="{7769D7BA-0718-4A17-A044-A3584169EFE0}"/>
    <cellStyle name="Vírgula 2 4 5 2 3 3 2" xfId="18302" xr:uid="{72A4C311-5BEC-4EA1-8F7B-05DDF1241C04}"/>
    <cellStyle name="Vírgula 2 4 5 2 3 4" xfId="12270" xr:uid="{A366EFE9-E439-48F8-B910-2DD88DE2C002}"/>
    <cellStyle name="Vírgula 2 4 5 2 4" xfId="4227" xr:uid="{4E5147D1-F43F-4EEE-ABB6-E283546D0F9A}"/>
    <cellStyle name="Vírgula 2 4 5 2 4 2" xfId="13280" xr:uid="{FD55CE6A-52D2-4038-826C-63430215A8D1}"/>
    <cellStyle name="Vírgula 2 4 5 2 5" xfId="7241" xr:uid="{36408FB0-5526-4106-B399-9CAB087B3551}"/>
    <cellStyle name="Vírgula 2 4 5 2 5 2" xfId="16294" xr:uid="{1BF0C8EF-4DA5-41EB-9990-B30CC93D08EB}"/>
    <cellStyle name="Vírgula 2 4 5 2 6" xfId="10262" xr:uid="{A7C5124D-3BEB-4702-B4DB-E29EAC544B01}"/>
    <cellStyle name="Vírgula 2 4 5 3" xfId="1149" xr:uid="{32F83999-6503-411A-AA65-2537BEFB8F39}"/>
    <cellStyle name="Vírgula 2 4 5 3 2" xfId="2153" xr:uid="{936E504F-D83D-4D56-82CC-F15915A73ED8}"/>
    <cellStyle name="Vírgula 2 4 5 3 2 2" xfId="5232" xr:uid="{45F8F528-29EB-418B-9CD3-F3C96F1601BF}"/>
    <cellStyle name="Vírgula 2 4 5 3 2 2 2" xfId="14285" xr:uid="{8DEEF4DA-5D28-4BCE-BAC5-4D1941637656}"/>
    <cellStyle name="Vírgula 2 4 5 3 2 3" xfId="8246" xr:uid="{26DA2223-A47E-48C4-9EE2-AB4EA103BB48}"/>
    <cellStyle name="Vírgula 2 4 5 3 2 3 2" xfId="17299" xr:uid="{E116EC8B-6A22-41FF-BB95-2F40E66341D9}"/>
    <cellStyle name="Vírgula 2 4 5 3 2 4" xfId="11267" xr:uid="{D74D0340-1B2F-4DB6-ABE9-28D2EB41AFE7}"/>
    <cellStyle name="Vírgula 2 4 5 3 3" xfId="3157" xr:uid="{82A9C0C6-DDC1-47A8-9B80-20D65EC9AE71}"/>
    <cellStyle name="Vírgula 2 4 5 3 3 2" xfId="6236" xr:uid="{BE8B3050-EFF4-4B8A-AEF7-9BFF79EF5488}"/>
    <cellStyle name="Vírgula 2 4 5 3 3 2 2" xfId="15289" xr:uid="{280A06F2-AD01-4F5F-A4D9-86EB62FB7EC9}"/>
    <cellStyle name="Vírgula 2 4 5 3 3 3" xfId="9250" xr:uid="{985F5096-1174-4139-BC7F-E1F447D16743}"/>
    <cellStyle name="Vírgula 2 4 5 3 3 3 2" xfId="18303" xr:uid="{0BA2F9A0-DF2D-4383-A3E8-2942ECF30F2B}"/>
    <cellStyle name="Vírgula 2 4 5 3 3 4" xfId="12271" xr:uid="{086E2EE1-EF3D-43EE-9B52-F2069ABF1D5D}"/>
    <cellStyle name="Vírgula 2 4 5 3 4" xfId="4228" xr:uid="{E928FE53-5F72-465B-A164-03583565D314}"/>
    <cellStyle name="Vírgula 2 4 5 3 4 2" xfId="13281" xr:uid="{A7D7F121-62F0-4882-8B35-13710693FD20}"/>
    <cellStyle name="Vírgula 2 4 5 3 5" xfId="7242" xr:uid="{C9317E11-2897-42A2-BC94-ADC953951002}"/>
    <cellStyle name="Vírgula 2 4 5 3 5 2" xfId="16295" xr:uid="{24136F6A-97A2-4368-82E5-467BEC0BB589}"/>
    <cellStyle name="Vírgula 2 4 5 3 6" xfId="10263" xr:uid="{2411DE38-32C1-4BFE-AF04-3DF7C9431703}"/>
    <cellStyle name="Vírgula 2 4 5 4" xfId="1414" xr:uid="{D2705DBB-2718-41E6-936C-98924548C016}"/>
    <cellStyle name="Vírgula 2 4 5 4 2" xfId="4493" xr:uid="{E6F0AA88-B14A-47C5-B4B3-1A246EAABA5D}"/>
    <cellStyle name="Vírgula 2 4 5 4 2 2" xfId="13546" xr:uid="{F57817C5-4D33-42B2-BAAD-D6275463557E}"/>
    <cellStyle name="Vírgula 2 4 5 4 3" xfId="7507" xr:uid="{CE48347D-D428-47A9-A412-F9C06072C228}"/>
    <cellStyle name="Vírgula 2 4 5 4 3 2" xfId="16560" xr:uid="{28509ACA-A984-422B-913C-D68DB99C5AE1}"/>
    <cellStyle name="Vírgula 2 4 5 4 4" xfId="10528" xr:uid="{C535ABDB-C9DE-438C-9623-78FE5A0CC62F}"/>
    <cellStyle name="Vírgula 2 4 5 5" xfId="2418" xr:uid="{DD816E88-1D91-421A-8C20-E401F1377DC3}"/>
    <cellStyle name="Vírgula 2 4 5 5 2" xfId="5497" xr:uid="{F1625678-E657-4BED-9144-D09F348E5B0D}"/>
    <cellStyle name="Vírgula 2 4 5 5 2 2" xfId="14550" xr:uid="{A5A23EAF-3518-4D69-B418-BD276AAAC7F2}"/>
    <cellStyle name="Vírgula 2 4 5 5 3" xfId="8511" xr:uid="{597AA525-0267-4317-8D23-4B5300159937}"/>
    <cellStyle name="Vírgula 2 4 5 5 3 2" xfId="17564" xr:uid="{72E7FD50-D1AC-4F28-8BB0-67ED74C2C5F7}"/>
    <cellStyle name="Vírgula 2 4 5 5 4" xfId="11532" xr:uid="{25160DC5-FF48-4962-AE00-F79DD392DBE0}"/>
    <cellStyle name="Vírgula 2 4 5 6" xfId="3488" xr:uid="{5BEDEE75-A13D-494D-ACBC-48B1882035CE}"/>
    <cellStyle name="Vírgula 2 4 5 6 2" xfId="12541" xr:uid="{57F28E24-3DAC-4DEC-878B-CE47352BE3A2}"/>
    <cellStyle name="Vírgula 2 4 5 7" xfId="6502" xr:uid="{E6B0007B-682F-4D42-81B1-33BC515B03A4}"/>
    <cellStyle name="Vírgula 2 4 5 7 2" xfId="15555" xr:uid="{BCEDC31E-BB8A-499B-81D4-4DE908D0C58E}"/>
    <cellStyle name="Vírgula 2 4 5 8" xfId="9522" xr:uid="{960043AD-1B1E-4934-8359-DADA86868214}"/>
    <cellStyle name="Vírgula 2 4 6" xfId="1150" xr:uid="{D1E8F652-EA82-4932-9F99-5C6D1784F2A6}"/>
    <cellStyle name="Vírgula 2 4 6 2" xfId="2154" xr:uid="{51D6A464-EFBF-45FC-AB25-C96E5950F8F4}"/>
    <cellStyle name="Vírgula 2 4 6 2 2" xfId="5233" xr:uid="{9C18D024-E9DA-446B-97BB-BF4782152F2D}"/>
    <cellStyle name="Vírgula 2 4 6 2 2 2" xfId="14286" xr:uid="{AC069E4C-2DA0-4CF0-BD78-6E1F6F56B33D}"/>
    <cellStyle name="Vírgula 2 4 6 2 3" xfId="8247" xr:uid="{6095A8B9-BC93-4AAB-A04D-D68F2988E3D9}"/>
    <cellStyle name="Vírgula 2 4 6 2 3 2" xfId="17300" xr:uid="{B1EC45D4-20CD-4180-9098-46C25764F800}"/>
    <cellStyle name="Vírgula 2 4 6 2 4" xfId="11268" xr:uid="{B39071BE-C517-4BAC-BC67-70C8BA0BE4F9}"/>
    <cellStyle name="Vírgula 2 4 6 3" xfId="3158" xr:uid="{03F66794-9B87-4DEF-B403-70F60AA6D920}"/>
    <cellStyle name="Vírgula 2 4 6 3 2" xfId="6237" xr:uid="{E6C56E75-D9FC-449D-AB1F-C78541225C68}"/>
    <cellStyle name="Vírgula 2 4 6 3 2 2" xfId="15290" xr:uid="{D0DF2CCD-6EC8-4B8C-B207-4065600B0BAD}"/>
    <cellStyle name="Vírgula 2 4 6 3 3" xfId="9251" xr:uid="{B5638913-2D60-4662-BB1E-C5599577E8F2}"/>
    <cellStyle name="Vírgula 2 4 6 3 3 2" xfId="18304" xr:uid="{486DBA72-DE98-4F5D-B6EC-1F4CCA736BB9}"/>
    <cellStyle name="Vírgula 2 4 6 3 4" xfId="12272" xr:uid="{B355DF60-C30B-4B8C-BABB-7CAF483C2096}"/>
    <cellStyle name="Vírgula 2 4 6 4" xfId="4229" xr:uid="{FE962F96-BB3C-4538-948B-C9F0DBF23B47}"/>
    <cellStyle name="Vírgula 2 4 6 4 2" xfId="13282" xr:uid="{9D07EFB0-63FD-4FBB-B277-7B859B31DFAF}"/>
    <cellStyle name="Vírgula 2 4 6 5" xfId="7243" xr:uid="{1468E8E5-9483-4B84-B70C-ABC92219D90F}"/>
    <cellStyle name="Vírgula 2 4 6 5 2" xfId="16296" xr:uid="{A1C3DE45-B96D-480F-8AC7-869F936C695E}"/>
    <cellStyle name="Vírgula 2 4 6 6" xfId="10264" xr:uid="{837A14D8-2B47-4685-972D-C906118ADBBC}"/>
    <cellStyle name="Vírgula 2 4 7" xfId="1151" xr:uid="{7FE8A3E7-BA64-42C0-BFB7-D8CEA150EC9C}"/>
    <cellStyle name="Vírgula 2 4 7 2" xfId="2155" xr:uid="{20BDAF0E-86D5-4069-83AC-9ED97E3B17A7}"/>
    <cellStyle name="Vírgula 2 4 7 2 2" xfId="5234" xr:uid="{6355A0F4-CDBC-48D9-999D-8D8E676FAAC7}"/>
    <cellStyle name="Vírgula 2 4 7 2 2 2" xfId="14287" xr:uid="{57E8084F-DF14-4A52-9C8B-2521A1848CD2}"/>
    <cellStyle name="Vírgula 2 4 7 2 3" xfId="8248" xr:uid="{0A5BDE93-5884-46CA-BE6F-244CB55BA216}"/>
    <cellStyle name="Vírgula 2 4 7 2 3 2" xfId="17301" xr:uid="{DD4AA4FF-883E-43DD-AD40-9542036A1CE7}"/>
    <cellStyle name="Vírgula 2 4 7 2 4" xfId="11269" xr:uid="{4BA33CB8-6863-4D3F-93BA-C086EDA29E3F}"/>
    <cellStyle name="Vírgula 2 4 7 3" xfId="3159" xr:uid="{1F745222-0757-4454-B552-F3E03C959018}"/>
    <cellStyle name="Vírgula 2 4 7 3 2" xfId="6238" xr:uid="{63F60ABD-B7F0-4B76-BAD8-6B0FB30673EB}"/>
    <cellStyle name="Vírgula 2 4 7 3 2 2" xfId="15291" xr:uid="{9C88BFE3-1F9D-4583-A7B2-99AD1938A0E4}"/>
    <cellStyle name="Vírgula 2 4 7 3 3" xfId="9252" xr:uid="{192385F1-EF0B-41B3-9ADF-02C9C65D1718}"/>
    <cellStyle name="Vírgula 2 4 7 3 3 2" xfId="18305" xr:uid="{9EC80145-F8D3-491D-8C8F-BBCF88FFA6D5}"/>
    <cellStyle name="Vírgula 2 4 7 3 4" xfId="12273" xr:uid="{6275BDDF-5809-43D7-BC29-397D19A90EF3}"/>
    <cellStyle name="Vírgula 2 4 7 4" xfId="4230" xr:uid="{15F8FE0E-80F7-488C-A5D3-F574836777FC}"/>
    <cellStyle name="Vírgula 2 4 7 4 2" xfId="13283" xr:uid="{AEB55FD3-EA4D-4B18-8DA9-87F735B56DDC}"/>
    <cellStyle name="Vírgula 2 4 7 5" xfId="7244" xr:uid="{752AB68B-310A-4FFA-87A7-3B19582EDA0A}"/>
    <cellStyle name="Vírgula 2 4 7 5 2" xfId="16297" xr:uid="{ECD9D8C7-BBE3-4E97-A95E-F39C8E26733C}"/>
    <cellStyle name="Vírgula 2 4 7 6" xfId="10265" xr:uid="{D748697D-663F-473E-91FC-993E4F4E1D69}"/>
    <cellStyle name="Vírgula 2 4 8" xfId="1256" xr:uid="{3A09677E-A6FE-41CE-9988-885A1E83C647}"/>
    <cellStyle name="Vírgula 2 4 8 2" xfId="4335" xr:uid="{0E049F83-09F0-435E-B35F-7A2F9F6DD358}"/>
    <cellStyle name="Vírgula 2 4 8 2 2" xfId="13388" xr:uid="{853E2663-CBDD-4324-AC4A-9248BF8A037B}"/>
    <cellStyle name="Vírgula 2 4 8 3" xfId="7349" xr:uid="{FAA191BF-7B1A-4790-AD94-627FA9FDC445}"/>
    <cellStyle name="Vírgula 2 4 8 3 2" xfId="16402" xr:uid="{46ADC0DA-A8D6-4F28-9C19-8957EBEAC7B9}"/>
    <cellStyle name="Vírgula 2 4 8 4" xfId="10370" xr:uid="{110DA4BE-8E9C-4022-8806-3FB9EF9AC3B5}"/>
    <cellStyle name="Vírgula 2 4 9" xfId="2260" xr:uid="{B883EC74-35CD-4470-94E1-B12574BB2526}"/>
    <cellStyle name="Vírgula 2 4 9 2" xfId="5339" xr:uid="{40E4CC19-D4A6-4DC4-BBA9-9E8EA515B287}"/>
    <cellStyle name="Vírgula 2 4 9 2 2" xfId="14392" xr:uid="{F40BA1A3-0F30-46A9-B190-56D85DE9A8B7}"/>
    <cellStyle name="Vírgula 2 4 9 3" xfId="8353" xr:uid="{F46CDB19-1CB3-46F7-82CE-B57E65D67BB8}"/>
    <cellStyle name="Vírgula 2 4 9 3 2" xfId="17406" xr:uid="{CCE3A60C-8ED8-482B-80AA-70C520C2DE88}"/>
    <cellStyle name="Vírgula 2 4 9 4" xfId="11374" xr:uid="{3EF00DF8-B6C0-4E65-A380-26D3027707D8}"/>
    <cellStyle name="Vírgula 2 5" xfId="99" xr:uid="{FAC0C32A-3959-4BFC-9B1F-37370708D6D9}"/>
    <cellStyle name="Vírgula 2 5 10" xfId="9371" xr:uid="{5C76AD53-59BD-4D97-BCD6-19DCBE111249}"/>
    <cellStyle name="Vírgula 2 5 2" xfId="131" xr:uid="{AE6FBBFE-645A-4395-83C0-477346C4A9FE}"/>
    <cellStyle name="Vírgula 2 5 2 2" xfId="458" xr:uid="{9ECF795C-78F4-440F-9A11-147475BF2D11}"/>
    <cellStyle name="Vírgula 2 5 2 2 2" xfId="1152" xr:uid="{A38ED1F1-1A8C-4285-8D61-E7E59D757A74}"/>
    <cellStyle name="Vírgula 2 5 2 2 2 2" xfId="2156" xr:uid="{883A6412-8E42-4160-A296-D502C9C896A0}"/>
    <cellStyle name="Vírgula 2 5 2 2 2 2 2" xfId="5235" xr:uid="{236CA90F-5705-4DCE-A757-5C59D90411C6}"/>
    <cellStyle name="Vírgula 2 5 2 2 2 2 2 2" xfId="14288" xr:uid="{A55B3934-F27E-47B9-9BD0-D3478CFC4C3C}"/>
    <cellStyle name="Vírgula 2 5 2 2 2 2 3" xfId="8249" xr:uid="{DCC0245B-8931-4D0C-886A-99C8B2109237}"/>
    <cellStyle name="Vírgula 2 5 2 2 2 2 3 2" xfId="17302" xr:uid="{98B48DC6-4345-4D23-8951-C49B35BC170A}"/>
    <cellStyle name="Vírgula 2 5 2 2 2 2 4" xfId="11270" xr:uid="{7A5DF5E0-3965-45F7-B857-8277B90A40C9}"/>
    <cellStyle name="Vírgula 2 5 2 2 2 3" xfId="3160" xr:uid="{26FBA147-AC28-4ED1-AE62-27E34C3F5810}"/>
    <cellStyle name="Vírgula 2 5 2 2 2 3 2" xfId="6239" xr:uid="{D4F84E74-CE29-427E-B14E-95506ED3D4CC}"/>
    <cellStyle name="Vírgula 2 5 2 2 2 3 2 2" xfId="15292" xr:uid="{70AAE7CC-539F-41BD-A32E-96D6CE607E0F}"/>
    <cellStyle name="Vírgula 2 5 2 2 2 3 3" xfId="9253" xr:uid="{C9C33AEC-C350-49D8-B299-A8A88FDAF722}"/>
    <cellStyle name="Vírgula 2 5 2 2 2 3 3 2" xfId="18306" xr:uid="{35598C99-5B91-45EC-86BF-356BDFF30A8F}"/>
    <cellStyle name="Vírgula 2 5 2 2 2 3 4" xfId="12274" xr:uid="{653C073A-4273-4324-994A-7DCAAD470AB3}"/>
    <cellStyle name="Vírgula 2 5 2 2 2 4" xfId="4231" xr:uid="{978E86D8-A84A-4945-8CD8-B5207C336F3C}"/>
    <cellStyle name="Vírgula 2 5 2 2 2 4 2" xfId="13284" xr:uid="{AF0FE2B7-AF34-4A22-98D5-F3A30B44D4FF}"/>
    <cellStyle name="Vírgula 2 5 2 2 2 5" xfId="7245" xr:uid="{302FADF0-BDBC-462A-A7C1-A83C3A88AA71}"/>
    <cellStyle name="Vírgula 2 5 2 2 2 5 2" xfId="16298" xr:uid="{697291D7-4748-44AC-9773-2CBA39ADC391}"/>
    <cellStyle name="Vírgula 2 5 2 2 2 6" xfId="10266" xr:uid="{D57BB020-DB8F-4F65-8AA0-053DAE249C63}"/>
    <cellStyle name="Vírgula 2 5 2 2 3" xfId="1153" xr:uid="{B5DF602B-61E2-4C97-9543-AF4DF34B8CF8}"/>
    <cellStyle name="Vírgula 2 5 2 2 3 2" xfId="2157" xr:uid="{F398142C-94A8-42E9-9462-FFEE4757E435}"/>
    <cellStyle name="Vírgula 2 5 2 2 3 2 2" xfId="5236" xr:uid="{BA87032A-BFC1-427F-B872-28ED9AE2C6F9}"/>
    <cellStyle name="Vírgula 2 5 2 2 3 2 2 2" xfId="14289" xr:uid="{F2F2AA73-951B-42CF-BF4B-125DE3F692F9}"/>
    <cellStyle name="Vírgula 2 5 2 2 3 2 3" xfId="8250" xr:uid="{B8F3DBA2-9D29-4E9E-9306-428BBF23B8F3}"/>
    <cellStyle name="Vírgula 2 5 2 2 3 2 3 2" xfId="17303" xr:uid="{0B471C1A-7992-4C24-8425-CB9F519A213C}"/>
    <cellStyle name="Vírgula 2 5 2 2 3 2 4" xfId="11271" xr:uid="{2091894D-560C-4F27-B68F-0EC95E0015AF}"/>
    <cellStyle name="Vírgula 2 5 2 2 3 3" xfId="3161" xr:uid="{AC1AD685-3D4A-4867-B3B2-004A5BF88794}"/>
    <cellStyle name="Vírgula 2 5 2 2 3 3 2" xfId="6240" xr:uid="{F2A59BBD-199F-44FE-A815-1684EBC35E73}"/>
    <cellStyle name="Vírgula 2 5 2 2 3 3 2 2" xfId="15293" xr:uid="{97A1331A-F22A-421C-B6E7-EF17C3328200}"/>
    <cellStyle name="Vírgula 2 5 2 2 3 3 3" xfId="9254" xr:uid="{95373D5B-931F-41C4-B14E-9D7A884BD354}"/>
    <cellStyle name="Vírgula 2 5 2 2 3 3 3 2" xfId="18307" xr:uid="{882D8746-8540-4CDC-B0AD-CA92E95F02A0}"/>
    <cellStyle name="Vírgula 2 5 2 2 3 3 4" xfId="12275" xr:uid="{2E7CFC13-0A5C-43B5-8C94-DFBC3A17FA7D}"/>
    <cellStyle name="Vírgula 2 5 2 2 3 4" xfId="4232" xr:uid="{D10483AE-3139-43D5-A5E5-6DB560A84B94}"/>
    <cellStyle name="Vírgula 2 5 2 2 3 4 2" xfId="13285" xr:uid="{0234E403-05F4-42DA-BB19-959DB4EBBD19}"/>
    <cellStyle name="Vírgula 2 5 2 2 3 5" xfId="7246" xr:uid="{F48577DE-ABAC-4F48-8EDA-4DD5E707FBAC}"/>
    <cellStyle name="Vírgula 2 5 2 2 3 5 2" xfId="16299" xr:uid="{9F00ABBB-C481-44D3-9E1B-9607DE9BDD83}"/>
    <cellStyle name="Vírgula 2 5 2 2 3 6" xfId="10267" xr:uid="{93D2F28F-7BF5-4403-AA92-3CB7FD2E2A18}"/>
    <cellStyle name="Vírgula 2 5 2 2 4" xfId="1467" xr:uid="{FA8E3CC2-3971-41A7-B14E-BCB49D541F61}"/>
    <cellStyle name="Vírgula 2 5 2 2 4 2" xfId="4546" xr:uid="{C61AA6BB-D7ED-4893-9C23-D22D79567C2A}"/>
    <cellStyle name="Vírgula 2 5 2 2 4 2 2" xfId="13599" xr:uid="{62A485F1-1F82-4188-B085-8326FD589426}"/>
    <cellStyle name="Vírgula 2 5 2 2 4 3" xfId="7560" xr:uid="{645FE4BD-63CE-4F34-9ACA-F725CA847EC6}"/>
    <cellStyle name="Vírgula 2 5 2 2 4 3 2" xfId="16613" xr:uid="{E9E30B2D-4603-4B8C-8AF1-BDA3CDA6E490}"/>
    <cellStyle name="Vírgula 2 5 2 2 4 4" xfId="10581" xr:uid="{B6992526-D3CD-4522-B48E-271277B8B431}"/>
    <cellStyle name="Vírgula 2 5 2 2 5" xfId="2471" xr:uid="{BA6D40EB-22B0-4FD5-B9C9-E4C343A292F4}"/>
    <cellStyle name="Vírgula 2 5 2 2 5 2" xfId="5550" xr:uid="{C492425F-93F0-4C71-B2E5-C52956AFDF20}"/>
    <cellStyle name="Vírgula 2 5 2 2 5 2 2" xfId="14603" xr:uid="{75DE4E54-F09D-4737-AFD0-E1921CDEA25E}"/>
    <cellStyle name="Vírgula 2 5 2 2 5 3" xfId="8564" xr:uid="{1AE6DCD9-56C3-4DCD-867E-F29DA175F30D}"/>
    <cellStyle name="Vírgula 2 5 2 2 5 3 2" xfId="17617" xr:uid="{8B74BAB9-DC68-4890-807B-1596E553A216}"/>
    <cellStyle name="Vírgula 2 5 2 2 5 4" xfId="11585" xr:uid="{332E86FA-C2D1-4A30-A4BA-1CC61DF649A2}"/>
    <cellStyle name="Vírgula 2 5 2 2 6" xfId="3541" xr:uid="{3C9DC212-216C-44A7-AEBD-209A4FA57399}"/>
    <cellStyle name="Vírgula 2 5 2 2 6 2" xfId="12594" xr:uid="{E7A4DB5F-15BE-48F2-895E-015E6EF9A21B}"/>
    <cellStyle name="Vírgula 2 5 2 2 7" xfId="6555" xr:uid="{77E20F9E-5395-4182-8151-35F8BCBA23D7}"/>
    <cellStyle name="Vírgula 2 5 2 2 7 2" xfId="15608" xr:uid="{DF982EB8-7B59-439F-878B-9FF690729CF0}"/>
    <cellStyle name="Vírgula 2 5 2 2 8" xfId="9575" xr:uid="{6DB48297-5A4F-4C3F-8CA4-6E4092FAA425}"/>
    <cellStyle name="Vírgula 2 5 2 3" xfId="1154" xr:uid="{CE54344B-C1E9-46D9-B597-A68569E81BAE}"/>
    <cellStyle name="Vírgula 2 5 2 3 2" xfId="2158" xr:uid="{0B6997FB-9675-4C3A-8125-ECD8C44E77FF}"/>
    <cellStyle name="Vírgula 2 5 2 3 2 2" xfId="5237" xr:uid="{9FACB9A7-1EFB-43FD-86F7-7DFE32D67F9E}"/>
    <cellStyle name="Vírgula 2 5 2 3 2 2 2" xfId="14290" xr:uid="{7017F54E-EF32-40EB-B8AB-56289D3A435B}"/>
    <cellStyle name="Vírgula 2 5 2 3 2 3" xfId="8251" xr:uid="{7C55B4A6-EDA5-47F3-9E2F-2808E57887B9}"/>
    <cellStyle name="Vírgula 2 5 2 3 2 3 2" xfId="17304" xr:uid="{70C2DA55-866D-4167-82DA-F25A4BF6AB72}"/>
    <cellStyle name="Vírgula 2 5 2 3 2 4" xfId="11272" xr:uid="{7EB136E1-0B83-4D70-9853-4AF143483404}"/>
    <cellStyle name="Vírgula 2 5 2 3 3" xfId="3162" xr:uid="{8BA6B7EF-2FB5-44E5-A3D4-C5B7292184E2}"/>
    <cellStyle name="Vírgula 2 5 2 3 3 2" xfId="6241" xr:uid="{82419313-A789-4FB3-912C-16FAE37D9C90}"/>
    <cellStyle name="Vírgula 2 5 2 3 3 2 2" xfId="15294" xr:uid="{C07C4E84-0A9F-4E5D-A981-6A76A5487AD0}"/>
    <cellStyle name="Vírgula 2 5 2 3 3 3" xfId="9255" xr:uid="{07758C0C-D5D1-49FD-93C4-6748305CBF83}"/>
    <cellStyle name="Vírgula 2 5 2 3 3 3 2" xfId="18308" xr:uid="{8BE43EC7-5093-44E7-9A50-AF889263B236}"/>
    <cellStyle name="Vírgula 2 5 2 3 3 4" xfId="12276" xr:uid="{E6EEF89E-0E22-409F-AD3D-8CF8CBAD9420}"/>
    <cellStyle name="Vírgula 2 5 2 3 4" xfId="4233" xr:uid="{4A13D214-0ADE-4267-BD09-84DE69E0D4C5}"/>
    <cellStyle name="Vírgula 2 5 2 3 4 2" xfId="13286" xr:uid="{E73DDBAE-B2B8-4E64-8AFF-BB4644BF87B5}"/>
    <cellStyle name="Vírgula 2 5 2 3 5" xfId="7247" xr:uid="{0876C279-2B69-4D3A-94E8-B68C0DD2B664}"/>
    <cellStyle name="Vírgula 2 5 2 3 5 2" xfId="16300" xr:uid="{F7EFD466-5C8A-4285-8583-8918B8EAA31D}"/>
    <cellStyle name="Vírgula 2 5 2 3 6" xfId="10268" xr:uid="{C80C7717-3000-44A8-A91F-5274885279D7}"/>
    <cellStyle name="Vírgula 2 5 2 4" xfId="1155" xr:uid="{90183B6E-82CF-481B-8890-456B888E2BCD}"/>
    <cellStyle name="Vírgula 2 5 2 4 2" xfId="2159" xr:uid="{1F79BBA6-E43F-493E-854B-3EB2696509D7}"/>
    <cellStyle name="Vírgula 2 5 2 4 2 2" xfId="5238" xr:uid="{C36C6990-5717-41F4-8D5B-32E935A85A01}"/>
    <cellStyle name="Vírgula 2 5 2 4 2 2 2" xfId="14291" xr:uid="{4091E667-9F7A-42AD-9DEC-48E5E05F0740}"/>
    <cellStyle name="Vírgula 2 5 2 4 2 3" xfId="8252" xr:uid="{C53BB505-297A-49E6-81CE-E422B8BEFF72}"/>
    <cellStyle name="Vírgula 2 5 2 4 2 3 2" xfId="17305" xr:uid="{2C21DC6F-B678-49B0-B4AF-D68CE4AFE162}"/>
    <cellStyle name="Vírgula 2 5 2 4 2 4" xfId="11273" xr:uid="{5A613903-4ABA-4990-8625-681EF1D362FA}"/>
    <cellStyle name="Vírgula 2 5 2 4 3" xfId="3163" xr:uid="{25F5C197-5247-434F-B826-3C8FC0FA692C}"/>
    <cellStyle name="Vírgula 2 5 2 4 3 2" xfId="6242" xr:uid="{0884029E-D9B2-4CCE-9738-9A57CFBFA7E5}"/>
    <cellStyle name="Vírgula 2 5 2 4 3 2 2" xfId="15295" xr:uid="{EF845308-3129-4ED7-A9C1-FA2B58BB9F8C}"/>
    <cellStyle name="Vírgula 2 5 2 4 3 3" xfId="9256" xr:uid="{FD3070EB-D206-4F19-8F62-BDDA76C7FE18}"/>
    <cellStyle name="Vírgula 2 5 2 4 3 3 2" xfId="18309" xr:uid="{B6120138-A78D-4FCE-A1F7-F6BC03C7972D}"/>
    <cellStyle name="Vírgula 2 5 2 4 3 4" xfId="12277" xr:uid="{B74A7BFB-6C8C-4B26-AB24-0B85B2551C42}"/>
    <cellStyle name="Vírgula 2 5 2 4 4" xfId="4234" xr:uid="{0BEDEEF4-AF5F-434E-BA74-55206169BCFB}"/>
    <cellStyle name="Vírgula 2 5 2 4 4 2" xfId="13287" xr:uid="{6B49F61F-4C46-4CC5-9837-80C09C426445}"/>
    <cellStyle name="Vírgula 2 5 2 4 5" xfId="7248" xr:uid="{BE15F28A-4D67-478E-B073-600DE1EDD532}"/>
    <cellStyle name="Vírgula 2 5 2 4 5 2" xfId="16301" xr:uid="{A42730F9-50F4-4F2C-BD2E-50588CB73208}"/>
    <cellStyle name="Vírgula 2 5 2 4 6" xfId="10269" xr:uid="{BC436A57-9877-40B0-BB26-EC35DF635B26}"/>
    <cellStyle name="Vírgula 2 5 2 5" xfId="1296" xr:uid="{F17E92C2-0BF6-412A-9EC3-FFB96988BB0F}"/>
    <cellStyle name="Vírgula 2 5 2 5 2" xfId="4375" xr:uid="{30C5DCEF-B3FF-450D-98E6-AE1DB5D2E8CD}"/>
    <cellStyle name="Vírgula 2 5 2 5 2 2" xfId="13428" xr:uid="{6B40FAFA-BED0-4684-8438-3F601939CAC8}"/>
    <cellStyle name="Vírgula 2 5 2 5 3" xfId="7389" xr:uid="{9A222D1B-90DE-4DB7-AC20-FD4500CE2E8D}"/>
    <cellStyle name="Vírgula 2 5 2 5 3 2" xfId="16442" xr:uid="{CFC1FD1B-D88F-4E66-88E3-D526F9D5BC8D}"/>
    <cellStyle name="Vírgula 2 5 2 5 4" xfId="10410" xr:uid="{417D1BED-1952-434E-B5FB-85117D735F66}"/>
    <cellStyle name="Vírgula 2 5 2 6" xfId="2300" xr:uid="{B18E339A-8FF8-4E60-AFBD-EF3174C93180}"/>
    <cellStyle name="Vírgula 2 5 2 6 2" xfId="5379" xr:uid="{13EB3D77-375B-4B3C-8141-40EEE8CD8FCA}"/>
    <cellStyle name="Vírgula 2 5 2 6 2 2" xfId="14432" xr:uid="{B0A3B677-0068-4BBE-9B5F-3E590ACD25AA}"/>
    <cellStyle name="Vírgula 2 5 2 6 3" xfId="8393" xr:uid="{00A2FBF4-5325-4242-B608-83C8B85DCADA}"/>
    <cellStyle name="Vírgula 2 5 2 6 3 2" xfId="17446" xr:uid="{3E788130-C808-441A-9EF1-65A75684042E}"/>
    <cellStyle name="Vírgula 2 5 2 6 4" xfId="11414" xr:uid="{AA5E2568-8734-467C-8ED3-1367066A587D}"/>
    <cellStyle name="Vírgula 2 5 2 7" xfId="3369" xr:uid="{FB6E3728-D896-4117-8B66-A9831DAFE2C7}"/>
    <cellStyle name="Vírgula 2 5 2 7 2" xfId="12422" xr:uid="{D58A2361-950A-4549-ABDC-D02552C3DCE2}"/>
    <cellStyle name="Vírgula 2 5 2 8" xfId="6383" xr:uid="{6B3E2381-CEE5-4DD3-8A63-977D9A10F15B}"/>
    <cellStyle name="Vírgula 2 5 2 8 2" xfId="15436" xr:uid="{1BC660DC-557F-4A3F-82DE-FE0527952E9C}"/>
    <cellStyle name="Vírgula 2 5 2 9" xfId="9403" xr:uid="{7ECD1FC2-E593-4736-8912-02EB50C7C242}"/>
    <cellStyle name="Vírgula 2 5 3" xfId="426" xr:uid="{02C6F035-4AB1-424B-9EC0-BB04C814DBA1}"/>
    <cellStyle name="Vírgula 2 5 3 2" xfId="1156" xr:uid="{817D8A74-CBB8-4F3A-800E-E5B9FD955CD1}"/>
    <cellStyle name="Vírgula 2 5 3 2 2" xfId="2160" xr:uid="{2693920E-C2AE-4893-974B-843CE0E6F742}"/>
    <cellStyle name="Vírgula 2 5 3 2 2 2" xfId="5239" xr:uid="{911173B0-13FB-4610-9CE8-3A7F882EBF62}"/>
    <cellStyle name="Vírgula 2 5 3 2 2 2 2" xfId="14292" xr:uid="{534CD995-EB60-4593-8C15-D7A5AF29E4EE}"/>
    <cellStyle name="Vírgula 2 5 3 2 2 3" xfId="8253" xr:uid="{B60B6869-EC74-40AE-B113-9A9E87EE0BBF}"/>
    <cellStyle name="Vírgula 2 5 3 2 2 3 2" xfId="17306" xr:uid="{7F49D524-0CF3-4529-BA20-DA31EAC98A33}"/>
    <cellStyle name="Vírgula 2 5 3 2 2 4" xfId="11274" xr:uid="{56AC43B4-182F-4645-9573-CC147131885E}"/>
    <cellStyle name="Vírgula 2 5 3 2 3" xfId="3164" xr:uid="{CEEC1B1F-DC36-4FD9-A646-18C2F1D5766F}"/>
    <cellStyle name="Vírgula 2 5 3 2 3 2" xfId="6243" xr:uid="{434819E2-F3C1-419A-8824-CDE5A4DFB88E}"/>
    <cellStyle name="Vírgula 2 5 3 2 3 2 2" xfId="15296" xr:uid="{0D161FFA-FBDC-47D6-9615-6A3B84E35F8C}"/>
    <cellStyle name="Vírgula 2 5 3 2 3 3" xfId="9257" xr:uid="{12689545-565D-4FDD-B717-DEDF21E9D7B9}"/>
    <cellStyle name="Vírgula 2 5 3 2 3 3 2" xfId="18310" xr:uid="{09A294AB-F507-483F-9419-FD379BDBA01F}"/>
    <cellStyle name="Vírgula 2 5 3 2 3 4" xfId="12278" xr:uid="{07AD8DBB-5140-47E3-ACB8-059AFD5DDA5F}"/>
    <cellStyle name="Vírgula 2 5 3 2 4" xfId="4235" xr:uid="{590C007F-677D-43D0-BEC2-145F76292932}"/>
    <cellStyle name="Vírgula 2 5 3 2 4 2" xfId="13288" xr:uid="{914EC1D2-0E4B-41DA-A86F-15BABD8FF0D0}"/>
    <cellStyle name="Vírgula 2 5 3 2 5" xfId="7249" xr:uid="{1CD22CAD-8BD0-4F7F-9C69-2B74F08CD463}"/>
    <cellStyle name="Vírgula 2 5 3 2 5 2" xfId="16302" xr:uid="{1814ABDC-67A7-477D-B4A0-A5D19C859B31}"/>
    <cellStyle name="Vírgula 2 5 3 2 6" xfId="10270" xr:uid="{D82C16B3-6479-44FD-A03D-6D9FF0034036}"/>
    <cellStyle name="Vírgula 2 5 3 3" xfId="1157" xr:uid="{3CFF0EBD-374F-45D1-9043-E7B2DCA23CDE}"/>
    <cellStyle name="Vírgula 2 5 3 3 2" xfId="2161" xr:uid="{334C896C-7CF1-450C-B415-E20DA1849FA4}"/>
    <cellStyle name="Vírgula 2 5 3 3 2 2" xfId="5240" xr:uid="{9EA77FC9-610B-46AD-AE11-6626ADCB5D1D}"/>
    <cellStyle name="Vírgula 2 5 3 3 2 2 2" xfId="14293" xr:uid="{D3C4C5A9-DF83-43EE-B6B2-9AD34C7EC5DF}"/>
    <cellStyle name="Vírgula 2 5 3 3 2 3" xfId="8254" xr:uid="{2AA99E71-34C5-4E32-A5C8-0074685CDFE6}"/>
    <cellStyle name="Vírgula 2 5 3 3 2 3 2" xfId="17307" xr:uid="{317560BA-DFA8-4C44-A91D-AB900A037C71}"/>
    <cellStyle name="Vírgula 2 5 3 3 2 4" xfId="11275" xr:uid="{C2C8E17B-7EDB-437A-9446-A6CD79BB44B4}"/>
    <cellStyle name="Vírgula 2 5 3 3 3" xfId="3165" xr:uid="{8F46A309-A1BF-4C68-93FB-6F84019939E0}"/>
    <cellStyle name="Vírgula 2 5 3 3 3 2" xfId="6244" xr:uid="{D6218C74-4A85-499C-A6D7-340F3AE1EE7E}"/>
    <cellStyle name="Vírgula 2 5 3 3 3 2 2" xfId="15297" xr:uid="{81FD214A-6840-4629-8FFD-4AD8FC0D1AF9}"/>
    <cellStyle name="Vírgula 2 5 3 3 3 3" xfId="9258" xr:uid="{9961EC84-A0FB-4810-B053-2EE4AA1C2B75}"/>
    <cellStyle name="Vírgula 2 5 3 3 3 3 2" xfId="18311" xr:uid="{C9EC771E-4FAB-4A0F-8E3C-9718BD5187E5}"/>
    <cellStyle name="Vírgula 2 5 3 3 3 4" xfId="12279" xr:uid="{6006A6D2-C2F4-40E4-A3CE-7D575CCD9F26}"/>
    <cellStyle name="Vírgula 2 5 3 3 4" xfId="4236" xr:uid="{8E6D2806-00CD-4A40-9EDA-622FDE83A860}"/>
    <cellStyle name="Vírgula 2 5 3 3 4 2" xfId="13289" xr:uid="{271B466C-90D6-4433-AA5A-6900FB6EDFD7}"/>
    <cellStyle name="Vírgula 2 5 3 3 5" xfId="7250" xr:uid="{15BBF897-DF8B-455A-B601-293DB07D8FB3}"/>
    <cellStyle name="Vírgula 2 5 3 3 5 2" xfId="16303" xr:uid="{C44B1202-CD74-4EA7-87D0-FB74E3D419FD}"/>
    <cellStyle name="Vírgula 2 5 3 3 6" xfId="10271" xr:uid="{FD148540-D50D-482C-A74A-79F29F797590}"/>
    <cellStyle name="Vírgula 2 5 3 4" xfId="1435" xr:uid="{40880248-1A1E-45A5-8B13-06B04B8ADF31}"/>
    <cellStyle name="Vírgula 2 5 3 4 2" xfId="4514" xr:uid="{81FFC10C-0046-46C4-8C32-A94E24170BBD}"/>
    <cellStyle name="Vírgula 2 5 3 4 2 2" xfId="13567" xr:uid="{337BE655-16E8-4E40-9AAD-415FB58D793D}"/>
    <cellStyle name="Vírgula 2 5 3 4 3" xfId="7528" xr:uid="{7A113E8B-D0FF-4A2E-9B37-E5076CC84D1E}"/>
    <cellStyle name="Vírgula 2 5 3 4 3 2" xfId="16581" xr:uid="{338CBC12-4D51-47A5-94DD-B002A23D5275}"/>
    <cellStyle name="Vírgula 2 5 3 4 4" xfId="10549" xr:uid="{E2FE2E7F-D3D0-4E79-9A8F-E12F1A3EF18C}"/>
    <cellStyle name="Vírgula 2 5 3 5" xfId="2439" xr:uid="{0E703F5C-01B4-4487-A78E-0733B84F9A9D}"/>
    <cellStyle name="Vírgula 2 5 3 5 2" xfId="5518" xr:uid="{34A66BAB-D293-4154-9A55-6030DC7FE622}"/>
    <cellStyle name="Vírgula 2 5 3 5 2 2" xfId="14571" xr:uid="{A2533D30-5810-403D-94E3-9B79772407DD}"/>
    <cellStyle name="Vírgula 2 5 3 5 3" xfId="8532" xr:uid="{B375C674-6F82-4CC7-B47E-4560C4C7F355}"/>
    <cellStyle name="Vírgula 2 5 3 5 3 2" xfId="17585" xr:uid="{05B7AB0D-672C-4CF5-A9A3-0AC756BCB04B}"/>
    <cellStyle name="Vírgula 2 5 3 5 4" xfId="11553" xr:uid="{75433F9F-E9EF-4936-AF29-DD0592AFF0E2}"/>
    <cellStyle name="Vírgula 2 5 3 6" xfId="3509" xr:uid="{BF250163-BC46-41B6-8E5C-315F40E791F2}"/>
    <cellStyle name="Vírgula 2 5 3 6 2" xfId="12562" xr:uid="{8CF68263-1ACA-4FE9-AB63-3DF7B158BD52}"/>
    <cellStyle name="Vírgula 2 5 3 7" xfId="6523" xr:uid="{95A567C4-BC06-4259-B543-B619E1272F1F}"/>
    <cellStyle name="Vírgula 2 5 3 7 2" xfId="15576" xr:uid="{37A8297D-13D6-4408-9AC9-C529C0D97B63}"/>
    <cellStyle name="Vírgula 2 5 3 8" xfId="9543" xr:uid="{314C177D-E670-46DC-A5F4-F42D144F72D6}"/>
    <cellStyle name="Vírgula 2 5 4" xfId="1158" xr:uid="{8EBC2FDD-F0A1-4F0F-9032-D0ADB8AEAAC9}"/>
    <cellStyle name="Vírgula 2 5 4 2" xfId="2162" xr:uid="{92B05C7A-E23A-4A3C-BF38-EBEF23EC66C7}"/>
    <cellStyle name="Vírgula 2 5 4 2 2" xfId="5241" xr:uid="{5BCFB86B-7794-4804-A05A-3579F15C7BC1}"/>
    <cellStyle name="Vírgula 2 5 4 2 2 2" xfId="14294" xr:uid="{AF0FBB96-9D01-4586-AF4B-8AA865BFD3F8}"/>
    <cellStyle name="Vírgula 2 5 4 2 3" xfId="8255" xr:uid="{8CF08CBF-7A87-4ABD-8C7E-4D4194255B1E}"/>
    <cellStyle name="Vírgula 2 5 4 2 3 2" xfId="17308" xr:uid="{E41310BE-5C7A-4F2F-B625-2B7E26B62F70}"/>
    <cellStyle name="Vírgula 2 5 4 2 4" xfId="11276" xr:uid="{C1903F65-D8C4-4667-B1EF-37961B512F2E}"/>
    <cellStyle name="Vírgula 2 5 4 3" xfId="3166" xr:uid="{FE04089F-FC16-4265-B350-B576F1115EE0}"/>
    <cellStyle name="Vírgula 2 5 4 3 2" xfId="6245" xr:uid="{DBA48386-A92C-4372-A030-0856FBF25ABA}"/>
    <cellStyle name="Vírgula 2 5 4 3 2 2" xfId="15298" xr:uid="{66CF570C-67C5-49E3-818F-69574DFBC764}"/>
    <cellStyle name="Vírgula 2 5 4 3 3" xfId="9259" xr:uid="{F2ED5C51-2B3F-4379-BB19-099051EA8F62}"/>
    <cellStyle name="Vírgula 2 5 4 3 3 2" xfId="18312" xr:uid="{BF5809EF-4259-46B2-8B8D-4EEC0F04243E}"/>
    <cellStyle name="Vírgula 2 5 4 3 4" xfId="12280" xr:uid="{EC79336D-7FB7-4208-8CE0-43D1E36CE3E9}"/>
    <cellStyle name="Vírgula 2 5 4 4" xfId="4237" xr:uid="{1AFD53D2-6967-4F89-90E4-70D9277CB2DD}"/>
    <cellStyle name="Vírgula 2 5 4 4 2" xfId="13290" xr:uid="{71FCD014-FB77-42C5-82FB-A036869243B1}"/>
    <cellStyle name="Vírgula 2 5 4 5" xfId="7251" xr:uid="{5B3A7309-3D95-441A-86BB-4AC8E39DA9C6}"/>
    <cellStyle name="Vírgula 2 5 4 5 2" xfId="16304" xr:uid="{04CDC738-1C06-44DC-BC01-6F6B2E5FA07E}"/>
    <cellStyle name="Vírgula 2 5 4 6" xfId="10272" xr:uid="{D2394110-DDE4-41FA-915B-6EE55217D74D}"/>
    <cellStyle name="Vírgula 2 5 5" xfId="1159" xr:uid="{649B04AB-7248-4FD5-9A00-A9D08A5FB28C}"/>
    <cellStyle name="Vírgula 2 5 5 2" xfId="2163" xr:uid="{8960669E-C96D-47E4-8D7A-0DDB8700A99A}"/>
    <cellStyle name="Vírgula 2 5 5 2 2" xfId="5242" xr:uid="{30EF89FD-8129-4BCD-804D-36043CBFD4F8}"/>
    <cellStyle name="Vírgula 2 5 5 2 2 2" xfId="14295" xr:uid="{9BB70FEF-2C35-435F-94FA-B65524BFE3C6}"/>
    <cellStyle name="Vírgula 2 5 5 2 3" xfId="8256" xr:uid="{32A79751-AA4B-4504-B3C5-8CD364124394}"/>
    <cellStyle name="Vírgula 2 5 5 2 3 2" xfId="17309" xr:uid="{D4B724F7-5C63-43B9-94C8-176557363E69}"/>
    <cellStyle name="Vírgula 2 5 5 2 4" xfId="11277" xr:uid="{44829EC5-DF9C-44EB-A7E8-EB478AB7DB30}"/>
    <cellStyle name="Vírgula 2 5 5 3" xfId="3167" xr:uid="{BB696974-DA6E-4D0F-BE65-B64722725236}"/>
    <cellStyle name="Vírgula 2 5 5 3 2" xfId="6246" xr:uid="{5EBF1CA7-79A5-4F40-BAF8-A5FA2D00E2E6}"/>
    <cellStyle name="Vírgula 2 5 5 3 2 2" xfId="15299" xr:uid="{85FCAE54-A066-4A6D-A571-4EE6FA5AA6E7}"/>
    <cellStyle name="Vírgula 2 5 5 3 3" xfId="9260" xr:uid="{8AFCF678-5805-41EF-9B9E-9DB5EAC1D251}"/>
    <cellStyle name="Vírgula 2 5 5 3 3 2" xfId="18313" xr:uid="{972AF53B-A167-439E-86DB-37A7EB711172}"/>
    <cellStyle name="Vírgula 2 5 5 3 4" xfId="12281" xr:uid="{F0BABB62-B786-415A-9B04-E28703CE9148}"/>
    <cellStyle name="Vírgula 2 5 5 4" xfId="4238" xr:uid="{3D70FAB7-4649-41B9-83F2-35296BB35A88}"/>
    <cellStyle name="Vírgula 2 5 5 4 2" xfId="13291" xr:uid="{937E0EC8-C550-4D2C-A9E6-63E7B9C0F87B}"/>
    <cellStyle name="Vírgula 2 5 5 5" xfId="7252" xr:uid="{CCE0913D-0BEA-454E-BEAE-BBAD52F79DF2}"/>
    <cellStyle name="Vírgula 2 5 5 5 2" xfId="16305" xr:uid="{91BF7035-74E6-44B4-9F70-7C8D2FEDF8AE}"/>
    <cellStyle name="Vírgula 2 5 5 6" xfId="10273" xr:uid="{2D8BC32E-D65E-4C1E-9F44-95A51FB2BE07}"/>
    <cellStyle name="Vírgula 2 5 6" xfId="1264" xr:uid="{99DE6564-0463-43FE-83E5-B065A2ECD35D}"/>
    <cellStyle name="Vírgula 2 5 6 2" xfId="4343" xr:uid="{79C1313E-1EDE-4BA8-B110-30B177C14731}"/>
    <cellStyle name="Vírgula 2 5 6 2 2" xfId="13396" xr:uid="{C6E822AC-EB2C-4EE7-9DC4-0B5097239BC7}"/>
    <cellStyle name="Vírgula 2 5 6 3" xfId="7357" xr:uid="{226412FA-155A-4F33-A3D8-19CF0AA297BF}"/>
    <cellStyle name="Vírgula 2 5 6 3 2" xfId="16410" xr:uid="{38CE3780-57F3-4730-B8E3-9B35E6A11547}"/>
    <cellStyle name="Vírgula 2 5 6 4" xfId="10378" xr:uid="{0F3EF35C-F1FE-4B3E-A7C6-8270032BA720}"/>
    <cellStyle name="Vírgula 2 5 7" xfId="2268" xr:uid="{5DB8FD85-324B-4E15-8DE1-FC04087A2FF7}"/>
    <cellStyle name="Vírgula 2 5 7 2" xfId="5347" xr:uid="{53CBB05F-D46D-4C47-82B4-327F08A5B8B6}"/>
    <cellStyle name="Vírgula 2 5 7 2 2" xfId="14400" xr:uid="{63D8C186-8A02-44A5-8DB4-C7A576594AAC}"/>
    <cellStyle name="Vírgula 2 5 7 3" xfId="8361" xr:uid="{3210918D-71BC-4DBE-9ABE-FAD96B57BD67}"/>
    <cellStyle name="Vírgula 2 5 7 3 2" xfId="17414" xr:uid="{C5339B64-9F76-47BE-B437-C7A73AFD5E85}"/>
    <cellStyle name="Vírgula 2 5 7 4" xfId="11382" xr:uid="{6D058510-27BB-44D8-A7F5-D8EDCCB9600F}"/>
    <cellStyle name="Vírgula 2 5 8" xfId="3337" xr:uid="{48E5982A-385E-4635-BF6A-88B5D303FE54}"/>
    <cellStyle name="Vírgula 2 5 8 2" xfId="12390" xr:uid="{A9D93CAA-658C-452F-BEA8-0571AA68A02A}"/>
    <cellStyle name="Vírgula 2 5 9" xfId="6351" xr:uid="{09AA27D7-5F47-4C81-BB3C-EE9CE11374BF}"/>
    <cellStyle name="Vírgula 2 5 9 2" xfId="15404" xr:uid="{DB362DFC-1D63-4C7A-A105-55A8E7A48C16}"/>
    <cellStyle name="Vírgula 2 6" xfId="115" xr:uid="{0D6406FA-04EA-4C35-BDF0-DE39B0751CAB}"/>
    <cellStyle name="Vírgula 2 6 2" xfId="442" xr:uid="{23A5CC47-3A51-4BEA-A41A-3BA596C90433}"/>
    <cellStyle name="Vírgula 2 6 2 2" xfId="1160" xr:uid="{AB5CAD2D-49F8-4BCF-B1B7-01DF2780D243}"/>
    <cellStyle name="Vírgula 2 6 2 2 2" xfId="2164" xr:uid="{EBEE2239-E813-4C26-9880-EBF8453CEE2E}"/>
    <cellStyle name="Vírgula 2 6 2 2 2 2" xfId="5243" xr:uid="{6EDA452E-9A9E-409E-8CDB-5AF1A000611C}"/>
    <cellStyle name="Vírgula 2 6 2 2 2 2 2" xfId="14296" xr:uid="{9B64858C-A129-4AF4-AF72-08EEF2AD1BD7}"/>
    <cellStyle name="Vírgula 2 6 2 2 2 3" xfId="8257" xr:uid="{89163591-3CC3-42FD-BC7C-FB5751E95748}"/>
    <cellStyle name="Vírgula 2 6 2 2 2 3 2" xfId="17310" xr:uid="{FB8FA1AA-49D8-42E8-8364-B21D645AEC26}"/>
    <cellStyle name="Vírgula 2 6 2 2 2 4" xfId="11278" xr:uid="{5A6F6004-78E9-430B-80F7-4ADF831E2FE3}"/>
    <cellStyle name="Vírgula 2 6 2 2 3" xfId="3168" xr:uid="{24471596-440E-49AF-8B59-210DC728553F}"/>
    <cellStyle name="Vírgula 2 6 2 2 3 2" xfId="6247" xr:uid="{882A4851-205C-444E-ACF4-53AD87F2B219}"/>
    <cellStyle name="Vírgula 2 6 2 2 3 2 2" xfId="15300" xr:uid="{51D3EBE7-40FC-4856-BB91-841AFAAC6200}"/>
    <cellStyle name="Vírgula 2 6 2 2 3 3" xfId="9261" xr:uid="{92EEBE38-3814-43F5-A661-86B1F1B16F96}"/>
    <cellStyle name="Vírgula 2 6 2 2 3 3 2" xfId="18314" xr:uid="{EA118710-C9D5-4B1F-8E83-56530588C452}"/>
    <cellStyle name="Vírgula 2 6 2 2 3 4" xfId="12282" xr:uid="{784F9C65-5776-4269-B50E-7006E7C13187}"/>
    <cellStyle name="Vírgula 2 6 2 2 4" xfId="4239" xr:uid="{95AE6AB0-025F-455A-A78C-7057B6C9E5A1}"/>
    <cellStyle name="Vírgula 2 6 2 2 4 2" xfId="13292" xr:uid="{233472F6-7117-41DE-A107-95F41A7EAD73}"/>
    <cellStyle name="Vírgula 2 6 2 2 5" xfId="7253" xr:uid="{2586E3BE-01F4-4352-9C4E-72FA4AC57D20}"/>
    <cellStyle name="Vírgula 2 6 2 2 5 2" xfId="16306" xr:uid="{63187D9F-C844-460F-A4B6-E866679EF4D1}"/>
    <cellStyle name="Vírgula 2 6 2 2 6" xfId="10274" xr:uid="{AA839935-96C8-41E5-AE28-2693C62E1D1A}"/>
    <cellStyle name="Vírgula 2 6 2 3" xfId="1161" xr:uid="{3020F594-E44E-41A7-B74B-37C3199CBC18}"/>
    <cellStyle name="Vírgula 2 6 2 3 2" xfId="2165" xr:uid="{B3F06DF5-15C2-4DF4-98DD-EA84C2F6819E}"/>
    <cellStyle name="Vírgula 2 6 2 3 2 2" xfId="5244" xr:uid="{6D11C181-EFCD-4807-BDFC-D95E229B7BE0}"/>
    <cellStyle name="Vírgula 2 6 2 3 2 2 2" xfId="14297" xr:uid="{502A5B84-81F0-47BD-8CFD-D34A533C2BDC}"/>
    <cellStyle name="Vírgula 2 6 2 3 2 3" xfId="8258" xr:uid="{0525EA64-CA6A-4738-8BCD-CAADB4C8DEA8}"/>
    <cellStyle name="Vírgula 2 6 2 3 2 3 2" xfId="17311" xr:uid="{5BEA2506-7FAF-40B9-A796-6703D2A3ED53}"/>
    <cellStyle name="Vírgula 2 6 2 3 2 4" xfId="11279" xr:uid="{482A06C1-D41A-4505-9ED9-9F2ADB679440}"/>
    <cellStyle name="Vírgula 2 6 2 3 3" xfId="3169" xr:uid="{847CDCAC-B078-442C-9F73-FE585043D352}"/>
    <cellStyle name="Vírgula 2 6 2 3 3 2" xfId="6248" xr:uid="{A4C494CA-2F89-45C8-9F29-ED25400914D0}"/>
    <cellStyle name="Vírgula 2 6 2 3 3 2 2" xfId="15301" xr:uid="{75612E31-0569-4CC4-AF95-3314145E2639}"/>
    <cellStyle name="Vírgula 2 6 2 3 3 3" xfId="9262" xr:uid="{77FD2460-F62E-4483-BA12-2F77E9B67E2E}"/>
    <cellStyle name="Vírgula 2 6 2 3 3 3 2" xfId="18315" xr:uid="{FB4510A0-2497-4BF4-8304-57A92F5B7AEA}"/>
    <cellStyle name="Vírgula 2 6 2 3 3 4" xfId="12283" xr:uid="{00F49218-639D-4607-A563-F4353C6C01F0}"/>
    <cellStyle name="Vírgula 2 6 2 3 4" xfId="4240" xr:uid="{33C38DAB-D412-4252-B62F-F3F359EBE796}"/>
    <cellStyle name="Vírgula 2 6 2 3 4 2" xfId="13293" xr:uid="{7D1F84E7-CEC3-4398-BEBE-68E1AB8FE6A0}"/>
    <cellStyle name="Vírgula 2 6 2 3 5" xfId="7254" xr:uid="{622858D9-9633-4224-B3B4-D2663B498412}"/>
    <cellStyle name="Vírgula 2 6 2 3 5 2" xfId="16307" xr:uid="{88B99359-1815-4E01-97C7-DF047C66A9E8}"/>
    <cellStyle name="Vírgula 2 6 2 3 6" xfId="10275" xr:uid="{58F9F6EB-309F-42DF-890D-70C333707057}"/>
    <cellStyle name="Vírgula 2 6 2 4" xfId="1451" xr:uid="{B774BE88-7494-498D-BAC9-5CF1AE9564B4}"/>
    <cellStyle name="Vírgula 2 6 2 4 2" xfId="4530" xr:uid="{1676D3DA-4894-48E0-AA75-613F1122C745}"/>
    <cellStyle name="Vírgula 2 6 2 4 2 2" xfId="13583" xr:uid="{FBFA4DBF-9909-4F27-9624-432498A89CF2}"/>
    <cellStyle name="Vírgula 2 6 2 4 3" xfId="7544" xr:uid="{F9354447-2041-488B-A2E6-BCDD1262AE95}"/>
    <cellStyle name="Vírgula 2 6 2 4 3 2" xfId="16597" xr:uid="{6D2562F2-AC42-447E-B2F9-598B73D9943A}"/>
    <cellStyle name="Vírgula 2 6 2 4 4" xfId="10565" xr:uid="{74F4E382-486F-4361-A4AA-CA1950BD6D36}"/>
    <cellStyle name="Vírgula 2 6 2 5" xfId="2455" xr:uid="{949CB602-65D2-4FF1-83C9-35CDC0697A54}"/>
    <cellStyle name="Vírgula 2 6 2 5 2" xfId="5534" xr:uid="{92C1E672-6A8A-4EE5-8033-D129BA3779D8}"/>
    <cellStyle name="Vírgula 2 6 2 5 2 2" xfId="14587" xr:uid="{C30395B4-3329-49C9-A56D-E364AB93E379}"/>
    <cellStyle name="Vírgula 2 6 2 5 3" xfId="8548" xr:uid="{31685DB4-4C76-4829-857D-D91CFBD6BFDF}"/>
    <cellStyle name="Vírgula 2 6 2 5 3 2" xfId="17601" xr:uid="{631F7A34-1123-4733-942B-19E73F4392B9}"/>
    <cellStyle name="Vírgula 2 6 2 5 4" xfId="11569" xr:uid="{8B3F9EE6-C390-42B9-9239-FCADF88338B7}"/>
    <cellStyle name="Vírgula 2 6 2 6" xfId="3525" xr:uid="{1D5FD21E-4CAF-42B7-901B-9DB87F9E8118}"/>
    <cellStyle name="Vírgula 2 6 2 6 2" xfId="12578" xr:uid="{9A96A309-7E41-46BE-B738-085695BE2BDB}"/>
    <cellStyle name="Vírgula 2 6 2 7" xfId="6539" xr:uid="{1FE44154-DEC1-4659-8FFF-FA2409881241}"/>
    <cellStyle name="Vírgula 2 6 2 7 2" xfId="15592" xr:uid="{6724CF11-DBA6-4E96-9374-5EFDCEC9B485}"/>
    <cellStyle name="Vírgula 2 6 2 8" xfId="9559" xr:uid="{4B75B98B-92F9-42E8-926D-7AA11222DFA9}"/>
    <cellStyle name="Vírgula 2 6 3" xfId="1162" xr:uid="{56505256-545C-459B-8F25-CF11D060CB59}"/>
    <cellStyle name="Vírgula 2 6 3 2" xfId="2166" xr:uid="{4DAAA726-FC2D-4117-B40F-DE980ED34F29}"/>
    <cellStyle name="Vírgula 2 6 3 2 2" xfId="5245" xr:uid="{49A1F0C2-4B5C-4A9C-BDB7-CD580292EA74}"/>
    <cellStyle name="Vírgula 2 6 3 2 2 2" xfId="14298" xr:uid="{1BA26BE9-8654-418C-BB3C-91F1C7158548}"/>
    <cellStyle name="Vírgula 2 6 3 2 3" xfId="8259" xr:uid="{F5C43CFA-EC7C-4094-B84A-2EECD8AA6CF7}"/>
    <cellStyle name="Vírgula 2 6 3 2 3 2" xfId="17312" xr:uid="{3CFA65F9-DFAA-4C88-B87F-8E21AFFAE1CC}"/>
    <cellStyle name="Vírgula 2 6 3 2 4" xfId="11280" xr:uid="{33FA4CEF-5EE2-4392-BAEF-A889B7F247C9}"/>
    <cellStyle name="Vírgula 2 6 3 3" xfId="3170" xr:uid="{391EC3F0-F0A2-4342-B84C-45368FD7CBED}"/>
    <cellStyle name="Vírgula 2 6 3 3 2" xfId="6249" xr:uid="{62B807CF-ADA4-4683-9B86-23B1BDA64535}"/>
    <cellStyle name="Vírgula 2 6 3 3 2 2" xfId="15302" xr:uid="{29D4331B-3A94-4DC0-BF81-0B77A59BB85E}"/>
    <cellStyle name="Vírgula 2 6 3 3 3" xfId="9263" xr:uid="{7A6AF682-7287-42D9-A5FD-6A63C8B2074B}"/>
    <cellStyle name="Vírgula 2 6 3 3 3 2" xfId="18316" xr:uid="{59C79C54-396F-477F-B511-C301A7256305}"/>
    <cellStyle name="Vírgula 2 6 3 3 4" xfId="12284" xr:uid="{6AF5C432-B50B-416F-B72C-4EDBAA0F2DBE}"/>
    <cellStyle name="Vírgula 2 6 3 4" xfId="4241" xr:uid="{EF0DF4F2-B0DC-4902-B49F-9D4E1B689E0F}"/>
    <cellStyle name="Vírgula 2 6 3 4 2" xfId="13294" xr:uid="{33367FF1-925F-4675-8BE6-09770A45EC63}"/>
    <cellStyle name="Vírgula 2 6 3 5" xfId="7255" xr:uid="{79420EC7-48C3-42FB-B6F1-ED83BEDE5B44}"/>
    <cellStyle name="Vírgula 2 6 3 5 2" xfId="16308" xr:uid="{1FE56DDD-8774-499C-9D22-401F5AEC8771}"/>
    <cellStyle name="Vírgula 2 6 3 6" xfId="10276" xr:uid="{9CBE7FE4-1A11-494F-B2F9-D92A2A8F5A81}"/>
    <cellStyle name="Vírgula 2 6 4" xfId="1163" xr:uid="{43750F6F-0203-4CC5-A968-5B29CF86BEDC}"/>
    <cellStyle name="Vírgula 2 6 4 2" xfId="2167" xr:uid="{2BE9FA87-F66D-4EBE-A6AA-0E3B85EBB2A3}"/>
    <cellStyle name="Vírgula 2 6 4 2 2" xfId="5246" xr:uid="{C28EEF55-D7E1-42D6-A021-1158050661F7}"/>
    <cellStyle name="Vírgula 2 6 4 2 2 2" xfId="14299" xr:uid="{085A59E2-F75B-48C4-BDB4-4324DB170AA8}"/>
    <cellStyle name="Vírgula 2 6 4 2 3" xfId="8260" xr:uid="{0F8AC906-9B37-46D6-912F-48B3AFFC14D3}"/>
    <cellStyle name="Vírgula 2 6 4 2 3 2" xfId="17313" xr:uid="{F7370B37-1E89-4BBB-837F-C9C0FB16C5B4}"/>
    <cellStyle name="Vírgula 2 6 4 2 4" xfId="11281" xr:uid="{808919F4-934B-4477-B777-112F4B9D3EFA}"/>
    <cellStyle name="Vírgula 2 6 4 3" xfId="3171" xr:uid="{8C03A48C-32B6-45F2-9E2F-B8AE2B7D555C}"/>
    <cellStyle name="Vírgula 2 6 4 3 2" xfId="6250" xr:uid="{012C64E1-8AB4-4F0E-A5D5-491F9D0C7873}"/>
    <cellStyle name="Vírgula 2 6 4 3 2 2" xfId="15303" xr:uid="{02E7885B-716B-42AC-96FA-0D5F325B6174}"/>
    <cellStyle name="Vírgula 2 6 4 3 3" xfId="9264" xr:uid="{B4B9812C-4DA4-4CD6-B040-2913C65C4BAC}"/>
    <cellStyle name="Vírgula 2 6 4 3 3 2" xfId="18317" xr:uid="{B2052708-16A9-46E5-A2A9-B4FD8212B61C}"/>
    <cellStyle name="Vírgula 2 6 4 3 4" xfId="12285" xr:uid="{288A42BD-B9DF-42C6-9F44-F96307270351}"/>
    <cellStyle name="Vírgula 2 6 4 4" xfId="4242" xr:uid="{F7BF1F27-490A-43AE-8739-1453A406E8A2}"/>
    <cellStyle name="Vírgula 2 6 4 4 2" xfId="13295" xr:uid="{E540CA20-C85B-49EC-AE3B-BC0498A403D1}"/>
    <cellStyle name="Vírgula 2 6 4 5" xfId="7256" xr:uid="{330DCEE9-81DE-4E60-B443-8FAF63A27965}"/>
    <cellStyle name="Vírgula 2 6 4 5 2" xfId="16309" xr:uid="{6BA6BD1D-4604-4911-8C1D-DC52BF30B5AE}"/>
    <cellStyle name="Vírgula 2 6 4 6" xfId="10277" xr:uid="{AF810B3A-ABDD-4AB1-803C-49CAD2C8CE97}"/>
    <cellStyle name="Vírgula 2 6 5" xfId="1280" xr:uid="{629F93E6-7CEB-421F-BB85-9596B6D3DA6C}"/>
    <cellStyle name="Vírgula 2 6 5 2" xfId="4359" xr:uid="{518EB85E-E66F-4795-8CE4-17764A7A7E70}"/>
    <cellStyle name="Vírgula 2 6 5 2 2" xfId="13412" xr:uid="{8F09F1D8-5713-4F9D-A59B-38B97C4111E4}"/>
    <cellStyle name="Vírgula 2 6 5 3" xfId="7373" xr:uid="{8581C853-2054-4985-B833-79033A7F1073}"/>
    <cellStyle name="Vírgula 2 6 5 3 2" xfId="16426" xr:uid="{CE736CAA-29C9-484E-8C52-80297593AEC8}"/>
    <cellStyle name="Vírgula 2 6 5 4" xfId="10394" xr:uid="{E5933B80-1D45-4B78-ABE4-B1541E6041E9}"/>
    <cellStyle name="Vírgula 2 6 6" xfId="2284" xr:uid="{01BD5A70-6085-42BE-81BB-E990C6A88405}"/>
    <cellStyle name="Vírgula 2 6 6 2" xfId="5363" xr:uid="{338F0EFA-AD86-48CB-AB6D-B981E9ED160C}"/>
    <cellStyle name="Vírgula 2 6 6 2 2" xfId="14416" xr:uid="{0B5BE7E4-EE08-4951-973E-3FEF04FD842C}"/>
    <cellStyle name="Vírgula 2 6 6 3" xfId="8377" xr:uid="{777506C6-001F-46A4-B739-AD590D93A5E1}"/>
    <cellStyle name="Vírgula 2 6 6 3 2" xfId="17430" xr:uid="{B875BB79-3631-462C-B840-FA02C6798906}"/>
    <cellStyle name="Vírgula 2 6 6 4" xfId="11398" xr:uid="{8349913D-C93E-4126-851F-69FCA431F273}"/>
    <cellStyle name="Vírgula 2 6 7" xfId="3353" xr:uid="{6E0DA36C-99D3-4F89-B428-1C74ED1F86C7}"/>
    <cellStyle name="Vírgula 2 6 7 2" xfId="12406" xr:uid="{00597A4C-119D-4E74-B441-6874B63A94F1}"/>
    <cellStyle name="Vírgula 2 6 8" xfId="6367" xr:uid="{AD2A6BCE-D83E-4908-8B57-E4B7C9179846}"/>
    <cellStyle name="Vírgula 2 6 8 2" xfId="15420" xr:uid="{96F7D243-F105-4796-8E04-F4BC5094CE4F}"/>
    <cellStyle name="Vírgula 2 6 9" xfId="9387" xr:uid="{1B87EF4F-3294-4B4B-A462-FEDEF80639BF}"/>
    <cellStyle name="Vírgula 2 7" xfId="147" xr:uid="{4B1CC08C-AB1D-4EF5-87E4-6082CE1AAF5F}"/>
    <cellStyle name="Vírgula 2 7 2" xfId="474" xr:uid="{883FF406-3A21-4774-B62F-BD1E02374548}"/>
    <cellStyle name="Vírgula 2 7 2 2" xfId="1164" xr:uid="{A15B3C75-FC22-4573-BC90-9EC469046066}"/>
    <cellStyle name="Vírgula 2 7 2 2 2" xfId="2168" xr:uid="{D0331522-BCDE-4055-BA69-EC337841E48A}"/>
    <cellStyle name="Vírgula 2 7 2 2 2 2" xfId="5247" xr:uid="{7FF27502-B33D-4DCF-B424-9336A4AFE1BE}"/>
    <cellStyle name="Vírgula 2 7 2 2 2 2 2" xfId="14300" xr:uid="{7FE4DA27-8DF6-4DE0-A217-5CFF832F4D4B}"/>
    <cellStyle name="Vírgula 2 7 2 2 2 3" xfId="8261" xr:uid="{9588FD18-B882-4D7B-ADEF-79A3A2282A89}"/>
    <cellStyle name="Vírgula 2 7 2 2 2 3 2" xfId="17314" xr:uid="{55653BD2-2EE0-4BFC-A530-145472B00E57}"/>
    <cellStyle name="Vírgula 2 7 2 2 2 4" xfId="11282" xr:uid="{10D83A64-271F-4E94-9B43-249A0794E3F2}"/>
    <cellStyle name="Vírgula 2 7 2 2 3" xfId="3172" xr:uid="{5C6349A6-947F-47AB-945C-832725122A81}"/>
    <cellStyle name="Vírgula 2 7 2 2 3 2" xfId="6251" xr:uid="{843A7D06-0BD4-4D13-AA2A-218839B565A4}"/>
    <cellStyle name="Vírgula 2 7 2 2 3 2 2" xfId="15304" xr:uid="{C4435DD3-179F-4003-BC02-4B2FC31D015D}"/>
    <cellStyle name="Vírgula 2 7 2 2 3 3" xfId="9265" xr:uid="{817C8BA2-D6D2-455E-9B03-D1387ACB551C}"/>
    <cellStyle name="Vírgula 2 7 2 2 3 3 2" xfId="18318" xr:uid="{3194AAED-DC04-4E64-B4FF-D22545E96F22}"/>
    <cellStyle name="Vírgula 2 7 2 2 3 4" xfId="12286" xr:uid="{315E35C9-01A8-4CDD-B4A3-60B1706E6E45}"/>
    <cellStyle name="Vírgula 2 7 2 2 4" xfId="4243" xr:uid="{B94E04B9-5A81-4142-A9EC-0A930E6B46E0}"/>
    <cellStyle name="Vírgula 2 7 2 2 4 2" xfId="13296" xr:uid="{204CABBD-966E-4B75-AD86-5DC78E2AB26C}"/>
    <cellStyle name="Vírgula 2 7 2 2 5" xfId="7257" xr:uid="{EB8ABB5D-4C18-4CE9-89D8-6807C3A5284F}"/>
    <cellStyle name="Vírgula 2 7 2 2 5 2" xfId="16310" xr:uid="{631FB85D-3A44-4855-B72F-F629C69836D3}"/>
    <cellStyle name="Vírgula 2 7 2 2 6" xfId="10278" xr:uid="{DFB6FE19-35D5-4B71-BF92-01C3A7033893}"/>
    <cellStyle name="Vírgula 2 7 2 3" xfId="1165" xr:uid="{9C6F9127-5BDF-44D9-8E39-8E4E2E740068}"/>
    <cellStyle name="Vírgula 2 7 2 3 2" xfId="2169" xr:uid="{2FB7210E-1568-4A49-A264-B3DA23CB4159}"/>
    <cellStyle name="Vírgula 2 7 2 3 2 2" xfId="5248" xr:uid="{61DD8B1A-AD39-4303-AF6D-05A191862358}"/>
    <cellStyle name="Vírgula 2 7 2 3 2 2 2" xfId="14301" xr:uid="{327CE581-83F2-4B25-82E6-121431EEBDEF}"/>
    <cellStyle name="Vírgula 2 7 2 3 2 3" xfId="8262" xr:uid="{3C610368-3BDA-4B5A-A1A0-4EEF571A92B0}"/>
    <cellStyle name="Vírgula 2 7 2 3 2 3 2" xfId="17315" xr:uid="{219BF820-D2B1-46D2-955C-D82467925AD4}"/>
    <cellStyle name="Vírgula 2 7 2 3 2 4" xfId="11283" xr:uid="{FFFD12EF-7A00-4909-8110-4A325F8E6403}"/>
    <cellStyle name="Vírgula 2 7 2 3 3" xfId="3173" xr:uid="{ECEF8FC1-12EC-4D42-9C27-B7B1B3807131}"/>
    <cellStyle name="Vírgula 2 7 2 3 3 2" xfId="6252" xr:uid="{2BEB3390-77CD-479B-8FBD-2B4E38879112}"/>
    <cellStyle name="Vírgula 2 7 2 3 3 2 2" xfId="15305" xr:uid="{ED81D30A-376C-41C3-B50A-C90E008E5900}"/>
    <cellStyle name="Vírgula 2 7 2 3 3 3" xfId="9266" xr:uid="{F5B1F178-9F76-4ACF-B4D7-B77B25151205}"/>
    <cellStyle name="Vírgula 2 7 2 3 3 3 2" xfId="18319" xr:uid="{2BDF1860-B6EC-4CCD-829B-3AF30A592BF8}"/>
    <cellStyle name="Vírgula 2 7 2 3 3 4" xfId="12287" xr:uid="{553D221C-1A44-4519-A03F-8245EB8A39CB}"/>
    <cellStyle name="Vírgula 2 7 2 3 4" xfId="4244" xr:uid="{7595C93B-8220-48CD-9D0B-67B0B70E872B}"/>
    <cellStyle name="Vírgula 2 7 2 3 4 2" xfId="13297" xr:uid="{433121DA-0CB1-486D-AF25-BB12430E72EF}"/>
    <cellStyle name="Vírgula 2 7 2 3 5" xfId="7258" xr:uid="{8AC174B9-AF94-4DCE-8C1A-A41CBB6E7A52}"/>
    <cellStyle name="Vírgula 2 7 2 3 5 2" xfId="16311" xr:uid="{793CBD87-206E-4719-915F-A4C799822B1A}"/>
    <cellStyle name="Vírgula 2 7 2 3 6" xfId="10279" xr:uid="{CE7B9B9B-DD57-4CDE-8F84-BE57EC6760E1}"/>
    <cellStyle name="Vírgula 2 7 2 4" xfId="1483" xr:uid="{1D70C64E-FA5D-4736-9439-39F2A85ECFB7}"/>
    <cellStyle name="Vírgula 2 7 2 4 2" xfId="4562" xr:uid="{950C51A9-AC04-4F85-89DD-5EA446A9B4B2}"/>
    <cellStyle name="Vírgula 2 7 2 4 2 2" xfId="13615" xr:uid="{836E8CA9-FD6A-4F85-8B2B-C1F3667E9986}"/>
    <cellStyle name="Vírgula 2 7 2 4 3" xfId="7576" xr:uid="{7E6F3086-0825-45E9-AC55-D24EA46A6F45}"/>
    <cellStyle name="Vírgula 2 7 2 4 3 2" xfId="16629" xr:uid="{05B1C385-3F95-4541-9F12-79D837176928}"/>
    <cellStyle name="Vírgula 2 7 2 4 4" xfId="10597" xr:uid="{401D0363-91DC-4AE2-9DBC-28E0F0AA71DE}"/>
    <cellStyle name="Vírgula 2 7 2 5" xfId="2487" xr:uid="{3BD57D39-D963-499B-83CF-A893E8E5E66B}"/>
    <cellStyle name="Vírgula 2 7 2 5 2" xfId="5566" xr:uid="{78193944-4146-49FB-A8A6-9A68B30505E1}"/>
    <cellStyle name="Vírgula 2 7 2 5 2 2" xfId="14619" xr:uid="{956E578B-F86D-4BD7-9247-1AD2EBFF10FB}"/>
    <cellStyle name="Vírgula 2 7 2 5 3" xfId="8580" xr:uid="{869DABF8-D067-43DE-B7A7-B08755954832}"/>
    <cellStyle name="Vírgula 2 7 2 5 3 2" xfId="17633" xr:uid="{F1A693A4-1234-4CF8-8A44-A10DD1194F9B}"/>
    <cellStyle name="Vírgula 2 7 2 5 4" xfId="11601" xr:uid="{90353F72-93C8-48A0-B1A6-8D7EE789BEA8}"/>
    <cellStyle name="Vírgula 2 7 2 6" xfId="3557" xr:uid="{A8FD4F7C-952E-43ED-B0A5-A1CDF206A711}"/>
    <cellStyle name="Vírgula 2 7 2 6 2" xfId="12610" xr:uid="{47BF547B-41D3-4FE4-B57B-823F11A0C44D}"/>
    <cellStyle name="Vírgula 2 7 2 7" xfId="6571" xr:uid="{C54B9A43-E84A-4C80-8778-9A7857BF187C}"/>
    <cellStyle name="Vírgula 2 7 2 7 2" xfId="15624" xr:uid="{D415B74D-1FB4-49DA-A82D-B450B968FA31}"/>
    <cellStyle name="Vírgula 2 7 2 8" xfId="9591" xr:uid="{44979DCC-D213-4C78-9CCD-7B1BD3239C5C}"/>
    <cellStyle name="Vírgula 2 7 3" xfId="1166" xr:uid="{400BCDD9-6070-4197-BC0C-48EEC9610142}"/>
    <cellStyle name="Vírgula 2 7 3 2" xfId="2170" xr:uid="{82009FA1-0D29-4344-84BD-7CCDCAE73DB7}"/>
    <cellStyle name="Vírgula 2 7 3 2 2" xfId="5249" xr:uid="{17BB4045-D5AE-43E3-99E0-9DCCD1F793BD}"/>
    <cellStyle name="Vírgula 2 7 3 2 2 2" xfId="14302" xr:uid="{68939E30-1F8E-442F-A1D8-11498085DBF7}"/>
    <cellStyle name="Vírgula 2 7 3 2 3" xfId="8263" xr:uid="{B2D281A1-533B-4235-8360-838E15A0AB68}"/>
    <cellStyle name="Vírgula 2 7 3 2 3 2" xfId="17316" xr:uid="{454810DF-22F4-426E-BEE1-63934CF0BDF7}"/>
    <cellStyle name="Vírgula 2 7 3 2 4" xfId="11284" xr:uid="{CA64A9FC-D8D9-455C-8587-F6FB7F198665}"/>
    <cellStyle name="Vírgula 2 7 3 3" xfId="3174" xr:uid="{73B3998A-8637-4823-ADE3-A097D734688B}"/>
    <cellStyle name="Vírgula 2 7 3 3 2" xfId="6253" xr:uid="{9D74BF60-F99F-4F52-8C96-660F077B98B3}"/>
    <cellStyle name="Vírgula 2 7 3 3 2 2" xfId="15306" xr:uid="{345D797B-F029-4502-A560-6481B83E1933}"/>
    <cellStyle name="Vírgula 2 7 3 3 3" xfId="9267" xr:uid="{8B894DB8-B1CE-4036-88A4-10F1FFE790AB}"/>
    <cellStyle name="Vírgula 2 7 3 3 3 2" xfId="18320" xr:uid="{2FB6A977-A734-41A3-9272-FA24A9997D18}"/>
    <cellStyle name="Vírgula 2 7 3 3 4" xfId="12288" xr:uid="{75023A36-2313-43E4-89B6-4F7D76E4AE07}"/>
    <cellStyle name="Vírgula 2 7 3 4" xfId="4245" xr:uid="{B7CD7F99-5B05-40E4-9FDD-50531EFC9AC2}"/>
    <cellStyle name="Vírgula 2 7 3 4 2" xfId="13298" xr:uid="{392714DB-4935-4BAB-9860-B98704FDAC32}"/>
    <cellStyle name="Vírgula 2 7 3 5" xfId="7259" xr:uid="{5BCE7FA8-4C33-4836-AE19-6879FFDD8939}"/>
    <cellStyle name="Vírgula 2 7 3 5 2" xfId="16312" xr:uid="{4CE74276-8905-4D93-AD0F-487B4024CD88}"/>
    <cellStyle name="Vírgula 2 7 3 6" xfId="10280" xr:uid="{50880DAB-A98B-430B-A1BE-034CF9A074DC}"/>
    <cellStyle name="Vírgula 2 7 4" xfId="1167" xr:uid="{B84B3F97-B118-45FF-A3AC-A16CC7DFC75D}"/>
    <cellStyle name="Vírgula 2 7 4 2" xfId="2171" xr:uid="{24192044-EC93-49EF-BD27-0D227C9680E8}"/>
    <cellStyle name="Vírgula 2 7 4 2 2" xfId="5250" xr:uid="{C6BFF867-AE3C-4724-9876-5E0DC019852D}"/>
    <cellStyle name="Vírgula 2 7 4 2 2 2" xfId="14303" xr:uid="{DA7A1108-8D20-4473-A27F-ABC29AC0B648}"/>
    <cellStyle name="Vírgula 2 7 4 2 3" xfId="8264" xr:uid="{94728A81-FCA2-45C9-BB71-25155AAFC756}"/>
    <cellStyle name="Vírgula 2 7 4 2 3 2" xfId="17317" xr:uid="{4A59C547-4E01-4924-B0CD-02D290F08396}"/>
    <cellStyle name="Vírgula 2 7 4 2 4" xfId="11285" xr:uid="{D6E2491E-35F4-4052-9530-C4A4A714BBAD}"/>
    <cellStyle name="Vírgula 2 7 4 3" xfId="3175" xr:uid="{C0577C44-BEB9-4921-938C-AA86FD641124}"/>
    <cellStyle name="Vírgula 2 7 4 3 2" xfId="6254" xr:uid="{1818D43C-F973-4B82-B9B3-AEA6925D6552}"/>
    <cellStyle name="Vírgula 2 7 4 3 2 2" xfId="15307" xr:uid="{141AE571-9C6C-4440-92FB-1245375995BA}"/>
    <cellStyle name="Vírgula 2 7 4 3 3" xfId="9268" xr:uid="{9E5E4832-3720-4846-98BF-E2AA5B23DAD3}"/>
    <cellStyle name="Vírgula 2 7 4 3 3 2" xfId="18321" xr:uid="{D51DD0DE-B5C4-4DFF-B44E-D25068468442}"/>
    <cellStyle name="Vírgula 2 7 4 3 4" xfId="12289" xr:uid="{89559EB0-848E-46C9-BB42-9B2481956AAE}"/>
    <cellStyle name="Vírgula 2 7 4 4" xfId="4246" xr:uid="{5894F082-EE18-4DB6-B0E7-E4FA138FFDB7}"/>
    <cellStyle name="Vírgula 2 7 4 4 2" xfId="13299" xr:uid="{BF4B8CFF-D474-40D5-ADF2-4DDBD7CA9450}"/>
    <cellStyle name="Vírgula 2 7 4 5" xfId="7260" xr:uid="{AE07D0FF-026A-40F0-87B3-1F031C2C3238}"/>
    <cellStyle name="Vírgula 2 7 4 5 2" xfId="16313" xr:uid="{0E542605-DE7D-4CEB-A3D9-7AFEBDEA464F}"/>
    <cellStyle name="Vírgula 2 7 4 6" xfId="10281" xr:uid="{727834BD-FCD0-426E-B9C8-7C3D6EA1D413}"/>
    <cellStyle name="Vírgula 2 7 5" xfId="1312" xr:uid="{1025F6B6-FDF9-4E39-8CB2-BFF708DCD3F5}"/>
    <cellStyle name="Vírgula 2 7 5 2" xfId="4391" xr:uid="{78A77AC1-F177-417F-802B-93969F7F655F}"/>
    <cellStyle name="Vírgula 2 7 5 2 2" xfId="13444" xr:uid="{009EFE41-742C-4F6A-A375-022B7296DF56}"/>
    <cellStyle name="Vírgula 2 7 5 3" xfId="7405" xr:uid="{E4CBD398-F9D1-4E7A-86A5-93D28A770465}"/>
    <cellStyle name="Vírgula 2 7 5 3 2" xfId="16458" xr:uid="{341FA35C-A269-4CBB-8467-35708FBC62BE}"/>
    <cellStyle name="Vírgula 2 7 5 4" xfId="10426" xr:uid="{BD0441F3-2176-4D30-BBBB-CE8A01195448}"/>
    <cellStyle name="Vírgula 2 7 6" xfId="2316" xr:uid="{D991869F-9EB4-4FB2-B5D4-F586DEE8BBB6}"/>
    <cellStyle name="Vírgula 2 7 6 2" xfId="5395" xr:uid="{C95DAEF7-FD00-4084-9B35-89E6D17D4040}"/>
    <cellStyle name="Vírgula 2 7 6 2 2" xfId="14448" xr:uid="{505650F7-FD9B-4366-AE7B-038EE1658F01}"/>
    <cellStyle name="Vírgula 2 7 6 3" xfId="8409" xr:uid="{3D379001-5EFE-4CF3-9D57-B891D1D43923}"/>
    <cellStyle name="Vírgula 2 7 6 3 2" xfId="17462" xr:uid="{4C813747-62D2-453C-9F17-40EADA1132D5}"/>
    <cellStyle name="Vírgula 2 7 6 4" xfId="11430" xr:uid="{D9698D9F-C495-4421-93A0-48AE13A223AC}"/>
    <cellStyle name="Vírgula 2 7 7" xfId="3385" xr:uid="{783D6066-DCFA-443C-B8B0-D4908D24DD05}"/>
    <cellStyle name="Vírgula 2 7 7 2" xfId="12438" xr:uid="{CE7CEE74-17EF-4592-BFAE-A44009AE87E2}"/>
    <cellStyle name="Vírgula 2 7 8" xfId="6399" xr:uid="{695B093D-10F6-4C4D-AFAE-D822C8A7A717}"/>
    <cellStyle name="Vírgula 2 7 8 2" xfId="15452" xr:uid="{FBF35500-D888-41DC-BCE3-5A196487DC6C}"/>
    <cellStyle name="Vírgula 2 7 9" xfId="9419" xr:uid="{569266EC-DB77-4E80-8232-D14F3F1A80AA}"/>
    <cellStyle name="Vírgula 2 8" xfId="79" xr:uid="{A791AC3D-B457-492D-B13A-0CB98A5E1294}"/>
    <cellStyle name="Vírgula 2 8 2" xfId="409" xr:uid="{8087D545-EA6C-44F9-832F-45F4212179BA}"/>
    <cellStyle name="Vírgula 2 8 2 2" xfId="1168" xr:uid="{5CE5C81F-6830-448F-91E2-E8AF06F01395}"/>
    <cellStyle name="Vírgula 2 8 2 2 2" xfId="2172" xr:uid="{A2E2A1A8-4301-46AD-A037-DEEAFFDA3C38}"/>
    <cellStyle name="Vírgula 2 8 2 2 2 2" xfId="5251" xr:uid="{71441CDB-16F5-4814-983D-8E22F89F6F09}"/>
    <cellStyle name="Vírgula 2 8 2 2 2 2 2" xfId="14304" xr:uid="{B67C4D1A-5F88-4A9F-A670-CFFE733C851F}"/>
    <cellStyle name="Vírgula 2 8 2 2 2 3" xfId="8265" xr:uid="{BB87BD60-1787-4669-9CC0-8DB3C250F1DA}"/>
    <cellStyle name="Vírgula 2 8 2 2 2 3 2" xfId="17318" xr:uid="{60C3B85E-7998-414C-8B86-64B3D709D5A8}"/>
    <cellStyle name="Vírgula 2 8 2 2 2 4" xfId="11286" xr:uid="{C15C09AA-4233-42B9-8AD4-033DF08408D1}"/>
    <cellStyle name="Vírgula 2 8 2 2 3" xfId="3176" xr:uid="{49C75EDF-E35C-425C-BD03-5771113D0008}"/>
    <cellStyle name="Vírgula 2 8 2 2 3 2" xfId="6255" xr:uid="{02B1CD3B-58C4-4D22-AC37-8231A767BB88}"/>
    <cellStyle name="Vírgula 2 8 2 2 3 2 2" xfId="15308" xr:uid="{9EA1B849-38F8-4094-9071-A9D28C6E1A7E}"/>
    <cellStyle name="Vírgula 2 8 2 2 3 3" xfId="9269" xr:uid="{25A13142-0748-4AFE-9071-3AAFEA239AA4}"/>
    <cellStyle name="Vírgula 2 8 2 2 3 3 2" xfId="18322" xr:uid="{C552C916-CBDF-4A4C-89E2-8E546D2B4266}"/>
    <cellStyle name="Vírgula 2 8 2 2 3 4" xfId="12290" xr:uid="{1A5C3749-90D8-4BD1-9ECF-8C7F6BFF895D}"/>
    <cellStyle name="Vírgula 2 8 2 2 4" xfId="4247" xr:uid="{6C97BC28-1658-4C1D-A803-12A24C666C5A}"/>
    <cellStyle name="Vírgula 2 8 2 2 4 2" xfId="13300" xr:uid="{247E7082-57E5-4557-996A-2073999B28CE}"/>
    <cellStyle name="Vírgula 2 8 2 2 5" xfId="7261" xr:uid="{C82894A3-1040-4D37-9F30-25D2D64F6DAB}"/>
    <cellStyle name="Vírgula 2 8 2 2 5 2" xfId="16314" xr:uid="{A58A27DA-1ACC-4155-BE47-0F7D988E4832}"/>
    <cellStyle name="Vírgula 2 8 2 2 6" xfId="10282" xr:uid="{91C9916D-BB4A-4334-B099-0583516D27EB}"/>
    <cellStyle name="Vírgula 2 8 2 3" xfId="1169" xr:uid="{2B112F4A-F256-4BEB-B6D4-6CF1DF8C8C67}"/>
    <cellStyle name="Vírgula 2 8 2 3 2" xfId="2173" xr:uid="{25D81F88-03C8-4130-9F56-9BC1C87DAE19}"/>
    <cellStyle name="Vírgula 2 8 2 3 2 2" xfId="5252" xr:uid="{0050DF80-4286-48E3-9F5F-D980FDC735F6}"/>
    <cellStyle name="Vírgula 2 8 2 3 2 2 2" xfId="14305" xr:uid="{4C1106AC-09BA-42BE-A854-44BCBFA4CE98}"/>
    <cellStyle name="Vírgula 2 8 2 3 2 3" xfId="8266" xr:uid="{DBAAE68D-18B4-4F6B-A628-76A03DE88C67}"/>
    <cellStyle name="Vírgula 2 8 2 3 2 3 2" xfId="17319" xr:uid="{A8CB5E7B-B3CD-4E8B-B5FF-E3FF064DCEBE}"/>
    <cellStyle name="Vírgula 2 8 2 3 2 4" xfId="11287" xr:uid="{9A538A30-3ABB-422D-8E71-19509DCF8793}"/>
    <cellStyle name="Vírgula 2 8 2 3 3" xfId="3177" xr:uid="{1C0DA045-973A-4463-AC66-AFC4093793DB}"/>
    <cellStyle name="Vírgula 2 8 2 3 3 2" xfId="6256" xr:uid="{8696CA1C-A161-49D6-8916-B20B015D1C1C}"/>
    <cellStyle name="Vírgula 2 8 2 3 3 2 2" xfId="15309" xr:uid="{27100329-19F4-4097-A95F-AF19F8CBD364}"/>
    <cellStyle name="Vírgula 2 8 2 3 3 3" xfId="9270" xr:uid="{3833B300-41B2-43B8-85CF-F7516A7CB8CB}"/>
    <cellStyle name="Vírgula 2 8 2 3 3 3 2" xfId="18323" xr:uid="{D487F920-F9EC-498C-8E55-1B769EE6628B}"/>
    <cellStyle name="Vírgula 2 8 2 3 3 4" xfId="12291" xr:uid="{AFA9A9F3-B011-417F-B058-DF3C8BC3AE9B}"/>
    <cellStyle name="Vírgula 2 8 2 3 4" xfId="4248" xr:uid="{0ED92B31-8C4D-42E6-804A-BE4A89B2C8DB}"/>
    <cellStyle name="Vírgula 2 8 2 3 4 2" xfId="13301" xr:uid="{BC23D676-849C-41E2-9531-BFE09725AA78}"/>
    <cellStyle name="Vírgula 2 8 2 3 5" xfId="7262" xr:uid="{B54C6EFC-CF71-49E1-840D-0CB6196EBA6B}"/>
    <cellStyle name="Vírgula 2 8 2 3 5 2" xfId="16315" xr:uid="{6B65A159-F29D-46B4-B2A6-03B59DE08370}"/>
    <cellStyle name="Vírgula 2 8 2 3 6" xfId="10283" xr:uid="{AB33A925-FCD2-41F0-BAFA-94A13ADDF4D9}"/>
    <cellStyle name="Vírgula 2 8 2 4" xfId="1419" xr:uid="{A7554B1A-4FFA-4D3B-93B4-78F9143ACA72}"/>
    <cellStyle name="Vírgula 2 8 2 4 2" xfId="4498" xr:uid="{047EEAE3-1147-4DBA-807D-6CA154A98DD1}"/>
    <cellStyle name="Vírgula 2 8 2 4 2 2" xfId="13551" xr:uid="{869080B7-CE17-48E8-83FC-0ADF0B62253C}"/>
    <cellStyle name="Vírgula 2 8 2 4 3" xfId="7512" xr:uid="{F15C1026-A40B-460A-A708-C4B3316A0ADC}"/>
    <cellStyle name="Vírgula 2 8 2 4 3 2" xfId="16565" xr:uid="{7C5509DB-BC87-4B1E-9381-739188ADE7B5}"/>
    <cellStyle name="Vírgula 2 8 2 4 4" xfId="10533" xr:uid="{E6EF4416-C752-4FB8-B4CD-0D2613B3E3DA}"/>
    <cellStyle name="Vírgula 2 8 2 5" xfId="2423" xr:uid="{993EDFEA-2F88-40FB-BE9D-CE5343A4A328}"/>
    <cellStyle name="Vírgula 2 8 2 5 2" xfId="5502" xr:uid="{42A8D3BE-CDDB-4A43-9D87-55F2D3109F93}"/>
    <cellStyle name="Vírgula 2 8 2 5 2 2" xfId="14555" xr:uid="{ADF615C5-C4C9-4FEE-8B51-CB07AE84226C}"/>
    <cellStyle name="Vírgula 2 8 2 5 3" xfId="8516" xr:uid="{A796E1BB-D16B-46E1-BA1D-E208D6B32E6F}"/>
    <cellStyle name="Vírgula 2 8 2 5 3 2" xfId="17569" xr:uid="{7F08614E-9BD9-47C0-9D43-71F5A6EF76B8}"/>
    <cellStyle name="Vírgula 2 8 2 5 4" xfId="11537" xr:uid="{13C74EDD-A910-48F3-AE09-F5FA7A076B2B}"/>
    <cellStyle name="Vírgula 2 8 2 6" xfId="3493" xr:uid="{0A64B5A9-AB54-4565-98ED-F078FABB4451}"/>
    <cellStyle name="Vírgula 2 8 2 6 2" xfId="12546" xr:uid="{18C13573-86C9-4E04-BF2B-43B4E2AD53AC}"/>
    <cellStyle name="Vírgula 2 8 2 7" xfId="6507" xr:uid="{3724219D-EA12-4F58-8106-7E41D7EAEA15}"/>
    <cellStyle name="Vírgula 2 8 2 7 2" xfId="15560" xr:uid="{12A00529-354B-42FA-BCC9-530CD16BA236}"/>
    <cellStyle name="Vírgula 2 8 2 8" xfId="9527" xr:uid="{1AC5A8EC-3D4B-4B2E-B688-31E6B55D031A}"/>
    <cellStyle name="Vírgula 2 8 3" xfId="1170" xr:uid="{D039827D-2596-4B17-892F-78A55B534CC0}"/>
    <cellStyle name="Vírgula 2 8 3 2" xfId="2174" xr:uid="{AC6DEB16-3F92-493A-8420-B54D69102276}"/>
    <cellStyle name="Vírgula 2 8 3 2 2" xfId="5253" xr:uid="{8F267DA2-3590-43B0-B822-FEE792B12FE4}"/>
    <cellStyle name="Vírgula 2 8 3 2 2 2" xfId="14306" xr:uid="{D1AA5ADE-0A90-49EC-B987-909BF50347B1}"/>
    <cellStyle name="Vírgula 2 8 3 2 3" xfId="8267" xr:uid="{A7598C3E-A59E-41AE-8A81-7C1D869BC6BF}"/>
    <cellStyle name="Vírgula 2 8 3 2 3 2" xfId="17320" xr:uid="{38B990A7-F489-4CAC-8B46-20066BF7AF77}"/>
    <cellStyle name="Vírgula 2 8 3 2 4" xfId="11288" xr:uid="{C5034F1C-ADAB-4F63-92A2-A73DEEBFFFCD}"/>
    <cellStyle name="Vírgula 2 8 3 3" xfId="3178" xr:uid="{7FF38376-9A12-4CDC-BF7B-47AA85676DAC}"/>
    <cellStyle name="Vírgula 2 8 3 3 2" xfId="6257" xr:uid="{162D7B2A-7D9E-426B-9BE3-3116AC599DE2}"/>
    <cellStyle name="Vírgula 2 8 3 3 2 2" xfId="15310" xr:uid="{A20D6A4B-05E0-42BE-AD84-098A73427077}"/>
    <cellStyle name="Vírgula 2 8 3 3 3" xfId="9271" xr:uid="{A5B91183-3371-447A-9394-7B797C27767B}"/>
    <cellStyle name="Vírgula 2 8 3 3 3 2" xfId="18324" xr:uid="{8698C494-5871-484D-9531-8A8F45B29E71}"/>
    <cellStyle name="Vírgula 2 8 3 3 4" xfId="12292" xr:uid="{7E7FF325-2F53-4835-BD1E-0955E708CCD5}"/>
    <cellStyle name="Vírgula 2 8 3 4" xfId="4249" xr:uid="{51451CB7-EFE0-463F-9E73-A652B02A567A}"/>
    <cellStyle name="Vírgula 2 8 3 4 2" xfId="13302" xr:uid="{B1F292F9-B571-44B4-9826-A1501A438479}"/>
    <cellStyle name="Vírgula 2 8 3 5" xfId="7263" xr:uid="{222F0B97-6B37-48CD-8BF6-CF58F817D7BB}"/>
    <cellStyle name="Vírgula 2 8 3 5 2" xfId="16316" xr:uid="{585D8721-FD03-4427-BEFE-C9354A28EF42}"/>
    <cellStyle name="Vírgula 2 8 3 6" xfId="10284" xr:uid="{871A6DE9-7A97-4986-A02E-1EF3F8924D1F}"/>
    <cellStyle name="Vírgula 2 8 4" xfId="1171" xr:uid="{50C6536F-B4E2-49A1-9202-7D9BA153FCF1}"/>
    <cellStyle name="Vírgula 2 8 4 2" xfId="2175" xr:uid="{2E860CD1-245E-46F1-B66A-91716027D8E6}"/>
    <cellStyle name="Vírgula 2 8 4 2 2" xfId="5254" xr:uid="{C7F71C11-7782-404B-9AC6-C34F5A1B186B}"/>
    <cellStyle name="Vírgula 2 8 4 2 2 2" xfId="14307" xr:uid="{F2915892-0D60-49EE-B5B7-36655A82C410}"/>
    <cellStyle name="Vírgula 2 8 4 2 3" xfId="8268" xr:uid="{B5430A82-5E1C-4F36-8DEE-F5C15151B6AE}"/>
    <cellStyle name="Vírgula 2 8 4 2 3 2" xfId="17321" xr:uid="{02C08B54-42A3-4C39-B94A-889F9B19D55D}"/>
    <cellStyle name="Vírgula 2 8 4 2 4" xfId="11289" xr:uid="{A1D1645A-4FE2-4497-9389-B1545E432E2F}"/>
    <cellStyle name="Vírgula 2 8 4 3" xfId="3179" xr:uid="{96374107-C9BC-433F-9AF3-B667EF1D7297}"/>
    <cellStyle name="Vírgula 2 8 4 3 2" xfId="6258" xr:uid="{C532ACE2-2D61-45F4-AE0E-734E547DD7BB}"/>
    <cellStyle name="Vírgula 2 8 4 3 2 2" xfId="15311" xr:uid="{0BCA531F-4B22-48A9-98CC-9C9BE04F602C}"/>
    <cellStyle name="Vírgula 2 8 4 3 3" xfId="9272" xr:uid="{2815A244-7955-4F5B-8EDE-6A020244E594}"/>
    <cellStyle name="Vírgula 2 8 4 3 3 2" xfId="18325" xr:uid="{FCEE2F9C-3824-4AE6-B336-38B0250B1404}"/>
    <cellStyle name="Vírgula 2 8 4 3 4" xfId="12293" xr:uid="{73A03FF8-7A7B-4171-AD56-5A0B12143B58}"/>
    <cellStyle name="Vírgula 2 8 4 4" xfId="4250" xr:uid="{9D1F07E4-79E6-408C-B8E8-30192DE338D2}"/>
    <cellStyle name="Vírgula 2 8 4 4 2" xfId="13303" xr:uid="{56DBF1D1-584D-426F-A937-04BACD2FA598}"/>
    <cellStyle name="Vírgula 2 8 4 5" xfId="7264" xr:uid="{6C38EEAC-9738-4A6E-9CAC-94F86DF3C396}"/>
    <cellStyle name="Vírgula 2 8 4 5 2" xfId="16317" xr:uid="{E68494D6-CD82-4D37-BADA-13A4112A02D5}"/>
    <cellStyle name="Vírgula 2 8 4 6" xfId="10285" xr:uid="{2FDBC9E7-D369-4CE3-B41D-D33BC5EE95ED}"/>
    <cellStyle name="Vírgula 2 8 5" xfId="1248" xr:uid="{E80ADC5B-E32F-4F8F-86AD-1564616CA812}"/>
    <cellStyle name="Vírgula 2 8 5 2" xfId="4327" xr:uid="{2E8E2492-AEE4-464E-B8A2-F5822F167ACB}"/>
    <cellStyle name="Vírgula 2 8 5 2 2" xfId="13380" xr:uid="{30931DEF-73F9-4B01-9B1B-86C50C1B0C6E}"/>
    <cellStyle name="Vírgula 2 8 5 3" xfId="7341" xr:uid="{E221C288-0392-41A2-A16F-995472292690}"/>
    <cellStyle name="Vírgula 2 8 5 3 2" xfId="16394" xr:uid="{21A668AB-1976-4AAD-AA29-441ABB5486D0}"/>
    <cellStyle name="Vírgula 2 8 5 4" xfId="10362" xr:uid="{DE6C2B79-F4D4-4C2F-9807-6401C4F616B6}"/>
    <cellStyle name="Vírgula 2 8 6" xfId="2252" xr:uid="{301462C9-8A03-42DF-A0BC-02EDA9F96554}"/>
    <cellStyle name="Vírgula 2 8 6 2" xfId="5331" xr:uid="{D5D59705-3AD1-484D-9738-B3CC3A918547}"/>
    <cellStyle name="Vírgula 2 8 6 2 2" xfId="14384" xr:uid="{C8111E38-6A5E-482B-A328-33921BEDA409}"/>
    <cellStyle name="Vírgula 2 8 6 3" xfId="8345" xr:uid="{91518250-2613-4BED-878C-A103B7AAAA0F}"/>
    <cellStyle name="Vírgula 2 8 6 3 2" xfId="17398" xr:uid="{137ACC0D-27C7-4D3C-852F-2F583EFA57FB}"/>
    <cellStyle name="Vírgula 2 8 6 4" xfId="11366" xr:uid="{FB4FB37B-F5D7-4D19-AAB6-BE964BFC0DE5}"/>
    <cellStyle name="Vírgula 2 8 7" xfId="3321" xr:uid="{DEBF0CA4-999E-4C88-A960-26AD481254B3}"/>
    <cellStyle name="Vírgula 2 8 7 2" xfId="12374" xr:uid="{C96CFE49-5BA6-42CD-8573-D7C130DE3AD1}"/>
    <cellStyle name="Vírgula 2 8 8" xfId="6335" xr:uid="{B8114AD4-9B86-4931-9BA5-6E705E1C5124}"/>
    <cellStyle name="Vírgula 2 8 8 2" xfId="15388" xr:uid="{6E6E5F6B-9ECC-47A2-843D-5337CB44C4A0}"/>
    <cellStyle name="Vírgula 2 8 9" xfId="9355" xr:uid="{F44FB878-75C3-41AC-8EEA-E72C085F470E}"/>
    <cellStyle name="Vírgula 2 9" xfId="167" xr:uid="{8F2DFA71-E9AA-4112-9F90-4FABF3646938}"/>
    <cellStyle name="Vírgula 2 9 2" xfId="480" xr:uid="{48B22308-26DE-4BE3-8FF1-7AEC99E23A09}"/>
    <cellStyle name="Vírgula 2 9 2 2" xfId="1172" xr:uid="{C3BC79B0-FC0C-4CCA-90F3-8A4D7825F0A5}"/>
    <cellStyle name="Vírgula 2 9 2 2 2" xfId="2176" xr:uid="{5DDE210C-CAA1-44CC-B6F7-6E7F5EE57AD5}"/>
    <cellStyle name="Vírgula 2 9 2 2 2 2" xfId="5255" xr:uid="{13EA8BBA-33A7-4CD2-B2F1-AA08430C609C}"/>
    <cellStyle name="Vírgula 2 9 2 2 2 2 2" xfId="14308" xr:uid="{85C692D6-4A1B-4A9B-8BDA-0EDB20FDF037}"/>
    <cellStyle name="Vírgula 2 9 2 2 2 3" xfId="8269" xr:uid="{7AA2ACD9-BE77-4DAB-87FF-30A52304555F}"/>
    <cellStyle name="Vírgula 2 9 2 2 2 3 2" xfId="17322" xr:uid="{13E2ADF5-2A86-4C65-A4E2-60F7AF4B53F1}"/>
    <cellStyle name="Vírgula 2 9 2 2 2 4" xfId="11290" xr:uid="{FDBFB245-35B8-4754-80EF-5EB7EB0505F0}"/>
    <cellStyle name="Vírgula 2 9 2 2 3" xfId="3180" xr:uid="{CA61765A-6B71-4ACD-A4D2-1B19A8FD75CF}"/>
    <cellStyle name="Vírgula 2 9 2 2 3 2" xfId="6259" xr:uid="{720BE948-B7F1-4A12-88D4-D5BAEE2F8F43}"/>
    <cellStyle name="Vírgula 2 9 2 2 3 2 2" xfId="15312" xr:uid="{C34BBE71-B729-4F8B-AE89-1B30ACBED38A}"/>
    <cellStyle name="Vírgula 2 9 2 2 3 3" xfId="9273" xr:uid="{C44B8CEE-EE6F-47D7-8764-56F862493362}"/>
    <cellStyle name="Vírgula 2 9 2 2 3 3 2" xfId="18326" xr:uid="{D15929A2-521E-45A5-BFFD-D26D03FFB934}"/>
    <cellStyle name="Vírgula 2 9 2 2 3 4" xfId="12294" xr:uid="{9371434A-358E-49BC-AAC9-59C4B99C503B}"/>
    <cellStyle name="Vírgula 2 9 2 2 4" xfId="4251" xr:uid="{4D74CFA8-6329-454E-92AD-58D29F39ED05}"/>
    <cellStyle name="Vírgula 2 9 2 2 4 2" xfId="13304" xr:uid="{67A41D30-EE98-43F7-A4BD-05AE2A483313}"/>
    <cellStyle name="Vírgula 2 9 2 2 5" xfId="7265" xr:uid="{DDDD31C3-6A38-43D7-B541-5CFA3EBA7DF3}"/>
    <cellStyle name="Vírgula 2 9 2 2 5 2" xfId="16318" xr:uid="{DEDF6DD6-DBAF-4921-8256-F87F8AC72B54}"/>
    <cellStyle name="Vírgula 2 9 2 2 6" xfId="10286" xr:uid="{CD4685E8-F362-4F1F-BFA8-6F215A0EB3EC}"/>
    <cellStyle name="Vírgula 2 9 2 3" xfId="1173" xr:uid="{1DE248AC-047F-403A-B82D-6123F12DFFBB}"/>
    <cellStyle name="Vírgula 2 9 2 3 2" xfId="2177" xr:uid="{E38A2830-8C80-400A-B663-C4BBC8D3ED0A}"/>
    <cellStyle name="Vírgula 2 9 2 3 2 2" xfId="5256" xr:uid="{34788C31-CE80-4173-99CB-5FEE896A0AF3}"/>
    <cellStyle name="Vírgula 2 9 2 3 2 2 2" xfId="14309" xr:uid="{CE23EAB9-45C9-4105-B920-C8422998E219}"/>
    <cellStyle name="Vírgula 2 9 2 3 2 3" xfId="8270" xr:uid="{FF5BBE8E-4AAD-4FD2-86AF-95EE716981A0}"/>
    <cellStyle name="Vírgula 2 9 2 3 2 3 2" xfId="17323" xr:uid="{B65DBFD2-EF94-449A-BA8B-FF2702876480}"/>
    <cellStyle name="Vírgula 2 9 2 3 2 4" xfId="11291" xr:uid="{997D7B99-BEE9-4483-A4F5-072A7A61A805}"/>
    <cellStyle name="Vírgula 2 9 2 3 3" xfId="3181" xr:uid="{E4315A80-F7BA-49C9-BDB6-5E1CBF970A7A}"/>
    <cellStyle name="Vírgula 2 9 2 3 3 2" xfId="6260" xr:uid="{DBB59197-1412-4C5F-AECA-F742D6E7FDB7}"/>
    <cellStyle name="Vírgula 2 9 2 3 3 2 2" xfId="15313" xr:uid="{0E95C7A7-BC5F-466C-ABF5-37CCC46FC9A0}"/>
    <cellStyle name="Vírgula 2 9 2 3 3 3" xfId="9274" xr:uid="{5209F900-F821-46BF-81C5-4FC3C9742CA4}"/>
    <cellStyle name="Vírgula 2 9 2 3 3 3 2" xfId="18327" xr:uid="{76E1457E-626F-498B-B1A5-D160C14111C9}"/>
    <cellStyle name="Vírgula 2 9 2 3 3 4" xfId="12295" xr:uid="{E4D78B60-E97C-4C3D-8F29-F0DC9C7BB30B}"/>
    <cellStyle name="Vírgula 2 9 2 3 4" xfId="4252" xr:uid="{B1444A3B-5A36-4D0D-B748-F74A1C6480C9}"/>
    <cellStyle name="Vírgula 2 9 2 3 4 2" xfId="13305" xr:uid="{8C37732E-AA58-4B7F-8693-7FB3ADAC6211}"/>
    <cellStyle name="Vírgula 2 9 2 3 5" xfId="7266" xr:uid="{B4C1E146-71F0-4F6F-A299-0707B6294B78}"/>
    <cellStyle name="Vírgula 2 9 2 3 5 2" xfId="16319" xr:uid="{6F039099-D3A3-456A-9DF6-82683A19D654}"/>
    <cellStyle name="Vírgula 2 9 2 3 6" xfId="10287" xr:uid="{4BB7B806-281A-4650-8EF6-D245E55FCD58}"/>
    <cellStyle name="Vírgula 2 9 2 4" xfId="1489" xr:uid="{559842C9-E52B-428D-A9C7-3378853BDA51}"/>
    <cellStyle name="Vírgula 2 9 2 4 2" xfId="4568" xr:uid="{78FE9DE6-7382-464D-946E-38768936DFA3}"/>
    <cellStyle name="Vírgula 2 9 2 4 2 2" xfId="13621" xr:uid="{DC0108A5-6ACF-476E-BF02-EAA23F76F347}"/>
    <cellStyle name="Vírgula 2 9 2 4 3" xfId="7582" xr:uid="{4EF2479A-F362-49D0-97FA-8DF766ED1866}"/>
    <cellStyle name="Vírgula 2 9 2 4 3 2" xfId="16635" xr:uid="{09195E91-62AE-4A54-864C-6411198CF989}"/>
    <cellStyle name="Vírgula 2 9 2 4 4" xfId="10603" xr:uid="{8150A4D4-E2B7-4852-ACB2-879BF0F1AF09}"/>
    <cellStyle name="Vírgula 2 9 2 5" xfId="2493" xr:uid="{CACB4C0F-3355-4360-9171-B62A91DA0AC3}"/>
    <cellStyle name="Vírgula 2 9 2 5 2" xfId="5572" xr:uid="{2ADF6F15-1821-4178-9FE8-0E603DBC352D}"/>
    <cellStyle name="Vírgula 2 9 2 5 2 2" xfId="14625" xr:uid="{95F5E9CE-0B03-4A58-B254-3E781ACDB1CD}"/>
    <cellStyle name="Vírgula 2 9 2 5 3" xfId="8586" xr:uid="{6CBB9395-F613-4462-8FB6-8E8F954A5B84}"/>
    <cellStyle name="Vírgula 2 9 2 5 3 2" xfId="17639" xr:uid="{01619327-CB8A-4643-A539-0AD24BA7CCA2}"/>
    <cellStyle name="Vírgula 2 9 2 5 4" xfId="11607" xr:uid="{19FCDF2A-86FC-428A-83F0-8AA652D41BAD}"/>
    <cellStyle name="Vírgula 2 9 2 6" xfId="3563" xr:uid="{E971A148-085B-482D-92F6-789084B3A701}"/>
    <cellStyle name="Vírgula 2 9 2 6 2" xfId="12616" xr:uid="{FA292B33-65C0-463D-B3A1-5C81E53B5B87}"/>
    <cellStyle name="Vírgula 2 9 2 7" xfId="6577" xr:uid="{1714D9A1-311F-4FE9-8601-AD998E678357}"/>
    <cellStyle name="Vírgula 2 9 2 7 2" xfId="15630" xr:uid="{853482EB-DFC8-4C0D-B352-531AAC483C4D}"/>
    <cellStyle name="Vírgula 2 9 2 8" xfId="9597" xr:uid="{2B4A2ECA-BFD3-4286-96BD-2D0E67B4DF0B}"/>
    <cellStyle name="Vírgula 2 9 3" xfId="1174" xr:uid="{DA64AF10-A507-4965-9A60-22ACA86C80F8}"/>
    <cellStyle name="Vírgula 2 9 3 2" xfId="2178" xr:uid="{5CEA5BB3-0045-489C-A77C-8A19C70280C1}"/>
    <cellStyle name="Vírgula 2 9 3 2 2" xfId="5257" xr:uid="{2DD324AA-39D6-4960-B685-5E07F2F19374}"/>
    <cellStyle name="Vírgula 2 9 3 2 2 2" xfId="14310" xr:uid="{41AA6451-1317-428C-AEF8-91DB84D0D925}"/>
    <cellStyle name="Vírgula 2 9 3 2 3" xfId="8271" xr:uid="{FE69CFFC-1894-4851-A8CD-272261517A20}"/>
    <cellStyle name="Vírgula 2 9 3 2 3 2" xfId="17324" xr:uid="{5C6CAA83-5B63-4764-B502-595589163EF4}"/>
    <cellStyle name="Vírgula 2 9 3 2 4" xfId="11292" xr:uid="{34A20B14-DF4B-4A8F-9EA3-904F9AA82BC5}"/>
    <cellStyle name="Vírgula 2 9 3 3" xfId="3182" xr:uid="{04408EB7-8D47-4ED6-A8C3-3D6F37F6F7B3}"/>
    <cellStyle name="Vírgula 2 9 3 3 2" xfId="6261" xr:uid="{CBF84809-7ACC-4652-A0D3-4CC92FDCB157}"/>
    <cellStyle name="Vírgula 2 9 3 3 2 2" xfId="15314" xr:uid="{1A8A3831-B69D-461C-B906-6E70C19C16F1}"/>
    <cellStyle name="Vírgula 2 9 3 3 3" xfId="9275" xr:uid="{AFA3D34D-6FAB-4F2D-8FBB-921D17F5C41F}"/>
    <cellStyle name="Vírgula 2 9 3 3 3 2" xfId="18328" xr:uid="{B0CC4E02-3CDC-4A25-8732-212C79E4116A}"/>
    <cellStyle name="Vírgula 2 9 3 3 4" xfId="12296" xr:uid="{64F733D1-E1F5-4D8B-B84E-04AA1C3564C9}"/>
    <cellStyle name="Vírgula 2 9 3 4" xfId="4253" xr:uid="{75C88373-B2BC-4C56-871A-E6C215607D63}"/>
    <cellStyle name="Vírgula 2 9 3 4 2" xfId="13306" xr:uid="{F36C1F19-2326-40AC-B3DA-57FF7A7BC426}"/>
    <cellStyle name="Vírgula 2 9 3 5" xfId="7267" xr:uid="{DB1A3CEA-3705-4684-BF72-E5DAF8C38474}"/>
    <cellStyle name="Vírgula 2 9 3 5 2" xfId="16320" xr:uid="{4B874123-E1CE-4379-B612-9BB1E9C5E3AA}"/>
    <cellStyle name="Vírgula 2 9 3 6" xfId="10288" xr:uid="{12B56171-8D60-4C09-B91B-1F51C1459557}"/>
    <cellStyle name="Vírgula 2 9 4" xfId="1175" xr:uid="{E9F8F95E-0804-49F1-83BB-7F4EC366BA68}"/>
    <cellStyle name="Vírgula 2 9 4 2" xfId="2179" xr:uid="{526B03B3-C459-48DE-B6D5-C6E9337808D5}"/>
    <cellStyle name="Vírgula 2 9 4 2 2" xfId="5258" xr:uid="{5E83BFDF-10EC-4612-8F89-74D7FD39F178}"/>
    <cellStyle name="Vírgula 2 9 4 2 2 2" xfId="14311" xr:uid="{5F0B18AA-65F6-48B8-897F-3F8F1603E1B5}"/>
    <cellStyle name="Vírgula 2 9 4 2 3" xfId="8272" xr:uid="{EFEA6C93-1BD5-416F-B81D-8883F87B9E30}"/>
    <cellStyle name="Vírgula 2 9 4 2 3 2" xfId="17325" xr:uid="{337182CA-C4A1-4C00-A4C2-5D9596C35E15}"/>
    <cellStyle name="Vírgula 2 9 4 2 4" xfId="11293" xr:uid="{AA3A368D-8989-4A1F-8CE1-266E2ACFEA2A}"/>
    <cellStyle name="Vírgula 2 9 4 3" xfId="3183" xr:uid="{93C343A8-7147-4A7C-A5B4-989D582404C5}"/>
    <cellStyle name="Vírgula 2 9 4 3 2" xfId="6262" xr:uid="{03026657-1957-4FF0-8BC3-E436D320BCEB}"/>
    <cellStyle name="Vírgula 2 9 4 3 2 2" xfId="15315" xr:uid="{94DE2B04-BDE6-4AEF-936A-B157171A116F}"/>
    <cellStyle name="Vírgula 2 9 4 3 3" xfId="9276" xr:uid="{9D6504D3-5F62-44F7-B79F-EF646E3EB8AC}"/>
    <cellStyle name="Vírgula 2 9 4 3 3 2" xfId="18329" xr:uid="{C72FE6F2-1752-470F-B547-842335BFFD90}"/>
    <cellStyle name="Vírgula 2 9 4 3 4" xfId="12297" xr:uid="{0D66DDBD-76CE-4FA2-8CBC-B52A1060EF22}"/>
    <cellStyle name="Vírgula 2 9 4 4" xfId="4254" xr:uid="{4505595B-8C5F-43C3-B129-E7C6B4CD4A8B}"/>
    <cellStyle name="Vírgula 2 9 4 4 2" xfId="13307" xr:uid="{838632BA-ED18-43CE-AC7C-85A254E86900}"/>
    <cellStyle name="Vírgula 2 9 4 5" xfId="7268" xr:uid="{97707F42-306F-4EBA-B949-DC0DD547F640}"/>
    <cellStyle name="Vírgula 2 9 4 5 2" xfId="16321" xr:uid="{30E6FB41-1A94-4DE0-8DA8-DD7118CB0B7F}"/>
    <cellStyle name="Vírgula 2 9 4 6" xfId="10289" xr:uid="{0C0DDBD7-F058-4728-B063-63BC076776EB}"/>
    <cellStyle name="Vírgula 2 9 5" xfId="1318" xr:uid="{7985ED8E-DD1B-4D55-82F2-DF3C3163F4AF}"/>
    <cellStyle name="Vírgula 2 9 5 2" xfId="4397" xr:uid="{5F9C2491-3C85-42A0-9AB9-6446F35D3A71}"/>
    <cellStyle name="Vírgula 2 9 5 2 2" xfId="13450" xr:uid="{346A866D-5A3C-4182-9B10-C2CFD3337919}"/>
    <cellStyle name="Vírgula 2 9 5 3" xfId="7411" xr:uid="{38A769AA-61F9-4693-A6E2-84155D45F303}"/>
    <cellStyle name="Vírgula 2 9 5 3 2" xfId="16464" xr:uid="{8C61155B-64D0-484C-B66F-9BEF03288BC9}"/>
    <cellStyle name="Vírgula 2 9 5 4" xfId="10432" xr:uid="{1EFAFEDE-5D13-476F-8EEC-F919C9A3B373}"/>
    <cellStyle name="Vírgula 2 9 6" xfId="2322" xr:uid="{6339DE47-39C7-4B89-BCC5-B9F692B60D3A}"/>
    <cellStyle name="Vírgula 2 9 6 2" xfId="5401" xr:uid="{BB071BBF-D6C2-4358-90F4-A9816435C0D9}"/>
    <cellStyle name="Vírgula 2 9 6 2 2" xfId="14454" xr:uid="{98040279-4E2F-45BC-A63C-A9FD8326AD6D}"/>
    <cellStyle name="Vírgula 2 9 6 3" xfId="8415" xr:uid="{3FF4C7B4-AA90-4414-A163-78E89F44B66F}"/>
    <cellStyle name="Vírgula 2 9 6 3 2" xfId="17468" xr:uid="{B15841CD-C30A-4617-BD49-82A58B56640C}"/>
    <cellStyle name="Vírgula 2 9 6 4" xfId="11436" xr:uid="{AEFB9DCF-B544-4CBD-9012-86E6AD23E5D0}"/>
    <cellStyle name="Vírgula 2 9 7" xfId="3391" xr:uid="{FC17AC24-A1D0-4D95-8AE3-51BAE9788005}"/>
    <cellStyle name="Vírgula 2 9 7 2" xfId="12444" xr:uid="{5699D81F-E06B-4597-9438-B56207D9C338}"/>
    <cellStyle name="Vírgula 2 9 8" xfId="6405" xr:uid="{0BF2D54D-26A8-4B0E-97A8-AACE206F2E8A}"/>
    <cellStyle name="Vírgula 2 9 8 2" xfId="15458" xr:uid="{E6C54BB9-9F28-4A7B-BD58-74DB6299496C}"/>
    <cellStyle name="Vírgula 2 9 9" xfId="9425" xr:uid="{1C5A0AE8-CBB3-4B01-A122-554E4E656B46}"/>
    <cellStyle name="Vírgula 3" xfId="57" xr:uid="{729E625C-5120-40C0-AF50-BC2626154340}"/>
    <cellStyle name="Vírgula 3 10" xfId="1246" xr:uid="{7ED7E182-22FC-48E3-BC63-8117AE223BE9}"/>
    <cellStyle name="Vírgula 3 10 2" xfId="4325" xr:uid="{8A8E5733-A8DF-4E13-8C63-97DA02CDFC7C}"/>
    <cellStyle name="Vírgula 3 10 2 2" xfId="13378" xr:uid="{FFC86052-3A37-49A8-BB65-EC8D6BC2FAAE}"/>
    <cellStyle name="Vírgula 3 10 3" xfId="7339" xr:uid="{B7962B19-640F-49D3-9145-9E9A7B471B37}"/>
    <cellStyle name="Vírgula 3 10 3 2" xfId="16392" xr:uid="{1F8A9479-3EC5-4EF9-80BA-F4828DAFEF21}"/>
    <cellStyle name="Vírgula 3 10 4" xfId="10360" xr:uid="{B8E1B0DE-A864-49AB-A93A-834E3BA2E9C4}"/>
    <cellStyle name="Vírgula 3 11" xfId="2250" xr:uid="{980FF467-5F5B-4941-9C4E-96CC595A4877}"/>
    <cellStyle name="Vírgula 3 11 2" xfId="5329" xr:uid="{8CFFFC24-9461-42D5-AC75-0003C4810F5D}"/>
    <cellStyle name="Vírgula 3 11 2 2" xfId="14382" xr:uid="{7257E00B-9876-42AC-8F4A-CB9B3909165D}"/>
    <cellStyle name="Vírgula 3 11 3" xfId="8343" xr:uid="{97A9AD68-C71A-469C-A847-339C7E598509}"/>
    <cellStyle name="Vírgula 3 11 3 2" xfId="17396" xr:uid="{7F7115E5-A1D9-4638-92F4-DE0DE6B345E3}"/>
    <cellStyle name="Vírgula 3 11 4" xfId="11364" xr:uid="{918676E0-5541-4A05-BEF8-923AB3B19D63}"/>
    <cellStyle name="Vírgula 3 12" xfId="3319" xr:uid="{65F5149C-137C-4479-AA41-D6F9B1494B70}"/>
    <cellStyle name="Vírgula 3 12 2" xfId="12372" xr:uid="{0B3966F6-BA77-424D-9D9A-AD8DB043661B}"/>
    <cellStyle name="Vírgula 3 13" xfId="6333" xr:uid="{DA5B10E6-2D82-4FF8-B32B-E2E7F15D533F}"/>
    <cellStyle name="Vírgula 3 13 2" xfId="15386" xr:uid="{8D0844B9-30D4-49FD-91AD-7299A4C0046E}"/>
    <cellStyle name="Vírgula 3 14" xfId="9353" xr:uid="{D597752D-8A94-4C2E-ADF9-D1E6BC9FAD98}"/>
    <cellStyle name="Vírgula 3 2" xfId="94" xr:uid="{C96CBF49-0923-4383-94B0-CE17F0F9D3EB}"/>
    <cellStyle name="Vírgula 3 2 10" xfId="3332" xr:uid="{A97188AD-8F3E-447F-A279-FE701EE82277}"/>
    <cellStyle name="Vírgula 3 2 10 2" xfId="12385" xr:uid="{9C74102B-91BA-4B8E-A39A-4B2821632215}"/>
    <cellStyle name="Vírgula 3 2 11" xfId="6346" xr:uid="{0E0FF429-676F-4AE2-AEA0-72B34A441F07}"/>
    <cellStyle name="Vírgula 3 2 11 2" xfId="15399" xr:uid="{DBB29D50-8FE5-44CC-81F2-46D49693341B}"/>
    <cellStyle name="Vírgula 3 2 12" xfId="9366" xr:uid="{04EA00C2-1359-49C9-A2A4-E5B59C37790E}"/>
    <cellStyle name="Vírgula 3 2 2" xfId="110" xr:uid="{8CB95EE0-C3FD-423D-B14C-ACC35505DB2D}"/>
    <cellStyle name="Vírgula 3 2 2 10" xfId="9382" xr:uid="{925FBFDF-B082-40F7-B579-9EB37923EF45}"/>
    <cellStyle name="Vírgula 3 2 2 2" xfId="142" xr:uid="{77FC0098-E73B-4E07-BDE9-7058C587A976}"/>
    <cellStyle name="Vírgula 3 2 2 2 2" xfId="469" xr:uid="{1CCA2294-E7A1-446B-AF25-0356D3843E94}"/>
    <cellStyle name="Vírgula 3 2 2 2 2 2" xfId="1176" xr:uid="{47AC12BB-7EA2-42E9-87B3-D4263B1BE941}"/>
    <cellStyle name="Vírgula 3 2 2 2 2 2 2" xfId="2180" xr:uid="{28C44FE1-73AE-4996-9DB6-DD1A96004FDA}"/>
    <cellStyle name="Vírgula 3 2 2 2 2 2 2 2" xfId="5259" xr:uid="{3880BCF6-FF47-4AED-98D3-94D4DCDC40AA}"/>
    <cellStyle name="Vírgula 3 2 2 2 2 2 2 2 2" xfId="14312" xr:uid="{D482E5B9-4694-4D90-867C-415134124DB5}"/>
    <cellStyle name="Vírgula 3 2 2 2 2 2 2 3" xfId="8273" xr:uid="{3A8D8030-DD35-43AA-8D1B-F30A3440AF04}"/>
    <cellStyle name="Vírgula 3 2 2 2 2 2 2 3 2" xfId="17326" xr:uid="{CC353941-112A-48FD-A798-48379F668971}"/>
    <cellStyle name="Vírgula 3 2 2 2 2 2 2 4" xfId="11294" xr:uid="{CBF04778-6197-4789-8F56-055BA71946D3}"/>
    <cellStyle name="Vírgula 3 2 2 2 2 2 3" xfId="3184" xr:uid="{F53DC604-4F41-4D3C-A734-6961E76D5F43}"/>
    <cellStyle name="Vírgula 3 2 2 2 2 2 3 2" xfId="6263" xr:uid="{52A0C08C-4413-4740-85E7-96BEDA4E901C}"/>
    <cellStyle name="Vírgula 3 2 2 2 2 2 3 2 2" xfId="15316" xr:uid="{3A15B294-42FA-4F6E-A0B5-32D8CB0CCBDE}"/>
    <cellStyle name="Vírgula 3 2 2 2 2 2 3 3" xfId="9277" xr:uid="{9EF86876-B117-43AD-8E8C-DE4AEC88BB39}"/>
    <cellStyle name="Vírgula 3 2 2 2 2 2 3 3 2" xfId="18330" xr:uid="{19271B1D-86F5-4C73-BA6E-DAB47B8D3A02}"/>
    <cellStyle name="Vírgula 3 2 2 2 2 2 3 4" xfId="12298" xr:uid="{5A36713D-512D-4643-A0B1-04D4F6B5D1F9}"/>
    <cellStyle name="Vírgula 3 2 2 2 2 2 4" xfId="4255" xr:uid="{72271664-1375-452E-A9A9-275D9F058077}"/>
    <cellStyle name="Vírgula 3 2 2 2 2 2 4 2" xfId="13308" xr:uid="{03AC4F5F-5B17-4F3E-A99E-474552FD2A00}"/>
    <cellStyle name="Vírgula 3 2 2 2 2 2 5" xfId="7269" xr:uid="{283DBFFF-2363-4CCB-A017-D8759FC57DE9}"/>
    <cellStyle name="Vírgula 3 2 2 2 2 2 5 2" xfId="16322" xr:uid="{CA5F00E6-2E9B-4572-9C43-1970FE29BA38}"/>
    <cellStyle name="Vírgula 3 2 2 2 2 2 6" xfId="10290" xr:uid="{03955133-4AE7-4DF3-9E42-13067C4E240A}"/>
    <cellStyle name="Vírgula 3 2 2 2 2 3" xfId="1177" xr:uid="{54C7D46B-7FF7-4E32-B9F8-8E9EF18AABB7}"/>
    <cellStyle name="Vírgula 3 2 2 2 2 3 2" xfId="2181" xr:uid="{2E6CA476-243C-47ED-BE34-00295D096FAC}"/>
    <cellStyle name="Vírgula 3 2 2 2 2 3 2 2" xfId="5260" xr:uid="{1A481E7F-4097-4EB5-B903-A2C50BCD10F0}"/>
    <cellStyle name="Vírgula 3 2 2 2 2 3 2 2 2" xfId="14313" xr:uid="{3B2D49F1-FDCE-4AD2-941D-C1FAAA44F53A}"/>
    <cellStyle name="Vírgula 3 2 2 2 2 3 2 3" xfId="8274" xr:uid="{D836269A-E2D9-4D5A-80FA-C741B5813209}"/>
    <cellStyle name="Vírgula 3 2 2 2 2 3 2 3 2" xfId="17327" xr:uid="{1352729E-2223-4F7E-8A37-F12BFDE39C20}"/>
    <cellStyle name="Vírgula 3 2 2 2 2 3 2 4" xfId="11295" xr:uid="{B83E803D-C1C0-4F99-8707-2269CB597B19}"/>
    <cellStyle name="Vírgula 3 2 2 2 2 3 3" xfId="3185" xr:uid="{0410B1B5-0018-47AB-9FA7-C83BA819E745}"/>
    <cellStyle name="Vírgula 3 2 2 2 2 3 3 2" xfId="6264" xr:uid="{20B8E2BA-7170-46F9-8952-13C475A11033}"/>
    <cellStyle name="Vírgula 3 2 2 2 2 3 3 2 2" xfId="15317" xr:uid="{09404797-328B-475D-B536-46BB2A62489F}"/>
    <cellStyle name="Vírgula 3 2 2 2 2 3 3 3" xfId="9278" xr:uid="{F63306BD-71DE-45EE-BEAB-E6A3566316DA}"/>
    <cellStyle name="Vírgula 3 2 2 2 2 3 3 3 2" xfId="18331" xr:uid="{F6C76415-CBC7-4512-B8EA-EBFC20CFF3A7}"/>
    <cellStyle name="Vírgula 3 2 2 2 2 3 3 4" xfId="12299" xr:uid="{48B719B6-7DCE-4DF3-AB94-70EF64AD775D}"/>
    <cellStyle name="Vírgula 3 2 2 2 2 3 4" xfId="4256" xr:uid="{DB220A89-E183-4B27-A62D-B5B73E262C95}"/>
    <cellStyle name="Vírgula 3 2 2 2 2 3 4 2" xfId="13309" xr:uid="{28AAE7AA-D373-43D6-ADD7-9BB6251A44C7}"/>
    <cellStyle name="Vírgula 3 2 2 2 2 3 5" xfId="7270" xr:uid="{436C7ECE-F94E-4F6B-9D36-3025793124A9}"/>
    <cellStyle name="Vírgula 3 2 2 2 2 3 5 2" xfId="16323" xr:uid="{9F733EA3-C7EB-429C-B479-60451A0CBAF3}"/>
    <cellStyle name="Vírgula 3 2 2 2 2 3 6" xfId="10291" xr:uid="{5A4AE438-288E-4FBF-88C6-CF01CC40A247}"/>
    <cellStyle name="Vírgula 3 2 2 2 2 4" xfId="1478" xr:uid="{9F7793A5-AFF3-4BF2-A99D-1BD66D04E4D0}"/>
    <cellStyle name="Vírgula 3 2 2 2 2 4 2" xfId="4557" xr:uid="{EECFAA1B-F7C9-4161-824C-BEF1D014FD09}"/>
    <cellStyle name="Vírgula 3 2 2 2 2 4 2 2" xfId="13610" xr:uid="{F6F61BAE-BF25-4FD1-A218-53AC4E5309F7}"/>
    <cellStyle name="Vírgula 3 2 2 2 2 4 3" xfId="7571" xr:uid="{3876A83F-CB7E-4360-8A9A-63C546F2D85D}"/>
    <cellStyle name="Vírgula 3 2 2 2 2 4 3 2" xfId="16624" xr:uid="{118FC6E8-E2B3-4017-931C-E8EA57DBE4B9}"/>
    <cellStyle name="Vírgula 3 2 2 2 2 4 4" xfId="10592" xr:uid="{CB1AC899-A76C-44FD-A66B-D1FDFBBB3A85}"/>
    <cellStyle name="Vírgula 3 2 2 2 2 5" xfId="2482" xr:uid="{7384D6AC-966F-4E35-B47A-831C7AEB7F8F}"/>
    <cellStyle name="Vírgula 3 2 2 2 2 5 2" xfId="5561" xr:uid="{202030C0-6019-4C4B-B8A4-D0E103ED5B36}"/>
    <cellStyle name="Vírgula 3 2 2 2 2 5 2 2" xfId="14614" xr:uid="{FB0362C3-4BFE-4A8D-8841-A409DC244987}"/>
    <cellStyle name="Vírgula 3 2 2 2 2 5 3" xfId="8575" xr:uid="{48CF064B-87BF-479C-9C5E-849250382FE8}"/>
    <cellStyle name="Vírgula 3 2 2 2 2 5 3 2" xfId="17628" xr:uid="{E6F038B0-3307-4DE5-91C7-5D75D49082B5}"/>
    <cellStyle name="Vírgula 3 2 2 2 2 5 4" xfId="11596" xr:uid="{90F58385-83C2-4E3E-B233-9C5C00386AB7}"/>
    <cellStyle name="Vírgula 3 2 2 2 2 6" xfId="3552" xr:uid="{C88370B8-386C-4F95-928F-6DAD68E70932}"/>
    <cellStyle name="Vírgula 3 2 2 2 2 6 2" xfId="12605" xr:uid="{E920D1F7-2DDF-4A91-8371-1CADD743E4D4}"/>
    <cellStyle name="Vírgula 3 2 2 2 2 7" xfId="6566" xr:uid="{21EF2035-999F-4B47-94D3-C6A83D6F59A2}"/>
    <cellStyle name="Vírgula 3 2 2 2 2 7 2" xfId="15619" xr:uid="{F257C649-F023-41AB-A5D6-8D11E43ECAA7}"/>
    <cellStyle name="Vírgula 3 2 2 2 2 8" xfId="9586" xr:uid="{F1EB08FB-86E2-4438-822E-0D3383729EB9}"/>
    <cellStyle name="Vírgula 3 2 2 2 3" xfId="1178" xr:uid="{25F7AF42-71EC-46B6-9418-DA298D569D39}"/>
    <cellStyle name="Vírgula 3 2 2 2 3 2" xfId="2182" xr:uid="{381ECC5F-D2C4-4BEE-85C8-8BA9F6CC9CA7}"/>
    <cellStyle name="Vírgula 3 2 2 2 3 2 2" xfId="5261" xr:uid="{1DA2923D-41E5-49EC-88EA-D6A6C099846A}"/>
    <cellStyle name="Vírgula 3 2 2 2 3 2 2 2" xfId="14314" xr:uid="{F429769E-34CA-4AED-B0E9-D355D024CBA0}"/>
    <cellStyle name="Vírgula 3 2 2 2 3 2 3" xfId="8275" xr:uid="{6490AA95-AB32-4CF1-A353-F93E4E72BFDC}"/>
    <cellStyle name="Vírgula 3 2 2 2 3 2 3 2" xfId="17328" xr:uid="{8FC594E4-C499-485D-98BD-0EB003311A5E}"/>
    <cellStyle name="Vírgula 3 2 2 2 3 2 4" xfId="11296" xr:uid="{5B0CDE23-E4AC-4FB8-B562-86C3A27B1C24}"/>
    <cellStyle name="Vírgula 3 2 2 2 3 3" xfId="3186" xr:uid="{2F017414-38CD-42A4-8497-D219DDE6C49E}"/>
    <cellStyle name="Vírgula 3 2 2 2 3 3 2" xfId="6265" xr:uid="{4B31602B-9E57-472C-AFE9-049A4598C102}"/>
    <cellStyle name="Vírgula 3 2 2 2 3 3 2 2" xfId="15318" xr:uid="{0E69B306-4AEA-4C72-8C7B-007AD6624861}"/>
    <cellStyle name="Vírgula 3 2 2 2 3 3 3" xfId="9279" xr:uid="{EB9D2B6C-889D-4D55-9560-FECEC1DB19C0}"/>
    <cellStyle name="Vírgula 3 2 2 2 3 3 3 2" xfId="18332" xr:uid="{953BA723-E548-420A-8AFC-971DBCDBE241}"/>
    <cellStyle name="Vírgula 3 2 2 2 3 3 4" xfId="12300" xr:uid="{2A76F0DD-EFE1-49D6-B74C-49C901D56C28}"/>
    <cellStyle name="Vírgula 3 2 2 2 3 4" xfId="4257" xr:uid="{D9E25993-FBED-4AA8-A83F-98EFBBC9E8CD}"/>
    <cellStyle name="Vírgula 3 2 2 2 3 4 2" xfId="13310" xr:uid="{1D5BFBF5-E4E5-4777-81B6-4FE04A42510B}"/>
    <cellStyle name="Vírgula 3 2 2 2 3 5" xfId="7271" xr:uid="{1D63BD32-8430-4959-A99F-44756166DDA1}"/>
    <cellStyle name="Vírgula 3 2 2 2 3 5 2" xfId="16324" xr:uid="{80A4E8D8-523F-425B-8585-20ACABF63786}"/>
    <cellStyle name="Vírgula 3 2 2 2 3 6" xfId="10292" xr:uid="{DB9AAECB-862D-469B-8DD9-10A5990DE466}"/>
    <cellStyle name="Vírgula 3 2 2 2 4" xfId="1179" xr:uid="{E56FEDCA-14B6-48A7-B382-C0BC00C05523}"/>
    <cellStyle name="Vírgula 3 2 2 2 4 2" xfId="2183" xr:uid="{9DCD9810-17EC-48FF-8691-8AFF24F7F20A}"/>
    <cellStyle name="Vírgula 3 2 2 2 4 2 2" xfId="5262" xr:uid="{2DE85444-537E-4723-85D9-1A0F119A0330}"/>
    <cellStyle name="Vírgula 3 2 2 2 4 2 2 2" xfId="14315" xr:uid="{DB6782CA-D579-4F80-929D-074C7B5487BA}"/>
    <cellStyle name="Vírgula 3 2 2 2 4 2 3" xfId="8276" xr:uid="{BD4342CD-6FE7-4FE0-B3EC-57D5A9F8E174}"/>
    <cellStyle name="Vírgula 3 2 2 2 4 2 3 2" xfId="17329" xr:uid="{62A6330A-437C-4DD9-AB04-54EDE409D464}"/>
    <cellStyle name="Vírgula 3 2 2 2 4 2 4" xfId="11297" xr:uid="{ED6E4EA5-FBBB-48C5-93B1-5310B5129AB5}"/>
    <cellStyle name="Vírgula 3 2 2 2 4 3" xfId="3187" xr:uid="{C8A8CCC2-3C83-4BC3-BD58-A75C32B8E97F}"/>
    <cellStyle name="Vírgula 3 2 2 2 4 3 2" xfId="6266" xr:uid="{905E2570-EEE2-459A-AF20-B7129A084062}"/>
    <cellStyle name="Vírgula 3 2 2 2 4 3 2 2" xfId="15319" xr:uid="{6106AFD0-D6FA-482F-AFAD-586284A09E00}"/>
    <cellStyle name="Vírgula 3 2 2 2 4 3 3" xfId="9280" xr:uid="{8A483891-2800-444B-88B4-65C997F328B9}"/>
    <cellStyle name="Vírgula 3 2 2 2 4 3 3 2" xfId="18333" xr:uid="{62F996AF-33BB-4AE6-85B9-0DEA49B6884C}"/>
    <cellStyle name="Vírgula 3 2 2 2 4 3 4" xfId="12301" xr:uid="{DEF98760-9725-46A0-8DD3-038121443342}"/>
    <cellStyle name="Vírgula 3 2 2 2 4 4" xfId="4258" xr:uid="{4A89C1BA-9F79-4BCB-A046-C3C6432A5937}"/>
    <cellStyle name="Vírgula 3 2 2 2 4 4 2" xfId="13311" xr:uid="{FE541F7C-6184-4634-AFE2-666D315D31C2}"/>
    <cellStyle name="Vírgula 3 2 2 2 4 5" xfId="7272" xr:uid="{8568DAC1-C788-4A0D-8BF8-03AE74B8415A}"/>
    <cellStyle name="Vírgula 3 2 2 2 4 5 2" xfId="16325" xr:uid="{3338A7A7-D3CE-4FCB-9F37-555DCDDA66A6}"/>
    <cellStyle name="Vírgula 3 2 2 2 4 6" xfId="10293" xr:uid="{BAD88456-1971-45B3-A94A-FCB10F88909B}"/>
    <cellStyle name="Vírgula 3 2 2 2 5" xfId="1307" xr:uid="{B0934771-5534-4518-BEB7-12E75DFC87F1}"/>
    <cellStyle name="Vírgula 3 2 2 2 5 2" xfId="4386" xr:uid="{164B6431-3D1D-4FB9-A2B1-0E70F5DA5B85}"/>
    <cellStyle name="Vírgula 3 2 2 2 5 2 2" xfId="13439" xr:uid="{34EC5C78-38FB-4A1E-963F-DCA56D884FF3}"/>
    <cellStyle name="Vírgula 3 2 2 2 5 3" xfId="7400" xr:uid="{2D2CB965-EF4B-4444-971D-E862F0ED2A27}"/>
    <cellStyle name="Vírgula 3 2 2 2 5 3 2" xfId="16453" xr:uid="{F6E6821A-1D23-4ECD-BC94-F432F9C334CA}"/>
    <cellStyle name="Vírgula 3 2 2 2 5 4" xfId="10421" xr:uid="{59BF0852-AD18-4948-B495-AAC8072CBA85}"/>
    <cellStyle name="Vírgula 3 2 2 2 6" xfId="2311" xr:uid="{24308A31-9153-435A-88E3-F6203AAF0432}"/>
    <cellStyle name="Vírgula 3 2 2 2 6 2" xfId="5390" xr:uid="{90DF7768-90FE-4C1D-BC3C-E0162901478A}"/>
    <cellStyle name="Vírgula 3 2 2 2 6 2 2" xfId="14443" xr:uid="{58D02E7C-2855-49CF-AC43-3E403C1CB8BB}"/>
    <cellStyle name="Vírgula 3 2 2 2 6 3" xfId="8404" xr:uid="{5B7F2AEA-997D-4C33-B926-BD216F47DD85}"/>
    <cellStyle name="Vírgula 3 2 2 2 6 3 2" xfId="17457" xr:uid="{33C2380B-8FFB-42AF-B421-119E776A8C81}"/>
    <cellStyle name="Vírgula 3 2 2 2 6 4" xfId="11425" xr:uid="{FD8671A3-C5D6-4065-87BB-C89B45F6E30C}"/>
    <cellStyle name="Vírgula 3 2 2 2 7" xfId="3380" xr:uid="{234B4926-0B51-4B2E-8159-8927BE804987}"/>
    <cellStyle name="Vírgula 3 2 2 2 7 2" xfId="12433" xr:uid="{B201EB8F-0F0C-43A4-BD2B-FAD3ECBA3E6E}"/>
    <cellStyle name="Vírgula 3 2 2 2 8" xfId="6394" xr:uid="{4C138301-B912-4E69-8EAE-B16935F1411D}"/>
    <cellStyle name="Vírgula 3 2 2 2 8 2" xfId="15447" xr:uid="{CAB914F8-84AA-49C8-A582-D2C2B353F7EE}"/>
    <cellStyle name="Vírgula 3 2 2 2 9" xfId="9414" xr:uid="{194AD36F-27B6-4A5B-A3A3-55CAD7308D60}"/>
    <cellStyle name="Vírgula 3 2 2 3" xfId="437" xr:uid="{176E328C-C5AA-4151-9EEA-1220CEB6C06F}"/>
    <cellStyle name="Vírgula 3 2 2 3 2" xfId="1180" xr:uid="{823964D8-51FE-48C9-B746-151C1137A84D}"/>
    <cellStyle name="Vírgula 3 2 2 3 2 2" xfId="2184" xr:uid="{F2985E5B-3C8C-4F74-AD8B-E01A0C207810}"/>
    <cellStyle name="Vírgula 3 2 2 3 2 2 2" xfId="5263" xr:uid="{BB8762BC-1A66-468E-9CE9-5C92FF3F86DB}"/>
    <cellStyle name="Vírgula 3 2 2 3 2 2 2 2" xfId="14316" xr:uid="{404A5794-3343-410F-B9EA-DF38DF05C318}"/>
    <cellStyle name="Vírgula 3 2 2 3 2 2 3" xfId="8277" xr:uid="{8AADDAEA-14CD-4F34-90D2-BFF4E84999E2}"/>
    <cellStyle name="Vírgula 3 2 2 3 2 2 3 2" xfId="17330" xr:uid="{971C43D3-4BEA-44A9-888F-80D576899CF3}"/>
    <cellStyle name="Vírgula 3 2 2 3 2 2 4" xfId="11298" xr:uid="{790E569C-D326-42FC-A010-277C7A905507}"/>
    <cellStyle name="Vírgula 3 2 2 3 2 3" xfId="3188" xr:uid="{5F8DAE85-CC5F-4CF2-B3B7-B093BC53923C}"/>
    <cellStyle name="Vírgula 3 2 2 3 2 3 2" xfId="6267" xr:uid="{21AE7939-BFE4-43BF-8361-E27DE9F6AC6E}"/>
    <cellStyle name="Vírgula 3 2 2 3 2 3 2 2" xfId="15320" xr:uid="{9EF1FE54-1827-4196-B32A-2C0415E27DA3}"/>
    <cellStyle name="Vírgula 3 2 2 3 2 3 3" xfId="9281" xr:uid="{95575C8D-799E-4AC2-8FBF-346980627F18}"/>
    <cellStyle name="Vírgula 3 2 2 3 2 3 3 2" xfId="18334" xr:uid="{3D213AF8-36EB-4001-BA1D-E8B5993862D9}"/>
    <cellStyle name="Vírgula 3 2 2 3 2 3 4" xfId="12302" xr:uid="{13CD95CC-1EC9-45AD-AFAD-2B3FA5E168A4}"/>
    <cellStyle name="Vírgula 3 2 2 3 2 4" xfId="4259" xr:uid="{F191D6B2-C50C-43D0-A266-877B3B53026E}"/>
    <cellStyle name="Vírgula 3 2 2 3 2 4 2" xfId="13312" xr:uid="{C2BA8555-6F67-487C-A28E-BDB0066CA756}"/>
    <cellStyle name="Vírgula 3 2 2 3 2 5" xfId="7273" xr:uid="{6A500126-61A8-41D4-83CF-CE2CF330BCFA}"/>
    <cellStyle name="Vírgula 3 2 2 3 2 5 2" xfId="16326" xr:uid="{FD192F11-0991-48F2-BC3F-A396ABE2E840}"/>
    <cellStyle name="Vírgula 3 2 2 3 2 6" xfId="10294" xr:uid="{194956DF-97A2-461F-836F-32F4AE5973BC}"/>
    <cellStyle name="Vírgula 3 2 2 3 3" xfId="1181" xr:uid="{E05962DB-C80D-4702-9F9B-85C3F9739ECD}"/>
    <cellStyle name="Vírgula 3 2 2 3 3 2" xfId="2185" xr:uid="{FC635AAB-D159-4550-B860-D1001389223D}"/>
    <cellStyle name="Vírgula 3 2 2 3 3 2 2" xfId="5264" xr:uid="{B68038FB-041F-42B4-A78C-72D29D459A4C}"/>
    <cellStyle name="Vírgula 3 2 2 3 3 2 2 2" xfId="14317" xr:uid="{125D8B2B-42E2-4D0F-A28D-4C64174D1D48}"/>
    <cellStyle name="Vírgula 3 2 2 3 3 2 3" xfId="8278" xr:uid="{2D361E1B-458D-439C-B7DB-839D588B2E43}"/>
    <cellStyle name="Vírgula 3 2 2 3 3 2 3 2" xfId="17331" xr:uid="{E2DE10E5-0E43-423A-B510-62C986AEA48C}"/>
    <cellStyle name="Vírgula 3 2 2 3 3 2 4" xfId="11299" xr:uid="{222866A5-77BA-4E7A-8D8A-6904F02EE72F}"/>
    <cellStyle name="Vírgula 3 2 2 3 3 3" xfId="3189" xr:uid="{18C3C281-AE32-4A79-8AA9-23263ABE8886}"/>
    <cellStyle name="Vírgula 3 2 2 3 3 3 2" xfId="6268" xr:uid="{8B37004A-61C0-4752-A0F0-D92591A3E2CB}"/>
    <cellStyle name="Vírgula 3 2 2 3 3 3 2 2" xfId="15321" xr:uid="{E964BCD8-8A16-4C74-A2AC-CE2AFDFB14B8}"/>
    <cellStyle name="Vírgula 3 2 2 3 3 3 3" xfId="9282" xr:uid="{94F90277-1BA5-4696-BED6-976A261EB828}"/>
    <cellStyle name="Vírgula 3 2 2 3 3 3 3 2" xfId="18335" xr:uid="{DAB4BCB1-F7C7-40B6-A437-5433CFA7504D}"/>
    <cellStyle name="Vírgula 3 2 2 3 3 3 4" xfId="12303" xr:uid="{C7097321-0BEC-4F3D-B8C5-558DE04D35F8}"/>
    <cellStyle name="Vírgula 3 2 2 3 3 4" xfId="4260" xr:uid="{6120D5B6-15A1-4F35-B819-AFC77A5AED19}"/>
    <cellStyle name="Vírgula 3 2 2 3 3 4 2" xfId="13313" xr:uid="{DCE546D8-4EF6-4375-8444-BECD91438D0F}"/>
    <cellStyle name="Vírgula 3 2 2 3 3 5" xfId="7274" xr:uid="{516A83A5-1DF6-4766-98C7-B7BBCF214552}"/>
    <cellStyle name="Vírgula 3 2 2 3 3 5 2" xfId="16327" xr:uid="{AD720F1F-D794-4ED0-9945-C3DDC38482F9}"/>
    <cellStyle name="Vírgula 3 2 2 3 3 6" xfId="10295" xr:uid="{27DB9734-33FB-4560-A686-17C9F221020B}"/>
    <cellStyle name="Vírgula 3 2 2 3 4" xfId="1446" xr:uid="{B4365646-9C1E-409B-9B10-FC935EB8C579}"/>
    <cellStyle name="Vírgula 3 2 2 3 4 2" xfId="4525" xr:uid="{B3A51D88-D989-4DBA-8A72-49DDEFD4CFC1}"/>
    <cellStyle name="Vírgula 3 2 2 3 4 2 2" xfId="13578" xr:uid="{DFB5585B-2BB7-4737-AA21-E14FEFECAB4B}"/>
    <cellStyle name="Vírgula 3 2 2 3 4 3" xfId="7539" xr:uid="{0E7CDD94-F9EA-49EC-B7D7-98B8602B4FDD}"/>
    <cellStyle name="Vírgula 3 2 2 3 4 3 2" xfId="16592" xr:uid="{A3D62097-BA18-48B0-93CD-6EF30550DB88}"/>
    <cellStyle name="Vírgula 3 2 2 3 4 4" xfId="10560" xr:uid="{27045B03-2BA5-44A6-9C85-1A39D7CD15AF}"/>
    <cellStyle name="Vírgula 3 2 2 3 5" xfId="2450" xr:uid="{478FC833-6654-4BB3-87A8-C0726FD0E669}"/>
    <cellStyle name="Vírgula 3 2 2 3 5 2" xfId="5529" xr:uid="{4D4A4281-0E34-4E56-BA9C-4CA31AB97FEC}"/>
    <cellStyle name="Vírgula 3 2 2 3 5 2 2" xfId="14582" xr:uid="{E20EC6B6-6CB4-4FAE-BEBB-F04404636243}"/>
    <cellStyle name="Vírgula 3 2 2 3 5 3" xfId="8543" xr:uid="{511D1458-947E-4120-BD79-9C09F4E97E51}"/>
    <cellStyle name="Vírgula 3 2 2 3 5 3 2" xfId="17596" xr:uid="{09889537-6EF2-4CE5-83C9-4E71144BCDDD}"/>
    <cellStyle name="Vírgula 3 2 2 3 5 4" xfId="11564" xr:uid="{78D548F6-882C-4614-9DAA-3247585FCFF6}"/>
    <cellStyle name="Vírgula 3 2 2 3 6" xfId="3520" xr:uid="{5FA773AC-A594-4F4F-9202-BDD83E291E27}"/>
    <cellStyle name="Vírgula 3 2 2 3 6 2" xfId="12573" xr:uid="{7C87BF6C-9891-4F50-84A8-03415236E295}"/>
    <cellStyle name="Vírgula 3 2 2 3 7" xfId="6534" xr:uid="{82E56364-78CC-4331-9D18-BB0286CB371D}"/>
    <cellStyle name="Vírgula 3 2 2 3 7 2" xfId="15587" xr:uid="{125B50C0-A145-4D0A-9356-2168B5D087CE}"/>
    <cellStyle name="Vírgula 3 2 2 3 8" xfId="9554" xr:uid="{D8E7EFFA-043C-43EC-9D28-2D68095E21EA}"/>
    <cellStyle name="Vírgula 3 2 2 4" xfId="1182" xr:uid="{482B459C-C3E6-4368-869C-720D625D384A}"/>
    <cellStyle name="Vírgula 3 2 2 4 2" xfId="2186" xr:uid="{22F72B2B-0610-491A-83F9-48B01D1CED22}"/>
    <cellStyle name="Vírgula 3 2 2 4 2 2" xfId="5265" xr:uid="{927EB4C5-5848-4E27-BB38-1AF254A7E816}"/>
    <cellStyle name="Vírgula 3 2 2 4 2 2 2" xfId="14318" xr:uid="{48E71E73-37C6-400B-8FD3-F54B51566A14}"/>
    <cellStyle name="Vírgula 3 2 2 4 2 3" xfId="8279" xr:uid="{98F4B42F-143C-43DE-B9A5-ADF5CA8DA251}"/>
    <cellStyle name="Vírgula 3 2 2 4 2 3 2" xfId="17332" xr:uid="{6F782135-DF2C-4A85-ABC3-FD33C5A45B91}"/>
    <cellStyle name="Vírgula 3 2 2 4 2 4" xfId="11300" xr:uid="{36F447D1-8AD4-4486-8ADC-1DEE28C90D1B}"/>
    <cellStyle name="Vírgula 3 2 2 4 3" xfId="3190" xr:uid="{19629720-B4ED-4DB1-983D-C9DF486932CA}"/>
    <cellStyle name="Vírgula 3 2 2 4 3 2" xfId="6269" xr:uid="{A613F25F-4CEA-4334-9F5E-D22FB8DA944B}"/>
    <cellStyle name="Vírgula 3 2 2 4 3 2 2" xfId="15322" xr:uid="{8FDFCBB7-4E0D-4722-BD1B-55B6491DB6A9}"/>
    <cellStyle name="Vírgula 3 2 2 4 3 3" xfId="9283" xr:uid="{09E3364C-853E-4E73-B481-AD2B225298CD}"/>
    <cellStyle name="Vírgula 3 2 2 4 3 3 2" xfId="18336" xr:uid="{8A87C4AB-D070-4204-BC17-D7DF9DB13507}"/>
    <cellStyle name="Vírgula 3 2 2 4 3 4" xfId="12304" xr:uid="{ABE49E90-165B-4906-90AD-E44A9335BE9D}"/>
    <cellStyle name="Vírgula 3 2 2 4 4" xfId="4261" xr:uid="{550F9C38-8B87-4F16-AD55-E2472E418FAC}"/>
    <cellStyle name="Vírgula 3 2 2 4 4 2" xfId="13314" xr:uid="{BD773E52-2305-4A21-B347-D4AF4BDF83F9}"/>
    <cellStyle name="Vírgula 3 2 2 4 5" xfId="7275" xr:uid="{1DAA4D97-61CD-4B0E-956C-1A62451EF943}"/>
    <cellStyle name="Vírgula 3 2 2 4 5 2" xfId="16328" xr:uid="{A1619EA5-65DB-465E-906F-E97DA3A186E3}"/>
    <cellStyle name="Vírgula 3 2 2 4 6" xfId="10296" xr:uid="{B9574084-B8F7-4855-8ADC-A758FBED413B}"/>
    <cellStyle name="Vírgula 3 2 2 5" xfId="1183" xr:uid="{D243E592-9AEE-485C-8256-A13359467CA1}"/>
    <cellStyle name="Vírgula 3 2 2 5 2" xfId="2187" xr:uid="{F9A14C6E-15E8-41DB-90EC-7809A38CF824}"/>
    <cellStyle name="Vírgula 3 2 2 5 2 2" xfId="5266" xr:uid="{38623B2A-236B-4422-AE78-080BBEE12A2D}"/>
    <cellStyle name="Vírgula 3 2 2 5 2 2 2" xfId="14319" xr:uid="{57662740-E4A4-43CF-B181-41D3F928AE99}"/>
    <cellStyle name="Vírgula 3 2 2 5 2 3" xfId="8280" xr:uid="{4FC0DDAE-1B14-4C1D-82C8-F5096E881DAE}"/>
    <cellStyle name="Vírgula 3 2 2 5 2 3 2" xfId="17333" xr:uid="{8BEB8672-9C11-4ACB-8FB7-430F388CD413}"/>
    <cellStyle name="Vírgula 3 2 2 5 2 4" xfId="11301" xr:uid="{2CD1F2B2-02CE-468D-95D0-BE8FE481F306}"/>
    <cellStyle name="Vírgula 3 2 2 5 3" xfId="3191" xr:uid="{4DF758EE-53BC-48A0-9364-03CC556FA556}"/>
    <cellStyle name="Vírgula 3 2 2 5 3 2" xfId="6270" xr:uid="{7F286B83-9017-4ED8-8C22-8A7F8CF27048}"/>
    <cellStyle name="Vírgula 3 2 2 5 3 2 2" xfId="15323" xr:uid="{FD684520-CCE2-43D5-9E31-4A59D7F78F19}"/>
    <cellStyle name="Vírgula 3 2 2 5 3 3" xfId="9284" xr:uid="{3734E899-B21B-43C6-A234-C5C7870391B5}"/>
    <cellStyle name="Vírgula 3 2 2 5 3 3 2" xfId="18337" xr:uid="{0459BD5A-938D-49D8-899F-5F4838DA040A}"/>
    <cellStyle name="Vírgula 3 2 2 5 3 4" xfId="12305" xr:uid="{6B2D0C17-5F22-44EF-8A36-D5F491F0C633}"/>
    <cellStyle name="Vírgula 3 2 2 5 4" xfId="4262" xr:uid="{4A474AB8-6751-430B-AF9D-D2DE074EB679}"/>
    <cellStyle name="Vírgula 3 2 2 5 4 2" xfId="13315" xr:uid="{4A2B6088-F581-448F-9797-644DD1D7FE06}"/>
    <cellStyle name="Vírgula 3 2 2 5 5" xfId="7276" xr:uid="{BD765681-2223-4293-B459-4DD1E0A61968}"/>
    <cellStyle name="Vírgula 3 2 2 5 5 2" xfId="16329" xr:uid="{E9736E5B-30F5-4874-AEFA-EC83CB817386}"/>
    <cellStyle name="Vírgula 3 2 2 5 6" xfId="10297" xr:uid="{480A3B7F-9900-4244-965F-96DE7271544E}"/>
    <cellStyle name="Vírgula 3 2 2 6" xfId="1275" xr:uid="{8543F1E5-A156-4FD8-A61A-721C5DA6D72A}"/>
    <cellStyle name="Vírgula 3 2 2 6 2" xfId="4354" xr:uid="{D4042FF2-15D9-4A40-B18F-892FC59D2780}"/>
    <cellStyle name="Vírgula 3 2 2 6 2 2" xfId="13407" xr:uid="{6A016196-3DB4-4078-9580-453DBD8A1090}"/>
    <cellStyle name="Vírgula 3 2 2 6 3" xfId="7368" xr:uid="{26ADA49E-1E9B-4A44-A11A-51CE040D1781}"/>
    <cellStyle name="Vírgula 3 2 2 6 3 2" xfId="16421" xr:uid="{E3930794-8C10-4016-87D5-71511838171D}"/>
    <cellStyle name="Vírgula 3 2 2 6 4" xfId="10389" xr:uid="{B7A2A23B-665E-4ADE-8D0C-2529D12A3107}"/>
    <cellStyle name="Vírgula 3 2 2 7" xfId="2279" xr:uid="{7DB02192-83D4-43F0-B170-04EF8A1A48E8}"/>
    <cellStyle name="Vírgula 3 2 2 7 2" xfId="5358" xr:uid="{73ADE3BF-A21C-4289-A01B-0D85CB733F2A}"/>
    <cellStyle name="Vírgula 3 2 2 7 2 2" xfId="14411" xr:uid="{E65950A5-B0A2-47C2-8AA4-FA935D71AEDA}"/>
    <cellStyle name="Vírgula 3 2 2 7 3" xfId="8372" xr:uid="{27D7DD6D-DCCB-4744-82F1-3AF78EEF55EF}"/>
    <cellStyle name="Vírgula 3 2 2 7 3 2" xfId="17425" xr:uid="{BA4879DE-AC36-464D-9C61-A085728BE043}"/>
    <cellStyle name="Vírgula 3 2 2 7 4" xfId="11393" xr:uid="{63B0C4A1-6E3E-4195-946B-C500B282BABD}"/>
    <cellStyle name="Vírgula 3 2 2 8" xfId="3348" xr:uid="{52829309-6526-49D5-8DEE-B955C5029DDC}"/>
    <cellStyle name="Vírgula 3 2 2 8 2" xfId="12401" xr:uid="{8123EFBC-BF91-4268-90BD-7ECADCC18F5A}"/>
    <cellStyle name="Vírgula 3 2 2 9" xfId="6362" xr:uid="{2D507621-70D5-422D-86B0-13EF98FA261B}"/>
    <cellStyle name="Vírgula 3 2 2 9 2" xfId="15415" xr:uid="{6E3FA1A6-5B2A-4FBF-8B99-A16427348C7E}"/>
    <cellStyle name="Vírgula 3 2 3" xfId="126" xr:uid="{189D55BB-205C-4CC2-91CF-118E12CBC108}"/>
    <cellStyle name="Vírgula 3 2 3 2" xfId="453" xr:uid="{A3265C3D-7E28-4740-944D-4B98DE5C3790}"/>
    <cellStyle name="Vírgula 3 2 3 2 2" xfId="1184" xr:uid="{553CAC65-EFD1-46AA-A774-CAC6E56A7C90}"/>
    <cellStyle name="Vírgula 3 2 3 2 2 2" xfId="2188" xr:uid="{84041EF8-D716-41E8-A962-BA0197CB3AF0}"/>
    <cellStyle name="Vírgula 3 2 3 2 2 2 2" xfId="5267" xr:uid="{CDD4097C-64B9-4C0D-9598-489EBA44796C}"/>
    <cellStyle name="Vírgula 3 2 3 2 2 2 2 2" xfId="14320" xr:uid="{A2FFAAAE-7255-4675-A0A2-8F7F9225E6F0}"/>
    <cellStyle name="Vírgula 3 2 3 2 2 2 3" xfId="8281" xr:uid="{46844A9A-9F9F-44A6-824D-F15FF9DB2A48}"/>
    <cellStyle name="Vírgula 3 2 3 2 2 2 3 2" xfId="17334" xr:uid="{5E0F862F-ABD5-4542-AA6B-970FE138B730}"/>
    <cellStyle name="Vírgula 3 2 3 2 2 2 4" xfId="11302" xr:uid="{D1DE0CEF-550F-424B-8484-D771013F93E4}"/>
    <cellStyle name="Vírgula 3 2 3 2 2 3" xfId="3192" xr:uid="{C8CDCC54-A080-46F4-9C0C-1C06BDB654B1}"/>
    <cellStyle name="Vírgula 3 2 3 2 2 3 2" xfId="6271" xr:uid="{11900684-D39A-42A4-B78B-DA881A9158AE}"/>
    <cellStyle name="Vírgula 3 2 3 2 2 3 2 2" xfId="15324" xr:uid="{1E57908D-FD24-4B35-B0CD-CB1088078619}"/>
    <cellStyle name="Vírgula 3 2 3 2 2 3 3" xfId="9285" xr:uid="{45DD34BC-DA34-443D-BAD9-F57E7DAF958E}"/>
    <cellStyle name="Vírgula 3 2 3 2 2 3 3 2" xfId="18338" xr:uid="{2DF698C2-C180-424E-9FA1-44F4CFC71092}"/>
    <cellStyle name="Vírgula 3 2 3 2 2 3 4" xfId="12306" xr:uid="{19D96276-8A9A-4564-B607-F0DABD960466}"/>
    <cellStyle name="Vírgula 3 2 3 2 2 4" xfId="4263" xr:uid="{50370D84-4E0A-4391-897D-3A62CF1E6994}"/>
    <cellStyle name="Vírgula 3 2 3 2 2 4 2" xfId="13316" xr:uid="{2D136448-F961-42B8-8BF6-C09D0EE4ADF6}"/>
    <cellStyle name="Vírgula 3 2 3 2 2 5" xfId="7277" xr:uid="{5B3DDF05-D1B3-4578-BAF5-6C0AE19F935E}"/>
    <cellStyle name="Vírgula 3 2 3 2 2 5 2" xfId="16330" xr:uid="{ED29F6A9-FA5B-468B-AB8D-895388B3BF6F}"/>
    <cellStyle name="Vírgula 3 2 3 2 2 6" xfId="10298" xr:uid="{738020D8-1A82-4F6E-BB57-0229715CD37C}"/>
    <cellStyle name="Vírgula 3 2 3 2 3" xfId="1185" xr:uid="{FA27EA0A-5F77-4230-A789-EBD2D5627304}"/>
    <cellStyle name="Vírgula 3 2 3 2 3 2" xfId="2189" xr:uid="{F6E8ECDF-2A0D-4860-B2E4-4283CB53ADA4}"/>
    <cellStyle name="Vírgula 3 2 3 2 3 2 2" xfId="5268" xr:uid="{7D22DADA-6755-49AD-B1D1-04018DEFA5CB}"/>
    <cellStyle name="Vírgula 3 2 3 2 3 2 2 2" xfId="14321" xr:uid="{80200174-1D30-4242-9BE7-BD6146993301}"/>
    <cellStyle name="Vírgula 3 2 3 2 3 2 3" xfId="8282" xr:uid="{E45A79CD-7744-40A8-B568-F99385F5D9B2}"/>
    <cellStyle name="Vírgula 3 2 3 2 3 2 3 2" xfId="17335" xr:uid="{709BC89B-6D98-4204-AA97-86F369A46734}"/>
    <cellStyle name="Vírgula 3 2 3 2 3 2 4" xfId="11303" xr:uid="{E9E9FB32-4F5D-4D97-85D9-404FB5B4539F}"/>
    <cellStyle name="Vírgula 3 2 3 2 3 3" xfId="3193" xr:uid="{641E58D6-A7AE-467D-951D-D7C0B27B396D}"/>
    <cellStyle name="Vírgula 3 2 3 2 3 3 2" xfId="6272" xr:uid="{77531CC3-C440-4BCB-861D-353A9C83199B}"/>
    <cellStyle name="Vírgula 3 2 3 2 3 3 2 2" xfId="15325" xr:uid="{9281540A-6D97-4275-A70C-58ECE5A25BAA}"/>
    <cellStyle name="Vírgula 3 2 3 2 3 3 3" xfId="9286" xr:uid="{0617C41C-A8F0-4BC4-AEDF-DFC09123C05A}"/>
    <cellStyle name="Vírgula 3 2 3 2 3 3 3 2" xfId="18339" xr:uid="{71FA8E71-F6FA-4AB5-BE6C-8B5D194F41A2}"/>
    <cellStyle name="Vírgula 3 2 3 2 3 3 4" xfId="12307" xr:uid="{6AC18034-83A8-4E82-BD3F-5C3FC54006AB}"/>
    <cellStyle name="Vírgula 3 2 3 2 3 4" xfId="4264" xr:uid="{EC75B406-3BEE-4C79-9BF6-F1AF07D150B7}"/>
    <cellStyle name="Vírgula 3 2 3 2 3 4 2" xfId="13317" xr:uid="{C92CBC83-4103-4E07-89CE-56CE951FC07B}"/>
    <cellStyle name="Vírgula 3 2 3 2 3 5" xfId="7278" xr:uid="{19BA558A-70A2-4B9F-BD66-277809E76709}"/>
    <cellStyle name="Vírgula 3 2 3 2 3 5 2" xfId="16331" xr:uid="{E0142FD0-3D55-4965-9A00-0B98BC7F6984}"/>
    <cellStyle name="Vírgula 3 2 3 2 3 6" xfId="10299" xr:uid="{BEE436EE-6F50-4997-A4CE-F2D6818E5D13}"/>
    <cellStyle name="Vírgula 3 2 3 2 4" xfId="1462" xr:uid="{26AD14AF-DEF7-4F55-87E7-A9197404B4D7}"/>
    <cellStyle name="Vírgula 3 2 3 2 4 2" xfId="4541" xr:uid="{F3BF6FBB-EB2E-4A29-81E1-E518DDA38205}"/>
    <cellStyle name="Vírgula 3 2 3 2 4 2 2" xfId="13594" xr:uid="{D9721F06-CAF0-4511-B567-FA315C73347A}"/>
    <cellStyle name="Vírgula 3 2 3 2 4 3" xfId="7555" xr:uid="{D061B437-D5A8-4CC9-B19F-29EAE91257B2}"/>
    <cellStyle name="Vírgula 3 2 3 2 4 3 2" xfId="16608" xr:uid="{B6FE4506-7816-474F-9A27-1147233D7E0E}"/>
    <cellStyle name="Vírgula 3 2 3 2 4 4" xfId="10576" xr:uid="{590416C9-F55F-43A8-89F1-4D72D4F568C1}"/>
    <cellStyle name="Vírgula 3 2 3 2 5" xfId="2466" xr:uid="{47748D7C-DC51-482F-8E14-49A4ED8240FB}"/>
    <cellStyle name="Vírgula 3 2 3 2 5 2" xfId="5545" xr:uid="{77465347-FAB0-40C0-8B5F-245B2FF48489}"/>
    <cellStyle name="Vírgula 3 2 3 2 5 2 2" xfId="14598" xr:uid="{27A9E9C1-409E-4E5D-9D7B-DB656A484E17}"/>
    <cellStyle name="Vírgula 3 2 3 2 5 3" xfId="8559" xr:uid="{2AC480E5-5549-45C6-8775-E74B779DA962}"/>
    <cellStyle name="Vírgula 3 2 3 2 5 3 2" xfId="17612" xr:uid="{E817011E-CFCF-4B5D-AB8C-893E04683780}"/>
    <cellStyle name="Vírgula 3 2 3 2 5 4" xfId="11580" xr:uid="{63FC8837-532C-4DD0-9524-D37F9989730E}"/>
    <cellStyle name="Vírgula 3 2 3 2 6" xfId="3536" xr:uid="{0D3D20E0-909B-4045-A07F-DF6E4300D273}"/>
    <cellStyle name="Vírgula 3 2 3 2 6 2" xfId="12589" xr:uid="{BA89DE3F-CDE3-439A-A7DC-383FD0FF1522}"/>
    <cellStyle name="Vírgula 3 2 3 2 7" xfId="6550" xr:uid="{472D6DEC-3413-4F0C-967C-F84863134393}"/>
    <cellStyle name="Vírgula 3 2 3 2 7 2" xfId="15603" xr:uid="{508AE869-7EDD-4F2B-96E2-A74A9309C3A0}"/>
    <cellStyle name="Vírgula 3 2 3 2 8" xfId="9570" xr:uid="{31008DB9-96F8-4875-AC46-4F18A3AE1E58}"/>
    <cellStyle name="Vírgula 3 2 3 3" xfId="1186" xr:uid="{2AB1390C-9FB4-475A-A7EA-F4A4D29B6856}"/>
    <cellStyle name="Vírgula 3 2 3 3 2" xfId="2190" xr:uid="{C5278689-D0FE-48C7-9182-4B363627DA67}"/>
    <cellStyle name="Vírgula 3 2 3 3 2 2" xfId="5269" xr:uid="{41635A98-64BA-4003-9D1A-1EB4E0A85A19}"/>
    <cellStyle name="Vírgula 3 2 3 3 2 2 2" xfId="14322" xr:uid="{3F3756F1-3297-489E-85A8-77EF99F2F0E7}"/>
    <cellStyle name="Vírgula 3 2 3 3 2 3" xfId="8283" xr:uid="{F7F98391-FE32-4DDB-9524-3D0EBC70A562}"/>
    <cellStyle name="Vírgula 3 2 3 3 2 3 2" xfId="17336" xr:uid="{B761BBBB-D47F-4B34-B85A-8D577A983285}"/>
    <cellStyle name="Vírgula 3 2 3 3 2 4" xfId="11304" xr:uid="{9C0C6FE8-F2A1-4B32-9077-E38934FBF8D6}"/>
    <cellStyle name="Vírgula 3 2 3 3 3" xfId="3194" xr:uid="{18153B52-34DC-433C-9630-3D825F6236CA}"/>
    <cellStyle name="Vírgula 3 2 3 3 3 2" xfId="6273" xr:uid="{A7D5EF89-F310-4624-AD3A-F9DA96A4A3AE}"/>
    <cellStyle name="Vírgula 3 2 3 3 3 2 2" xfId="15326" xr:uid="{299A6E81-A22D-40F1-9B25-CC6CC61EA7EF}"/>
    <cellStyle name="Vírgula 3 2 3 3 3 3" xfId="9287" xr:uid="{CFCC6AE0-2180-43B3-B508-F54EBEC20A43}"/>
    <cellStyle name="Vírgula 3 2 3 3 3 3 2" xfId="18340" xr:uid="{1AB6686B-EEB1-4E74-9ED8-C0B6B0FB68D0}"/>
    <cellStyle name="Vírgula 3 2 3 3 3 4" xfId="12308" xr:uid="{CC04FDBB-EAFD-4410-8315-20D13F2C7844}"/>
    <cellStyle name="Vírgula 3 2 3 3 4" xfId="4265" xr:uid="{ED824A0B-5BBE-4CEC-9527-DC2A8606B1B5}"/>
    <cellStyle name="Vírgula 3 2 3 3 4 2" xfId="13318" xr:uid="{29830241-6954-45B8-B78F-CA9B4C919510}"/>
    <cellStyle name="Vírgula 3 2 3 3 5" xfId="7279" xr:uid="{11E85E95-F2A1-4453-AFF4-7D17B353FEF3}"/>
    <cellStyle name="Vírgula 3 2 3 3 5 2" xfId="16332" xr:uid="{A1992575-674F-4773-958F-338258EDD22C}"/>
    <cellStyle name="Vírgula 3 2 3 3 6" xfId="10300" xr:uid="{215E196B-FB51-44FE-B598-AAFC24637C66}"/>
    <cellStyle name="Vírgula 3 2 3 4" xfId="1187" xr:uid="{B37B0564-D379-4B4B-9466-7ECB70924143}"/>
    <cellStyle name="Vírgula 3 2 3 4 2" xfId="2191" xr:uid="{CA0532F1-B5B7-4E1C-8B14-54C727EA143E}"/>
    <cellStyle name="Vírgula 3 2 3 4 2 2" xfId="5270" xr:uid="{526C1BE2-6171-4965-97E3-0D63E634E5C1}"/>
    <cellStyle name="Vírgula 3 2 3 4 2 2 2" xfId="14323" xr:uid="{65EC807F-9705-4E68-A39A-792201646A70}"/>
    <cellStyle name="Vírgula 3 2 3 4 2 3" xfId="8284" xr:uid="{5962E98D-D3BB-42D5-8F0C-161BC2E00219}"/>
    <cellStyle name="Vírgula 3 2 3 4 2 3 2" xfId="17337" xr:uid="{4D433DDF-39DC-4B1B-8FD9-6E6697DE7425}"/>
    <cellStyle name="Vírgula 3 2 3 4 2 4" xfId="11305" xr:uid="{A17BC003-6C62-4AC6-BAC9-5551D73694CC}"/>
    <cellStyle name="Vírgula 3 2 3 4 3" xfId="3195" xr:uid="{8520D973-FDCA-4326-9F50-AB4A30EC08B5}"/>
    <cellStyle name="Vírgula 3 2 3 4 3 2" xfId="6274" xr:uid="{EFEFB58E-13B4-417B-8D30-5E8C030DD353}"/>
    <cellStyle name="Vírgula 3 2 3 4 3 2 2" xfId="15327" xr:uid="{D45D022E-61AE-4ED8-9CC5-CB7334A11D52}"/>
    <cellStyle name="Vírgula 3 2 3 4 3 3" xfId="9288" xr:uid="{7541532D-27B0-49E9-A780-C7719550887A}"/>
    <cellStyle name="Vírgula 3 2 3 4 3 3 2" xfId="18341" xr:uid="{072B2B7F-F5D2-4126-87BF-B75673988744}"/>
    <cellStyle name="Vírgula 3 2 3 4 3 4" xfId="12309" xr:uid="{61D803C5-688D-4B65-A221-8ABA00D3820E}"/>
    <cellStyle name="Vírgula 3 2 3 4 4" xfId="4266" xr:uid="{72BA6452-EC4D-4608-BC83-4998129CDE8F}"/>
    <cellStyle name="Vírgula 3 2 3 4 4 2" xfId="13319" xr:uid="{F9787BC7-05F5-42E6-AE86-3E8DB97076C3}"/>
    <cellStyle name="Vírgula 3 2 3 4 5" xfId="7280" xr:uid="{02490657-EBEB-4815-B486-9DC00D869663}"/>
    <cellStyle name="Vírgula 3 2 3 4 5 2" xfId="16333" xr:uid="{3FA24B0C-5FFB-40F0-B743-6F1E98F32363}"/>
    <cellStyle name="Vírgula 3 2 3 4 6" xfId="10301" xr:uid="{8867309D-99FA-4C71-B00F-8A1120BA9A50}"/>
    <cellStyle name="Vírgula 3 2 3 5" xfId="1291" xr:uid="{5D297395-6D0F-4EB6-AD55-37F81B7A4BCE}"/>
    <cellStyle name="Vírgula 3 2 3 5 2" xfId="4370" xr:uid="{6F903047-EC98-41F2-A984-349812B17DC7}"/>
    <cellStyle name="Vírgula 3 2 3 5 2 2" xfId="13423" xr:uid="{56BEEEB8-B8E6-43CC-9A21-770B8ACE2549}"/>
    <cellStyle name="Vírgula 3 2 3 5 3" xfId="7384" xr:uid="{890729CF-E8FF-43BC-AB4D-839A8018795E}"/>
    <cellStyle name="Vírgula 3 2 3 5 3 2" xfId="16437" xr:uid="{0D2B6193-8A51-4B4D-A536-22364D719D71}"/>
    <cellStyle name="Vírgula 3 2 3 5 4" xfId="10405" xr:uid="{97D1F70B-CF74-4C44-AB8F-D71622C173FA}"/>
    <cellStyle name="Vírgula 3 2 3 6" xfId="2295" xr:uid="{77E24649-AB7C-4425-A7BE-1CDC9DCAD9A6}"/>
    <cellStyle name="Vírgula 3 2 3 6 2" xfId="5374" xr:uid="{3F34340B-349F-4705-8A74-AE059BB2BAE8}"/>
    <cellStyle name="Vírgula 3 2 3 6 2 2" xfId="14427" xr:uid="{D5E3DB95-8E5A-42E4-8D41-FF9B9CD8DF4B}"/>
    <cellStyle name="Vírgula 3 2 3 6 3" xfId="8388" xr:uid="{3BA3E9C4-E12D-4D19-9CF5-2D0686EAAAC7}"/>
    <cellStyle name="Vírgula 3 2 3 6 3 2" xfId="17441" xr:uid="{BF56C4EC-B2CA-479C-9120-6199F77F0CD4}"/>
    <cellStyle name="Vírgula 3 2 3 6 4" xfId="11409" xr:uid="{A96A1FBC-D1B7-4E2D-9FC8-C0A197D1640E}"/>
    <cellStyle name="Vírgula 3 2 3 7" xfId="3364" xr:uid="{B34CDB23-3B82-40EA-8276-52F936F8B491}"/>
    <cellStyle name="Vírgula 3 2 3 7 2" xfId="12417" xr:uid="{99EB674B-D547-473C-9F0B-2F6358507FAB}"/>
    <cellStyle name="Vírgula 3 2 3 8" xfId="6378" xr:uid="{E8E24812-D83B-40D3-89CF-CC1710C53643}"/>
    <cellStyle name="Vírgula 3 2 3 8 2" xfId="15431" xr:uid="{C7938F0B-D139-4F8C-BE4A-081543EF15B9}"/>
    <cellStyle name="Vírgula 3 2 3 9" xfId="9398" xr:uid="{1A676C25-6B58-4443-8649-64E7379D7205}"/>
    <cellStyle name="Vírgula 3 2 4" xfId="421" xr:uid="{7A7C416B-1C3B-44CD-8894-A1B04674DB47}"/>
    <cellStyle name="Vírgula 3 2 4 2" xfId="1188" xr:uid="{4E024A66-2F82-4694-BD3B-14D73F2313DE}"/>
    <cellStyle name="Vírgula 3 2 4 2 2" xfId="2192" xr:uid="{02458582-D6BB-43FE-B7C2-C31046D99312}"/>
    <cellStyle name="Vírgula 3 2 4 2 2 2" xfId="5271" xr:uid="{D060E187-7AD4-4AFC-B212-084B7787E6D7}"/>
    <cellStyle name="Vírgula 3 2 4 2 2 2 2" xfId="14324" xr:uid="{511F7B8B-991E-453D-BC6A-1FD6E57B2BBB}"/>
    <cellStyle name="Vírgula 3 2 4 2 2 3" xfId="8285" xr:uid="{7D2F66E9-E731-4F6A-B152-8453BFA87514}"/>
    <cellStyle name="Vírgula 3 2 4 2 2 3 2" xfId="17338" xr:uid="{8E5E610A-2C7A-4516-8439-FCB268EC2D41}"/>
    <cellStyle name="Vírgula 3 2 4 2 2 4" xfId="11306" xr:uid="{25FF9DDA-4C36-4891-8E9A-076273586575}"/>
    <cellStyle name="Vírgula 3 2 4 2 3" xfId="3196" xr:uid="{60681DAB-CB28-4462-9246-D1153152C777}"/>
    <cellStyle name="Vírgula 3 2 4 2 3 2" xfId="6275" xr:uid="{01C431EE-C5A6-4E57-A5D5-E305E2CC9013}"/>
    <cellStyle name="Vírgula 3 2 4 2 3 2 2" xfId="15328" xr:uid="{D524A689-3EF5-4FD5-BB03-0ED54B2011D5}"/>
    <cellStyle name="Vírgula 3 2 4 2 3 3" xfId="9289" xr:uid="{17D18CCF-6727-4E25-8C29-18D271064194}"/>
    <cellStyle name="Vírgula 3 2 4 2 3 3 2" xfId="18342" xr:uid="{1AB03C77-A926-47B2-AEF2-8083342EC895}"/>
    <cellStyle name="Vírgula 3 2 4 2 3 4" xfId="12310" xr:uid="{732A8ABC-4FE7-444A-AACF-D7401D046451}"/>
    <cellStyle name="Vírgula 3 2 4 2 4" xfId="4267" xr:uid="{D91B7763-BFBB-4B7A-A120-E37D3A2AD784}"/>
    <cellStyle name="Vírgula 3 2 4 2 4 2" xfId="13320" xr:uid="{80E98483-0BE3-4AA5-8EAE-7541873E3A45}"/>
    <cellStyle name="Vírgula 3 2 4 2 5" xfId="7281" xr:uid="{4F73203C-0F23-4E83-A967-94DA509C4485}"/>
    <cellStyle name="Vírgula 3 2 4 2 5 2" xfId="16334" xr:uid="{39230D96-DFE6-4ECB-BB0C-05F46671F714}"/>
    <cellStyle name="Vírgula 3 2 4 2 6" xfId="10302" xr:uid="{E58DC6A5-D836-4160-8B7A-550CA2E8F7B5}"/>
    <cellStyle name="Vírgula 3 2 4 3" xfId="1189" xr:uid="{8E0749B9-76C0-42D8-A379-E43C2FA2DA58}"/>
    <cellStyle name="Vírgula 3 2 4 3 2" xfId="2193" xr:uid="{0D43F2AB-3F4B-4F9E-B396-CC8C0291E01C}"/>
    <cellStyle name="Vírgula 3 2 4 3 2 2" xfId="5272" xr:uid="{8A6CBF69-C437-4F37-B811-D33726785F34}"/>
    <cellStyle name="Vírgula 3 2 4 3 2 2 2" xfId="14325" xr:uid="{8AB045C0-A341-453F-8C2C-77D5D925DBFA}"/>
    <cellStyle name="Vírgula 3 2 4 3 2 3" xfId="8286" xr:uid="{963D8BF5-B989-4F1E-B085-3642C16A3406}"/>
    <cellStyle name="Vírgula 3 2 4 3 2 3 2" xfId="17339" xr:uid="{4FE23FB9-18EE-4029-AA52-93AF83FF4876}"/>
    <cellStyle name="Vírgula 3 2 4 3 2 4" xfId="11307" xr:uid="{0E63B488-FC56-4BA5-9965-424380AAC39B}"/>
    <cellStyle name="Vírgula 3 2 4 3 3" xfId="3197" xr:uid="{9A8A27A0-B4C5-44AF-BAE5-DEB0BEFAA2B1}"/>
    <cellStyle name="Vírgula 3 2 4 3 3 2" xfId="6276" xr:uid="{8AD3AB54-54A2-42D9-ACC4-544BC3A00347}"/>
    <cellStyle name="Vírgula 3 2 4 3 3 2 2" xfId="15329" xr:uid="{919CCCBD-406B-4F23-913A-11EC9DFAB411}"/>
    <cellStyle name="Vírgula 3 2 4 3 3 3" xfId="9290" xr:uid="{41007F85-CBC3-4440-A2AF-83A7878B5EC6}"/>
    <cellStyle name="Vírgula 3 2 4 3 3 3 2" xfId="18343" xr:uid="{069A32F5-4737-4FB7-8DA8-B9EFAEA9D980}"/>
    <cellStyle name="Vírgula 3 2 4 3 3 4" xfId="12311" xr:uid="{E4ADFCC0-0088-4DB0-ABF0-DC8779F76B8D}"/>
    <cellStyle name="Vírgula 3 2 4 3 4" xfId="4268" xr:uid="{6C77C42D-F396-4658-98F6-A7954C1BF612}"/>
    <cellStyle name="Vírgula 3 2 4 3 4 2" xfId="13321" xr:uid="{0FF7C14C-E22B-456D-8D7A-FDACFF9B56BF}"/>
    <cellStyle name="Vírgula 3 2 4 3 5" xfId="7282" xr:uid="{E25C67DD-F8B1-422D-A54B-A9A50EB67A0B}"/>
    <cellStyle name="Vírgula 3 2 4 3 5 2" xfId="16335" xr:uid="{0C4341A9-0565-47F8-8CE8-8AC2F5B899D8}"/>
    <cellStyle name="Vírgula 3 2 4 3 6" xfId="10303" xr:uid="{4FF67F09-37F0-42E2-B9A7-B03AF3308DA5}"/>
    <cellStyle name="Vírgula 3 2 4 4" xfId="1430" xr:uid="{37A914CD-3781-4FF4-A918-36D92126369F}"/>
    <cellStyle name="Vírgula 3 2 4 4 2" xfId="4509" xr:uid="{B64E10E6-2427-4386-9197-30CD4D3242E3}"/>
    <cellStyle name="Vírgula 3 2 4 4 2 2" xfId="13562" xr:uid="{A21246B4-5CD5-4836-ADA7-852CBB50546C}"/>
    <cellStyle name="Vírgula 3 2 4 4 3" xfId="7523" xr:uid="{EED0832F-EEB7-424E-92FC-7E873400FA34}"/>
    <cellStyle name="Vírgula 3 2 4 4 3 2" xfId="16576" xr:uid="{565CD84E-B304-498F-89DA-E01D12E51059}"/>
    <cellStyle name="Vírgula 3 2 4 4 4" xfId="10544" xr:uid="{70FE81D8-D39C-4E80-B00F-E949E846A05B}"/>
    <cellStyle name="Vírgula 3 2 4 5" xfId="2434" xr:uid="{70526A35-6F06-4942-91DC-A58357CE9C59}"/>
    <cellStyle name="Vírgula 3 2 4 5 2" xfId="5513" xr:uid="{CA2ED6B9-858C-4666-9A5F-0535AD45BD43}"/>
    <cellStyle name="Vírgula 3 2 4 5 2 2" xfId="14566" xr:uid="{F966CC24-3008-4A02-B410-60A85C68BA89}"/>
    <cellStyle name="Vírgula 3 2 4 5 3" xfId="8527" xr:uid="{1ED99FCD-656E-4DAE-A464-2C350D86F85B}"/>
    <cellStyle name="Vírgula 3 2 4 5 3 2" xfId="17580" xr:uid="{2081F182-326F-4534-BD2A-0FE81F5A02E7}"/>
    <cellStyle name="Vírgula 3 2 4 5 4" xfId="11548" xr:uid="{1F609C52-4151-4EC9-9D6E-F9308EE9F57E}"/>
    <cellStyle name="Vírgula 3 2 4 6" xfId="3504" xr:uid="{0E6EAA16-FD9E-4552-8E84-90EE6F3D21E9}"/>
    <cellStyle name="Vírgula 3 2 4 6 2" xfId="12557" xr:uid="{0EF0BA21-4217-4950-AD1C-2265A31F4AB4}"/>
    <cellStyle name="Vírgula 3 2 4 7" xfId="6518" xr:uid="{A26C29C3-7D1D-4CFF-BB89-8E4FF3430B0D}"/>
    <cellStyle name="Vírgula 3 2 4 7 2" xfId="15571" xr:uid="{7614A5AD-D3AE-47AE-B756-C9B3A0C95883}"/>
    <cellStyle name="Vírgula 3 2 4 8" xfId="9538" xr:uid="{98A47321-929A-4BFA-A7CB-97C77DF17B24}"/>
    <cellStyle name="Vírgula 3 2 5" xfId="393" xr:uid="{0830D419-C4AF-4AEA-911E-113B181EA7DE}"/>
    <cellStyle name="Vírgula 3 2 5 2" xfId="1190" xr:uid="{1AC76D74-6635-446C-88E5-20882D1D3CA4}"/>
    <cellStyle name="Vírgula 3 2 5 2 2" xfId="2194" xr:uid="{74A72A2F-1DCB-4105-B2C4-329395EDD829}"/>
    <cellStyle name="Vírgula 3 2 5 2 2 2" xfId="5273" xr:uid="{6A1ADEB3-DCAA-46A9-85B1-193D624CD1F9}"/>
    <cellStyle name="Vírgula 3 2 5 2 2 2 2" xfId="14326" xr:uid="{D09A236C-F822-40B6-8750-8CF27A132DAF}"/>
    <cellStyle name="Vírgula 3 2 5 2 2 3" xfId="8287" xr:uid="{2C0977CA-C3AA-4BA0-9964-68ECBB780B40}"/>
    <cellStyle name="Vírgula 3 2 5 2 2 3 2" xfId="17340" xr:uid="{D1F55597-041A-429E-9034-54397179768F}"/>
    <cellStyle name="Vírgula 3 2 5 2 2 4" xfId="11308" xr:uid="{CF6BEFD9-84FC-4F81-8A1D-CDAF7A2E19F3}"/>
    <cellStyle name="Vírgula 3 2 5 2 3" xfId="3198" xr:uid="{20C9A3E1-028C-4085-9010-3374F8A99C2E}"/>
    <cellStyle name="Vírgula 3 2 5 2 3 2" xfId="6277" xr:uid="{CA990A51-FC4D-49F7-AE79-F4388D391227}"/>
    <cellStyle name="Vírgula 3 2 5 2 3 2 2" xfId="15330" xr:uid="{02686E67-9708-480F-8DC6-CDA2CC12E46F}"/>
    <cellStyle name="Vírgula 3 2 5 2 3 3" xfId="9291" xr:uid="{A597CF94-C37A-4B88-95C6-DC38D1977C1F}"/>
    <cellStyle name="Vírgula 3 2 5 2 3 3 2" xfId="18344" xr:uid="{5579439C-BD6B-4362-B148-15AB72180D96}"/>
    <cellStyle name="Vírgula 3 2 5 2 3 4" xfId="12312" xr:uid="{7E2BDBBA-DC42-4E2E-9DD5-9CCB8EB7EEA9}"/>
    <cellStyle name="Vírgula 3 2 5 2 4" xfId="4269" xr:uid="{DE9545C6-E38D-4726-97F6-DE8246390540}"/>
    <cellStyle name="Vírgula 3 2 5 2 4 2" xfId="13322" xr:uid="{C082FC72-95C5-430D-A2F5-6089BC6B5170}"/>
    <cellStyle name="Vírgula 3 2 5 2 5" xfId="7283" xr:uid="{16301795-57AE-418C-A1A3-2B7D30397FEF}"/>
    <cellStyle name="Vírgula 3 2 5 2 5 2" xfId="16336" xr:uid="{304E7FB1-FA79-483A-9699-AE8B215FEFAB}"/>
    <cellStyle name="Vírgula 3 2 5 2 6" xfId="10304" xr:uid="{A3DADC6B-D8F2-4FB5-AD60-C293AF32E4CD}"/>
    <cellStyle name="Vírgula 3 2 5 3" xfId="1191" xr:uid="{A343DF95-BF04-4B21-B749-D79DB9C25979}"/>
    <cellStyle name="Vírgula 3 2 5 3 2" xfId="2195" xr:uid="{7465FCEB-3529-41F3-9D23-88E41261B0DD}"/>
    <cellStyle name="Vírgula 3 2 5 3 2 2" xfId="5274" xr:uid="{2FC861BE-3F86-4663-B0F9-D9E9511D4D6F}"/>
    <cellStyle name="Vírgula 3 2 5 3 2 2 2" xfId="14327" xr:uid="{C8742A9C-E6F9-4D83-A45F-007314279B97}"/>
    <cellStyle name="Vírgula 3 2 5 3 2 3" xfId="8288" xr:uid="{EB5006FD-AD56-4086-8059-D542B7D75DC0}"/>
    <cellStyle name="Vírgula 3 2 5 3 2 3 2" xfId="17341" xr:uid="{DC4F6CF4-C4C5-4028-8152-FD25438B1D5D}"/>
    <cellStyle name="Vírgula 3 2 5 3 2 4" xfId="11309" xr:uid="{13A886C5-B1C8-4B67-8A98-74BD0CE5B2C5}"/>
    <cellStyle name="Vírgula 3 2 5 3 3" xfId="3199" xr:uid="{36939249-3A78-4555-AF3D-9804148761EF}"/>
    <cellStyle name="Vírgula 3 2 5 3 3 2" xfId="6278" xr:uid="{13A6BC0C-BD6A-4053-A96A-E2B4790B1DAA}"/>
    <cellStyle name="Vírgula 3 2 5 3 3 2 2" xfId="15331" xr:uid="{2763422A-E5C2-4981-888A-DFF204C56B62}"/>
    <cellStyle name="Vírgula 3 2 5 3 3 3" xfId="9292" xr:uid="{D443C59D-5559-4B0E-8A96-B35863268CF0}"/>
    <cellStyle name="Vírgula 3 2 5 3 3 3 2" xfId="18345" xr:uid="{27F574F1-D99D-4662-86A8-C083FC5BDD9B}"/>
    <cellStyle name="Vírgula 3 2 5 3 3 4" xfId="12313" xr:uid="{38A879A2-B4A3-4E82-AD52-09A262D3B288}"/>
    <cellStyle name="Vírgula 3 2 5 3 4" xfId="4270" xr:uid="{0DAC8B8A-CC49-4B01-B57B-8AC9E3B2943B}"/>
    <cellStyle name="Vírgula 3 2 5 3 4 2" xfId="13323" xr:uid="{C345BED5-C152-48E2-AD73-5B43CCA92D8C}"/>
    <cellStyle name="Vírgula 3 2 5 3 5" xfId="7284" xr:uid="{D6390D59-3C45-451D-8914-CEF2588D607E}"/>
    <cellStyle name="Vírgula 3 2 5 3 5 2" xfId="16337" xr:uid="{2883AE2D-92C9-4AEA-871A-65441C32ACA7}"/>
    <cellStyle name="Vírgula 3 2 5 3 6" xfId="10305" xr:uid="{35877872-B732-4F57-8618-CDE86F747AED}"/>
    <cellStyle name="Vírgula 3 2 5 4" xfId="1411" xr:uid="{44D04C15-9A78-4366-BFF5-DA55DA87E237}"/>
    <cellStyle name="Vírgula 3 2 5 4 2" xfId="4490" xr:uid="{A686AA92-276D-4913-B1D7-F132946E77E8}"/>
    <cellStyle name="Vírgula 3 2 5 4 2 2" xfId="13543" xr:uid="{CD924280-84CC-44B5-AD6D-F20694C97998}"/>
    <cellStyle name="Vírgula 3 2 5 4 3" xfId="7504" xr:uid="{449BB9C4-B11F-4D64-9C2C-8EC2BEB6A5B9}"/>
    <cellStyle name="Vírgula 3 2 5 4 3 2" xfId="16557" xr:uid="{7274D17D-EABE-406C-B3CA-4A35D6DBE80B}"/>
    <cellStyle name="Vírgula 3 2 5 4 4" xfId="10525" xr:uid="{0E826183-355B-4505-90D1-06C0DA64A707}"/>
    <cellStyle name="Vírgula 3 2 5 5" xfId="2415" xr:uid="{C2D36E2D-654C-4C01-BE29-618F38A7CB94}"/>
    <cellStyle name="Vírgula 3 2 5 5 2" xfId="5494" xr:uid="{256ED014-5B7E-4EB9-8730-8D7EA41264CD}"/>
    <cellStyle name="Vírgula 3 2 5 5 2 2" xfId="14547" xr:uid="{A42FE16E-7D64-4985-8447-2E0CD93777F2}"/>
    <cellStyle name="Vírgula 3 2 5 5 3" xfId="8508" xr:uid="{66B50965-9886-4E55-9A5B-CF734BA6EF16}"/>
    <cellStyle name="Vírgula 3 2 5 5 3 2" xfId="17561" xr:uid="{6117B1F6-CE57-4E28-9852-624FB866A3B7}"/>
    <cellStyle name="Vírgula 3 2 5 5 4" xfId="11529" xr:uid="{79975649-5578-4887-9C02-B9E7382879F6}"/>
    <cellStyle name="Vírgula 3 2 5 6" xfId="3485" xr:uid="{0412EBD6-9546-4CD0-8B08-E77CF35E9F17}"/>
    <cellStyle name="Vírgula 3 2 5 6 2" xfId="12538" xr:uid="{CBFB3AC2-935C-46ED-BE53-4AFAAC141073}"/>
    <cellStyle name="Vírgula 3 2 5 7" xfId="6499" xr:uid="{48AA87A1-9DD7-4BBB-A092-79454BE29CE0}"/>
    <cellStyle name="Vírgula 3 2 5 7 2" xfId="15552" xr:uid="{92897C5B-CCBC-486E-BD8F-DB99881CBD18}"/>
    <cellStyle name="Vírgula 3 2 5 8" xfId="9519" xr:uid="{FE396FD0-FE7C-40D3-9668-9A88D326DD92}"/>
    <cellStyle name="Vírgula 3 2 6" xfId="1192" xr:uid="{87149155-C446-4AAD-86CF-FF5F06D3E7EC}"/>
    <cellStyle name="Vírgula 3 2 6 2" xfId="2196" xr:uid="{CF025C37-8FFE-4C70-AB4C-BB91E1D692E1}"/>
    <cellStyle name="Vírgula 3 2 6 2 2" xfId="5275" xr:uid="{C15BEF2C-74A2-44A4-988E-45BDE0043A5A}"/>
    <cellStyle name="Vírgula 3 2 6 2 2 2" xfId="14328" xr:uid="{15A6B9B0-B3EA-49FB-8E6E-6275A7BA5D81}"/>
    <cellStyle name="Vírgula 3 2 6 2 3" xfId="8289" xr:uid="{45ECA770-F020-4EA3-AA04-DBE0EE264AFC}"/>
    <cellStyle name="Vírgula 3 2 6 2 3 2" xfId="17342" xr:uid="{5A246EFF-95D7-4B6C-BB5E-F6F7063AFA9D}"/>
    <cellStyle name="Vírgula 3 2 6 2 4" xfId="11310" xr:uid="{E59B82D2-7801-4771-A796-C8217B9A9252}"/>
    <cellStyle name="Vírgula 3 2 6 3" xfId="3200" xr:uid="{FD3924F8-18AE-4430-90EA-3A3A0912417B}"/>
    <cellStyle name="Vírgula 3 2 6 3 2" xfId="6279" xr:uid="{DBD5CE12-908E-4C06-AA18-CD2A6BDCD20F}"/>
    <cellStyle name="Vírgula 3 2 6 3 2 2" xfId="15332" xr:uid="{FC947769-2DE4-47D4-8565-FD898FC27D01}"/>
    <cellStyle name="Vírgula 3 2 6 3 3" xfId="9293" xr:uid="{38460E62-3F82-47EB-8E7B-60D9F5601D83}"/>
    <cellStyle name="Vírgula 3 2 6 3 3 2" xfId="18346" xr:uid="{A0653A90-6F58-4DF5-9EA0-23639553DC4B}"/>
    <cellStyle name="Vírgula 3 2 6 3 4" xfId="12314" xr:uid="{9C9638F4-05A7-40F3-B8A0-E4588A7A3125}"/>
    <cellStyle name="Vírgula 3 2 6 4" xfId="4271" xr:uid="{C399C869-7FCD-482F-85A2-F3AA04AD6D2C}"/>
    <cellStyle name="Vírgula 3 2 6 4 2" xfId="13324" xr:uid="{DD8A1114-5A02-45DB-9F19-532931821797}"/>
    <cellStyle name="Vírgula 3 2 6 5" xfId="7285" xr:uid="{C2334671-3830-4A14-BA90-01E3C4D0DB44}"/>
    <cellStyle name="Vírgula 3 2 6 5 2" xfId="16338" xr:uid="{1EE61558-9871-4769-B58A-EEFBED6A0DFA}"/>
    <cellStyle name="Vírgula 3 2 6 6" xfId="10306" xr:uid="{0C9C7E5B-89E6-483C-97A0-5BE138110428}"/>
    <cellStyle name="Vírgula 3 2 7" xfId="1193" xr:uid="{45430814-8D7B-4433-B606-7CB63CC6D8DE}"/>
    <cellStyle name="Vírgula 3 2 7 2" xfId="2197" xr:uid="{EE2017DA-00AF-4762-A6B2-F3A1E1CB8097}"/>
    <cellStyle name="Vírgula 3 2 7 2 2" xfId="5276" xr:uid="{9D5CF287-CE67-41E9-B866-04EB5527EE6D}"/>
    <cellStyle name="Vírgula 3 2 7 2 2 2" xfId="14329" xr:uid="{2987A822-C34E-421B-B5F9-0551E8386305}"/>
    <cellStyle name="Vírgula 3 2 7 2 3" xfId="8290" xr:uid="{FB5C1CFD-8859-4649-A0AB-57500DACC638}"/>
    <cellStyle name="Vírgula 3 2 7 2 3 2" xfId="17343" xr:uid="{17B13080-6C25-464D-A3D1-8F2095161E61}"/>
    <cellStyle name="Vírgula 3 2 7 2 4" xfId="11311" xr:uid="{EE058433-DFEC-4C3A-9EAD-4F1E11347332}"/>
    <cellStyle name="Vírgula 3 2 7 3" xfId="3201" xr:uid="{F734C42C-B639-42ED-BD74-D394F92B6062}"/>
    <cellStyle name="Vírgula 3 2 7 3 2" xfId="6280" xr:uid="{55A514B2-1CF5-4FC2-9D25-579B6E1319CC}"/>
    <cellStyle name="Vírgula 3 2 7 3 2 2" xfId="15333" xr:uid="{D0E32C43-9554-4E36-8B52-D8562D7FF3E7}"/>
    <cellStyle name="Vírgula 3 2 7 3 3" xfId="9294" xr:uid="{8F419E0E-A60E-4E1B-88D8-A3A6681261A9}"/>
    <cellStyle name="Vírgula 3 2 7 3 3 2" xfId="18347" xr:uid="{349EE310-78B2-440E-B2A2-2B0A822FD9AF}"/>
    <cellStyle name="Vírgula 3 2 7 3 4" xfId="12315" xr:uid="{397D84C6-04AB-46FB-8D7C-44872A5C53BE}"/>
    <cellStyle name="Vírgula 3 2 7 4" xfId="4272" xr:uid="{4ADB5DE7-9DE5-4D1B-99CF-8A8B03F40DAF}"/>
    <cellStyle name="Vírgula 3 2 7 4 2" xfId="13325" xr:uid="{6E13069E-333A-45BE-85B6-390AF8113C94}"/>
    <cellStyle name="Vírgula 3 2 7 5" xfId="7286" xr:uid="{EE720775-8E56-471B-BCF7-BF8649863138}"/>
    <cellStyle name="Vírgula 3 2 7 5 2" xfId="16339" xr:uid="{02B0940C-A50C-4B8B-8322-05DB2A1BE586}"/>
    <cellStyle name="Vírgula 3 2 7 6" xfId="10307" xr:uid="{73687837-75C5-4C77-B8FF-AF2B890A07FA}"/>
    <cellStyle name="Vírgula 3 2 8" xfId="1259" xr:uid="{77957986-DC71-4E7A-8C24-592CC55AC134}"/>
    <cellStyle name="Vírgula 3 2 8 2" xfId="4338" xr:uid="{4DC9914C-6A21-4D03-AE87-A90EEEBC5B6A}"/>
    <cellStyle name="Vírgula 3 2 8 2 2" xfId="13391" xr:uid="{39BAC538-2D56-42C9-AAE1-B26A88FC0393}"/>
    <cellStyle name="Vírgula 3 2 8 3" xfId="7352" xr:uid="{DCDC6025-A8AE-44A3-9E58-0359D934588D}"/>
    <cellStyle name="Vírgula 3 2 8 3 2" xfId="16405" xr:uid="{E45360A2-9D26-4706-AC12-5A908F5405DD}"/>
    <cellStyle name="Vírgula 3 2 8 4" xfId="10373" xr:uid="{975855CE-84C0-4261-AC1B-FB9CD06E5B6F}"/>
    <cellStyle name="Vírgula 3 2 9" xfId="2263" xr:uid="{26C4F574-53B9-473C-B86A-7DDA9C1B09E3}"/>
    <cellStyle name="Vírgula 3 2 9 2" xfId="5342" xr:uid="{D3F5F741-E2FF-4B7A-9F0C-5D4C1AA49C38}"/>
    <cellStyle name="Vírgula 3 2 9 2 2" xfId="14395" xr:uid="{3D8FF2C4-9543-4F4E-90E0-39455C4300E8}"/>
    <cellStyle name="Vírgula 3 2 9 3" xfId="8356" xr:uid="{6B1D8B91-FF09-4F63-A8F0-D792C48DEDD0}"/>
    <cellStyle name="Vírgula 3 2 9 3 2" xfId="17409" xr:uid="{F2C09E1D-2CF8-4D49-A88E-1FCEFF882518}"/>
    <cellStyle name="Vírgula 3 2 9 4" xfId="11377" xr:uid="{36D6E188-47D6-4DD9-B850-024145D3C29E}"/>
    <cellStyle name="Vírgula 3 3" xfId="102" xr:uid="{C3D3A978-38B8-4473-A076-0B4B22B6A1CE}"/>
    <cellStyle name="Vírgula 3 3 10" xfId="6354" xr:uid="{B648409E-1746-46E0-95ED-0FC108B3DCB1}"/>
    <cellStyle name="Vírgula 3 3 10 2" xfId="15407" xr:uid="{D672B176-285D-45F4-9CEB-540A9B2B622C}"/>
    <cellStyle name="Vírgula 3 3 11" xfId="9374" xr:uid="{1C1F06AE-1A19-4811-A25F-8214E55BA048}"/>
    <cellStyle name="Vírgula 3 3 2" xfId="134" xr:uid="{BA72B7C0-18B6-4034-A903-4B09F4C7DCA3}"/>
    <cellStyle name="Vírgula 3 3 2 2" xfId="461" xr:uid="{F098D72A-A417-4E99-AAFE-E16F0D12EE8A}"/>
    <cellStyle name="Vírgula 3 3 2 2 2" xfId="1194" xr:uid="{883BA397-8CEC-4690-B80F-C480379AA287}"/>
    <cellStyle name="Vírgula 3 3 2 2 2 2" xfId="2198" xr:uid="{CC882577-C1AC-44E6-B072-ABD857A93EF0}"/>
    <cellStyle name="Vírgula 3 3 2 2 2 2 2" xfId="5277" xr:uid="{64FDB0C2-DD08-455E-AFB4-449A6A3E52F5}"/>
    <cellStyle name="Vírgula 3 3 2 2 2 2 2 2" xfId="14330" xr:uid="{187CFB2C-C65D-402A-ABEF-7CEB28A33B8D}"/>
    <cellStyle name="Vírgula 3 3 2 2 2 2 3" xfId="8291" xr:uid="{58CBC4A9-88BF-4B0B-940A-85CD61FFBDE4}"/>
    <cellStyle name="Vírgula 3 3 2 2 2 2 3 2" xfId="17344" xr:uid="{4545B59B-DD79-463C-9346-0512436EBFE9}"/>
    <cellStyle name="Vírgula 3 3 2 2 2 2 4" xfId="11312" xr:uid="{0E17E2D6-D773-4D2E-A578-99FD4F74A404}"/>
    <cellStyle name="Vírgula 3 3 2 2 2 3" xfId="3202" xr:uid="{0D314E05-29FD-4234-8424-A97D8737116E}"/>
    <cellStyle name="Vírgula 3 3 2 2 2 3 2" xfId="6281" xr:uid="{6B3D0342-2C06-44BB-A039-F2332A92FBB6}"/>
    <cellStyle name="Vírgula 3 3 2 2 2 3 2 2" xfId="15334" xr:uid="{599534D0-1CBD-49E1-BC17-76924FF46249}"/>
    <cellStyle name="Vírgula 3 3 2 2 2 3 3" xfId="9295" xr:uid="{B649F502-FF32-4DB2-8C25-9CA19C40F604}"/>
    <cellStyle name="Vírgula 3 3 2 2 2 3 3 2" xfId="18348" xr:uid="{27565FC6-574B-4B0C-BB6A-A4C9F8564CA4}"/>
    <cellStyle name="Vírgula 3 3 2 2 2 3 4" xfId="12316" xr:uid="{5328286E-4A8B-455A-AE1D-D15D3D7E50B9}"/>
    <cellStyle name="Vírgula 3 3 2 2 2 4" xfId="4273" xr:uid="{544746D9-7544-4A8B-949A-81444FF42297}"/>
    <cellStyle name="Vírgula 3 3 2 2 2 4 2" xfId="13326" xr:uid="{629F7810-2ED8-41C0-AC6C-9864978692E0}"/>
    <cellStyle name="Vírgula 3 3 2 2 2 5" xfId="7287" xr:uid="{7B5B7259-04FF-4933-835C-1D6FA6DDFA18}"/>
    <cellStyle name="Vírgula 3 3 2 2 2 5 2" xfId="16340" xr:uid="{A2385842-7E41-4A17-B571-C1296801904E}"/>
    <cellStyle name="Vírgula 3 3 2 2 2 6" xfId="10308" xr:uid="{8ACE6C97-9709-4063-9FF2-5216085AE573}"/>
    <cellStyle name="Vírgula 3 3 2 2 3" xfId="1195" xr:uid="{1456A560-5724-4372-A137-A3E090BB661D}"/>
    <cellStyle name="Vírgula 3 3 2 2 3 2" xfId="2199" xr:uid="{AE22AEF9-978E-403A-9C43-1C3EFA28D867}"/>
    <cellStyle name="Vírgula 3 3 2 2 3 2 2" xfId="5278" xr:uid="{82E09C4C-6ED4-4426-9AA3-E57476DF91C0}"/>
    <cellStyle name="Vírgula 3 3 2 2 3 2 2 2" xfId="14331" xr:uid="{C17AB8D8-E7A3-446C-98E0-559EFDDA133D}"/>
    <cellStyle name="Vírgula 3 3 2 2 3 2 3" xfId="8292" xr:uid="{C7C32BA9-FA11-4D70-ABB3-D7BD8DBDB7E8}"/>
    <cellStyle name="Vírgula 3 3 2 2 3 2 3 2" xfId="17345" xr:uid="{CD732350-E8AA-4ECE-B308-51360EA3DBDD}"/>
    <cellStyle name="Vírgula 3 3 2 2 3 2 4" xfId="11313" xr:uid="{21BD824F-B593-4766-A7DC-AFAA17C48904}"/>
    <cellStyle name="Vírgula 3 3 2 2 3 3" xfId="3203" xr:uid="{76C68FA2-A178-4C01-8AD2-FB684D9B7E43}"/>
    <cellStyle name="Vírgula 3 3 2 2 3 3 2" xfId="6282" xr:uid="{C9F464A2-7E24-4F41-8C36-A87CF44A79C0}"/>
    <cellStyle name="Vírgula 3 3 2 2 3 3 2 2" xfId="15335" xr:uid="{A4886C9B-ACD0-4D28-9EEF-6D10ED4883F6}"/>
    <cellStyle name="Vírgula 3 3 2 2 3 3 3" xfId="9296" xr:uid="{9027807B-1344-47F7-9575-60F2A8F0E258}"/>
    <cellStyle name="Vírgula 3 3 2 2 3 3 3 2" xfId="18349" xr:uid="{A2FE5B77-8AE0-40F1-9A42-2E0F267E7744}"/>
    <cellStyle name="Vírgula 3 3 2 2 3 3 4" xfId="12317" xr:uid="{130085BA-3FC8-4DCE-9F2F-76988FDB98CD}"/>
    <cellStyle name="Vírgula 3 3 2 2 3 4" xfId="4274" xr:uid="{881E7696-3BC4-42A2-A3AF-A2341D95A4C6}"/>
    <cellStyle name="Vírgula 3 3 2 2 3 4 2" xfId="13327" xr:uid="{0769B9D4-DFEE-4850-A492-7395127F0A52}"/>
    <cellStyle name="Vírgula 3 3 2 2 3 5" xfId="7288" xr:uid="{875CB8C8-548D-4EEC-B45F-708B130184E5}"/>
    <cellStyle name="Vírgula 3 3 2 2 3 5 2" xfId="16341" xr:uid="{25BE2E8B-9991-41D6-99EA-FECC22648612}"/>
    <cellStyle name="Vírgula 3 3 2 2 3 6" xfId="10309" xr:uid="{122AE12B-A4ED-4B87-898C-778B49E5D80D}"/>
    <cellStyle name="Vírgula 3 3 2 2 4" xfId="1470" xr:uid="{76A24043-6F72-46D5-A851-DE94BAA2AB96}"/>
    <cellStyle name="Vírgula 3 3 2 2 4 2" xfId="4549" xr:uid="{F82D04EC-BFED-4697-A9C3-D4E17F859AE0}"/>
    <cellStyle name="Vírgula 3 3 2 2 4 2 2" xfId="13602" xr:uid="{019E42C1-E1FB-4B31-B870-3B465CBACE1A}"/>
    <cellStyle name="Vírgula 3 3 2 2 4 3" xfId="7563" xr:uid="{14A36D98-BB16-4BBC-8B7B-BFA066D34B16}"/>
    <cellStyle name="Vírgula 3 3 2 2 4 3 2" xfId="16616" xr:uid="{7AA804C3-4593-42C0-954A-6508C318628B}"/>
    <cellStyle name="Vírgula 3 3 2 2 4 4" xfId="10584" xr:uid="{DD67D65A-FF99-4C3A-85A6-4FB69DFF47E8}"/>
    <cellStyle name="Vírgula 3 3 2 2 5" xfId="2474" xr:uid="{AA572A32-2B13-4CA5-8435-50A4FAF7EA49}"/>
    <cellStyle name="Vírgula 3 3 2 2 5 2" xfId="5553" xr:uid="{01386684-47DC-4205-AE14-6092E8191248}"/>
    <cellStyle name="Vírgula 3 3 2 2 5 2 2" xfId="14606" xr:uid="{F95A36B1-BB65-4EE8-8F31-67ACAD68C1A9}"/>
    <cellStyle name="Vírgula 3 3 2 2 5 3" xfId="8567" xr:uid="{AFA1539F-73D6-4B46-B76A-3183BB062A29}"/>
    <cellStyle name="Vírgula 3 3 2 2 5 3 2" xfId="17620" xr:uid="{BAA4C206-C277-47F1-800B-BEB80C6E671A}"/>
    <cellStyle name="Vírgula 3 3 2 2 5 4" xfId="11588" xr:uid="{CA27450D-8EA6-4B4E-9F35-7EC6BD324D86}"/>
    <cellStyle name="Vírgula 3 3 2 2 6" xfId="3544" xr:uid="{DC968296-A6D8-4B5A-B45D-EA504D22C832}"/>
    <cellStyle name="Vírgula 3 3 2 2 6 2" xfId="12597" xr:uid="{69324E85-195A-4578-BA9B-1A0B480B8D9C}"/>
    <cellStyle name="Vírgula 3 3 2 2 7" xfId="6558" xr:uid="{ABCC620A-BE20-4CFB-A9A3-7840C56F8979}"/>
    <cellStyle name="Vírgula 3 3 2 2 7 2" xfId="15611" xr:uid="{939ADFA2-1BA2-4961-8507-3925CFC25B87}"/>
    <cellStyle name="Vírgula 3 3 2 2 8" xfId="9578" xr:uid="{09AF2A98-4C2B-42D0-8380-287C8DACFAFA}"/>
    <cellStyle name="Vírgula 3 3 2 3" xfId="1196" xr:uid="{05DBAC25-3C41-487A-98F4-821EA9BD8FFF}"/>
    <cellStyle name="Vírgula 3 3 2 3 2" xfId="2200" xr:uid="{D2786C95-384F-4D3D-95DF-B9C11C4CA249}"/>
    <cellStyle name="Vírgula 3 3 2 3 2 2" xfId="5279" xr:uid="{2CD2C879-C6AC-4002-BE81-AD7DD967A701}"/>
    <cellStyle name="Vírgula 3 3 2 3 2 2 2" xfId="14332" xr:uid="{0F5A7F47-D9D6-4B81-9E08-54F1018E6797}"/>
    <cellStyle name="Vírgula 3 3 2 3 2 3" xfId="8293" xr:uid="{1A67E3EE-4FDD-4B59-851E-77245F6E5F9A}"/>
    <cellStyle name="Vírgula 3 3 2 3 2 3 2" xfId="17346" xr:uid="{F4B4CB33-9CB6-4FAF-AC5F-292433581F90}"/>
    <cellStyle name="Vírgula 3 3 2 3 2 4" xfId="11314" xr:uid="{F064D3D2-6CF7-4003-8C07-8B5DA2C6F02A}"/>
    <cellStyle name="Vírgula 3 3 2 3 3" xfId="3204" xr:uid="{92816340-6E0B-4557-A15F-931A0F7825F6}"/>
    <cellStyle name="Vírgula 3 3 2 3 3 2" xfId="6283" xr:uid="{01AB6ECC-1FEE-4C35-AD1A-A67FF07EA59A}"/>
    <cellStyle name="Vírgula 3 3 2 3 3 2 2" xfId="15336" xr:uid="{CBE69AE2-17BC-4A09-AE3E-BE290CCDEEE7}"/>
    <cellStyle name="Vírgula 3 3 2 3 3 3" xfId="9297" xr:uid="{069DF53B-946B-4D64-AF6B-B1CB54441EF8}"/>
    <cellStyle name="Vírgula 3 3 2 3 3 3 2" xfId="18350" xr:uid="{75A4B355-6982-4439-ABF1-7B3C808CD045}"/>
    <cellStyle name="Vírgula 3 3 2 3 3 4" xfId="12318" xr:uid="{A2ED0D91-2235-4167-81D5-460044B15410}"/>
    <cellStyle name="Vírgula 3 3 2 3 4" xfId="4275" xr:uid="{3ACFAFE9-5A36-4FBC-9181-6105F4FDB8FD}"/>
    <cellStyle name="Vírgula 3 3 2 3 4 2" xfId="13328" xr:uid="{9190DF2A-0B2B-4361-8BC8-89611A9AA760}"/>
    <cellStyle name="Vírgula 3 3 2 3 5" xfId="7289" xr:uid="{8E1E132E-9D56-4EB7-AAA9-C5B43AF76F37}"/>
    <cellStyle name="Vírgula 3 3 2 3 5 2" xfId="16342" xr:uid="{6721DAEC-DE60-4591-B2DC-709761822673}"/>
    <cellStyle name="Vírgula 3 3 2 3 6" xfId="10310" xr:uid="{C3AA4B29-5BC9-406D-88A0-4BBE87242FB4}"/>
    <cellStyle name="Vírgula 3 3 2 4" xfId="1197" xr:uid="{4EE7CC90-0DEB-4ADB-82F4-4A2452870832}"/>
    <cellStyle name="Vírgula 3 3 2 4 2" xfId="2201" xr:uid="{07F78F8F-6676-4780-B691-EC3074EEEA2A}"/>
    <cellStyle name="Vírgula 3 3 2 4 2 2" xfId="5280" xr:uid="{E724CA77-ACCE-4674-A76D-30C12C854390}"/>
    <cellStyle name="Vírgula 3 3 2 4 2 2 2" xfId="14333" xr:uid="{78BBE75C-1F71-4611-82BB-74F214446F6D}"/>
    <cellStyle name="Vírgula 3 3 2 4 2 3" xfId="8294" xr:uid="{B39383A5-DEE8-416F-8885-2AB8E94C7992}"/>
    <cellStyle name="Vírgula 3 3 2 4 2 3 2" xfId="17347" xr:uid="{F4F7BF11-A023-4D80-90F6-03D25FF1A9BD}"/>
    <cellStyle name="Vírgula 3 3 2 4 2 4" xfId="11315" xr:uid="{15750998-082E-4EE4-B5C4-86AFD1C95046}"/>
    <cellStyle name="Vírgula 3 3 2 4 3" xfId="3205" xr:uid="{3B9C5961-BB6E-45FE-BE22-ACCD6BBB2D40}"/>
    <cellStyle name="Vírgula 3 3 2 4 3 2" xfId="6284" xr:uid="{718EA7E2-08BA-4A67-98A6-7C0C7D52B1AF}"/>
    <cellStyle name="Vírgula 3 3 2 4 3 2 2" xfId="15337" xr:uid="{5C59B057-1F4D-418D-99A8-AEEC3F7F8347}"/>
    <cellStyle name="Vírgula 3 3 2 4 3 3" xfId="9298" xr:uid="{A8B70106-91D4-43F0-AD72-8E42C9EC7261}"/>
    <cellStyle name="Vírgula 3 3 2 4 3 3 2" xfId="18351" xr:uid="{0334CFBD-7B2D-46D1-9B04-F047F03456EA}"/>
    <cellStyle name="Vírgula 3 3 2 4 3 4" xfId="12319" xr:uid="{2FB5FFB0-17BE-46BF-A04F-E9C75AC54EFF}"/>
    <cellStyle name="Vírgula 3 3 2 4 4" xfId="4276" xr:uid="{2636080E-4039-4244-BF50-A4180E8EC832}"/>
    <cellStyle name="Vírgula 3 3 2 4 4 2" xfId="13329" xr:uid="{C3A7FE61-0222-4E39-878D-BC7AB967654C}"/>
    <cellStyle name="Vírgula 3 3 2 4 5" xfId="7290" xr:uid="{5CC333BA-E911-4EB0-A0CD-A840C83E4456}"/>
    <cellStyle name="Vírgula 3 3 2 4 5 2" xfId="16343" xr:uid="{A2DF33A4-0FF5-49C5-BF46-B74CF19D7B56}"/>
    <cellStyle name="Vírgula 3 3 2 4 6" xfId="10311" xr:uid="{E0FC6A9B-B99A-49D7-A119-1037AA357B0D}"/>
    <cellStyle name="Vírgula 3 3 2 5" xfId="1299" xr:uid="{5C815FF2-B2D5-4F7B-88E6-AF11A660F08A}"/>
    <cellStyle name="Vírgula 3 3 2 5 2" xfId="4378" xr:uid="{7E00F68B-BBB2-42F7-AAF0-CE47163A313F}"/>
    <cellStyle name="Vírgula 3 3 2 5 2 2" xfId="13431" xr:uid="{4896DC95-49E4-4870-AC51-CDCDE6749A37}"/>
    <cellStyle name="Vírgula 3 3 2 5 3" xfId="7392" xr:uid="{C44A7A87-2C41-4FDA-91F0-18AAC82C5931}"/>
    <cellStyle name="Vírgula 3 3 2 5 3 2" xfId="16445" xr:uid="{57118989-604B-4AE2-A4A4-0D53FAEC095B}"/>
    <cellStyle name="Vírgula 3 3 2 5 4" xfId="10413" xr:uid="{B486D10F-726D-436C-BA1D-00E60D253C95}"/>
    <cellStyle name="Vírgula 3 3 2 6" xfId="2303" xr:uid="{17ABE0C4-0E38-4096-9DB5-D90543A5C483}"/>
    <cellStyle name="Vírgula 3 3 2 6 2" xfId="5382" xr:uid="{4C9680AB-5A2F-4718-8647-DE7CF997B605}"/>
    <cellStyle name="Vírgula 3 3 2 6 2 2" xfId="14435" xr:uid="{81CEEF36-9362-4336-BB06-B5085F1595F5}"/>
    <cellStyle name="Vírgula 3 3 2 6 3" xfId="8396" xr:uid="{C9D29089-C839-4DF7-BEA2-65E53BC794CF}"/>
    <cellStyle name="Vírgula 3 3 2 6 3 2" xfId="17449" xr:uid="{12018323-CF30-4CE1-96BA-78BF786EB959}"/>
    <cellStyle name="Vírgula 3 3 2 6 4" xfId="11417" xr:uid="{58F3F203-F7A0-45FA-891C-F4C5BAD8DE90}"/>
    <cellStyle name="Vírgula 3 3 2 7" xfId="3372" xr:uid="{870F70A7-776A-42E3-8B5B-F3EF1C8CEB5F}"/>
    <cellStyle name="Vírgula 3 3 2 7 2" xfId="12425" xr:uid="{0181C3F7-B60A-4E58-8F71-9A293A7E599C}"/>
    <cellStyle name="Vírgula 3 3 2 8" xfId="6386" xr:uid="{1CAAC6AA-453A-4C90-BD05-D152E7EACA8D}"/>
    <cellStyle name="Vírgula 3 3 2 8 2" xfId="15439" xr:uid="{B7CFFD65-4029-43DF-AC90-EBBB4CA9A618}"/>
    <cellStyle name="Vírgula 3 3 2 9" xfId="9406" xr:uid="{C9462F54-81EB-4FDF-9E13-3498DBE2B2D0}"/>
    <cellStyle name="Vírgula 3 3 3" xfId="429" xr:uid="{F552472D-694E-4737-BD59-652DB15A96EA}"/>
    <cellStyle name="Vírgula 3 3 3 2" xfId="1198" xr:uid="{797BFB00-29A9-448E-A566-3C14B33BB5EB}"/>
    <cellStyle name="Vírgula 3 3 3 2 2" xfId="2202" xr:uid="{FBE31EAC-4133-48CE-9082-EA2617BF7F46}"/>
    <cellStyle name="Vírgula 3 3 3 2 2 2" xfId="5281" xr:uid="{23B96655-AFCB-4321-A39D-B6FC22E309A7}"/>
    <cellStyle name="Vírgula 3 3 3 2 2 2 2" xfId="14334" xr:uid="{2EF0B0C9-B300-4665-A388-1420C1950FBE}"/>
    <cellStyle name="Vírgula 3 3 3 2 2 3" xfId="8295" xr:uid="{C0633CB1-057A-490D-8A14-A80E8EDD2F6D}"/>
    <cellStyle name="Vírgula 3 3 3 2 2 3 2" xfId="17348" xr:uid="{61A589B9-CEE5-4FED-A2F1-2A0DC7361587}"/>
    <cellStyle name="Vírgula 3 3 3 2 2 4" xfId="11316" xr:uid="{5E1A8CBE-E5A7-45DB-AD16-E5CDDD8A1A23}"/>
    <cellStyle name="Vírgula 3 3 3 2 3" xfId="3206" xr:uid="{1EC84D05-5BAC-47C6-AB3B-4491DE5C60EB}"/>
    <cellStyle name="Vírgula 3 3 3 2 3 2" xfId="6285" xr:uid="{A55E51F4-1AAC-44DB-8F7A-B466DAE27D52}"/>
    <cellStyle name="Vírgula 3 3 3 2 3 2 2" xfId="15338" xr:uid="{5EB2CB6E-9A0C-4734-8EAE-693C6E88B566}"/>
    <cellStyle name="Vírgula 3 3 3 2 3 3" xfId="9299" xr:uid="{B428CAF4-839B-419A-8C9E-6BEAD8B598F5}"/>
    <cellStyle name="Vírgula 3 3 3 2 3 3 2" xfId="18352" xr:uid="{8820B316-2AB1-4CDD-9FCC-AB8EADCFE47D}"/>
    <cellStyle name="Vírgula 3 3 3 2 3 4" xfId="12320" xr:uid="{5F4B64C1-7767-4226-85A8-6ABDE29A928F}"/>
    <cellStyle name="Vírgula 3 3 3 2 4" xfId="4277" xr:uid="{256C0B13-77EA-43F0-B3C1-255F0C954B3D}"/>
    <cellStyle name="Vírgula 3 3 3 2 4 2" xfId="13330" xr:uid="{310574B7-A4E7-4B4B-B1B0-6461DB44EABD}"/>
    <cellStyle name="Vírgula 3 3 3 2 5" xfId="7291" xr:uid="{6F7E07DB-9AC7-4A1B-9E8A-FD39983AEF73}"/>
    <cellStyle name="Vírgula 3 3 3 2 5 2" xfId="16344" xr:uid="{431BCE85-A28E-457E-9A3F-93A8B3ECAAED}"/>
    <cellStyle name="Vírgula 3 3 3 2 6" xfId="10312" xr:uid="{1B49235F-2200-4F87-9016-216E10DA187F}"/>
    <cellStyle name="Vírgula 3 3 3 3" xfId="1199" xr:uid="{0C435CBF-1DDF-40D3-902B-7FA82245CE5F}"/>
    <cellStyle name="Vírgula 3 3 3 3 2" xfId="2203" xr:uid="{AAFA4460-E902-4A65-8D7C-F64A78468E93}"/>
    <cellStyle name="Vírgula 3 3 3 3 2 2" xfId="5282" xr:uid="{ADBECB87-DD09-4C0A-AA6D-8FCBE1C816C0}"/>
    <cellStyle name="Vírgula 3 3 3 3 2 2 2" xfId="14335" xr:uid="{014CC419-324C-46D3-A039-65F2675FB6B0}"/>
    <cellStyle name="Vírgula 3 3 3 3 2 3" xfId="8296" xr:uid="{09F4A0A8-657A-48F2-BE47-526B8BE89C77}"/>
    <cellStyle name="Vírgula 3 3 3 3 2 3 2" xfId="17349" xr:uid="{AFEF5E44-73B0-4D47-83CD-140BA06A8660}"/>
    <cellStyle name="Vírgula 3 3 3 3 2 4" xfId="11317" xr:uid="{A85845AF-A39A-41A2-933E-104D4D8E8E9E}"/>
    <cellStyle name="Vírgula 3 3 3 3 3" xfId="3207" xr:uid="{E695D01E-18C5-4DA2-9198-95F8EC320F49}"/>
    <cellStyle name="Vírgula 3 3 3 3 3 2" xfId="6286" xr:uid="{2CC3D863-BFB4-4119-AD30-C726F57552FA}"/>
    <cellStyle name="Vírgula 3 3 3 3 3 2 2" xfId="15339" xr:uid="{4194F030-05AD-4EFF-AEFB-EAECCC746EE2}"/>
    <cellStyle name="Vírgula 3 3 3 3 3 3" xfId="9300" xr:uid="{906CAA12-8403-4D2B-93DA-DE4A893719DE}"/>
    <cellStyle name="Vírgula 3 3 3 3 3 3 2" xfId="18353" xr:uid="{380E995C-79FF-4873-9BEB-5D92E29D76EB}"/>
    <cellStyle name="Vírgula 3 3 3 3 3 4" xfId="12321" xr:uid="{E0927321-CC3E-4251-8EA7-357E24C0C4BA}"/>
    <cellStyle name="Vírgula 3 3 3 3 4" xfId="4278" xr:uid="{A96C606C-FF33-4F5F-BADB-B071F74CAC09}"/>
    <cellStyle name="Vírgula 3 3 3 3 4 2" xfId="13331" xr:uid="{7E779EC4-8E6E-4AB7-BD36-60B9A4C07AC1}"/>
    <cellStyle name="Vírgula 3 3 3 3 5" xfId="7292" xr:uid="{905A527D-253B-4E60-9E01-164441E3E973}"/>
    <cellStyle name="Vírgula 3 3 3 3 5 2" xfId="16345" xr:uid="{285F2FD9-5696-4D68-9771-80B01F2128B5}"/>
    <cellStyle name="Vírgula 3 3 3 3 6" xfId="10313" xr:uid="{4C205186-5DED-40C5-9C49-602406EF70DA}"/>
    <cellStyle name="Vírgula 3 3 3 4" xfId="1438" xr:uid="{DEB20D09-3974-4B51-8E04-81C57778A653}"/>
    <cellStyle name="Vírgula 3 3 3 4 2" xfId="4517" xr:uid="{5F441569-D37C-49DD-8985-054D52A1C647}"/>
    <cellStyle name="Vírgula 3 3 3 4 2 2" xfId="13570" xr:uid="{768AD5FA-B059-4697-B1E6-B1E14DE26E03}"/>
    <cellStyle name="Vírgula 3 3 3 4 3" xfId="7531" xr:uid="{2C4A1C2E-8D3D-4580-A0E9-2221D7D1C733}"/>
    <cellStyle name="Vírgula 3 3 3 4 3 2" xfId="16584" xr:uid="{A0B95453-02D6-435A-BCF9-6AF7B4DD50BB}"/>
    <cellStyle name="Vírgula 3 3 3 4 4" xfId="10552" xr:uid="{98975187-E525-46CD-BF39-7C731E33D8D1}"/>
    <cellStyle name="Vírgula 3 3 3 5" xfId="2442" xr:uid="{85A91336-F53D-4E09-B0C3-0B6B8287AA97}"/>
    <cellStyle name="Vírgula 3 3 3 5 2" xfId="5521" xr:uid="{F40F9425-AACB-47F4-A6E0-CD6D9D15D364}"/>
    <cellStyle name="Vírgula 3 3 3 5 2 2" xfId="14574" xr:uid="{8423CFFF-1287-4615-B6CB-95BE3739CD0C}"/>
    <cellStyle name="Vírgula 3 3 3 5 3" xfId="8535" xr:uid="{0DBCA398-11FE-4CB0-991D-18650DF63506}"/>
    <cellStyle name="Vírgula 3 3 3 5 3 2" xfId="17588" xr:uid="{E956E7EE-2C67-4CF6-ABC3-5DE6E30130F1}"/>
    <cellStyle name="Vírgula 3 3 3 5 4" xfId="11556" xr:uid="{28FA0EB5-3DCB-474A-92A2-8B3FA5F3FFC3}"/>
    <cellStyle name="Vírgula 3 3 3 6" xfId="3512" xr:uid="{9AF350AD-CA9F-42D5-93B7-85549A1EF4AB}"/>
    <cellStyle name="Vírgula 3 3 3 6 2" xfId="12565" xr:uid="{3BF3BFC1-100E-41B5-A22A-EAFCA66D11BC}"/>
    <cellStyle name="Vírgula 3 3 3 7" xfId="6526" xr:uid="{0143C6AE-339B-49B6-9497-3DDE3320D0E3}"/>
    <cellStyle name="Vírgula 3 3 3 7 2" xfId="15579" xr:uid="{0AFE73A4-94A2-4391-AEEC-CD40638DFC26}"/>
    <cellStyle name="Vírgula 3 3 3 8" xfId="9546" xr:uid="{B7EE5077-F038-46CC-A3C7-5A9190F4273B}"/>
    <cellStyle name="Vírgula 3 3 4" xfId="399" xr:uid="{4F930932-3D9C-4A07-A686-E1FFF22FFB1B}"/>
    <cellStyle name="Vírgula 3 3 4 2" xfId="1200" xr:uid="{DBD93F86-1682-4884-86EB-8E807440DB19}"/>
    <cellStyle name="Vírgula 3 3 4 2 2" xfId="2204" xr:uid="{2C7479F4-1E76-4EDB-93BD-58152E6038A2}"/>
    <cellStyle name="Vírgula 3 3 4 2 2 2" xfId="5283" xr:uid="{F641748B-8081-43CC-8AC2-95CFA150334F}"/>
    <cellStyle name="Vírgula 3 3 4 2 2 2 2" xfId="14336" xr:uid="{D7A80554-00E2-4F2E-95DF-507EB7355DBA}"/>
    <cellStyle name="Vírgula 3 3 4 2 2 3" xfId="8297" xr:uid="{10745F9C-BBF2-4026-99AB-3B319A70A41F}"/>
    <cellStyle name="Vírgula 3 3 4 2 2 3 2" xfId="17350" xr:uid="{6047D069-7BD0-4779-BE13-C94E403B97F1}"/>
    <cellStyle name="Vírgula 3 3 4 2 2 4" xfId="11318" xr:uid="{2F9DDFB8-F703-41DA-B328-44E121317FD0}"/>
    <cellStyle name="Vírgula 3 3 4 2 3" xfId="3208" xr:uid="{B1FE2BE1-35E0-45A7-B5C4-C3CA2849DECC}"/>
    <cellStyle name="Vírgula 3 3 4 2 3 2" xfId="6287" xr:uid="{269E0733-110B-4FAC-A68F-5CF84A800185}"/>
    <cellStyle name="Vírgula 3 3 4 2 3 2 2" xfId="15340" xr:uid="{D5398670-ADE7-434E-B542-53183B870F4C}"/>
    <cellStyle name="Vírgula 3 3 4 2 3 3" xfId="9301" xr:uid="{B8EAE727-0D31-46AA-BB5A-2A5002E20933}"/>
    <cellStyle name="Vírgula 3 3 4 2 3 3 2" xfId="18354" xr:uid="{1ECE5E98-774E-498D-B04D-85B0E804BF6E}"/>
    <cellStyle name="Vírgula 3 3 4 2 3 4" xfId="12322" xr:uid="{E7B1D4AF-32BE-4470-910F-50E7AA84164F}"/>
    <cellStyle name="Vírgula 3 3 4 2 4" xfId="4279" xr:uid="{14F7F9E9-75C2-47EB-A186-ADDFF3BC0C1C}"/>
    <cellStyle name="Vírgula 3 3 4 2 4 2" xfId="13332" xr:uid="{EF98FC50-EACD-4E20-B18E-225953322F48}"/>
    <cellStyle name="Vírgula 3 3 4 2 5" xfId="7293" xr:uid="{A81CB3D9-026A-4EF1-BDDF-64A5B2E9B6DA}"/>
    <cellStyle name="Vírgula 3 3 4 2 5 2" xfId="16346" xr:uid="{D4BAC123-55C8-4B6D-852A-A4608C418FD5}"/>
    <cellStyle name="Vírgula 3 3 4 2 6" xfId="10314" xr:uid="{5077C170-8DB6-4C56-B2A2-BED9B1C13342}"/>
    <cellStyle name="Vírgula 3 3 4 3" xfId="1201" xr:uid="{7BAC27D6-BCBC-4B3C-946E-66D5076C8519}"/>
    <cellStyle name="Vírgula 3 3 4 3 2" xfId="2205" xr:uid="{81EC2E06-634B-4D3D-B3B1-C7B773D0ECB1}"/>
    <cellStyle name="Vírgula 3 3 4 3 2 2" xfId="5284" xr:uid="{FC3CA9AD-6DDC-42D2-B133-78F4A103E7B3}"/>
    <cellStyle name="Vírgula 3 3 4 3 2 2 2" xfId="14337" xr:uid="{7035AB2B-0B1E-4A82-8124-888581477CEF}"/>
    <cellStyle name="Vírgula 3 3 4 3 2 3" xfId="8298" xr:uid="{8320DC6B-60D9-406D-9098-E01556008649}"/>
    <cellStyle name="Vírgula 3 3 4 3 2 3 2" xfId="17351" xr:uid="{066AE87D-F5FA-4DE7-A06F-1D3EB4FCB01B}"/>
    <cellStyle name="Vírgula 3 3 4 3 2 4" xfId="11319" xr:uid="{B3A501CA-6120-4D6B-96AC-4BC53D50B654}"/>
    <cellStyle name="Vírgula 3 3 4 3 3" xfId="3209" xr:uid="{72C6184E-7ABF-41CC-9902-11E2FFFE2918}"/>
    <cellStyle name="Vírgula 3 3 4 3 3 2" xfId="6288" xr:uid="{3528F0F8-F939-42D8-9091-D45DC6961666}"/>
    <cellStyle name="Vírgula 3 3 4 3 3 2 2" xfId="15341" xr:uid="{94459BCF-3FFF-4E02-BE8A-26CC74462701}"/>
    <cellStyle name="Vírgula 3 3 4 3 3 3" xfId="9302" xr:uid="{933B1C15-94EA-44C9-AD5B-6D9B424AFB7F}"/>
    <cellStyle name="Vírgula 3 3 4 3 3 3 2" xfId="18355" xr:uid="{804C4EE6-B229-4175-9C92-B0D45F9473D1}"/>
    <cellStyle name="Vírgula 3 3 4 3 3 4" xfId="12323" xr:uid="{DCBF76CF-FEBD-4536-9F84-D0938FC4B484}"/>
    <cellStyle name="Vírgula 3 3 4 3 4" xfId="4280" xr:uid="{4CABB4B7-AE81-4985-987C-D20D0819C786}"/>
    <cellStyle name="Vírgula 3 3 4 3 4 2" xfId="13333" xr:uid="{94F5F064-784B-4160-97A1-6A9D8379EE95}"/>
    <cellStyle name="Vírgula 3 3 4 3 5" xfId="7294" xr:uid="{1962639F-9437-4F1F-933E-E159F99FC87A}"/>
    <cellStyle name="Vírgula 3 3 4 3 5 2" xfId="16347" xr:uid="{1FD14F90-76DE-414F-AF6A-C4B187DE2C08}"/>
    <cellStyle name="Vírgula 3 3 4 3 6" xfId="10315" xr:uid="{9BF2B08E-1228-4F45-8A50-07129D239B38}"/>
    <cellStyle name="Vírgula 3 3 4 4" xfId="1413" xr:uid="{FDC25656-376C-4398-847E-ECE6229DF096}"/>
    <cellStyle name="Vírgula 3 3 4 4 2" xfId="4492" xr:uid="{C05CA22A-44DA-4E72-9753-13503B19084F}"/>
    <cellStyle name="Vírgula 3 3 4 4 2 2" xfId="13545" xr:uid="{1507233C-ACC4-4CE5-A5BB-97452CE970CB}"/>
    <cellStyle name="Vírgula 3 3 4 4 3" xfId="7506" xr:uid="{8D0C6E2D-76FA-4415-91B0-92C715BA5BD1}"/>
    <cellStyle name="Vírgula 3 3 4 4 3 2" xfId="16559" xr:uid="{E63648D6-2FA5-43FD-915A-92E931A54C5B}"/>
    <cellStyle name="Vírgula 3 3 4 4 4" xfId="10527" xr:uid="{C0F52CF9-11EA-4B18-AE20-165F271A9F55}"/>
    <cellStyle name="Vírgula 3 3 4 5" xfId="2417" xr:uid="{C0B55FF8-BBFA-4249-BAD5-CDF3E6E1CC98}"/>
    <cellStyle name="Vírgula 3 3 4 5 2" xfId="5496" xr:uid="{F6DFAB7C-59B0-4DD7-BE2E-51EA41F39C74}"/>
    <cellStyle name="Vírgula 3 3 4 5 2 2" xfId="14549" xr:uid="{D6588B58-22BD-48F2-95E9-829749BE3F29}"/>
    <cellStyle name="Vírgula 3 3 4 5 3" xfId="8510" xr:uid="{FDC165C0-3090-403B-83EE-2DCDD0EA8D95}"/>
    <cellStyle name="Vírgula 3 3 4 5 3 2" xfId="17563" xr:uid="{F1C7BD52-3FB4-4B4F-8716-6169D73E78AD}"/>
    <cellStyle name="Vírgula 3 3 4 5 4" xfId="11531" xr:uid="{6EEFA23F-1EE2-4D84-97EF-540171F71224}"/>
    <cellStyle name="Vírgula 3 3 4 6" xfId="3487" xr:uid="{63B62D77-EE2E-44EB-B94D-ACEA4040803B}"/>
    <cellStyle name="Vírgula 3 3 4 6 2" xfId="12540" xr:uid="{CC685CED-1882-4F54-9103-B875DD0D897D}"/>
    <cellStyle name="Vírgula 3 3 4 7" xfId="6501" xr:uid="{D285A1B1-3E14-4296-B2DE-46465319AFB9}"/>
    <cellStyle name="Vírgula 3 3 4 7 2" xfId="15554" xr:uid="{D6AB2C14-02BE-49DE-BC37-4404BC832F37}"/>
    <cellStyle name="Vírgula 3 3 4 8" xfId="9521" xr:uid="{9D6E32C9-E25E-470E-9500-F810E54F2479}"/>
    <cellStyle name="Vírgula 3 3 5" xfId="1202" xr:uid="{BD7143F3-FDDB-4D51-B9B3-C2A1D00E831D}"/>
    <cellStyle name="Vírgula 3 3 5 2" xfId="2206" xr:uid="{A53EC8BE-8AFD-40D4-A00B-652CB70050E0}"/>
    <cellStyle name="Vírgula 3 3 5 2 2" xfId="5285" xr:uid="{24C05FCD-3F3E-450D-9C57-33407C4C979E}"/>
    <cellStyle name="Vírgula 3 3 5 2 2 2" xfId="14338" xr:uid="{74FCE64E-DE66-40EA-9D55-482BC6EEF21E}"/>
    <cellStyle name="Vírgula 3 3 5 2 3" xfId="8299" xr:uid="{BF937BC5-13D7-4FE0-949D-D7CF25D7DAC5}"/>
    <cellStyle name="Vírgula 3 3 5 2 3 2" xfId="17352" xr:uid="{C9E4AE46-7133-4130-917A-6102F0EA4DF2}"/>
    <cellStyle name="Vírgula 3 3 5 2 4" xfId="11320" xr:uid="{3E4E68F3-3104-4B4F-BEC9-B4C66BC55C0F}"/>
    <cellStyle name="Vírgula 3 3 5 3" xfId="3210" xr:uid="{253C18E2-84B6-4F08-A48C-C72A15528D45}"/>
    <cellStyle name="Vírgula 3 3 5 3 2" xfId="6289" xr:uid="{24824D47-37D1-4F03-A807-818ACAD721AD}"/>
    <cellStyle name="Vírgula 3 3 5 3 2 2" xfId="15342" xr:uid="{2915917B-1CBA-44B4-8A72-F1C2E3917F67}"/>
    <cellStyle name="Vírgula 3 3 5 3 3" xfId="9303" xr:uid="{E4DBF642-A792-496B-B91C-C672BCEDEA86}"/>
    <cellStyle name="Vírgula 3 3 5 3 3 2" xfId="18356" xr:uid="{E75E1174-EF45-43A7-9D84-70078B8F1AFB}"/>
    <cellStyle name="Vírgula 3 3 5 3 4" xfId="12324" xr:uid="{19CE04F1-C4DB-46E8-B143-F6205CA9FAC1}"/>
    <cellStyle name="Vírgula 3 3 5 4" xfId="4281" xr:uid="{F5805FC5-E895-492B-AF95-0C18923965E5}"/>
    <cellStyle name="Vírgula 3 3 5 4 2" xfId="13334" xr:uid="{DAF5CE1F-DFC3-4F1D-B5B2-4B4DE73719E3}"/>
    <cellStyle name="Vírgula 3 3 5 5" xfId="7295" xr:uid="{6C657B81-28B7-41C2-8131-123344428EA6}"/>
    <cellStyle name="Vírgula 3 3 5 5 2" xfId="16348" xr:uid="{E24BAE9D-3952-47C9-846A-32AAE3FFA8C6}"/>
    <cellStyle name="Vírgula 3 3 5 6" xfId="10316" xr:uid="{0EFC8A06-5391-4D91-A759-ED0E375A1443}"/>
    <cellStyle name="Vírgula 3 3 6" xfId="1203" xr:uid="{5633BD06-560D-4EC7-A892-83A0D9155045}"/>
    <cellStyle name="Vírgula 3 3 6 2" xfId="2207" xr:uid="{1E0E2C8E-A1FD-41AD-86CE-1B746C9441A7}"/>
    <cellStyle name="Vírgula 3 3 6 2 2" xfId="5286" xr:uid="{ACFB7B01-2F4C-4409-982E-323C7E8DA957}"/>
    <cellStyle name="Vírgula 3 3 6 2 2 2" xfId="14339" xr:uid="{FBAB8797-C502-4DEB-8044-FFE371A7645D}"/>
    <cellStyle name="Vírgula 3 3 6 2 3" xfId="8300" xr:uid="{753B87CE-45F2-46FE-8C58-7647BAFD7485}"/>
    <cellStyle name="Vírgula 3 3 6 2 3 2" xfId="17353" xr:uid="{F53A394C-15A1-4BEE-9FEC-3B602F17FB14}"/>
    <cellStyle name="Vírgula 3 3 6 2 4" xfId="11321" xr:uid="{1CB2C7E0-B88B-4C04-95C3-1FF3ECD206F7}"/>
    <cellStyle name="Vírgula 3 3 6 3" xfId="3211" xr:uid="{3F061770-A460-4E1F-9312-5243B8352158}"/>
    <cellStyle name="Vírgula 3 3 6 3 2" xfId="6290" xr:uid="{68A9CC09-D050-4B34-97DF-292A5656EE79}"/>
    <cellStyle name="Vírgula 3 3 6 3 2 2" xfId="15343" xr:uid="{164EAD5C-C6AF-43D0-9283-A331A1BF7403}"/>
    <cellStyle name="Vírgula 3 3 6 3 3" xfId="9304" xr:uid="{80CB8020-3808-4F7F-B389-1603A465CA04}"/>
    <cellStyle name="Vírgula 3 3 6 3 3 2" xfId="18357" xr:uid="{170086CC-046F-4815-A01A-8A29D7DBB41F}"/>
    <cellStyle name="Vírgula 3 3 6 3 4" xfId="12325" xr:uid="{150E4F37-CFEC-4153-8239-0DDD4DDCAB2F}"/>
    <cellStyle name="Vírgula 3 3 6 4" xfId="4282" xr:uid="{6D738A1D-0F52-409E-B926-4EAD5885DB25}"/>
    <cellStyle name="Vírgula 3 3 6 4 2" xfId="13335" xr:uid="{31EF1937-1EA1-4B74-A68F-E15ED16FA486}"/>
    <cellStyle name="Vírgula 3 3 6 5" xfId="7296" xr:uid="{BAAA11B3-2ADF-4831-8735-A0B37F5FC95A}"/>
    <cellStyle name="Vírgula 3 3 6 5 2" xfId="16349" xr:uid="{38999282-B75A-447C-9608-C346D302BC3E}"/>
    <cellStyle name="Vírgula 3 3 6 6" xfId="10317" xr:uid="{D9521D68-9392-4F1A-81EB-782B999EC739}"/>
    <cellStyle name="Vírgula 3 3 7" xfId="1267" xr:uid="{A267E326-1DF9-4EBE-8428-25B51FAF7917}"/>
    <cellStyle name="Vírgula 3 3 7 2" xfId="4346" xr:uid="{461BCD42-F4F5-48A5-9A05-280853F8AAD0}"/>
    <cellStyle name="Vírgula 3 3 7 2 2" xfId="13399" xr:uid="{106A1BEE-8861-45F8-9C71-32A90CB48AAA}"/>
    <cellStyle name="Vírgula 3 3 7 3" xfId="7360" xr:uid="{0D43B889-28FE-4E81-A28D-B379F908A92C}"/>
    <cellStyle name="Vírgula 3 3 7 3 2" xfId="16413" xr:uid="{2BF9BC1E-75BF-4788-BA9A-E0BED515A5C2}"/>
    <cellStyle name="Vírgula 3 3 7 4" xfId="10381" xr:uid="{B54DC870-272F-446E-805B-43A5F7058A10}"/>
    <cellStyle name="Vírgula 3 3 8" xfId="2271" xr:uid="{81034053-7B18-4C2C-8AE3-5AB006776E84}"/>
    <cellStyle name="Vírgula 3 3 8 2" xfId="5350" xr:uid="{60592767-A1A6-4E0A-87FA-565BFEC6BCF8}"/>
    <cellStyle name="Vírgula 3 3 8 2 2" xfId="14403" xr:uid="{CE34501B-1558-4F18-B93B-28128D18DCBE}"/>
    <cellStyle name="Vírgula 3 3 8 3" xfId="8364" xr:uid="{BB9043B1-EF2A-46D2-B838-BD430AEB58AD}"/>
    <cellStyle name="Vírgula 3 3 8 3 2" xfId="17417" xr:uid="{CF1FEDA8-C429-4582-BD8A-45AFE2EC89EF}"/>
    <cellStyle name="Vírgula 3 3 8 4" xfId="11385" xr:uid="{2DF2C711-F247-42A0-9507-BE6C7024150A}"/>
    <cellStyle name="Vírgula 3 3 9" xfId="3340" xr:uid="{6E9C7620-6E6B-44FF-8551-151CAE6D2A4F}"/>
    <cellStyle name="Vírgula 3 3 9 2" xfId="12393" xr:uid="{B7459C69-3F9C-4489-BE6F-DD6C25436C76}"/>
    <cellStyle name="Vírgula 3 4" xfId="118" xr:uid="{560C1307-1194-4844-A515-E65D9AF82C8D}"/>
    <cellStyle name="Vírgula 3 4 10" xfId="9390" xr:uid="{C83B5B6A-E1E9-4459-8DAD-263101EEC291}"/>
    <cellStyle name="Vírgula 3 4 2" xfId="445" xr:uid="{A9DE2EF6-3238-4003-AB5E-560D83FA8F94}"/>
    <cellStyle name="Vírgula 3 4 2 2" xfId="1204" xr:uid="{E3B8F1F1-E21A-4BAA-861C-3B3EDE290A7D}"/>
    <cellStyle name="Vírgula 3 4 2 2 2" xfId="2208" xr:uid="{AB9F9700-9742-4B6E-BB81-12073693B8B2}"/>
    <cellStyle name="Vírgula 3 4 2 2 2 2" xfId="5287" xr:uid="{5CA24D48-8533-42D7-96C0-5ADE5DE21640}"/>
    <cellStyle name="Vírgula 3 4 2 2 2 2 2" xfId="14340" xr:uid="{06C70117-D60B-429F-93A2-ED083F66CD8E}"/>
    <cellStyle name="Vírgula 3 4 2 2 2 3" xfId="8301" xr:uid="{B55CAF2D-6102-47A9-AC63-DA271EE9B1F0}"/>
    <cellStyle name="Vírgula 3 4 2 2 2 3 2" xfId="17354" xr:uid="{2576E1D8-05DB-4B07-B425-9C95A7811FBA}"/>
    <cellStyle name="Vírgula 3 4 2 2 2 4" xfId="11322" xr:uid="{F8AC41EE-A1BF-496A-B8F6-D66C6D9A6009}"/>
    <cellStyle name="Vírgula 3 4 2 2 3" xfId="3212" xr:uid="{F11FA036-AF17-402B-9FDD-89E08F060E48}"/>
    <cellStyle name="Vírgula 3 4 2 2 3 2" xfId="6291" xr:uid="{324C513F-7C13-4D01-8D5F-C20821714A07}"/>
    <cellStyle name="Vírgula 3 4 2 2 3 2 2" xfId="15344" xr:uid="{EE8D8BA4-E139-4EB0-B8DE-81B9EECE30BC}"/>
    <cellStyle name="Vírgula 3 4 2 2 3 3" xfId="9305" xr:uid="{79EEAC3B-E9F8-4F1A-A1BE-A4C296FE59ED}"/>
    <cellStyle name="Vírgula 3 4 2 2 3 3 2" xfId="18358" xr:uid="{1BA2862C-22BD-4DFC-AE79-0D7ECB1E3BC6}"/>
    <cellStyle name="Vírgula 3 4 2 2 3 4" xfId="12326" xr:uid="{B4EBDC0E-78BB-401B-A37B-7A7A32DA4B6B}"/>
    <cellStyle name="Vírgula 3 4 2 2 4" xfId="4283" xr:uid="{B51D5C7E-4A68-40EE-89F7-141BFCA52143}"/>
    <cellStyle name="Vírgula 3 4 2 2 4 2" xfId="13336" xr:uid="{513BD20A-954D-4060-A734-A065C17F26B6}"/>
    <cellStyle name="Vírgula 3 4 2 2 5" xfId="7297" xr:uid="{24D98905-C052-48F7-85DE-6AF1E55A936D}"/>
    <cellStyle name="Vírgula 3 4 2 2 5 2" xfId="16350" xr:uid="{9DAB959B-4992-4D8E-B370-60B2BABFA31B}"/>
    <cellStyle name="Vírgula 3 4 2 2 6" xfId="10318" xr:uid="{187ACA33-4D5E-4290-9AEF-64F4E8845DDF}"/>
    <cellStyle name="Vírgula 3 4 2 3" xfId="1205" xr:uid="{FCD1F398-F959-4263-AB50-C46E50A19B1D}"/>
    <cellStyle name="Vírgula 3 4 2 3 2" xfId="2209" xr:uid="{A2CF4969-BE0B-423F-A5CD-0071B5195335}"/>
    <cellStyle name="Vírgula 3 4 2 3 2 2" xfId="5288" xr:uid="{F7DF40C5-D224-4199-B4CC-986DC4D3F3C1}"/>
    <cellStyle name="Vírgula 3 4 2 3 2 2 2" xfId="14341" xr:uid="{51452E70-5008-414A-BA13-F92B4413BB76}"/>
    <cellStyle name="Vírgula 3 4 2 3 2 3" xfId="8302" xr:uid="{3F14F85E-AF31-4B80-87D9-E24977F62AFF}"/>
    <cellStyle name="Vírgula 3 4 2 3 2 3 2" xfId="17355" xr:uid="{BCEC95A9-8208-4D0F-86EC-591093DCFD7F}"/>
    <cellStyle name="Vírgula 3 4 2 3 2 4" xfId="11323" xr:uid="{B9F82729-BD56-4140-849A-22BB1173CE2E}"/>
    <cellStyle name="Vírgula 3 4 2 3 3" xfId="3213" xr:uid="{1076731C-4414-4E0A-8239-23006EE1533A}"/>
    <cellStyle name="Vírgula 3 4 2 3 3 2" xfId="6292" xr:uid="{5047AD1D-5338-4805-90E2-8983EAB1CE9A}"/>
    <cellStyle name="Vírgula 3 4 2 3 3 2 2" xfId="15345" xr:uid="{419794C6-6783-40C5-8851-421EFB588409}"/>
    <cellStyle name="Vírgula 3 4 2 3 3 3" xfId="9306" xr:uid="{CAC19FC9-B0AC-4E3B-B556-8E0708B070E6}"/>
    <cellStyle name="Vírgula 3 4 2 3 3 3 2" xfId="18359" xr:uid="{FE6393C7-F314-4FBD-8D40-346B263F272E}"/>
    <cellStyle name="Vírgula 3 4 2 3 3 4" xfId="12327" xr:uid="{CE45A146-3A3C-4813-AEE3-A21AC4A552DE}"/>
    <cellStyle name="Vírgula 3 4 2 3 4" xfId="4284" xr:uid="{A90052B8-3342-415C-B4D2-2C12BD873989}"/>
    <cellStyle name="Vírgula 3 4 2 3 4 2" xfId="13337" xr:uid="{CF5BD10C-548E-4363-B92A-6A21D45508C3}"/>
    <cellStyle name="Vírgula 3 4 2 3 5" xfId="7298" xr:uid="{3D4B57EC-C27B-4DEA-B9CF-35FBF2570054}"/>
    <cellStyle name="Vírgula 3 4 2 3 5 2" xfId="16351" xr:uid="{03076F89-C048-4750-8227-A3878EE1CE87}"/>
    <cellStyle name="Vírgula 3 4 2 3 6" xfId="10319" xr:uid="{02C235CC-1C2F-4A2C-927B-158B37D2D2EA}"/>
    <cellStyle name="Vírgula 3 4 2 4" xfId="1454" xr:uid="{D7A37CDA-7191-4790-95BE-F19DD251D5F5}"/>
    <cellStyle name="Vírgula 3 4 2 4 2" xfId="4533" xr:uid="{3D930ED0-1C8B-4775-8366-374B19A2F0CA}"/>
    <cellStyle name="Vírgula 3 4 2 4 2 2" xfId="13586" xr:uid="{1006D18B-B5A3-4E2D-B6A5-4773108B5F35}"/>
    <cellStyle name="Vírgula 3 4 2 4 3" xfId="7547" xr:uid="{FD0E4CBB-038F-4745-936A-C761D68324F9}"/>
    <cellStyle name="Vírgula 3 4 2 4 3 2" xfId="16600" xr:uid="{C6B018AB-A0C1-4B54-99BF-C8E19DA3DD10}"/>
    <cellStyle name="Vírgula 3 4 2 4 4" xfId="10568" xr:uid="{8DB4A4DC-F826-412B-A8F2-05E762A596C1}"/>
    <cellStyle name="Vírgula 3 4 2 5" xfId="2458" xr:uid="{72AAA8C1-2621-4BC7-8301-8639358426C7}"/>
    <cellStyle name="Vírgula 3 4 2 5 2" xfId="5537" xr:uid="{D72F0E31-7240-4101-BC2E-1D6D6110A5C5}"/>
    <cellStyle name="Vírgula 3 4 2 5 2 2" xfId="14590" xr:uid="{537DEC19-C1C1-4171-B062-52281ADF0F15}"/>
    <cellStyle name="Vírgula 3 4 2 5 3" xfId="8551" xr:uid="{4B89219E-A845-498F-AB40-49678CF12DE0}"/>
    <cellStyle name="Vírgula 3 4 2 5 3 2" xfId="17604" xr:uid="{A71DB9BD-2D8A-43E1-A659-6080B4AFAF40}"/>
    <cellStyle name="Vírgula 3 4 2 5 4" xfId="11572" xr:uid="{EBF9598F-AC8C-44F7-9738-FD8F61A4D687}"/>
    <cellStyle name="Vírgula 3 4 2 6" xfId="3528" xr:uid="{E6A3A578-CC05-4D7C-B7FC-3DC5DD20F952}"/>
    <cellStyle name="Vírgula 3 4 2 6 2" xfId="12581" xr:uid="{3CB153C3-F9EA-4C66-AAC0-679E44A39BB3}"/>
    <cellStyle name="Vírgula 3 4 2 7" xfId="6542" xr:uid="{0B5D7E52-943C-4D23-91F6-EEF2B829FD51}"/>
    <cellStyle name="Vírgula 3 4 2 7 2" xfId="15595" xr:uid="{7BA3CD5F-C82F-494A-AACA-FE3691C84BFE}"/>
    <cellStyle name="Vírgula 3 4 2 8" xfId="9562" xr:uid="{1568936F-9711-4447-9B3F-CA53D4C345E1}"/>
    <cellStyle name="Vírgula 3 4 3" xfId="401" xr:uid="{97423671-4579-4AF3-ABEE-7E4C35C02E8F}"/>
    <cellStyle name="Vírgula 3 4 3 2" xfId="1206" xr:uid="{B2BA7E38-CA05-4469-AF0D-8E877CD9693E}"/>
    <cellStyle name="Vírgula 3 4 3 2 2" xfId="2210" xr:uid="{97F3703B-E6A7-4B90-A8C6-E1D580A53289}"/>
    <cellStyle name="Vírgula 3 4 3 2 2 2" xfId="5289" xr:uid="{7B433CF3-9CBE-4BBE-A578-E5EC79CEACEA}"/>
    <cellStyle name="Vírgula 3 4 3 2 2 2 2" xfId="14342" xr:uid="{F47BD5CE-9E91-4981-A696-A7A450B32046}"/>
    <cellStyle name="Vírgula 3 4 3 2 2 3" xfId="8303" xr:uid="{E30F8111-FBC7-4A00-9BC7-00FB01176178}"/>
    <cellStyle name="Vírgula 3 4 3 2 2 3 2" xfId="17356" xr:uid="{C09D4307-BD7B-4BC4-9C06-9C93E28A13C1}"/>
    <cellStyle name="Vírgula 3 4 3 2 2 4" xfId="11324" xr:uid="{E08370AD-89CB-43E5-BDD7-D14F7B113196}"/>
    <cellStyle name="Vírgula 3 4 3 2 3" xfId="3214" xr:uid="{B8BA1021-5C93-4885-8AD5-07E7C880AB88}"/>
    <cellStyle name="Vírgula 3 4 3 2 3 2" xfId="6293" xr:uid="{DA8C0A98-4260-4122-A091-10F6B9488744}"/>
    <cellStyle name="Vírgula 3 4 3 2 3 2 2" xfId="15346" xr:uid="{A24A162A-DEEA-4383-B166-B8317DB644AD}"/>
    <cellStyle name="Vírgula 3 4 3 2 3 3" xfId="9307" xr:uid="{3EB17BC3-37A2-4E98-A227-CB390CF1C628}"/>
    <cellStyle name="Vírgula 3 4 3 2 3 3 2" xfId="18360" xr:uid="{930D3880-BE6E-4387-9F99-47C79C70D758}"/>
    <cellStyle name="Vírgula 3 4 3 2 3 4" xfId="12328" xr:uid="{7C01D720-3FFF-4776-872F-815AE66A3583}"/>
    <cellStyle name="Vírgula 3 4 3 2 4" xfId="4285" xr:uid="{7EC88ACE-B785-4414-B410-A7B1D09B18CA}"/>
    <cellStyle name="Vírgula 3 4 3 2 4 2" xfId="13338" xr:uid="{C3114305-42C9-4969-8CB7-F639133B61AC}"/>
    <cellStyle name="Vírgula 3 4 3 2 5" xfId="7299" xr:uid="{3F353BC6-7ABC-4B95-A7C3-A48E771E5AFF}"/>
    <cellStyle name="Vírgula 3 4 3 2 5 2" xfId="16352" xr:uid="{6F3A7638-AB48-4087-A7A6-B01550419DD7}"/>
    <cellStyle name="Vírgula 3 4 3 2 6" xfId="10320" xr:uid="{DDFD43C8-8E43-4006-A292-1A2F10433D3D}"/>
    <cellStyle name="Vírgula 3 4 3 3" xfId="1207" xr:uid="{39823E57-A94B-4A7E-92BC-42C51E3487F6}"/>
    <cellStyle name="Vírgula 3 4 3 3 2" xfId="2211" xr:uid="{EF663E90-D37C-4ECC-803A-1641DC70BC71}"/>
    <cellStyle name="Vírgula 3 4 3 3 2 2" xfId="5290" xr:uid="{BA7FF2AB-ADC6-49D0-826F-FB38D8A41869}"/>
    <cellStyle name="Vírgula 3 4 3 3 2 2 2" xfId="14343" xr:uid="{67CF2D6E-CF30-4DF9-BEC5-B139694CA8CC}"/>
    <cellStyle name="Vírgula 3 4 3 3 2 3" xfId="8304" xr:uid="{CDC8DC64-AD35-4543-98CD-701E16341A57}"/>
    <cellStyle name="Vírgula 3 4 3 3 2 3 2" xfId="17357" xr:uid="{EA3F6D73-6629-48B0-8237-E208E2C45E99}"/>
    <cellStyle name="Vírgula 3 4 3 3 2 4" xfId="11325" xr:uid="{5AFBBE63-71B8-4A04-83CE-D2197C9BECBF}"/>
    <cellStyle name="Vírgula 3 4 3 3 3" xfId="3215" xr:uid="{D2EBA1BE-6561-4086-8EA9-D91EE950792C}"/>
    <cellStyle name="Vírgula 3 4 3 3 3 2" xfId="6294" xr:uid="{CBF13FFB-BDA0-44F9-85EB-B59884E82161}"/>
    <cellStyle name="Vírgula 3 4 3 3 3 2 2" xfId="15347" xr:uid="{E3380179-FE0E-4401-8AB1-0289E0E5C538}"/>
    <cellStyle name="Vírgula 3 4 3 3 3 3" xfId="9308" xr:uid="{58DBB18E-A759-417B-84B7-0DC55CF25257}"/>
    <cellStyle name="Vírgula 3 4 3 3 3 3 2" xfId="18361" xr:uid="{F6580C35-2C37-4E63-A198-2D87EB5C465D}"/>
    <cellStyle name="Vírgula 3 4 3 3 3 4" xfId="12329" xr:uid="{6936F6BF-1073-45F9-88A1-29CBDB155433}"/>
    <cellStyle name="Vírgula 3 4 3 3 4" xfId="4286" xr:uid="{B0913177-1800-4835-9030-311693393EA1}"/>
    <cellStyle name="Vírgula 3 4 3 3 4 2" xfId="13339" xr:uid="{4D956CE6-DBF9-4A41-B723-AD28CC483143}"/>
    <cellStyle name="Vírgula 3 4 3 3 5" xfId="7300" xr:uid="{C75EFFA5-B31A-4A25-9242-5D0FCC1F7AAC}"/>
    <cellStyle name="Vírgula 3 4 3 3 5 2" xfId="16353" xr:uid="{B2FC862C-EAAC-4A28-8DD7-A58AD0FCB3E0}"/>
    <cellStyle name="Vírgula 3 4 3 3 6" xfId="10321" xr:uid="{336E66D3-072B-465E-A5A6-0274150AEEA0}"/>
    <cellStyle name="Vírgula 3 4 3 4" xfId="1415" xr:uid="{35EC610D-7C17-4ECB-8906-8E5F3A618B60}"/>
    <cellStyle name="Vírgula 3 4 3 4 2" xfId="4494" xr:uid="{516FABD9-703A-4F17-8029-39A6CD015557}"/>
    <cellStyle name="Vírgula 3 4 3 4 2 2" xfId="13547" xr:uid="{13231A36-F4F6-47C0-B1E0-28C2E6119778}"/>
    <cellStyle name="Vírgula 3 4 3 4 3" xfId="7508" xr:uid="{CEDD2253-83D4-4735-B4DA-C2FBA2B33C6B}"/>
    <cellStyle name="Vírgula 3 4 3 4 3 2" xfId="16561" xr:uid="{CD442D80-CE6E-48FF-A39A-953E7C6FF759}"/>
    <cellStyle name="Vírgula 3 4 3 4 4" xfId="10529" xr:uid="{09E3AA20-DBA9-4D5B-8432-B998032C8EB8}"/>
    <cellStyle name="Vírgula 3 4 3 5" xfId="2419" xr:uid="{5E20F533-7313-4C7E-B1BC-0B327D701F58}"/>
    <cellStyle name="Vírgula 3 4 3 5 2" xfId="5498" xr:uid="{CD0548DB-251A-4987-B96C-66844C20F570}"/>
    <cellStyle name="Vírgula 3 4 3 5 2 2" xfId="14551" xr:uid="{F0015EF1-8A71-46F1-AEB8-B0DFA99212DD}"/>
    <cellStyle name="Vírgula 3 4 3 5 3" xfId="8512" xr:uid="{6C67C088-D4D0-4F02-8475-87E934D9302B}"/>
    <cellStyle name="Vírgula 3 4 3 5 3 2" xfId="17565" xr:uid="{C1C14A49-F89A-4DDC-ACB1-6F065CE1BE78}"/>
    <cellStyle name="Vírgula 3 4 3 5 4" xfId="11533" xr:uid="{11FA034C-0513-49FF-89C8-83D6B839E7E2}"/>
    <cellStyle name="Vírgula 3 4 3 6" xfId="3489" xr:uid="{B0F361FC-F56F-4491-AC96-93D490EA3994}"/>
    <cellStyle name="Vírgula 3 4 3 6 2" xfId="12542" xr:uid="{2D0D5B8C-CD45-47D1-8232-3E32D0FD4D36}"/>
    <cellStyle name="Vírgula 3 4 3 7" xfId="6503" xr:uid="{1B2D24EF-A16B-4463-B321-F0488DAA3E2F}"/>
    <cellStyle name="Vírgula 3 4 3 7 2" xfId="15556" xr:uid="{C5E7DE5F-E1BA-43DB-B2A0-DB886F41F1BC}"/>
    <cellStyle name="Vírgula 3 4 3 8" xfId="9523" xr:uid="{E16C5FBC-DB3F-41AE-884C-4FB5E3419F31}"/>
    <cellStyle name="Vírgula 3 4 4" xfId="1208" xr:uid="{5872A01C-DBE9-4AB3-9A2D-492DB09BF8DB}"/>
    <cellStyle name="Vírgula 3 4 4 2" xfId="2212" xr:uid="{82CD09CA-5A14-4D83-B037-A409BA05BB58}"/>
    <cellStyle name="Vírgula 3 4 4 2 2" xfId="5291" xr:uid="{E33FA6CD-1BAE-40E3-A8F3-17651BB61774}"/>
    <cellStyle name="Vírgula 3 4 4 2 2 2" xfId="14344" xr:uid="{F7F9BBD2-E54B-4D48-B286-279AEA3CA307}"/>
    <cellStyle name="Vírgula 3 4 4 2 3" xfId="8305" xr:uid="{A5E30E33-AD34-438B-AD6A-03D867D76585}"/>
    <cellStyle name="Vírgula 3 4 4 2 3 2" xfId="17358" xr:uid="{36273DF8-53DF-4398-B7C4-7CB0F379D68E}"/>
    <cellStyle name="Vírgula 3 4 4 2 4" xfId="11326" xr:uid="{C637FF7E-A708-4722-86D2-74C37C44955C}"/>
    <cellStyle name="Vírgula 3 4 4 3" xfId="3216" xr:uid="{5576D505-F175-4C11-BCC2-5E4656CA8708}"/>
    <cellStyle name="Vírgula 3 4 4 3 2" xfId="6295" xr:uid="{A1A9FF82-E4AC-4130-9547-B8A4DAFCD160}"/>
    <cellStyle name="Vírgula 3 4 4 3 2 2" xfId="15348" xr:uid="{99A528E5-6662-4B45-8147-92B1BD98B3E4}"/>
    <cellStyle name="Vírgula 3 4 4 3 3" xfId="9309" xr:uid="{496EABA8-90FA-4688-BDA3-78FC4DA6EB01}"/>
    <cellStyle name="Vírgula 3 4 4 3 3 2" xfId="18362" xr:uid="{CB2FEB8B-85D5-46FA-8FAF-0A44CE1121E4}"/>
    <cellStyle name="Vírgula 3 4 4 3 4" xfId="12330" xr:uid="{BA6671E9-755B-404F-98FC-EB9FF2A9A7FE}"/>
    <cellStyle name="Vírgula 3 4 4 4" xfId="4287" xr:uid="{0F7EC178-ED85-4EB6-B136-8D7950DE73A4}"/>
    <cellStyle name="Vírgula 3 4 4 4 2" xfId="13340" xr:uid="{6E38D2E7-205D-4087-A404-F69986BFE2EA}"/>
    <cellStyle name="Vírgula 3 4 4 5" xfId="7301" xr:uid="{F11F851A-77A3-4B88-A66E-900FA8130FB6}"/>
    <cellStyle name="Vírgula 3 4 4 5 2" xfId="16354" xr:uid="{CD90599F-906E-4FD6-8921-1628E8D89D07}"/>
    <cellStyle name="Vírgula 3 4 4 6" xfId="10322" xr:uid="{769C42DD-6630-4303-B2D1-D003A1436B1A}"/>
    <cellStyle name="Vírgula 3 4 5" xfId="1209" xr:uid="{B4868BA4-A105-4D19-B8B5-5F5A13518D3A}"/>
    <cellStyle name="Vírgula 3 4 5 2" xfId="2213" xr:uid="{5D41CB92-BE9A-4DE6-A2E4-CE061BDC50F2}"/>
    <cellStyle name="Vírgula 3 4 5 2 2" xfId="5292" xr:uid="{876A751F-D04A-4EFB-A34C-3E59AFD8F734}"/>
    <cellStyle name="Vírgula 3 4 5 2 2 2" xfId="14345" xr:uid="{9F003427-56B9-4951-A106-FF8902E951C6}"/>
    <cellStyle name="Vírgula 3 4 5 2 3" xfId="8306" xr:uid="{DE4CDD07-F525-4CDC-BDDF-8DC8E4AF8E19}"/>
    <cellStyle name="Vírgula 3 4 5 2 3 2" xfId="17359" xr:uid="{C1916F17-B1C2-4E75-A322-13F3BE10EBF7}"/>
    <cellStyle name="Vírgula 3 4 5 2 4" xfId="11327" xr:uid="{6EE2A437-FC58-4E9D-AFBB-4346E10BFBC6}"/>
    <cellStyle name="Vírgula 3 4 5 3" xfId="3217" xr:uid="{8EF7B53C-8AFC-41BE-AA2F-6B6D4F4ABB31}"/>
    <cellStyle name="Vírgula 3 4 5 3 2" xfId="6296" xr:uid="{FDD37587-9163-4F69-8CFD-9048C907174D}"/>
    <cellStyle name="Vírgula 3 4 5 3 2 2" xfId="15349" xr:uid="{3AA5EF79-AF95-4D55-A638-1D6F5BE2A04C}"/>
    <cellStyle name="Vírgula 3 4 5 3 3" xfId="9310" xr:uid="{FAA2A711-655F-465C-930E-84DFF7342C9F}"/>
    <cellStyle name="Vírgula 3 4 5 3 3 2" xfId="18363" xr:uid="{D4177DAF-72CD-4263-A16A-1061E451C6D0}"/>
    <cellStyle name="Vírgula 3 4 5 3 4" xfId="12331" xr:uid="{F62F5305-1039-4382-8A9A-D1D306202CD7}"/>
    <cellStyle name="Vírgula 3 4 5 4" xfId="4288" xr:uid="{F03EEA61-1C1D-4F99-8B40-656316528A71}"/>
    <cellStyle name="Vírgula 3 4 5 4 2" xfId="13341" xr:uid="{2E64144E-E0BA-49F5-875E-7834F524E994}"/>
    <cellStyle name="Vírgula 3 4 5 5" xfId="7302" xr:uid="{BB1D35B7-7A25-4F65-9F23-D3F9DFBCE6E1}"/>
    <cellStyle name="Vírgula 3 4 5 5 2" xfId="16355" xr:uid="{323ED301-3206-4967-B016-EC55311EF61C}"/>
    <cellStyle name="Vírgula 3 4 5 6" xfId="10323" xr:uid="{EA487BDF-2E65-4AFD-8879-9A56D571C54E}"/>
    <cellStyle name="Vírgula 3 4 6" xfId="1283" xr:uid="{40191776-3252-463C-8667-7646201C8F71}"/>
    <cellStyle name="Vírgula 3 4 6 2" xfId="4362" xr:uid="{9D1031BA-6ACB-45D3-BB14-8D8F331FEC20}"/>
    <cellStyle name="Vírgula 3 4 6 2 2" xfId="13415" xr:uid="{EB5D56FC-B155-4891-8732-1DFD4B187FFD}"/>
    <cellStyle name="Vírgula 3 4 6 3" xfId="7376" xr:uid="{2D6C7840-D519-406C-A099-795FF029768C}"/>
    <cellStyle name="Vírgula 3 4 6 3 2" xfId="16429" xr:uid="{CEF0F5BF-3E24-43B6-AD89-697572FF35FA}"/>
    <cellStyle name="Vírgula 3 4 6 4" xfId="10397" xr:uid="{FEED09E5-FFC4-4919-80E2-F3815A41F34F}"/>
    <cellStyle name="Vírgula 3 4 7" xfId="2287" xr:uid="{B1D36DCB-50E1-4D33-88C1-EC078670200A}"/>
    <cellStyle name="Vírgula 3 4 7 2" xfId="5366" xr:uid="{6F5902D2-17D4-45CB-A08C-C4103E4B1643}"/>
    <cellStyle name="Vírgula 3 4 7 2 2" xfId="14419" xr:uid="{9DC7A283-5BAF-4901-A823-19344B1DDC29}"/>
    <cellStyle name="Vírgula 3 4 7 3" xfId="8380" xr:uid="{D08DEAC1-5DF6-476A-A164-24989D38FE74}"/>
    <cellStyle name="Vírgula 3 4 7 3 2" xfId="17433" xr:uid="{8B9E9650-D6B0-4963-9FAC-EBDFE629EED1}"/>
    <cellStyle name="Vírgula 3 4 7 4" xfId="11401" xr:uid="{2C0AFA47-52C2-4A04-90EA-3FF8B4B19362}"/>
    <cellStyle name="Vírgula 3 4 8" xfId="3356" xr:uid="{4009A51A-8CE0-4E12-A7B9-2E0C4884D5AA}"/>
    <cellStyle name="Vírgula 3 4 8 2" xfId="12409" xr:uid="{88226331-1DFE-4488-A852-DD92C8B33446}"/>
    <cellStyle name="Vírgula 3 4 9" xfId="6370" xr:uid="{6AF55860-EDD0-40C2-90E8-2CDC387A41AB}"/>
    <cellStyle name="Vírgula 3 4 9 2" xfId="15423" xr:uid="{6A8CB877-4E77-4FD5-9E81-CD9BFA243A6E}"/>
    <cellStyle name="Vírgula 3 5" xfId="82" xr:uid="{312EC154-3D56-4586-BE42-7E6ECC363CB5}"/>
    <cellStyle name="Vírgula 3 5 2" xfId="412" xr:uid="{968BF32B-C491-4E06-82D1-3DD2799669AC}"/>
    <cellStyle name="Vírgula 3 5 2 2" xfId="1210" xr:uid="{F077FDFA-AE40-4A1F-904E-84797E2A618B}"/>
    <cellStyle name="Vírgula 3 5 2 2 2" xfId="2214" xr:uid="{445DDD27-EE87-4464-A581-00AA2A02029A}"/>
    <cellStyle name="Vírgula 3 5 2 2 2 2" xfId="5293" xr:uid="{19DC6D9C-1EF4-4ED0-8062-94BC45C9AF54}"/>
    <cellStyle name="Vírgula 3 5 2 2 2 2 2" xfId="14346" xr:uid="{DAA2D9B8-3EB1-43F2-9342-315B81ADA594}"/>
    <cellStyle name="Vírgula 3 5 2 2 2 3" xfId="8307" xr:uid="{B1DD5FDD-7183-4302-B39C-77C24670A25B}"/>
    <cellStyle name="Vírgula 3 5 2 2 2 3 2" xfId="17360" xr:uid="{5D928A35-0794-4E6F-BD5F-63689D2BB572}"/>
    <cellStyle name="Vírgula 3 5 2 2 2 4" xfId="11328" xr:uid="{B071FB5D-4F52-4382-B620-18CC6DED4705}"/>
    <cellStyle name="Vírgula 3 5 2 2 3" xfId="3218" xr:uid="{43823B76-C253-4126-A840-75A607179E5D}"/>
    <cellStyle name="Vírgula 3 5 2 2 3 2" xfId="6297" xr:uid="{8964A33F-47C0-4CDA-969C-75FB983876A5}"/>
    <cellStyle name="Vírgula 3 5 2 2 3 2 2" xfId="15350" xr:uid="{C2B10961-FADD-46A3-BC54-844A8801E273}"/>
    <cellStyle name="Vírgula 3 5 2 2 3 3" xfId="9311" xr:uid="{26B36389-F647-42F5-BBE2-5EFF07982C58}"/>
    <cellStyle name="Vírgula 3 5 2 2 3 3 2" xfId="18364" xr:uid="{816BA4CB-D045-468D-9A4B-2D89C37C41D8}"/>
    <cellStyle name="Vírgula 3 5 2 2 3 4" xfId="12332" xr:uid="{34A611EB-C700-4F40-9FB3-9C9623F79243}"/>
    <cellStyle name="Vírgula 3 5 2 2 4" xfId="4289" xr:uid="{4F844400-8D45-480C-BE62-E058407E80D8}"/>
    <cellStyle name="Vírgula 3 5 2 2 4 2" xfId="13342" xr:uid="{97F16637-299A-4422-81FE-2A42E12DDD70}"/>
    <cellStyle name="Vírgula 3 5 2 2 5" xfId="7303" xr:uid="{F0AA9FB6-A25B-4DB8-983E-7F38C72376DE}"/>
    <cellStyle name="Vírgula 3 5 2 2 5 2" xfId="16356" xr:uid="{0FE4B831-10E0-463D-97DD-E16D29E59BA5}"/>
    <cellStyle name="Vírgula 3 5 2 2 6" xfId="10324" xr:uid="{DB1A9988-84BB-48BF-896F-F4FA2E8C0932}"/>
    <cellStyle name="Vírgula 3 5 2 3" xfId="1211" xr:uid="{23C9253A-C84A-4019-83A6-ED7E863CE183}"/>
    <cellStyle name="Vírgula 3 5 2 3 2" xfId="2215" xr:uid="{72118BBA-C0CC-49FE-9BF7-71882B88854C}"/>
    <cellStyle name="Vírgula 3 5 2 3 2 2" xfId="5294" xr:uid="{EF09E006-131A-4E31-9D19-CCAD337F254A}"/>
    <cellStyle name="Vírgula 3 5 2 3 2 2 2" xfId="14347" xr:uid="{59C471CF-3B74-4BE1-9E26-89CFB8275E09}"/>
    <cellStyle name="Vírgula 3 5 2 3 2 3" xfId="8308" xr:uid="{583BCB78-12AC-4BA8-BB76-ACCC337C2FBC}"/>
    <cellStyle name="Vírgula 3 5 2 3 2 3 2" xfId="17361" xr:uid="{9103F4B1-DDB1-4DF3-8D02-F0199226802C}"/>
    <cellStyle name="Vírgula 3 5 2 3 2 4" xfId="11329" xr:uid="{DE74E5C5-41E0-4EBD-A6EA-82332007D9DE}"/>
    <cellStyle name="Vírgula 3 5 2 3 3" xfId="3219" xr:uid="{71C3F3FC-AAE0-4DC1-98D7-616E90A6291A}"/>
    <cellStyle name="Vírgula 3 5 2 3 3 2" xfId="6298" xr:uid="{12BBBFC3-B728-43A1-9873-BD3AD86027AD}"/>
    <cellStyle name="Vírgula 3 5 2 3 3 2 2" xfId="15351" xr:uid="{E6559493-EE43-4675-8E13-29D6541528BD}"/>
    <cellStyle name="Vírgula 3 5 2 3 3 3" xfId="9312" xr:uid="{5CB37175-9B5E-494A-BA14-02897380E967}"/>
    <cellStyle name="Vírgula 3 5 2 3 3 3 2" xfId="18365" xr:uid="{A88A537E-129C-4C1B-8963-C40160FCD86C}"/>
    <cellStyle name="Vírgula 3 5 2 3 3 4" xfId="12333" xr:uid="{0216F840-66A3-42D6-93C9-B7D6A67CE0D4}"/>
    <cellStyle name="Vírgula 3 5 2 3 4" xfId="4290" xr:uid="{E6F888D9-88B6-45E4-8635-120F3638DFD2}"/>
    <cellStyle name="Vírgula 3 5 2 3 4 2" xfId="13343" xr:uid="{0DA585DB-4B51-4F25-9198-70AEC3FDEA03}"/>
    <cellStyle name="Vírgula 3 5 2 3 5" xfId="7304" xr:uid="{37EA8516-4297-493F-8081-7775F103B348}"/>
    <cellStyle name="Vírgula 3 5 2 3 5 2" xfId="16357" xr:uid="{8B96DE75-AF4D-4822-AA6F-F4FE6D2DFAAE}"/>
    <cellStyle name="Vírgula 3 5 2 3 6" xfId="10325" xr:uid="{806C684C-A773-4DEC-A26C-7A2573D4492B}"/>
    <cellStyle name="Vírgula 3 5 2 4" xfId="1422" xr:uid="{7DA0DF3A-0EEF-4808-9C7E-688D636A9F30}"/>
    <cellStyle name="Vírgula 3 5 2 4 2" xfId="4501" xr:uid="{3343AAF3-FAAD-4757-960A-F2259099AFBB}"/>
    <cellStyle name="Vírgula 3 5 2 4 2 2" xfId="13554" xr:uid="{32483B51-0530-42F9-BA3C-05F56C3676A8}"/>
    <cellStyle name="Vírgula 3 5 2 4 3" xfId="7515" xr:uid="{6F6C60C4-CFE2-45A1-8A55-8E2F96C400FC}"/>
    <cellStyle name="Vírgula 3 5 2 4 3 2" xfId="16568" xr:uid="{85F0BEDE-F768-4F47-A9CB-17EB38164E4F}"/>
    <cellStyle name="Vírgula 3 5 2 4 4" xfId="10536" xr:uid="{34C754E3-F2D9-4C30-A47F-CB56FD7353C9}"/>
    <cellStyle name="Vírgula 3 5 2 5" xfId="2426" xr:uid="{FFB91A51-3262-4A4A-AB3F-671A10D8F16D}"/>
    <cellStyle name="Vírgula 3 5 2 5 2" xfId="5505" xr:uid="{92CCFA98-D0CD-4A2B-B477-6AA665279301}"/>
    <cellStyle name="Vírgula 3 5 2 5 2 2" xfId="14558" xr:uid="{A5607892-A909-4F4F-A9DD-2FC55EB56DB3}"/>
    <cellStyle name="Vírgula 3 5 2 5 3" xfId="8519" xr:uid="{2401B700-8957-4871-A630-7AFC636A3C91}"/>
    <cellStyle name="Vírgula 3 5 2 5 3 2" xfId="17572" xr:uid="{4D254B93-383F-4D97-8029-BEF586F9AEF7}"/>
    <cellStyle name="Vírgula 3 5 2 5 4" xfId="11540" xr:uid="{F4D8DEC2-052A-4A01-87EB-465ABF9EB9A3}"/>
    <cellStyle name="Vírgula 3 5 2 6" xfId="3496" xr:uid="{A5861FAD-65F5-4C64-8743-D89C2E843EC9}"/>
    <cellStyle name="Vírgula 3 5 2 6 2" xfId="12549" xr:uid="{67E85563-F927-4472-93C6-79C5B96014C7}"/>
    <cellStyle name="Vírgula 3 5 2 7" xfId="6510" xr:uid="{53C218E3-42E9-4460-9044-41752D6D697E}"/>
    <cellStyle name="Vírgula 3 5 2 7 2" xfId="15563" xr:uid="{9D62504A-E3F3-4472-A502-A215449C7878}"/>
    <cellStyle name="Vírgula 3 5 2 8" xfId="9530" xr:uid="{39F37867-E2A0-432B-BB17-1FD75C6CF99E}"/>
    <cellStyle name="Vírgula 3 5 3" xfId="1212" xr:uid="{D8546FA6-B255-4C4C-810D-56F887534503}"/>
    <cellStyle name="Vírgula 3 5 3 2" xfId="2216" xr:uid="{A843F988-E456-4702-A571-C6C14AF24627}"/>
    <cellStyle name="Vírgula 3 5 3 2 2" xfId="5295" xr:uid="{52778DCB-E27C-4963-92E6-3C8724E76021}"/>
    <cellStyle name="Vírgula 3 5 3 2 2 2" xfId="14348" xr:uid="{CE06A018-DAF5-4168-9A0D-BBC1F82FF3FD}"/>
    <cellStyle name="Vírgula 3 5 3 2 3" xfId="8309" xr:uid="{05EBD659-7927-4E38-BD47-CA08BFD8E046}"/>
    <cellStyle name="Vírgula 3 5 3 2 3 2" xfId="17362" xr:uid="{A93A8C6C-64CB-476D-A179-1B360311AC44}"/>
    <cellStyle name="Vírgula 3 5 3 2 4" xfId="11330" xr:uid="{DCAA47B0-9ABB-4F1A-ABC6-2E5B7D9B9419}"/>
    <cellStyle name="Vírgula 3 5 3 3" xfId="3220" xr:uid="{6C3A7D5C-A216-433A-BD3D-8E912A5EEAF0}"/>
    <cellStyle name="Vírgula 3 5 3 3 2" xfId="6299" xr:uid="{EE5E1800-4DD0-4ABA-9429-2E5AAC3AC833}"/>
    <cellStyle name="Vírgula 3 5 3 3 2 2" xfId="15352" xr:uid="{0563B3B3-294A-4AAD-BBDD-EE602A42F557}"/>
    <cellStyle name="Vírgula 3 5 3 3 3" xfId="9313" xr:uid="{4418FCA8-5D12-4044-B721-1A10ED696E73}"/>
    <cellStyle name="Vírgula 3 5 3 3 3 2" xfId="18366" xr:uid="{CC187294-FD1C-46AD-AFA4-D8774A66C9D9}"/>
    <cellStyle name="Vírgula 3 5 3 3 4" xfId="12334" xr:uid="{821DB3BD-4DE9-4687-8AC1-723E90E25A0E}"/>
    <cellStyle name="Vírgula 3 5 3 4" xfId="4291" xr:uid="{5184ED33-2013-4986-9975-1A556D727BA2}"/>
    <cellStyle name="Vírgula 3 5 3 4 2" xfId="13344" xr:uid="{571B07A5-96DA-440B-B179-6E092F88772E}"/>
    <cellStyle name="Vírgula 3 5 3 5" xfId="7305" xr:uid="{22C15B11-5881-4FDC-AB4D-2EC4B0D8F94C}"/>
    <cellStyle name="Vírgula 3 5 3 5 2" xfId="16358" xr:uid="{2E6CC723-CB02-4E33-AE36-9748B8C50E85}"/>
    <cellStyle name="Vírgula 3 5 3 6" xfId="10326" xr:uid="{11FB365F-B9D0-49E7-A753-E638DD92E5FF}"/>
    <cellStyle name="Vírgula 3 5 4" xfId="1213" xr:uid="{176A8E49-4784-4981-90E3-53E4F04573B1}"/>
    <cellStyle name="Vírgula 3 5 4 2" xfId="2217" xr:uid="{3CD90D26-8122-420E-A1A5-5AF967649FAB}"/>
    <cellStyle name="Vírgula 3 5 4 2 2" xfId="5296" xr:uid="{F014FEB3-DCF9-418E-A801-49ABBAD50E61}"/>
    <cellStyle name="Vírgula 3 5 4 2 2 2" xfId="14349" xr:uid="{53ABFCB0-2280-428F-B388-967906D893D8}"/>
    <cellStyle name="Vírgula 3 5 4 2 3" xfId="8310" xr:uid="{DAEE6358-AA55-4618-9850-5632B44BEFEB}"/>
    <cellStyle name="Vírgula 3 5 4 2 3 2" xfId="17363" xr:uid="{296133F1-CBD9-4211-A12B-25C1CD46AC94}"/>
    <cellStyle name="Vírgula 3 5 4 2 4" xfId="11331" xr:uid="{6551FFF2-BEDB-4C5A-8BCF-2F65DE584EDF}"/>
    <cellStyle name="Vírgula 3 5 4 3" xfId="3221" xr:uid="{0C9CCC96-05A3-4824-9E28-1972DB3F6A34}"/>
    <cellStyle name="Vírgula 3 5 4 3 2" xfId="6300" xr:uid="{F62C6794-1ABE-4A78-9260-1EF00CC2456E}"/>
    <cellStyle name="Vírgula 3 5 4 3 2 2" xfId="15353" xr:uid="{51D87100-4CEE-4D13-958B-433BB05D4E1C}"/>
    <cellStyle name="Vírgula 3 5 4 3 3" xfId="9314" xr:uid="{86D75527-C478-40D2-965A-43D75457065F}"/>
    <cellStyle name="Vírgula 3 5 4 3 3 2" xfId="18367" xr:uid="{EA07760F-E35B-4F63-8B4A-6C68C10059AE}"/>
    <cellStyle name="Vírgula 3 5 4 3 4" xfId="12335" xr:uid="{14515701-B2FB-430E-9154-E6A110A703D9}"/>
    <cellStyle name="Vírgula 3 5 4 4" xfId="4292" xr:uid="{406C0CAB-D8F9-40C4-84CE-A73A72333DD7}"/>
    <cellStyle name="Vírgula 3 5 4 4 2" xfId="13345" xr:uid="{F91DC045-28CE-48ED-AADA-8047D33E4ACC}"/>
    <cellStyle name="Vírgula 3 5 4 5" xfId="7306" xr:uid="{4274AEA1-C9CA-4D9B-BF7E-86B280CDBA2F}"/>
    <cellStyle name="Vírgula 3 5 4 5 2" xfId="16359" xr:uid="{EF02ABE6-8291-4F2B-8BBB-9F00178F0F6F}"/>
    <cellStyle name="Vírgula 3 5 4 6" xfId="10327" xr:uid="{428DEE75-0505-401C-ACE7-642D9A73AAFE}"/>
    <cellStyle name="Vírgula 3 5 5" xfId="1251" xr:uid="{09C7B84A-0F09-4A33-86DF-121BC7D66CB9}"/>
    <cellStyle name="Vírgula 3 5 5 2" xfId="4330" xr:uid="{3F5841B5-E6CE-473A-8B53-BADBB9E27AB3}"/>
    <cellStyle name="Vírgula 3 5 5 2 2" xfId="13383" xr:uid="{594ADD02-180D-4F86-BD28-BBF0BDCD2BBC}"/>
    <cellStyle name="Vírgula 3 5 5 3" xfId="7344" xr:uid="{A5165B89-764A-44F8-9A0B-E34A27F91ECE}"/>
    <cellStyle name="Vírgula 3 5 5 3 2" xfId="16397" xr:uid="{C890EDC1-5FF7-4985-ABED-1FD3D8CC8BCB}"/>
    <cellStyle name="Vírgula 3 5 5 4" xfId="10365" xr:uid="{5D8CAF4D-6CE8-436F-8175-A9A1B6F7C62E}"/>
    <cellStyle name="Vírgula 3 5 6" xfId="2255" xr:uid="{B0E649A8-B716-4232-9AA7-AC138531FB19}"/>
    <cellStyle name="Vírgula 3 5 6 2" xfId="5334" xr:uid="{FCC2EEDC-4177-4A65-A04D-BAC1087EA1C5}"/>
    <cellStyle name="Vírgula 3 5 6 2 2" xfId="14387" xr:uid="{10124685-9078-48EC-B039-3C31D187F28A}"/>
    <cellStyle name="Vírgula 3 5 6 3" xfId="8348" xr:uid="{3D289D1D-F707-49CA-B38F-B6B8A88BAFC1}"/>
    <cellStyle name="Vírgula 3 5 6 3 2" xfId="17401" xr:uid="{56EFD556-F523-4A6E-AA6E-28801701EE1A}"/>
    <cellStyle name="Vírgula 3 5 6 4" xfId="11369" xr:uid="{52152C5C-E672-4601-AFC2-2D68D188674E}"/>
    <cellStyle name="Vírgula 3 5 7" xfId="3324" xr:uid="{5E711C4A-0C80-420B-9638-B3FC44F5508E}"/>
    <cellStyle name="Vírgula 3 5 7 2" xfId="12377" xr:uid="{1F9BD2EF-5559-42ED-B498-9DD5A87BD53A}"/>
    <cellStyle name="Vírgula 3 5 8" xfId="6338" xr:uid="{A617E7C3-DFD8-4323-B209-5EB8450444F6}"/>
    <cellStyle name="Vírgula 3 5 8 2" xfId="15391" xr:uid="{6065516F-1B82-4C42-A095-2B8C1BF1AFA2}"/>
    <cellStyle name="Vírgula 3 5 9" xfId="9358" xr:uid="{DD2F2E99-708F-4DC7-AED5-13D0A4A346C6}"/>
    <cellStyle name="Vírgula 3 6" xfId="406" xr:uid="{7291D5DB-D8D1-4040-A541-9F8D5B73568C}"/>
    <cellStyle name="Vírgula 3 6 2" xfId="1214" xr:uid="{7BC5E114-6C2B-4842-B48E-E0A650EBEA32}"/>
    <cellStyle name="Vírgula 3 6 2 2" xfId="2218" xr:uid="{5EC59C20-B3CF-41BA-8325-E25B6FBBF64E}"/>
    <cellStyle name="Vírgula 3 6 2 2 2" xfId="5297" xr:uid="{9A6782EB-AFAC-437B-A3E9-3537BCD68167}"/>
    <cellStyle name="Vírgula 3 6 2 2 2 2" xfId="14350" xr:uid="{2DAFBDE1-6A53-4142-84F0-9C397FD2416E}"/>
    <cellStyle name="Vírgula 3 6 2 2 3" xfId="8311" xr:uid="{43480D90-5EFB-42A1-8575-7684404CC557}"/>
    <cellStyle name="Vírgula 3 6 2 2 3 2" xfId="17364" xr:uid="{8B9AA0A8-0F5C-44A2-8D1C-60CC7F84B808}"/>
    <cellStyle name="Vírgula 3 6 2 2 4" xfId="11332" xr:uid="{7457EFCF-2761-45E3-BE8C-C5A8BF46F482}"/>
    <cellStyle name="Vírgula 3 6 2 3" xfId="3222" xr:uid="{442A22FD-48A3-4DA3-B025-0236B98BA9F3}"/>
    <cellStyle name="Vírgula 3 6 2 3 2" xfId="6301" xr:uid="{F0505236-A6B2-4AF5-9BBC-73B8D3209D24}"/>
    <cellStyle name="Vírgula 3 6 2 3 2 2" xfId="15354" xr:uid="{5B95AEFC-4B38-4066-8EB9-72CBBF381BAB}"/>
    <cellStyle name="Vírgula 3 6 2 3 3" xfId="9315" xr:uid="{0DF94F7F-907A-4CFB-BD3E-22F9E29E5F0D}"/>
    <cellStyle name="Vírgula 3 6 2 3 3 2" xfId="18368" xr:uid="{CC0B84E1-3BC2-4832-8C53-478B3EAD5CA2}"/>
    <cellStyle name="Vírgula 3 6 2 3 4" xfId="12336" xr:uid="{FB6CB3F5-2470-43A4-A53A-AB0D8428B12E}"/>
    <cellStyle name="Vírgula 3 6 2 4" xfId="4293" xr:uid="{FA51123C-D8C3-4374-B8BA-128A86AC2859}"/>
    <cellStyle name="Vírgula 3 6 2 4 2" xfId="13346" xr:uid="{E53E9854-0C85-403A-812C-95FCA64EA886}"/>
    <cellStyle name="Vírgula 3 6 2 5" xfId="7307" xr:uid="{F47D60BF-EB3C-48C1-AC94-3B4E0A2345B0}"/>
    <cellStyle name="Vírgula 3 6 2 5 2" xfId="16360" xr:uid="{E09D3266-82BA-4B8E-A8F1-570A0D66EDE1}"/>
    <cellStyle name="Vírgula 3 6 2 6" xfId="10328" xr:uid="{6E47AFEE-BF27-4AD4-BA96-43ABB3FBB690}"/>
    <cellStyle name="Vírgula 3 6 3" xfId="1215" xr:uid="{5A13AFF9-94F7-46FD-A33D-B96AC342A30F}"/>
    <cellStyle name="Vírgula 3 6 3 2" xfId="2219" xr:uid="{928C4F87-83FA-4090-9961-397C42E9577E}"/>
    <cellStyle name="Vírgula 3 6 3 2 2" xfId="5298" xr:uid="{76711C88-1060-4675-B421-600681E08542}"/>
    <cellStyle name="Vírgula 3 6 3 2 2 2" xfId="14351" xr:uid="{4BD0A9D7-C234-48D4-9ACE-1D1CA0DDF010}"/>
    <cellStyle name="Vírgula 3 6 3 2 3" xfId="8312" xr:uid="{B01C6C4A-5C73-484A-88AD-A346B4C73E20}"/>
    <cellStyle name="Vírgula 3 6 3 2 3 2" xfId="17365" xr:uid="{7D99F542-37A6-4402-B6B7-0E4DCB55E519}"/>
    <cellStyle name="Vírgula 3 6 3 2 4" xfId="11333" xr:uid="{74DB574E-7E49-4F85-92B9-719336626898}"/>
    <cellStyle name="Vírgula 3 6 3 3" xfId="3223" xr:uid="{CA114BAA-44D2-4842-9E9C-C2D20D045659}"/>
    <cellStyle name="Vírgula 3 6 3 3 2" xfId="6302" xr:uid="{F6BC6CDF-8F73-468F-9A89-D156434B00C6}"/>
    <cellStyle name="Vírgula 3 6 3 3 2 2" xfId="15355" xr:uid="{D074B297-8603-49EF-B399-DF4331A913D1}"/>
    <cellStyle name="Vírgula 3 6 3 3 3" xfId="9316" xr:uid="{804A91A6-28E4-4F5A-8575-3E1DA78B6838}"/>
    <cellStyle name="Vírgula 3 6 3 3 3 2" xfId="18369" xr:uid="{8506D216-6656-4E15-8212-21933C5F703B}"/>
    <cellStyle name="Vírgula 3 6 3 3 4" xfId="12337" xr:uid="{F2305AB0-4F55-4972-B76D-14B64C1B8F5F}"/>
    <cellStyle name="Vírgula 3 6 3 4" xfId="4294" xr:uid="{882EDC69-F821-4C35-9F4A-21DA4638247E}"/>
    <cellStyle name="Vírgula 3 6 3 4 2" xfId="13347" xr:uid="{1D77E0BD-C0DC-4993-B110-0C0A4F7C0F9E}"/>
    <cellStyle name="Vírgula 3 6 3 5" xfId="7308" xr:uid="{DBEC3ADF-C1A6-40E7-B83F-57492704646B}"/>
    <cellStyle name="Vírgula 3 6 3 5 2" xfId="16361" xr:uid="{818543A5-510C-4B6E-A4BC-2F9B3783FD2A}"/>
    <cellStyle name="Vírgula 3 6 3 6" xfId="10329" xr:uid="{85EC1F10-0FFE-4D80-B023-C50EF37CB3AE}"/>
    <cellStyle name="Vírgula 3 6 4" xfId="1417" xr:uid="{10E913B3-706B-4A14-988F-8F26693F71ED}"/>
    <cellStyle name="Vírgula 3 6 4 2" xfId="4496" xr:uid="{323D3017-698A-4213-8416-A7E9FDC69530}"/>
    <cellStyle name="Vírgula 3 6 4 2 2" xfId="13549" xr:uid="{6971CCF8-1CAC-4920-B387-4432A6F9ADA1}"/>
    <cellStyle name="Vírgula 3 6 4 3" xfId="7510" xr:uid="{04FF220E-1092-4D1F-8213-B0BA6BA9DAA1}"/>
    <cellStyle name="Vírgula 3 6 4 3 2" xfId="16563" xr:uid="{B60668C3-8256-4700-A9BA-4575030D673F}"/>
    <cellStyle name="Vírgula 3 6 4 4" xfId="10531" xr:uid="{DB562FC7-9BCB-46E1-8D0F-D9E71D665AA6}"/>
    <cellStyle name="Vírgula 3 6 5" xfId="2421" xr:uid="{5D1D1914-2EA5-44C1-BE12-9B9DF388A5E2}"/>
    <cellStyle name="Vírgula 3 6 5 2" xfId="5500" xr:uid="{A4AA41B3-AA6B-4E1D-A73C-953C7AC7CEF8}"/>
    <cellStyle name="Vírgula 3 6 5 2 2" xfId="14553" xr:uid="{42E51CDC-A38F-4672-81FB-932D6A56B11F}"/>
    <cellStyle name="Vírgula 3 6 5 3" xfId="8514" xr:uid="{44B935AE-219F-450C-9E41-8FC2D43F5B0F}"/>
    <cellStyle name="Vírgula 3 6 5 3 2" xfId="17567" xr:uid="{E931E379-783A-4CE9-B058-954BB173AFDF}"/>
    <cellStyle name="Vírgula 3 6 5 4" xfId="11535" xr:uid="{0A5B6B04-D8EF-4C34-B0E6-AF1C8B8FD9FA}"/>
    <cellStyle name="Vírgula 3 6 6" xfId="3491" xr:uid="{4E5FF6E7-1B26-4E93-89DF-703DEB9A8361}"/>
    <cellStyle name="Vírgula 3 6 6 2" xfId="12544" xr:uid="{066EF4A0-B7F9-4F83-B086-FB202B4716C5}"/>
    <cellStyle name="Vírgula 3 6 7" xfId="6505" xr:uid="{AC64FA04-B4B6-42C2-A8CC-A3D4D445A62D}"/>
    <cellStyle name="Vírgula 3 6 7 2" xfId="15558" xr:uid="{D79F467F-C911-47A0-9BB9-1F74F813E84B}"/>
    <cellStyle name="Vírgula 3 6 8" xfId="9525" xr:uid="{3CC46313-8AE2-4458-B234-F1499BB88814}"/>
    <cellStyle name="Vírgula 3 7" xfId="391" xr:uid="{8C84894E-2642-40DA-970C-0AA77DDF8690}"/>
    <cellStyle name="Vírgula 3 7 2" xfId="1216" xr:uid="{941C0ED6-97E3-4F1F-92E4-C6C933638389}"/>
    <cellStyle name="Vírgula 3 7 2 2" xfId="2220" xr:uid="{2A20AA2E-BDEF-4D4D-8184-5D46499940F8}"/>
    <cellStyle name="Vírgula 3 7 2 2 2" xfId="5299" xr:uid="{5F2D6967-D782-4F6B-BAD4-E306546B8976}"/>
    <cellStyle name="Vírgula 3 7 2 2 2 2" xfId="14352" xr:uid="{B231CF30-12C6-4933-BE77-1EB12C26EDCA}"/>
    <cellStyle name="Vírgula 3 7 2 2 3" xfId="8313" xr:uid="{39E07731-56A1-48C4-B1C6-BA4151830B3E}"/>
    <cellStyle name="Vírgula 3 7 2 2 3 2" xfId="17366" xr:uid="{0A02D94C-5073-44BC-A02E-FE56C6ABBA24}"/>
    <cellStyle name="Vírgula 3 7 2 2 4" xfId="11334" xr:uid="{D65AE433-955B-498F-8F1D-7D80EADA255B}"/>
    <cellStyle name="Vírgula 3 7 2 3" xfId="3224" xr:uid="{9E16445D-47FF-407C-AEE5-8D5A52F00ED8}"/>
    <cellStyle name="Vírgula 3 7 2 3 2" xfId="6303" xr:uid="{B81892FC-558C-4716-A09A-B0C24D873588}"/>
    <cellStyle name="Vírgula 3 7 2 3 2 2" xfId="15356" xr:uid="{8C2449EE-3CCD-4056-97EF-594D57BA9F65}"/>
    <cellStyle name="Vírgula 3 7 2 3 3" xfId="9317" xr:uid="{11CF52A7-D175-41BF-84AF-A1C1BA3610D5}"/>
    <cellStyle name="Vírgula 3 7 2 3 3 2" xfId="18370" xr:uid="{6817ACA3-8571-4341-A58C-9E58FB3DDCAA}"/>
    <cellStyle name="Vírgula 3 7 2 3 4" xfId="12338" xr:uid="{A1B3D997-AA5E-46E1-B603-72021DB0262C}"/>
    <cellStyle name="Vírgula 3 7 2 4" xfId="4295" xr:uid="{E37336EC-2625-4D67-9A67-6553FDECBCA7}"/>
    <cellStyle name="Vírgula 3 7 2 4 2" xfId="13348" xr:uid="{B4E0ECDC-16D0-405A-A70E-8C2F9619FEDE}"/>
    <cellStyle name="Vírgula 3 7 2 5" xfId="7309" xr:uid="{6086EACF-FFBC-4F7C-9FEB-361F98EF7B9A}"/>
    <cellStyle name="Vírgula 3 7 2 5 2" xfId="16362" xr:uid="{0635ACEE-8427-4A5E-96D4-F48CF1E5AA42}"/>
    <cellStyle name="Vírgula 3 7 2 6" xfId="10330" xr:uid="{99705C48-B0A9-42C7-AC0E-E3311289AA1E}"/>
    <cellStyle name="Vírgula 3 7 3" xfId="1217" xr:uid="{137A8403-7646-48DB-8BAC-B9B8DE3CB510}"/>
    <cellStyle name="Vírgula 3 7 3 2" xfId="2221" xr:uid="{D67772B4-29AC-42D0-9410-97D60DDC2ABF}"/>
    <cellStyle name="Vírgula 3 7 3 2 2" xfId="5300" xr:uid="{4F1BCDCF-27A5-4CE4-9C6C-8CA733BC5CC6}"/>
    <cellStyle name="Vírgula 3 7 3 2 2 2" xfId="14353" xr:uid="{0204A31C-292C-4E7A-A939-BA9D37DC8A53}"/>
    <cellStyle name="Vírgula 3 7 3 2 3" xfId="8314" xr:uid="{4F27B9CC-3173-4566-8DE5-A36E6524902E}"/>
    <cellStyle name="Vírgula 3 7 3 2 3 2" xfId="17367" xr:uid="{F2A9C32F-C051-42C1-B5F7-5875F6A3F258}"/>
    <cellStyle name="Vírgula 3 7 3 2 4" xfId="11335" xr:uid="{7099BFF8-AADA-42B6-9844-CB81A98765C6}"/>
    <cellStyle name="Vírgula 3 7 3 3" xfId="3225" xr:uid="{C2F96FD0-12EE-49B5-B5C7-3AFC5671A545}"/>
    <cellStyle name="Vírgula 3 7 3 3 2" xfId="6304" xr:uid="{DB312B36-51B6-4B2E-BF7C-51CA50FCA288}"/>
    <cellStyle name="Vírgula 3 7 3 3 2 2" xfId="15357" xr:uid="{C39CC2B1-422E-41E1-9EB4-807C25A7B898}"/>
    <cellStyle name="Vírgula 3 7 3 3 3" xfId="9318" xr:uid="{EC180AF7-F1FC-4239-8208-7B1FE1D72A17}"/>
    <cellStyle name="Vírgula 3 7 3 3 3 2" xfId="18371" xr:uid="{64A7CE75-B194-48B7-AAC2-DAF1A7FC145C}"/>
    <cellStyle name="Vírgula 3 7 3 3 4" xfId="12339" xr:uid="{8513C094-EB0C-43A7-AA2B-098E3636A8A4}"/>
    <cellStyle name="Vírgula 3 7 3 4" xfId="4296" xr:uid="{B789D750-37C3-4DD3-B7C4-AF717EC1B615}"/>
    <cellStyle name="Vírgula 3 7 3 4 2" xfId="13349" xr:uid="{6B3C551C-790B-4FBD-96DC-CA3F2C2FC17C}"/>
    <cellStyle name="Vírgula 3 7 3 5" xfId="7310" xr:uid="{786BC0AD-88C5-4EA4-82EA-482E8180387C}"/>
    <cellStyle name="Vírgula 3 7 3 5 2" xfId="16363" xr:uid="{720886BC-4222-462E-872E-E3FDE1D613F2}"/>
    <cellStyle name="Vírgula 3 7 3 6" xfId="10331" xr:uid="{550E44EA-6313-487A-8886-5A8F354337B5}"/>
    <cellStyle name="Vírgula 3 7 4" xfId="1409" xr:uid="{D01DD2F4-0267-4DAB-BCC6-F4612B4AA638}"/>
    <cellStyle name="Vírgula 3 7 4 2" xfId="4488" xr:uid="{A2D777B6-5550-476A-B9DE-365E23F64BA2}"/>
    <cellStyle name="Vírgula 3 7 4 2 2" xfId="13541" xr:uid="{2666CCA0-E3AE-46A2-97B8-F32A0C1A1D4B}"/>
    <cellStyle name="Vírgula 3 7 4 3" xfId="7502" xr:uid="{8F013FF6-0EA1-44BD-A40D-3B4AC5F9F5BD}"/>
    <cellStyle name="Vírgula 3 7 4 3 2" xfId="16555" xr:uid="{75D4C843-6429-4255-8640-D6A270B42EEC}"/>
    <cellStyle name="Vírgula 3 7 4 4" xfId="10523" xr:uid="{FEA8C5C7-709D-4494-9D9E-4134A029B437}"/>
    <cellStyle name="Vírgula 3 7 5" xfId="2413" xr:uid="{4E38089A-542E-495D-AFBA-11120DC9E8EC}"/>
    <cellStyle name="Vírgula 3 7 5 2" xfId="5492" xr:uid="{C14092E2-A91D-45C3-B795-D445C63A0E33}"/>
    <cellStyle name="Vírgula 3 7 5 2 2" xfId="14545" xr:uid="{829DE174-4B22-4F32-AA37-7CC82C9F1ABE}"/>
    <cellStyle name="Vírgula 3 7 5 3" xfId="8506" xr:uid="{C1860007-0275-4239-A15F-4DDCD4910A3C}"/>
    <cellStyle name="Vírgula 3 7 5 3 2" xfId="17559" xr:uid="{E9ECA5B3-8A69-43F3-B170-E953F5551957}"/>
    <cellStyle name="Vírgula 3 7 5 4" xfId="11527" xr:uid="{CFEC2C78-4F35-4F10-827F-5A377ABB44CB}"/>
    <cellStyle name="Vírgula 3 7 6" xfId="3483" xr:uid="{275C299D-869B-4591-A915-CEEFB4F2CE2A}"/>
    <cellStyle name="Vírgula 3 7 6 2" xfId="12536" xr:uid="{2733E615-E272-41E6-ABC2-04750D64E69A}"/>
    <cellStyle name="Vírgula 3 7 7" xfId="6497" xr:uid="{27CB72DD-E5DD-40FA-BAAE-5F97463CF368}"/>
    <cellStyle name="Vírgula 3 7 7 2" xfId="15550" xr:uid="{88119DB9-50A6-4B45-92B8-91EB7529C30A}"/>
    <cellStyle name="Vírgula 3 7 8" xfId="9517" xr:uid="{C3A639BE-ED46-45FE-9C5A-FD3FD7E24E23}"/>
    <cellStyle name="Vírgula 3 8" xfId="1218" xr:uid="{33481094-5027-495C-B327-9A29C7BE4293}"/>
    <cellStyle name="Vírgula 3 8 2" xfId="2222" xr:uid="{7B20E48F-9373-4C55-9242-59950168D34B}"/>
    <cellStyle name="Vírgula 3 8 2 2" xfId="5301" xr:uid="{DCA1FD5D-DCFB-4711-9ABF-607300377366}"/>
    <cellStyle name="Vírgula 3 8 2 2 2" xfId="14354" xr:uid="{F3867DBC-25DA-412E-A09D-30285566B99A}"/>
    <cellStyle name="Vírgula 3 8 2 3" xfId="8315" xr:uid="{69113836-7EA5-4CB1-82BE-4360FEA00734}"/>
    <cellStyle name="Vírgula 3 8 2 3 2" xfId="17368" xr:uid="{372F6B1B-5BB6-4B60-B463-EBA2B1D10BCE}"/>
    <cellStyle name="Vírgula 3 8 2 4" xfId="11336" xr:uid="{35C13DF5-B952-44A4-BF50-D8CE3F9E6060}"/>
    <cellStyle name="Vírgula 3 8 3" xfId="3226" xr:uid="{F3081134-CEEC-4292-A1CB-AC92C7A8A9C1}"/>
    <cellStyle name="Vírgula 3 8 3 2" xfId="6305" xr:uid="{9470013C-3630-429A-AC9F-ACA5F887F6A5}"/>
    <cellStyle name="Vírgula 3 8 3 2 2" xfId="15358" xr:uid="{327BC751-CB14-4FF9-A6E3-B69FB423559A}"/>
    <cellStyle name="Vírgula 3 8 3 3" xfId="9319" xr:uid="{789BE136-E6FE-4568-90D8-38557EDCC5CA}"/>
    <cellStyle name="Vírgula 3 8 3 3 2" xfId="18372" xr:uid="{E48284D9-B01C-4AAD-85DB-F6DFDF4169CF}"/>
    <cellStyle name="Vírgula 3 8 3 4" xfId="12340" xr:uid="{6A136F4A-226E-4ED9-940F-AD7F8C2B9C90}"/>
    <cellStyle name="Vírgula 3 8 4" xfId="4297" xr:uid="{B4A5A12C-6EAD-400C-B1C2-46CA9965B260}"/>
    <cellStyle name="Vírgula 3 8 4 2" xfId="13350" xr:uid="{DE7DB0A8-D577-401E-8D05-1752068414DD}"/>
    <cellStyle name="Vírgula 3 8 5" xfId="7311" xr:uid="{82A8B1E8-ABB3-4295-9A7F-486C09B947DB}"/>
    <cellStyle name="Vírgula 3 8 5 2" xfId="16364" xr:uid="{5EE4F673-D4D0-4D35-928F-74F81C55833F}"/>
    <cellStyle name="Vírgula 3 8 6" xfId="10332" xr:uid="{326E17D3-80D1-4CA6-A3C6-72FDB7149043}"/>
    <cellStyle name="Vírgula 3 9" xfId="1219" xr:uid="{DBD8261E-2966-45CC-8A4D-A64BF9A9AB7A}"/>
    <cellStyle name="Vírgula 3 9 2" xfId="2223" xr:uid="{D46E573F-C8E1-4B69-9DD4-FDF1130D006C}"/>
    <cellStyle name="Vírgula 3 9 2 2" xfId="5302" xr:uid="{A8A31886-5195-4564-93D8-C6E66AB6389B}"/>
    <cellStyle name="Vírgula 3 9 2 2 2" xfId="14355" xr:uid="{B2E65692-DD3E-4977-A5FA-F7B960CC2789}"/>
    <cellStyle name="Vírgula 3 9 2 3" xfId="8316" xr:uid="{90EC22D5-705B-4183-85F2-47A3FE605A5E}"/>
    <cellStyle name="Vírgula 3 9 2 3 2" xfId="17369" xr:uid="{147FC180-8360-4276-9F0B-7364C12BE210}"/>
    <cellStyle name="Vírgula 3 9 2 4" xfId="11337" xr:uid="{5E5193E1-0ACB-4267-8D16-F9BFC71B72F4}"/>
    <cellStyle name="Vírgula 3 9 3" xfId="3227" xr:uid="{F6375DF1-9DC9-4A76-A0DA-D1FC158EC169}"/>
    <cellStyle name="Vírgula 3 9 3 2" xfId="6306" xr:uid="{6C514D2F-8179-4BFA-98B1-41A4E232AB09}"/>
    <cellStyle name="Vírgula 3 9 3 2 2" xfId="15359" xr:uid="{33EAB3F5-5A09-4B21-A6F3-DC3930AAE4E5}"/>
    <cellStyle name="Vírgula 3 9 3 3" xfId="9320" xr:uid="{99DC0CF8-56C1-402A-B2F8-FDD2955A2501}"/>
    <cellStyle name="Vírgula 3 9 3 3 2" xfId="18373" xr:uid="{CDE2B703-A405-4282-A8A8-717F54016F2F}"/>
    <cellStyle name="Vírgula 3 9 3 4" xfId="12341" xr:uid="{2CC659A3-05C4-44F8-B282-6876089C14C2}"/>
    <cellStyle name="Vírgula 3 9 4" xfId="4298" xr:uid="{DF74B30B-E4AB-437E-938C-DCB6E0326D4B}"/>
    <cellStyle name="Vírgula 3 9 4 2" xfId="13351" xr:uid="{B22B7983-430A-4CD9-800A-76EE2B9C8316}"/>
    <cellStyle name="Vírgula 3 9 5" xfId="7312" xr:uid="{9E207BB0-125A-4E2C-9B6F-029ED9D83139}"/>
    <cellStyle name="Vírgula 3 9 5 2" xfId="16365" xr:uid="{D5CE1336-4057-44FB-9201-4F07029075D7}"/>
    <cellStyle name="Vírgula 3 9 6" xfId="10333" xr:uid="{771C63C4-EFA3-4C77-AE66-9452CB27836B}"/>
    <cellStyle name="Vírgula 4" xfId="98" xr:uid="{A514DCDB-F92F-421D-BDFE-53BA3A5B63A0}"/>
    <cellStyle name="Vírgula 4 10" xfId="9370" xr:uid="{78302F1E-B490-41E7-99D1-45DC1A7F4C7D}"/>
    <cellStyle name="Vírgula 4 2" xfId="130" xr:uid="{93461A65-7609-4030-B628-A332791A014E}"/>
    <cellStyle name="Vírgula 4 2 2" xfId="457" xr:uid="{3EB35C26-96D0-42F2-9D94-660D75F07611}"/>
    <cellStyle name="Vírgula 4 2 2 2" xfId="1220" xr:uid="{1FA7B2AC-2A3C-43BA-A006-6CBB42D1A8AD}"/>
    <cellStyle name="Vírgula 4 2 2 2 2" xfId="2224" xr:uid="{52822D20-ECAC-4860-9C53-33892D8210E7}"/>
    <cellStyle name="Vírgula 4 2 2 2 2 2" xfId="5303" xr:uid="{1B3314D3-342B-4F0C-942F-D9A6D64DFA1F}"/>
    <cellStyle name="Vírgula 4 2 2 2 2 2 2" xfId="14356" xr:uid="{22A65EB0-91DD-49E5-94D5-151D7E1B55A0}"/>
    <cellStyle name="Vírgula 4 2 2 2 2 3" xfId="8317" xr:uid="{101DD759-57FB-4E7B-AB96-3B97EACFB3BB}"/>
    <cellStyle name="Vírgula 4 2 2 2 2 3 2" xfId="17370" xr:uid="{018C4CA0-5B99-414D-B48B-3548824460F2}"/>
    <cellStyle name="Vírgula 4 2 2 2 2 4" xfId="11338" xr:uid="{AEBF26E6-BD51-4F06-96E3-F8D082AFC4B8}"/>
    <cellStyle name="Vírgula 4 2 2 2 3" xfId="3228" xr:uid="{4EC31C73-5674-4085-BE50-6B0078774377}"/>
    <cellStyle name="Vírgula 4 2 2 2 3 2" xfId="6307" xr:uid="{C95D2DE8-D1FA-451C-BA6B-990F8A59CD29}"/>
    <cellStyle name="Vírgula 4 2 2 2 3 2 2" xfId="15360" xr:uid="{EC376EEA-4808-49E0-872D-2911F46E062F}"/>
    <cellStyle name="Vírgula 4 2 2 2 3 3" xfId="9321" xr:uid="{4390250F-F874-4C37-B63C-BB4F8E019D7D}"/>
    <cellStyle name="Vírgula 4 2 2 2 3 3 2" xfId="18374" xr:uid="{970FC56D-7DE2-4469-918D-B00D7718051C}"/>
    <cellStyle name="Vírgula 4 2 2 2 3 4" xfId="12342" xr:uid="{42B246B0-B485-47EF-9C71-810D62DA9741}"/>
    <cellStyle name="Vírgula 4 2 2 2 4" xfId="4299" xr:uid="{93CCF578-8962-4BC8-840F-EDD6C375FE55}"/>
    <cellStyle name="Vírgula 4 2 2 2 4 2" xfId="13352" xr:uid="{DFA747F8-A7BD-494D-9251-8A982E35E618}"/>
    <cellStyle name="Vírgula 4 2 2 2 5" xfId="7313" xr:uid="{024D5BB3-A7C3-4ACD-B12C-5A50FB612382}"/>
    <cellStyle name="Vírgula 4 2 2 2 5 2" xfId="16366" xr:uid="{AF379FC7-13C5-4286-99BF-E51AAE853957}"/>
    <cellStyle name="Vírgula 4 2 2 2 6" xfId="10334" xr:uid="{7D32554B-5EB7-41E8-BDDF-C90019385479}"/>
    <cellStyle name="Vírgula 4 2 2 3" xfId="1221" xr:uid="{64214713-3C16-4E3A-88C0-47B238E9779B}"/>
    <cellStyle name="Vírgula 4 2 2 3 2" xfId="2225" xr:uid="{9E0E680F-D5A7-4895-ADD7-090F51B1043E}"/>
    <cellStyle name="Vírgula 4 2 2 3 2 2" xfId="5304" xr:uid="{305B4BB7-C090-4F78-90BD-7047762E3D6F}"/>
    <cellStyle name="Vírgula 4 2 2 3 2 2 2" xfId="14357" xr:uid="{39E2041A-3C36-4BF6-81E3-062D6E5C1CB5}"/>
    <cellStyle name="Vírgula 4 2 2 3 2 3" xfId="8318" xr:uid="{4D835E5A-902A-413F-AFF1-5660C1907A9C}"/>
    <cellStyle name="Vírgula 4 2 2 3 2 3 2" xfId="17371" xr:uid="{9DCE4C96-A7A8-43AB-AAC8-FB162A275795}"/>
    <cellStyle name="Vírgula 4 2 2 3 2 4" xfId="11339" xr:uid="{BE45EAF5-862A-4B5E-9EA6-E785D6390540}"/>
    <cellStyle name="Vírgula 4 2 2 3 3" xfId="3229" xr:uid="{07BEBE67-830B-44AD-9F24-7D39E5E583CB}"/>
    <cellStyle name="Vírgula 4 2 2 3 3 2" xfId="6308" xr:uid="{214867C7-451B-4E9D-9234-C061C3701211}"/>
    <cellStyle name="Vírgula 4 2 2 3 3 2 2" xfId="15361" xr:uid="{10B7CB51-3474-4129-BC74-6C3DEC6824F4}"/>
    <cellStyle name="Vírgula 4 2 2 3 3 3" xfId="9322" xr:uid="{377EA9B8-4156-4BC8-BD8A-473965399291}"/>
    <cellStyle name="Vírgula 4 2 2 3 3 3 2" xfId="18375" xr:uid="{FBE5AD14-D6AD-4ADC-B2BB-EADEA8C3E016}"/>
    <cellStyle name="Vírgula 4 2 2 3 3 4" xfId="12343" xr:uid="{BA82F764-431B-45C4-98FB-48034086F5FC}"/>
    <cellStyle name="Vírgula 4 2 2 3 4" xfId="4300" xr:uid="{788D79A2-7C76-4394-8CA9-D28E83907B04}"/>
    <cellStyle name="Vírgula 4 2 2 3 4 2" xfId="13353" xr:uid="{ECF4172C-1EA1-49B5-9107-3983BF4E7B60}"/>
    <cellStyle name="Vírgula 4 2 2 3 5" xfId="7314" xr:uid="{9B9F1403-4DB7-4D92-803A-94B66C661352}"/>
    <cellStyle name="Vírgula 4 2 2 3 5 2" xfId="16367" xr:uid="{52E7A521-A57B-44EB-8742-BE39E9625815}"/>
    <cellStyle name="Vírgula 4 2 2 3 6" xfId="10335" xr:uid="{01AA0C9E-6337-491F-9487-AE0EA40F870E}"/>
    <cellStyle name="Vírgula 4 2 2 4" xfId="1466" xr:uid="{A7CB2042-0D48-4BB0-8546-0EB086651970}"/>
    <cellStyle name="Vírgula 4 2 2 4 2" xfId="4545" xr:uid="{8F0B5781-29F4-4C3F-B3DF-CA81DA454995}"/>
    <cellStyle name="Vírgula 4 2 2 4 2 2" xfId="13598" xr:uid="{708CFB65-CFA3-4F71-B9D2-B0DCC1594E8B}"/>
    <cellStyle name="Vírgula 4 2 2 4 3" xfId="7559" xr:uid="{B9BF1DC8-27F1-475F-B509-278691E4C325}"/>
    <cellStyle name="Vírgula 4 2 2 4 3 2" xfId="16612" xr:uid="{6CF34331-4A0D-45FA-9E47-D8668DCB079D}"/>
    <cellStyle name="Vírgula 4 2 2 4 4" xfId="10580" xr:uid="{55A881FA-1EA3-40D9-8D29-C3B9DB2AC881}"/>
    <cellStyle name="Vírgula 4 2 2 5" xfId="2470" xr:uid="{817B2DB6-B463-4F54-9845-A1CE248CA772}"/>
    <cellStyle name="Vírgula 4 2 2 5 2" xfId="5549" xr:uid="{C3F0723F-DC65-430E-9DED-E55594478FAD}"/>
    <cellStyle name="Vírgula 4 2 2 5 2 2" xfId="14602" xr:uid="{28C56A0B-C190-4129-8306-CA41EEB3B734}"/>
    <cellStyle name="Vírgula 4 2 2 5 3" xfId="8563" xr:uid="{ED1A267A-8589-459A-A258-BD2A9047E686}"/>
    <cellStyle name="Vírgula 4 2 2 5 3 2" xfId="17616" xr:uid="{BDE68339-CF38-45D2-AFBF-F8EF36604A5E}"/>
    <cellStyle name="Vírgula 4 2 2 5 4" xfId="11584" xr:uid="{23C5213C-6CC0-4D13-8621-92C82D865631}"/>
    <cellStyle name="Vírgula 4 2 2 6" xfId="3540" xr:uid="{4376D495-7368-4721-987B-445EE9897394}"/>
    <cellStyle name="Vírgula 4 2 2 6 2" xfId="12593" xr:uid="{C20C6942-7BE1-418B-B56B-9966BC772A02}"/>
    <cellStyle name="Vírgula 4 2 2 7" xfId="6554" xr:uid="{66991F82-7926-4243-97F8-342332FF7A01}"/>
    <cellStyle name="Vírgula 4 2 2 7 2" xfId="15607" xr:uid="{C16A390E-81D1-4056-B442-F9A1CD209AE0}"/>
    <cellStyle name="Vírgula 4 2 2 8" xfId="9574" xr:uid="{E9D8F860-476C-4233-A84C-2ADD1B5BD47B}"/>
    <cellStyle name="Vírgula 4 2 3" xfId="1222" xr:uid="{F200073F-1043-44CB-AEE4-81442C60740F}"/>
    <cellStyle name="Vírgula 4 2 3 2" xfId="2226" xr:uid="{75A7F028-88AB-49C8-BDFD-1FE9A8C5877F}"/>
    <cellStyle name="Vírgula 4 2 3 2 2" xfId="5305" xr:uid="{7C0A80BB-859E-4DD5-B6B5-9DD4C70E94FC}"/>
    <cellStyle name="Vírgula 4 2 3 2 2 2" xfId="14358" xr:uid="{8834D131-D367-4C9D-869A-ACD57EC3EC3B}"/>
    <cellStyle name="Vírgula 4 2 3 2 3" xfId="8319" xr:uid="{ABC4EF77-8CE9-4503-BA19-DFC8FC131BE9}"/>
    <cellStyle name="Vírgula 4 2 3 2 3 2" xfId="17372" xr:uid="{ABC2193E-5835-4363-B024-DF4B781FCB86}"/>
    <cellStyle name="Vírgula 4 2 3 2 4" xfId="11340" xr:uid="{3031D448-5618-42A9-9F01-1B44FF600E83}"/>
    <cellStyle name="Vírgula 4 2 3 3" xfId="3230" xr:uid="{D499A517-09A9-4891-8E41-FC7B8AAED8B6}"/>
    <cellStyle name="Vírgula 4 2 3 3 2" xfId="6309" xr:uid="{C200DC63-05E9-4B20-BD4D-AE5E85775805}"/>
    <cellStyle name="Vírgula 4 2 3 3 2 2" xfId="15362" xr:uid="{6678A56D-401A-4926-A8A8-3896476C2C31}"/>
    <cellStyle name="Vírgula 4 2 3 3 3" xfId="9323" xr:uid="{915CE60D-BEF1-4448-84EB-C72B49B3C5E9}"/>
    <cellStyle name="Vírgula 4 2 3 3 3 2" xfId="18376" xr:uid="{1C03A096-E71C-4726-B9FE-4B95608174B5}"/>
    <cellStyle name="Vírgula 4 2 3 3 4" xfId="12344" xr:uid="{7F67752E-913E-4ECF-A43F-ED03BF60757D}"/>
    <cellStyle name="Vírgula 4 2 3 4" xfId="4301" xr:uid="{D2B44511-0CB2-4D04-866D-3C87EA26B840}"/>
    <cellStyle name="Vírgula 4 2 3 4 2" xfId="13354" xr:uid="{93140635-CBE0-4A8E-B51D-426A7189FF7C}"/>
    <cellStyle name="Vírgula 4 2 3 5" xfId="7315" xr:uid="{0E34CAA2-22B4-441F-84D4-9B5A4D07CA9D}"/>
    <cellStyle name="Vírgula 4 2 3 5 2" xfId="16368" xr:uid="{2BE06D16-46FC-4866-9C8A-DFD1F257CDF2}"/>
    <cellStyle name="Vírgula 4 2 3 6" xfId="10336" xr:uid="{33BB365D-6F77-4092-BCC6-BBF0B761D52A}"/>
    <cellStyle name="Vírgula 4 2 4" xfId="1223" xr:uid="{906E1D9E-5B72-4E8B-ACDE-9F3A0658A753}"/>
    <cellStyle name="Vírgula 4 2 4 2" xfId="2227" xr:uid="{11CFF131-5D0F-4F5F-8323-B2FB003E7BBA}"/>
    <cellStyle name="Vírgula 4 2 4 2 2" xfId="5306" xr:uid="{6F0C9D6A-EC88-468F-AF1D-063C7FD1485F}"/>
    <cellStyle name="Vírgula 4 2 4 2 2 2" xfId="14359" xr:uid="{502F3624-D7F9-433F-BE96-92177AC95F20}"/>
    <cellStyle name="Vírgula 4 2 4 2 3" xfId="8320" xr:uid="{9155EEF5-F71B-436D-8F15-9314AF28E8E0}"/>
    <cellStyle name="Vírgula 4 2 4 2 3 2" xfId="17373" xr:uid="{F187ABF4-E955-4A08-9E3F-86A51EABEF5E}"/>
    <cellStyle name="Vírgula 4 2 4 2 4" xfId="11341" xr:uid="{67151EC8-2836-47F8-BDEB-56302BC9D49F}"/>
    <cellStyle name="Vírgula 4 2 4 3" xfId="3231" xr:uid="{55A73A46-B506-4CC0-A511-B3D298E008E2}"/>
    <cellStyle name="Vírgula 4 2 4 3 2" xfId="6310" xr:uid="{7FB401A6-7ABB-44C5-8368-A4E99D78EC62}"/>
    <cellStyle name="Vírgula 4 2 4 3 2 2" xfId="15363" xr:uid="{F63ACEC9-F799-46A4-8943-007316E318D7}"/>
    <cellStyle name="Vírgula 4 2 4 3 3" xfId="9324" xr:uid="{689459AC-FDEA-4121-894D-15202E59FB93}"/>
    <cellStyle name="Vírgula 4 2 4 3 3 2" xfId="18377" xr:uid="{E890C18A-C6DC-4A58-BF46-10E43A4C2197}"/>
    <cellStyle name="Vírgula 4 2 4 3 4" xfId="12345" xr:uid="{C07931A4-809A-46A7-8788-9980AE4BCD9C}"/>
    <cellStyle name="Vírgula 4 2 4 4" xfId="4302" xr:uid="{03FD0367-C69F-4F71-93C7-40633B8BD0ED}"/>
    <cellStyle name="Vírgula 4 2 4 4 2" xfId="13355" xr:uid="{C1129CAF-1C1F-4AFE-BA45-AFCA67B36313}"/>
    <cellStyle name="Vírgula 4 2 4 5" xfId="7316" xr:uid="{1531108A-583E-46D2-8254-FEEF83F2AD4A}"/>
    <cellStyle name="Vírgula 4 2 4 5 2" xfId="16369" xr:uid="{25C97A1E-98A1-44B7-81B7-1B5A3CAECB9C}"/>
    <cellStyle name="Vírgula 4 2 4 6" xfId="10337" xr:uid="{872A36C3-B35E-4A95-BFD2-9E81254D696F}"/>
    <cellStyle name="Vírgula 4 2 5" xfId="1295" xr:uid="{6B2D7FE2-B27E-46C2-98BF-53CCCD8AF601}"/>
    <cellStyle name="Vírgula 4 2 5 2" xfId="4374" xr:uid="{12803FD7-6F14-4BC9-A4BD-58C3ED16A0DA}"/>
    <cellStyle name="Vírgula 4 2 5 2 2" xfId="13427" xr:uid="{B516A0EB-38B1-4FAB-88C3-C9C9A2BC70BB}"/>
    <cellStyle name="Vírgula 4 2 5 3" xfId="7388" xr:uid="{F168AC8B-E683-44BD-B8DB-628AB5AC005C}"/>
    <cellStyle name="Vírgula 4 2 5 3 2" xfId="16441" xr:uid="{7E8B1214-69A2-4D2F-B8D7-CDFDC1E78D3F}"/>
    <cellStyle name="Vírgula 4 2 5 4" xfId="10409" xr:uid="{D19507FF-FF41-4F52-9165-E12A37DDA360}"/>
    <cellStyle name="Vírgula 4 2 6" xfId="2299" xr:uid="{CE29DC87-A387-421B-AAFB-D1828DB7B87D}"/>
    <cellStyle name="Vírgula 4 2 6 2" xfId="5378" xr:uid="{4F9EFE42-89E0-4F3C-8CE0-6D727CB605FF}"/>
    <cellStyle name="Vírgula 4 2 6 2 2" xfId="14431" xr:uid="{4106EFAA-A60F-4535-8D4D-FB0E6119B421}"/>
    <cellStyle name="Vírgula 4 2 6 3" xfId="8392" xr:uid="{4B64DEB9-6CC9-4C12-B8AD-3578BD5117AE}"/>
    <cellStyle name="Vírgula 4 2 6 3 2" xfId="17445" xr:uid="{451588F7-62D2-4B50-8A42-DF43877122C2}"/>
    <cellStyle name="Vírgula 4 2 6 4" xfId="11413" xr:uid="{3828D17F-F660-40FB-B3C2-F609D77B3FEF}"/>
    <cellStyle name="Vírgula 4 2 7" xfId="3368" xr:uid="{ACF9B778-8395-4FB4-8757-34CB425B5CC9}"/>
    <cellStyle name="Vírgula 4 2 7 2" xfId="12421" xr:uid="{407F00B8-5D5B-45A7-8FB2-C4209EBE9BE0}"/>
    <cellStyle name="Vírgula 4 2 8" xfId="6382" xr:uid="{FA5C7570-8DDE-4884-80AF-F24846A2EA92}"/>
    <cellStyle name="Vírgula 4 2 8 2" xfId="15435" xr:uid="{022548AE-D293-49CA-A4F2-126DA0A485C4}"/>
    <cellStyle name="Vírgula 4 2 9" xfId="9402" xr:uid="{3364D417-3E69-4904-9714-B83D33841AAD}"/>
    <cellStyle name="Vírgula 4 3" xfId="425" xr:uid="{9F601581-05FF-4A61-96F2-5C212A7D0D5E}"/>
    <cellStyle name="Vírgula 4 3 2" xfId="1224" xr:uid="{6ABAD1DA-F0C1-4F12-BB8D-11AC72FE27CC}"/>
    <cellStyle name="Vírgula 4 3 2 2" xfId="2228" xr:uid="{6ACBDD46-A75C-4C8B-B172-FA7179216650}"/>
    <cellStyle name="Vírgula 4 3 2 2 2" xfId="5307" xr:uid="{5D219E6A-AA80-42C1-9E01-A511D04207A0}"/>
    <cellStyle name="Vírgula 4 3 2 2 2 2" xfId="14360" xr:uid="{696DF6BC-CB6E-455A-870F-750366B59F9B}"/>
    <cellStyle name="Vírgula 4 3 2 2 3" xfId="8321" xr:uid="{63E3FC66-B368-46ED-ACD9-E6618935B598}"/>
    <cellStyle name="Vírgula 4 3 2 2 3 2" xfId="17374" xr:uid="{54DEA23E-D7A1-480D-9D0E-4ED386013C3C}"/>
    <cellStyle name="Vírgula 4 3 2 2 4" xfId="11342" xr:uid="{C7C53CEC-0A7C-46E0-B9BF-C8EC90E61044}"/>
    <cellStyle name="Vírgula 4 3 2 3" xfId="3232" xr:uid="{1F63921E-4E80-44E9-A4EF-537B6661B589}"/>
    <cellStyle name="Vírgula 4 3 2 3 2" xfId="6311" xr:uid="{38089FA2-C67F-4721-87E4-376493DFF424}"/>
    <cellStyle name="Vírgula 4 3 2 3 2 2" xfId="15364" xr:uid="{3370941F-7879-4D41-8D7C-3D8C067A9C70}"/>
    <cellStyle name="Vírgula 4 3 2 3 3" xfId="9325" xr:uid="{0CAD9532-14C5-43CB-8E25-A340629EDF72}"/>
    <cellStyle name="Vírgula 4 3 2 3 3 2" xfId="18378" xr:uid="{DAD935FC-EA7F-4538-83CB-92D06D6BF745}"/>
    <cellStyle name="Vírgula 4 3 2 3 4" xfId="12346" xr:uid="{8422BDD3-056F-4486-B331-33798597237E}"/>
    <cellStyle name="Vírgula 4 3 2 4" xfId="4303" xr:uid="{5625564B-91DD-4F23-909C-6F82B2CC98DF}"/>
    <cellStyle name="Vírgula 4 3 2 4 2" xfId="13356" xr:uid="{E8BDEEEE-F7DF-44D6-94ED-1FBC23ACCF64}"/>
    <cellStyle name="Vírgula 4 3 2 5" xfId="7317" xr:uid="{F36ECBE7-74FC-4A1F-A11B-249F0BD06B77}"/>
    <cellStyle name="Vírgula 4 3 2 5 2" xfId="16370" xr:uid="{DC549D7B-48AF-4ED3-905E-579FA5B8BF0A}"/>
    <cellStyle name="Vírgula 4 3 2 6" xfId="10338" xr:uid="{5046E3F2-37A5-4695-BF5C-DA0B43603BAF}"/>
    <cellStyle name="Vírgula 4 3 3" xfId="1225" xr:uid="{E0F90350-35E9-40A7-AB23-3617A8ACB1A1}"/>
    <cellStyle name="Vírgula 4 3 3 2" xfId="2229" xr:uid="{87CA26CF-DDF9-4E12-B926-FBA3C1BC1B8E}"/>
    <cellStyle name="Vírgula 4 3 3 2 2" xfId="5308" xr:uid="{FDB74E26-C20C-4722-91A3-620037A5E95B}"/>
    <cellStyle name="Vírgula 4 3 3 2 2 2" xfId="14361" xr:uid="{D1D0143D-2EDC-4F24-9325-7CB968CF1F32}"/>
    <cellStyle name="Vírgula 4 3 3 2 3" xfId="8322" xr:uid="{1078BF77-5829-4AE4-AFF7-48D40F2E024B}"/>
    <cellStyle name="Vírgula 4 3 3 2 3 2" xfId="17375" xr:uid="{C5DCD303-6BE9-4DDF-A714-6EF016C09851}"/>
    <cellStyle name="Vírgula 4 3 3 2 4" xfId="11343" xr:uid="{7B9EA210-CB8E-417C-B6EF-92E62031E7FC}"/>
    <cellStyle name="Vírgula 4 3 3 3" xfId="3233" xr:uid="{BFC55BD3-ECD7-4367-BFDE-E0A6D86750BC}"/>
    <cellStyle name="Vírgula 4 3 3 3 2" xfId="6312" xr:uid="{E3586E62-DDDC-49F5-9CD3-B7A3289EEE4C}"/>
    <cellStyle name="Vírgula 4 3 3 3 2 2" xfId="15365" xr:uid="{D0DB1ACF-FC6B-4DE5-A31B-60605824508B}"/>
    <cellStyle name="Vírgula 4 3 3 3 3" xfId="9326" xr:uid="{4B9FDEFC-4528-4BC0-B05E-1AF493FEEF9C}"/>
    <cellStyle name="Vírgula 4 3 3 3 3 2" xfId="18379" xr:uid="{D1792A87-240C-4DA4-95E6-D8F2D09B4920}"/>
    <cellStyle name="Vírgula 4 3 3 3 4" xfId="12347" xr:uid="{E28F0AB5-5930-483B-9F06-81A6EF0E5AAB}"/>
    <cellStyle name="Vírgula 4 3 3 4" xfId="4304" xr:uid="{3FB31723-8187-45CD-9375-6666614035A1}"/>
    <cellStyle name="Vírgula 4 3 3 4 2" xfId="13357" xr:uid="{D9313FFC-2468-49A8-B8F8-F75813751754}"/>
    <cellStyle name="Vírgula 4 3 3 5" xfId="7318" xr:uid="{B1FB76E6-87A2-4635-A212-B5C447ECDA00}"/>
    <cellStyle name="Vírgula 4 3 3 5 2" xfId="16371" xr:uid="{8F7458B9-A019-4154-B0A3-2D7B5DBB47C3}"/>
    <cellStyle name="Vírgula 4 3 3 6" xfId="10339" xr:uid="{ED124104-038E-4AB3-9FE3-C6AE86617346}"/>
    <cellStyle name="Vírgula 4 3 4" xfId="1434" xr:uid="{7CD2EAF8-BBAB-49FE-AA42-2744F861B3A3}"/>
    <cellStyle name="Vírgula 4 3 4 2" xfId="4513" xr:uid="{8B006B65-FA93-4CB0-821B-71C22C6B42A7}"/>
    <cellStyle name="Vírgula 4 3 4 2 2" xfId="13566" xr:uid="{BBA1D1B1-7473-4FA6-A478-900E6A913228}"/>
    <cellStyle name="Vírgula 4 3 4 3" xfId="7527" xr:uid="{FD21CC5B-E758-4C7B-A6BF-6D9D848157C2}"/>
    <cellStyle name="Vírgula 4 3 4 3 2" xfId="16580" xr:uid="{993F48C1-5B13-4DE2-BEE3-92815F8D3CD2}"/>
    <cellStyle name="Vírgula 4 3 4 4" xfId="10548" xr:uid="{601E142A-0D8F-411C-8974-DE40F8ECA689}"/>
    <cellStyle name="Vírgula 4 3 5" xfId="2438" xr:uid="{FB956110-99F9-4DD5-BC47-B71C82648B52}"/>
    <cellStyle name="Vírgula 4 3 5 2" xfId="5517" xr:uid="{0BD54187-F615-4833-B9C7-3AA3FC907E67}"/>
    <cellStyle name="Vírgula 4 3 5 2 2" xfId="14570" xr:uid="{FBF88BB8-D643-485E-BB6A-B13BA2C56D80}"/>
    <cellStyle name="Vírgula 4 3 5 3" xfId="8531" xr:uid="{FAEE045B-B7E9-4DE3-B4A5-C2BA9D336750}"/>
    <cellStyle name="Vírgula 4 3 5 3 2" xfId="17584" xr:uid="{C4D722B7-48BE-4406-AC3F-9F5E01C6D23B}"/>
    <cellStyle name="Vírgula 4 3 5 4" xfId="11552" xr:uid="{82F4F3DC-E0C9-4725-86CD-8744CB82612F}"/>
    <cellStyle name="Vírgula 4 3 6" xfId="3508" xr:uid="{713276D3-CE4D-4B30-B124-48D2AC41DD18}"/>
    <cellStyle name="Vírgula 4 3 6 2" xfId="12561" xr:uid="{35E6E8AB-5690-41D0-8B81-CEAAEAB5B46D}"/>
    <cellStyle name="Vírgula 4 3 7" xfId="6522" xr:uid="{B2EBA27B-083E-4608-BBBE-4F422E910BB0}"/>
    <cellStyle name="Vírgula 4 3 7 2" xfId="15575" xr:uid="{6A9CD221-2B71-444B-BEF4-3CF44584205F}"/>
    <cellStyle name="Vírgula 4 3 8" xfId="9542" xr:uid="{CF75B702-8468-447B-B4F4-43B2A22660B0}"/>
    <cellStyle name="Vírgula 4 4" xfId="1226" xr:uid="{40A2EF9D-6B27-450F-927E-DEA5E89ECA14}"/>
    <cellStyle name="Vírgula 4 4 2" xfId="2230" xr:uid="{03127378-3874-42DD-832B-543A557FCFD4}"/>
    <cellStyle name="Vírgula 4 4 2 2" xfId="5309" xr:uid="{92CAED13-4093-4B53-8F9A-3C20D7F4F263}"/>
    <cellStyle name="Vírgula 4 4 2 2 2" xfId="14362" xr:uid="{A71485FB-211D-4B3F-AD53-756355E9B768}"/>
    <cellStyle name="Vírgula 4 4 2 3" xfId="8323" xr:uid="{2500DA14-FE15-43EE-86B6-EAA79466C303}"/>
    <cellStyle name="Vírgula 4 4 2 3 2" xfId="17376" xr:uid="{C59CC160-4961-4A0F-BB90-841E8FB7F79C}"/>
    <cellStyle name="Vírgula 4 4 2 4" xfId="11344" xr:uid="{C5E7FE1D-F000-4226-941B-7E5B95F57D2F}"/>
    <cellStyle name="Vírgula 4 4 3" xfId="3234" xr:uid="{1690CFE8-1C8D-42C0-A7D9-D6B264ADDCE4}"/>
    <cellStyle name="Vírgula 4 4 3 2" xfId="6313" xr:uid="{877960D2-26BF-44F8-9DD0-2ACF254FA9D1}"/>
    <cellStyle name="Vírgula 4 4 3 2 2" xfId="15366" xr:uid="{32053135-8607-4478-80FE-A98789BC03A4}"/>
    <cellStyle name="Vírgula 4 4 3 3" xfId="9327" xr:uid="{82190BC8-D96A-48CA-BEF9-2EEE04F263B1}"/>
    <cellStyle name="Vírgula 4 4 3 3 2" xfId="18380" xr:uid="{76FE025C-8331-41F4-BB69-F0F65C50BC4B}"/>
    <cellStyle name="Vírgula 4 4 3 4" xfId="12348" xr:uid="{0747059F-42A3-432F-9762-49B7737196D0}"/>
    <cellStyle name="Vírgula 4 4 4" xfId="4305" xr:uid="{CC9E24EF-C030-48F1-97F0-9A14B9D81687}"/>
    <cellStyle name="Vírgula 4 4 4 2" xfId="13358" xr:uid="{DFC1BB7C-1D70-4E7D-8A15-558408B9AE41}"/>
    <cellStyle name="Vírgula 4 4 5" xfId="7319" xr:uid="{84977FEC-2E12-4E95-9C72-95865536BC1B}"/>
    <cellStyle name="Vírgula 4 4 5 2" xfId="16372" xr:uid="{0AD3EBB5-F4E3-448D-A3FC-B55066928D54}"/>
    <cellStyle name="Vírgula 4 4 6" xfId="10340" xr:uid="{91E13F08-FABC-4C39-B7E5-6973CB5F0964}"/>
    <cellStyle name="Vírgula 4 5" xfId="1227" xr:uid="{A2AA179E-13AE-4B88-8891-B021895AD3CD}"/>
    <cellStyle name="Vírgula 4 5 2" xfId="2231" xr:uid="{049A5DCD-C546-4F15-B475-53302F0A013E}"/>
    <cellStyle name="Vírgula 4 5 2 2" xfId="5310" xr:uid="{101D0569-6F05-4C1B-8D33-71DDD420320F}"/>
    <cellStyle name="Vírgula 4 5 2 2 2" xfId="14363" xr:uid="{BDE09D3C-8CD1-457A-A35F-14BB69939565}"/>
    <cellStyle name="Vírgula 4 5 2 3" xfId="8324" xr:uid="{BF5DBFFB-A02D-4DD4-A0CC-71A475B8B8F2}"/>
    <cellStyle name="Vírgula 4 5 2 3 2" xfId="17377" xr:uid="{87000811-655D-483A-9A54-D51629080FAA}"/>
    <cellStyle name="Vírgula 4 5 2 4" xfId="11345" xr:uid="{F5BA4ECB-E936-430B-8E37-DB9FBD400DFA}"/>
    <cellStyle name="Vírgula 4 5 3" xfId="3235" xr:uid="{25F98ED7-6254-4A97-9A06-A204E7269770}"/>
    <cellStyle name="Vírgula 4 5 3 2" xfId="6314" xr:uid="{3450C78D-7703-40FC-B35F-92B3DE95566F}"/>
    <cellStyle name="Vírgula 4 5 3 2 2" xfId="15367" xr:uid="{725893FF-6909-4FA9-B371-DB823DC271B2}"/>
    <cellStyle name="Vírgula 4 5 3 3" xfId="9328" xr:uid="{4016F394-5F26-4F50-AE82-5771087CA4F0}"/>
    <cellStyle name="Vírgula 4 5 3 3 2" xfId="18381" xr:uid="{E30F9F28-4B5C-4227-85ED-A286A317AD35}"/>
    <cellStyle name="Vírgula 4 5 3 4" xfId="12349" xr:uid="{6C273229-BA23-4DF0-8DA2-3AD5F594DF83}"/>
    <cellStyle name="Vírgula 4 5 4" xfId="4306" xr:uid="{8136D939-6DFC-440C-B615-BA72EDF05291}"/>
    <cellStyle name="Vírgula 4 5 4 2" xfId="13359" xr:uid="{93171DAD-5109-40C4-86D9-9CEBC502242F}"/>
    <cellStyle name="Vírgula 4 5 5" xfId="7320" xr:uid="{40666D58-7DB2-4834-9A6E-B30FC731B75B}"/>
    <cellStyle name="Vírgula 4 5 5 2" xfId="16373" xr:uid="{3334FA63-0766-4E28-BBAC-F1A422CFD195}"/>
    <cellStyle name="Vírgula 4 5 6" xfId="10341" xr:uid="{86D0E4F0-7257-45D8-9190-6ACD39ED38B5}"/>
    <cellStyle name="Vírgula 4 6" xfId="1263" xr:uid="{5EC836CA-B913-42D1-9456-DD39447B3AD8}"/>
    <cellStyle name="Vírgula 4 6 2" xfId="4342" xr:uid="{95E2C848-C9CA-487E-8E71-EC88E2AB6B73}"/>
    <cellStyle name="Vírgula 4 6 2 2" xfId="13395" xr:uid="{26AA7B7C-30BC-46C6-B39F-25FFB8A14C0B}"/>
    <cellStyle name="Vírgula 4 6 3" xfId="7356" xr:uid="{BD38C2E2-03F2-408B-9A05-9398E3E4BAFA}"/>
    <cellStyle name="Vírgula 4 6 3 2" xfId="16409" xr:uid="{40195778-C693-4B5F-BAC0-929A2A9A18D5}"/>
    <cellStyle name="Vírgula 4 6 4" xfId="10377" xr:uid="{9A3F62F5-236B-4835-873A-42D74DB58618}"/>
    <cellStyle name="Vírgula 4 7" xfId="2267" xr:uid="{323C9A7F-43DA-442F-BF91-15C53C89AD6D}"/>
    <cellStyle name="Vírgula 4 7 2" xfId="5346" xr:uid="{A3285B61-39B8-4F8A-A057-3857E921F733}"/>
    <cellStyle name="Vírgula 4 7 2 2" xfId="14399" xr:uid="{50A1B44A-090C-48FF-ADB9-78A5542A9BD1}"/>
    <cellStyle name="Vírgula 4 7 3" xfId="8360" xr:uid="{C75077B4-4C73-4E62-BA1D-466C0F0DCE39}"/>
    <cellStyle name="Vírgula 4 7 3 2" xfId="17413" xr:uid="{C16AF2F7-FD13-4549-B2CA-04F533FAC60A}"/>
    <cellStyle name="Vírgula 4 7 4" xfId="11381" xr:uid="{C8541921-500F-4F60-9272-F49351ACAF54}"/>
    <cellStyle name="Vírgula 4 8" xfId="3336" xr:uid="{9F9D2123-6F00-4671-AB6A-A0421EC9AB88}"/>
    <cellStyle name="Vírgula 4 8 2" xfId="12389" xr:uid="{75B4B972-97CD-4B5A-A79E-B6220D251F0B}"/>
    <cellStyle name="Vírgula 4 9" xfId="6350" xr:uid="{3557A26D-FE39-40E4-9EA3-55F0783A0DCD}"/>
    <cellStyle name="Vírgula 4 9 2" xfId="15403" xr:uid="{4A671104-0082-4EF2-841B-409A6ED42C9B}"/>
    <cellStyle name="Vírgula 5" xfId="62" xr:uid="{162A5AA0-739C-4280-952E-246450F0A3F5}"/>
    <cellStyle name="Vírgula 5 10" xfId="9354" xr:uid="{01081C6E-234C-409C-B11B-23B0A5D6445A}"/>
    <cellStyle name="Vírgula 5 2" xfId="408" xr:uid="{0A51896A-68E7-4E14-873F-80DA12123EE6}"/>
    <cellStyle name="Vírgula 5 2 2" xfId="1228" xr:uid="{3495FF7D-A6EE-4399-AE39-3A14BCD78CB1}"/>
    <cellStyle name="Vírgula 5 2 2 2" xfId="2232" xr:uid="{3D926D52-4146-4DEE-8C04-A704A060E65A}"/>
    <cellStyle name="Vírgula 5 2 2 2 2" xfId="5311" xr:uid="{1FD19E9F-F433-4AA7-9E0F-4D74910ED8BF}"/>
    <cellStyle name="Vírgula 5 2 2 2 2 2" xfId="14364" xr:uid="{464FA5F4-D2A8-4045-9EA1-11EF758FC71E}"/>
    <cellStyle name="Vírgula 5 2 2 2 3" xfId="8325" xr:uid="{DA8C6BCB-88AC-4F41-9241-2A30C1706543}"/>
    <cellStyle name="Vírgula 5 2 2 2 3 2" xfId="17378" xr:uid="{2A3ACDC3-6320-42BD-BF16-534AF15FF2EC}"/>
    <cellStyle name="Vírgula 5 2 2 2 4" xfId="11346" xr:uid="{A14151E5-C314-45B6-93DB-CD09E5275326}"/>
    <cellStyle name="Vírgula 5 2 2 3" xfId="3236" xr:uid="{DC2B2841-86EC-49CE-8CE6-83FAF52274F6}"/>
    <cellStyle name="Vírgula 5 2 2 3 2" xfId="6315" xr:uid="{C0AD4192-19A3-472F-A80B-765CCB776058}"/>
    <cellStyle name="Vírgula 5 2 2 3 2 2" xfId="15368" xr:uid="{005852BC-A8BD-476E-BC5D-15C4F697A989}"/>
    <cellStyle name="Vírgula 5 2 2 3 3" xfId="9329" xr:uid="{CEF5AC85-CD82-4514-87B7-8C818D4E4B0C}"/>
    <cellStyle name="Vírgula 5 2 2 3 3 2" xfId="18382" xr:uid="{77C27622-BECE-48AA-809C-0FDB5131B930}"/>
    <cellStyle name="Vírgula 5 2 2 3 4" xfId="12350" xr:uid="{6A3AC3B7-AE32-4845-9E51-8B92C1CD8854}"/>
    <cellStyle name="Vírgula 5 2 2 4" xfId="4307" xr:uid="{32A28192-666B-4A2F-82DD-52D269761436}"/>
    <cellStyle name="Vírgula 5 2 2 4 2" xfId="13360" xr:uid="{1CD18F6D-48BA-4985-A6A5-BCC4CB5EE23E}"/>
    <cellStyle name="Vírgula 5 2 2 5" xfId="7321" xr:uid="{64A261C3-8685-439B-B1D8-F39B7F2A8DA1}"/>
    <cellStyle name="Vírgula 5 2 2 5 2" xfId="16374" xr:uid="{5A277BDD-5A26-45C8-835D-4836ACB93361}"/>
    <cellStyle name="Vírgula 5 2 2 6" xfId="10342" xr:uid="{5F4597A5-42A6-40A4-9DFC-52557087BF53}"/>
    <cellStyle name="Vírgula 5 2 3" xfId="1229" xr:uid="{9C72675A-D3DD-452A-8EAD-82264142489C}"/>
    <cellStyle name="Vírgula 5 2 3 2" xfId="2233" xr:uid="{2C8C214C-ABCD-4F0F-8311-F26012058312}"/>
    <cellStyle name="Vírgula 5 2 3 2 2" xfId="5312" xr:uid="{52A7624D-29F0-4096-8543-E7561D70B263}"/>
    <cellStyle name="Vírgula 5 2 3 2 2 2" xfId="14365" xr:uid="{BA2E405D-ED10-4D5B-9A14-CB8E43694322}"/>
    <cellStyle name="Vírgula 5 2 3 2 3" xfId="8326" xr:uid="{322BF743-972E-4064-B84B-ABF0817EFA70}"/>
    <cellStyle name="Vírgula 5 2 3 2 3 2" xfId="17379" xr:uid="{AA2554A8-5E78-4BB7-9864-19227A0732ED}"/>
    <cellStyle name="Vírgula 5 2 3 2 4" xfId="11347" xr:uid="{ACCCFE5B-CC04-4AB0-86C1-2019B7D349FF}"/>
    <cellStyle name="Vírgula 5 2 3 3" xfId="3237" xr:uid="{5EB4C313-02DA-4ABC-AA9C-54754D93BB44}"/>
    <cellStyle name="Vírgula 5 2 3 3 2" xfId="6316" xr:uid="{EE9EBE96-18C0-4227-8825-18AA7FA9809A}"/>
    <cellStyle name="Vírgula 5 2 3 3 2 2" xfId="15369" xr:uid="{A5F884E8-F1CF-436B-A6A2-DA67449E9FA0}"/>
    <cellStyle name="Vírgula 5 2 3 3 3" xfId="9330" xr:uid="{FABCF723-66B0-4E2F-93E7-035DC0B99024}"/>
    <cellStyle name="Vírgula 5 2 3 3 3 2" xfId="18383" xr:uid="{94FB0C86-E911-49C8-8B12-DDE82DEC9ECC}"/>
    <cellStyle name="Vírgula 5 2 3 3 4" xfId="12351" xr:uid="{A481283A-1C8A-4006-9866-8E4C1BDAB360}"/>
    <cellStyle name="Vírgula 5 2 3 4" xfId="4308" xr:uid="{DB803290-233D-4714-B56B-5DA7CC9D5624}"/>
    <cellStyle name="Vírgula 5 2 3 4 2" xfId="13361" xr:uid="{38AE5558-11D7-4F4E-9F4F-F939AE4C79A1}"/>
    <cellStyle name="Vírgula 5 2 3 5" xfId="7322" xr:uid="{EA3CEE56-8E67-4A9C-8732-D73161E9713D}"/>
    <cellStyle name="Vírgula 5 2 3 5 2" xfId="16375" xr:uid="{116DCC50-634E-4E63-9465-7191723A366F}"/>
    <cellStyle name="Vírgula 5 2 3 6" xfId="10343" xr:uid="{93D5CEC3-0650-48C7-B318-6EDDE00B832E}"/>
    <cellStyle name="Vírgula 5 2 4" xfId="1418" xr:uid="{BB3D539B-2B5E-4F83-984C-1539E061214B}"/>
    <cellStyle name="Vírgula 5 2 4 2" xfId="4497" xr:uid="{049E8D22-847E-4CB7-ABC6-2D5657F7E5B9}"/>
    <cellStyle name="Vírgula 5 2 4 2 2" xfId="13550" xr:uid="{0C3728FA-E8E1-4EB4-B6A3-B16BD5E13258}"/>
    <cellStyle name="Vírgula 5 2 4 3" xfId="7511" xr:uid="{34679480-599E-406C-9596-C9F22B58F3D9}"/>
    <cellStyle name="Vírgula 5 2 4 3 2" xfId="16564" xr:uid="{A4195011-8966-4973-B40E-F4A7D17CA067}"/>
    <cellStyle name="Vírgula 5 2 4 4" xfId="10532" xr:uid="{A4E17BF0-2E24-48CD-9B91-E0EC66A1F47F}"/>
    <cellStyle name="Vírgula 5 2 5" xfId="2422" xr:uid="{232A1E44-4086-4F84-A8A2-E051D216D390}"/>
    <cellStyle name="Vírgula 5 2 5 2" xfId="5501" xr:uid="{EF71ECB3-1B56-4F8B-80A0-6A8E2A24E0CA}"/>
    <cellStyle name="Vírgula 5 2 5 2 2" xfId="14554" xr:uid="{C4D2C723-ED92-4A7B-83A1-3696AC913A7D}"/>
    <cellStyle name="Vírgula 5 2 5 3" xfId="8515" xr:uid="{D45B8514-B465-4F34-A74D-07FDE4FA36C9}"/>
    <cellStyle name="Vírgula 5 2 5 3 2" xfId="17568" xr:uid="{49445E15-AED5-42BE-A3F8-4569778139F8}"/>
    <cellStyle name="Vírgula 5 2 5 4" xfId="11536" xr:uid="{FBB71385-E107-40D0-B42B-05219234E7FA}"/>
    <cellStyle name="Vírgula 5 2 6" xfId="3492" xr:uid="{77AA2E24-EC55-4B8D-8C92-28F753EDEC3E}"/>
    <cellStyle name="Vírgula 5 2 6 2" xfId="12545" xr:uid="{69800F78-9744-4B7F-893A-EDD5751B201D}"/>
    <cellStyle name="Vírgula 5 2 7" xfId="6506" xr:uid="{3C30EDF9-45EE-487C-9542-7E3222D03711}"/>
    <cellStyle name="Vírgula 5 2 7 2" xfId="15559" xr:uid="{871C3CB6-EEA8-4377-877F-4B0AC5756E61}"/>
    <cellStyle name="Vírgula 5 2 8" xfId="9526" xr:uid="{6E51CBC1-FF1F-43B1-B8DB-CB3714119DB3}"/>
    <cellStyle name="Vírgula 5 3" xfId="1230" xr:uid="{2CB233A8-2A75-4329-B0D6-B0E689AF0722}"/>
    <cellStyle name="Vírgula 5 3 2" xfId="2234" xr:uid="{22C78FA8-FD60-480B-A136-CB06E27D86B2}"/>
    <cellStyle name="Vírgula 5 3 2 2" xfId="5313" xr:uid="{F08F56C5-523C-45B2-A778-AF8A54953101}"/>
    <cellStyle name="Vírgula 5 3 2 2 2" xfId="14366" xr:uid="{CF9F9CE8-5CB2-4451-AF44-1476A69A1E63}"/>
    <cellStyle name="Vírgula 5 3 2 3" xfId="8327" xr:uid="{EB222575-75DB-42DC-B0A2-005DBFB9CD53}"/>
    <cellStyle name="Vírgula 5 3 2 3 2" xfId="17380" xr:uid="{66FDA681-EF7E-43BF-A600-60672A0AABA5}"/>
    <cellStyle name="Vírgula 5 3 2 4" xfId="11348" xr:uid="{8069C5FD-77E8-4598-8F48-1AC08B2DC291}"/>
    <cellStyle name="Vírgula 5 3 3" xfId="3238" xr:uid="{006171B5-A048-461C-B2BD-D0097D3B8515}"/>
    <cellStyle name="Vírgula 5 3 3 2" xfId="6317" xr:uid="{3E07685A-37BE-4F10-B59F-76DB71803409}"/>
    <cellStyle name="Vírgula 5 3 3 2 2" xfId="15370" xr:uid="{2BDF033F-19AE-435D-B608-1933021563E3}"/>
    <cellStyle name="Vírgula 5 3 3 3" xfId="9331" xr:uid="{595BB861-CD43-44EB-BD89-6082A87396D4}"/>
    <cellStyle name="Vírgula 5 3 3 3 2" xfId="18384" xr:uid="{A6188F2B-E859-4E18-A51E-C2655AAEDC85}"/>
    <cellStyle name="Vírgula 5 3 3 4" xfId="12352" xr:uid="{BCDE144C-8E57-4E91-8296-DA2CDD3A7024}"/>
    <cellStyle name="Vírgula 5 3 4" xfId="4309" xr:uid="{B1485288-A0A5-4F2D-B3F3-9CE8C88229F0}"/>
    <cellStyle name="Vírgula 5 3 4 2" xfId="13362" xr:uid="{9EF2F016-1571-4ECA-BE53-A5E1275D095D}"/>
    <cellStyle name="Vírgula 5 3 5" xfId="7323" xr:uid="{8DAFA902-087F-4F2D-9D92-618C261ADEBF}"/>
    <cellStyle name="Vírgula 5 3 5 2" xfId="16376" xr:uid="{12CABC18-81AD-4FA0-BF14-6744652030E7}"/>
    <cellStyle name="Vírgula 5 3 6" xfId="10344" xr:uid="{1B733504-2A48-40D4-B9B9-40BA1555113B}"/>
    <cellStyle name="Vírgula 5 4" xfId="1231" xr:uid="{AEC421F9-E4B3-4502-A2D2-A29E1B1CC778}"/>
    <cellStyle name="Vírgula 5 4 2" xfId="2235" xr:uid="{494EF4D6-EC05-4A7B-9A74-53BC8090647C}"/>
    <cellStyle name="Vírgula 5 4 2 2" xfId="5314" xr:uid="{0863CC37-1C40-43C3-948A-0C15C957770E}"/>
    <cellStyle name="Vírgula 5 4 2 2 2" xfId="14367" xr:uid="{7D482806-A976-4878-BBC7-09E1EF5A2DA0}"/>
    <cellStyle name="Vírgula 5 4 2 3" xfId="8328" xr:uid="{EBCDEDC4-0A9C-4C14-8A9D-E12E3EBAF2D9}"/>
    <cellStyle name="Vírgula 5 4 2 3 2" xfId="17381" xr:uid="{80FE48E9-CBE4-4956-8A94-DFD5144B6FE9}"/>
    <cellStyle name="Vírgula 5 4 2 4" xfId="11349" xr:uid="{7F56DB9E-9909-4810-9A21-8A5784BEFCFB}"/>
    <cellStyle name="Vírgula 5 4 3" xfId="3239" xr:uid="{A6E52E6C-96EE-4270-9157-0C0F825FBF58}"/>
    <cellStyle name="Vírgula 5 4 3 2" xfId="6318" xr:uid="{26E8902F-42DD-4F1A-8831-DB8C85C654A7}"/>
    <cellStyle name="Vírgula 5 4 3 2 2" xfId="15371" xr:uid="{57FA1642-D94E-496E-B483-B0616167CE27}"/>
    <cellStyle name="Vírgula 5 4 3 3" xfId="9332" xr:uid="{B2759081-A99A-4798-BBA5-FDF61C388F1B}"/>
    <cellStyle name="Vírgula 5 4 3 3 2" xfId="18385" xr:uid="{34A1863E-E64F-432E-86EA-8ED97A0C3B2B}"/>
    <cellStyle name="Vírgula 5 4 3 4" xfId="12353" xr:uid="{B80C3AD0-6C05-4A50-8A6D-6E0D169C72D4}"/>
    <cellStyle name="Vírgula 5 4 4" xfId="4310" xr:uid="{D1B623E5-4247-47DA-ABC8-2A16E2F243EC}"/>
    <cellStyle name="Vírgula 5 4 4 2" xfId="13363" xr:uid="{1EB57789-C175-4593-8340-23201A18E64B}"/>
    <cellStyle name="Vírgula 5 4 5" xfId="7324" xr:uid="{219AB34C-B269-487F-8940-F8AA627D6A9B}"/>
    <cellStyle name="Vírgula 5 4 5 2" xfId="16377" xr:uid="{6D63CF65-74F8-49F8-8B11-DC23F63B33F7}"/>
    <cellStyle name="Vírgula 5 4 6" xfId="10345" xr:uid="{7417D7E0-9EDB-406C-A9E0-B023C99B90E2}"/>
    <cellStyle name="Vírgula 5 5" xfId="1247" xr:uid="{442B4501-160A-4C01-A105-7A8350E9A554}"/>
    <cellStyle name="Vírgula 5 5 2" xfId="4326" xr:uid="{8F5C7179-A90B-42DD-BC56-3A2609016598}"/>
    <cellStyle name="Vírgula 5 5 2 2" xfId="13379" xr:uid="{66DCED55-4543-4F11-A1A9-F5CE7F4EB5CC}"/>
    <cellStyle name="Vírgula 5 5 3" xfId="7340" xr:uid="{BE8A79CD-EDC1-4D76-B25C-64EDACEDB59D}"/>
    <cellStyle name="Vírgula 5 5 3 2" xfId="16393" xr:uid="{DDA1E7B6-CD82-461E-B0FE-BDC0E25037BC}"/>
    <cellStyle name="Vírgula 5 5 4" xfId="10361" xr:uid="{C3733CB1-A30B-40A5-A331-3B97F8234B3C}"/>
    <cellStyle name="Vírgula 5 6" xfId="2251" xr:uid="{89C28BE7-C256-486B-9DB6-AE528A38AA5E}"/>
    <cellStyle name="Vírgula 5 6 2" xfId="5330" xr:uid="{D68118F6-053A-4BA3-8F0B-588CBCC73970}"/>
    <cellStyle name="Vírgula 5 6 2 2" xfId="14383" xr:uid="{DE7DC0FE-1F0A-44E9-85BA-EFA4DFC2DBF9}"/>
    <cellStyle name="Vírgula 5 6 3" xfId="8344" xr:uid="{FB89B8C6-3B30-4F0B-93BF-C15F0B65779D}"/>
    <cellStyle name="Vírgula 5 6 3 2" xfId="17397" xr:uid="{23B77572-12C3-447A-853F-93C17962068E}"/>
    <cellStyle name="Vírgula 5 6 4" xfId="11365" xr:uid="{C955D577-48BB-420B-926E-D7D41F00C425}"/>
    <cellStyle name="Vírgula 5 7" xfId="3300" xr:uid="{D0B37E39-AA51-4A05-AA03-0C3CC064CC9F}"/>
    <cellStyle name="Vírgula 5 8" xfId="3320" xr:uid="{0A3BAD40-41F7-41CB-A689-9D2AB048F82B}"/>
    <cellStyle name="Vírgula 5 8 2" xfId="12373" xr:uid="{1D7A8A05-FC73-410C-823A-584D15E91571}"/>
    <cellStyle name="Vírgula 5 9" xfId="6334" xr:uid="{C82FEAAB-2494-4EF1-8E94-922F64B142A8}"/>
    <cellStyle name="Vírgula 5 9 2" xfId="15387" xr:uid="{940A6A91-EAAF-4BF1-BDEE-4C3ECDDB3BBB}"/>
    <cellStyle name="Vírgula 6" xfId="158" xr:uid="{157739C8-0FEB-4A43-9266-FEFA9545109D}"/>
    <cellStyle name="Vírgula 6 10" xfId="9422" xr:uid="{4A18DC5C-18CE-4F7C-9BA0-69296F328D87}"/>
    <cellStyle name="Vírgula 6 2" xfId="477" xr:uid="{D9BA9FBB-30F2-46DE-B5EA-AACDA678AF4C}"/>
    <cellStyle name="Vírgula 6 2 2" xfId="1232" xr:uid="{36FB024B-57C2-4629-B670-4FD6564CF3E1}"/>
    <cellStyle name="Vírgula 6 2 2 2" xfId="2236" xr:uid="{E7F9E2BF-CAB3-4A76-9DFB-8D10D9974EA9}"/>
    <cellStyle name="Vírgula 6 2 2 2 2" xfId="5315" xr:uid="{49F6BA9E-9DC2-404E-94C5-F01C1A9E5CF2}"/>
    <cellStyle name="Vírgula 6 2 2 2 2 2" xfId="14368" xr:uid="{E42C8C07-39DE-4024-9EB7-864CAE5D5E03}"/>
    <cellStyle name="Vírgula 6 2 2 2 3" xfId="8329" xr:uid="{1F97003D-332D-4EF8-9F83-41D5BE87CECE}"/>
    <cellStyle name="Vírgula 6 2 2 2 3 2" xfId="17382" xr:uid="{49025984-F255-48D4-BA12-7D06F5E5C4DC}"/>
    <cellStyle name="Vírgula 6 2 2 2 4" xfId="11350" xr:uid="{076F7A73-1059-4E4C-AAFF-32BF1B088417}"/>
    <cellStyle name="Vírgula 6 2 2 3" xfId="3240" xr:uid="{A02E36E8-F5FC-42CC-BDE5-37E1FC310C52}"/>
    <cellStyle name="Vírgula 6 2 2 3 2" xfId="6319" xr:uid="{1C85DD7B-DBCE-40A4-9C4C-731CE2D0147D}"/>
    <cellStyle name="Vírgula 6 2 2 3 2 2" xfId="15372" xr:uid="{14B07575-683E-402C-A010-264742B24270}"/>
    <cellStyle name="Vírgula 6 2 2 3 3" xfId="9333" xr:uid="{276DB026-9EC8-4946-8280-FF90CCE3A40C}"/>
    <cellStyle name="Vírgula 6 2 2 3 3 2" xfId="18386" xr:uid="{0F9548F2-E543-4886-8DA2-4B9275EC20EC}"/>
    <cellStyle name="Vírgula 6 2 2 3 4" xfId="12354" xr:uid="{CCF4BF81-27EC-4053-868B-E22FF42D4F7D}"/>
    <cellStyle name="Vírgula 6 2 2 4" xfId="4311" xr:uid="{EE25ADDD-C2FB-4FF8-ADD5-8B31981DD243}"/>
    <cellStyle name="Vírgula 6 2 2 4 2" xfId="13364" xr:uid="{2BBB28E4-E7ED-47E3-ACCE-8FFB393E3D5F}"/>
    <cellStyle name="Vírgula 6 2 2 5" xfId="7325" xr:uid="{C17DFE11-9401-4523-8385-97E34C79F5B4}"/>
    <cellStyle name="Vírgula 6 2 2 5 2" xfId="16378" xr:uid="{D8500FDC-F9C9-4373-8974-5758E552F8A4}"/>
    <cellStyle name="Vírgula 6 2 2 6" xfId="10346" xr:uid="{4C4EB6FA-0051-4995-B69A-5F6CDD4A304E}"/>
    <cellStyle name="Vírgula 6 2 3" xfId="1233" xr:uid="{CDDBFFB1-6740-44CB-9F07-0CA845B8B427}"/>
    <cellStyle name="Vírgula 6 2 3 2" xfId="2237" xr:uid="{A8A30D7C-2312-411D-BB9E-CDE0A26FDC7E}"/>
    <cellStyle name="Vírgula 6 2 3 2 2" xfId="5316" xr:uid="{95D86718-6EC6-4427-A4F6-DEF094C856F1}"/>
    <cellStyle name="Vírgula 6 2 3 2 2 2" xfId="14369" xr:uid="{E334BCDC-C134-409B-996C-F652172AC8CA}"/>
    <cellStyle name="Vírgula 6 2 3 2 3" xfId="8330" xr:uid="{BEE8808C-88A9-4007-8D73-E55B91BE2342}"/>
    <cellStyle name="Vírgula 6 2 3 2 3 2" xfId="17383" xr:uid="{9E824020-66F9-4D05-B5B8-E822D8629F71}"/>
    <cellStyle name="Vírgula 6 2 3 2 4" xfId="11351" xr:uid="{3F7E7FCA-F11F-4DAE-81F4-153BE2D517D6}"/>
    <cellStyle name="Vírgula 6 2 3 3" xfId="3241" xr:uid="{3F9EBA3D-37AF-4179-A9C0-EB759ADC3929}"/>
    <cellStyle name="Vírgula 6 2 3 3 2" xfId="6320" xr:uid="{8EFE5B20-D891-4354-8171-01DECF04B99F}"/>
    <cellStyle name="Vírgula 6 2 3 3 2 2" xfId="15373" xr:uid="{18C365BB-E40D-4B5E-8971-7442377523A0}"/>
    <cellStyle name="Vírgula 6 2 3 3 3" xfId="9334" xr:uid="{CD9B7B6C-B9D8-41F0-B6C2-02D38DF72BDB}"/>
    <cellStyle name="Vírgula 6 2 3 3 3 2" xfId="18387" xr:uid="{F69D94B7-4304-435E-BC5C-6BE6AC7B9157}"/>
    <cellStyle name="Vírgula 6 2 3 3 4" xfId="12355" xr:uid="{DD28EA7A-4FE8-45BC-9923-DF371C21096F}"/>
    <cellStyle name="Vírgula 6 2 3 4" xfId="4312" xr:uid="{819A617D-BC4D-49E3-9486-A91C74175559}"/>
    <cellStyle name="Vírgula 6 2 3 4 2" xfId="13365" xr:uid="{B579F7FF-FF5F-4CD8-A995-AF1C245D6D13}"/>
    <cellStyle name="Vírgula 6 2 3 5" xfId="7326" xr:uid="{FA196DEF-1285-4382-A125-4AF459082495}"/>
    <cellStyle name="Vírgula 6 2 3 5 2" xfId="16379" xr:uid="{75021571-9817-4FC5-B30A-ED3EED3DE608}"/>
    <cellStyle name="Vírgula 6 2 3 6" xfId="10347" xr:uid="{3262D3A9-3810-415F-89EC-742A4042821B}"/>
    <cellStyle name="Vírgula 6 2 4" xfId="1486" xr:uid="{E46F65CD-6213-4C16-9818-B856FB6F2D7E}"/>
    <cellStyle name="Vírgula 6 2 4 2" xfId="4565" xr:uid="{BFA2A64F-8DBD-4F9E-9085-E2F900FFEB2B}"/>
    <cellStyle name="Vírgula 6 2 4 2 2" xfId="13618" xr:uid="{D47D4B63-43E1-47C1-BAFF-D119934F0E17}"/>
    <cellStyle name="Vírgula 6 2 4 3" xfId="7579" xr:uid="{DE139ADC-46A2-4C56-B7AF-C5E4D6B9A978}"/>
    <cellStyle name="Vírgula 6 2 4 3 2" xfId="16632" xr:uid="{53BFA2C6-63F4-4F05-9C8B-C7F9A25463F5}"/>
    <cellStyle name="Vírgula 6 2 4 4" xfId="10600" xr:uid="{867EFBDD-4096-402D-B283-117B4F26405A}"/>
    <cellStyle name="Vírgula 6 2 5" xfId="2490" xr:uid="{6EAC0134-F0A2-4F83-9D6D-E762989CF761}"/>
    <cellStyle name="Vírgula 6 2 5 2" xfId="5569" xr:uid="{260BFB1A-0788-4836-893D-DB80E71E0835}"/>
    <cellStyle name="Vírgula 6 2 5 2 2" xfId="14622" xr:uid="{8B8378E1-F46F-4C3C-A697-D41BCB38B7E2}"/>
    <cellStyle name="Vírgula 6 2 5 3" xfId="8583" xr:uid="{1E6A3828-86BF-4964-9E33-D3758191C9D7}"/>
    <cellStyle name="Vírgula 6 2 5 3 2" xfId="17636" xr:uid="{7464A531-02B3-49BA-9B65-80946A972FF2}"/>
    <cellStyle name="Vírgula 6 2 5 4" xfId="11604" xr:uid="{16D7DD70-9A61-4734-B0F8-4635703B823A}"/>
    <cellStyle name="Vírgula 6 2 6" xfId="3560" xr:uid="{6B6F92B5-282D-4B14-BD49-45B7021B52F3}"/>
    <cellStyle name="Vírgula 6 2 6 2" xfId="12613" xr:uid="{2851859E-0CB2-4901-9D0E-6DDAAA9C170F}"/>
    <cellStyle name="Vírgula 6 2 7" xfId="6574" xr:uid="{946476BD-FC16-4A9E-8BBF-53C5DF2C1890}"/>
    <cellStyle name="Vírgula 6 2 7 2" xfId="15627" xr:uid="{3C4FEDB7-6511-4D99-A988-F5850498A757}"/>
    <cellStyle name="Vírgula 6 2 8" xfId="9594" xr:uid="{645C790C-9F06-422C-A9F8-46F2D375937F}"/>
    <cellStyle name="Vírgula 6 3" xfId="1234" xr:uid="{841475BF-00FB-4C2D-BC6F-E9B9B52030D9}"/>
    <cellStyle name="Vírgula 6 3 2" xfId="2238" xr:uid="{957C4BDC-6D53-4119-9FF5-F9513EE366ED}"/>
    <cellStyle name="Vírgula 6 3 2 2" xfId="5317" xr:uid="{0AFC9B6F-34ED-45CA-8AEC-56D6F1D77CD0}"/>
    <cellStyle name="Vírgula 6 3 2 2 2" xfId="14370" xr:uid="{245C176D-3B4A-4033-844D-1C70C3DC9492}"/>
    <cellStyle name="Vírgula 6 3 2 3" xfId="8331" xr:uid="{29D4931D-AC86-4E92-A5FE-46C568B5A839}"/>
    <cellStyle name="Vírgula 6 3 2 3 2" xfId="17384" xr:uid="{7FF87987-144F-467F-85EA-B6B2C446B8AF}"/>
    <cellStyle name="Vírgula 6 3 2 4" xfId="11352" xr:uid="{6D0D21BF-E3F2-4026-B0B2-4832A00CEFFF}"/>
    <cellStyle name="Vírgula 6 3 3" xfId="3242" xr:uid="{744DCE46-D835-4A7C-AEF0-36926DDFA144}"/>
    <cellStyle name="Vírgula 6 3 3 2" xfId="6321" xr:uid="{5B54FD70-5A03-49E0-996C-B8BAAC21C90F}"/>
    <cellStyle name="Vírgula 6 3 3 2 2" xfId="15374" xr:uid="{6DB8B3B4-E49E-403D-9EB5-852B75FDA2F1}"/>
    <cellStyle name="Vírgula 6 3 3 3" xfId="9335" xr:uid="{856F656F-6DF2-4C3C-8BD9-0C9B61F09D5C}"/>
    <cellStyle name="Vírgula 6 3 3 3 2" xfId="18388" xr:uid="{7414117A-22FE-4DCB-966B-0AA426F8923B}"/>
    <cellStyle name="Vírgula 6 3 3 4" xfId="12356" xr:uid="{AE1206CE-0B2F-488D-842F-F030BDB90DE5}"/>
    <cellStyle name="Vírgula 6 3 4" xfId="4313" xr:uid="{15C63A79-D453-4C95-8A7A-27F4E8611A59}"/>
    <cellStyle name="Vírgula 6 3 4 2" xfId="13366" xr:uid="{F5117D9D-3028-46DA-AB45-F0D19FA59545}"/>
    <cellStyle name="Vírgula 6 3 5" xfId="7327" xr:uid="{B260D5B4-C692-4919-A9F3-2EB4E0D70345}"/>
    <cellStyle name="Vírgula 6 3 5 2" xfId="16380" xr:uid="{1A8E8E30-725B-410C-9212-8CA6117599BE}"/>
    <cellStyle name="Vírgula 6 3 6" xfId="10348" xr:uid="{A4E7393B-7E38-49E3-8F69-3BBBBC68527E}"/>
    <cellStyle name="Vírgula 6 4" xfId="1235" xr:uid="{5FD4E4CA-F6E6-4D2B-A9D6-896E4880A0E6}"/>
    <cellStyle name="Vírgula 6 4 2" xfId="2239" xr:uid="{ADD0DA64-DD3D-46D9-AA24-B35F99A53041}"/>
    <cellStyle name="Vírgula 6 4 2 2" xfId="5318" xr:uid="{E985CB98-5794-4219-959E-14D2B754D048}"/>
    <cellStyle name="Vírgula 6 4 2 2 2" xfId="14371" xr:uid="{28D7221A-1557-4169-B335-42973B454147}"/>
    <cellStyle name="Vírgula 6 4 2 3" xfId="8332" xr:uid="{8F9697E7-785F-4AE4-936E-A66AC38CB15E}"/>
    <cellStyle name="Vírgula 6 4 2 3 2" xfId="17385" xr:uid="{DD0539D2-5D0F-4374-8C6D-7CE20E0F8923}"/>
    <cellStyle name="Vírgula 6 4 2 4" xfId="11353" xr:uid="{6B67E9DB-E796-45A4-8CD5-57B88521C208}"/>
    <cellStyle name="Vírgula 6 4 3" xfId="3243" xr:uid="{42FE7DD4-B38B-4066-82B4-A923351261DB}"/>
    <cellStyle name="Vírgula 6 4 3 2" xfId="6322" xr:uid="{DD3319DD-F8E1-411C-A23D-2090EF6521D3}"/>
    <cellStyle name="Vírgula 6 4 3 2 2" xfId="15375" xr:uid="{98827AD0-3134-4408-B5CD-46F136658377}"/>
    <cellStyle name="Vírgula 6 4 3 3" xfId="9336" xr:uid="{F9AAE2C7-60C2-4E19-A291-133EFE2678FB}"/>
    <cellStyle name="Vírgula 6 4 3 3 2" xfId="18389" xr:uid="{15649017-2D4D-485F-8DC2-13C4AA2BB1D1}"/>
    <cellStyle name="Vírgula 6 4 3 4" xfId="12357" xr:uid="{DD902D3D-8AAB-4D61-BD15-B037AE909657}"/>
    <cellStyle name="Vírgula 6 4 4" xfId="4314" xr:uid="{8E11B79B-A1C0-4E7C-A86A-A52253415BC3}"/>
    <cellStyle name="Vírgula 6 4 4 2" xfId="13367" xr:uid="{517A4CD8-B8DD-48F5-88C8-3A22BB009B8C}"/>
    <cellStyle name="Vírgula 6 4 5" xfId="7328" xr:uid="{D2ADE329-5890-49B5-AD52-3009882881B7}"/>
    <cellStyle name="Vírgula 6 4 5 2" xfId="16381" xr:uid="{2BFACB57-1FF4-449C-9443-5896A0B76996}"/>
    <cellStyle name="Vírgula 6 4 6" xfId="10349" xr:uid="{970420B3-6A73-4520-8567-E0FA9A435C61}"/>
    <cellStyle name="Vírgula 6 5" xfId="1315" xr:uid="{C43DF319-5F2D-43AD-BE2E-B2B055AB5320}"/>
    <cellStyle name="Vírgula 6 5 2" xfId="4394" xr:uid="{516A4902-07F8-47A9-B116-2D3A18ADB1DB}"/>
    <cellStyle name="Vírgula 6 5 2 2" xfId="13447" xr:uid="{40D9812C-F662-4C97-92DD-5EBBBAC82A0C}"/>
    <cellStyle name="Vírgula 6 5 3" xfId="7408" xr:uid="{E6E8AE6F-DAAA-4D79-ACB2-6D491E1115D1}"/>
    <cellStyle name="Vírgula 6 5 3 2" xfId="16461" xr:uid="{85712A21-12D8-46CF-AAA2-88D780FC4E90}"/>
    <cellStyle name="Vírgula 6 5 4" xfId="10429" xr:uid="{0C9E849D-08AB-4D50-8A16-D17D26647388}"/>
    <cellStyle name="Vírgula 6 6" xfId="2319" xr:uid="{58EBD038-7FB2-4B18-BB94-60B701004371}"/>
    <cellStyle name="Vírgula 6 6 2" xfId="5398" xr:uid="{36BFE843-634B-4C19-98CC-6E59BA6E2373}"/>
    <cellStyle name="Vírgula 6 6 2 2" xfId="14451" xr:uid="{15A2290A-9428-4467-A483-D0BF22EC3686}"/>
    <cellStyle name="Vírgula 6 6 3" xfId="8412" xr:uid="{BCE3AEBC-8968-4033-BA09-D9EA513395C7}"/>
    <cellStyle name="Vírgula 6 6 3 2" xfId="17465" xr:uid="{D7AABA4A-E8A7-4375-86E6-1F2B675F84D2}"/>
    <cellStyle name="Vírgula 6 6 4" xfId="11433" xr:uid="{792A77B4-C697-469B-9EDF-CF7B9EAFDA38}"/>
    <cellStyle name="Vírgula 6 7" xfId="3303" xr:uid="{1B6E0270-A462-404E-AC0C-93560334A963}"/>
    <cellStyle name="Vírgula 6 7 2" xfId="12369" xr:uid="{353F392A-64DC-468F-A26E-7AD63DB032B7}"/>
    <cellStyle name="Vírgula 6 8" xfId="3388" xr:uid="{2E68B798-5603-46C2-8477-A17EC0D2172E}"/>
    <cellStyle name="Vírgula 6 8 2" xfId="12441" xr:uid="{C5407093-553D-473F-8D00-E930B174C6E0}"/>
    <cellStyle name="Vírgula 6 9" xfId="6402" xr:uid="{DDF9E017-566C-4587-A001-87B69F1E8478}"/>
    <cellStyle name="Vírgula 6 9 2" xfId="15455" xr:uid="{0181063F-8F4B-4D03-99BA-97FC7D9C5580}"/>
    <cellStyle name="Vírgula 7" xfId="161" xr:uid="{E7CF0FF4-3E7C-4AF9-9B2F-45694E5425A5}"/>
    <cellStyle name="Vírgula 7 2" xfId="478" xr:uid="{013BE257-0320-4CAB-BA1A-32D85E5C2C97}"/>
    <cellStyle name="Vírgula 7 2 2" xfId="1236" xr:uid="{B15FCF88-A99D-45A8-8DCC-F3DC2C52145E}"/>
    <cellStyle name="Vírgula 7 2 2 2" xfId="2240" xr:uid="{13D553FF-5794-40C2-9A5C-F58CEDB32D9C}"/>
    <cellStyle name="Vírgula 7 2 2 2 2" xfId="5319" xr:uid="{7D4BAE90-ED55-488B-B698-55A3C4E99618}"/>
    <cellStyle name="Vírgula 7 2 2 2 2 2" xfId="14372" xr:uid="{37123622-72AB-495E-A5A4-C376C46E5E6C}"/>
    <cellStyle name="Vírgula 7 2 2 2 3" xfId="8333" xr:uid="{E4B9350B-EBC6-40D0-A83F-66AB1DE41C2E}"/>
    <cellStyle name="Vírgula 7 2 2 2 3 2" xfId="17386" xr:uid="{EB610EDD-A982-4520-90AA-D93CE3A71C47}"/>
    <cellStyle name="Vírgula 7 2 2 2 4" xfId="11354" xr:uid="{D42C9C7F-F7E0-43F3-8439-9B584A1B167D}"/>
    <cellStyle name="Vírgula 7 2 2 3" xfId="3244" xr:uid="{C27C3C1F-57D2-4312-8C10-4A8CDDC5FD19}"/>
    <cellStyle name="Vírgula 7 2 2 3 2" xfId="6323" xr:uid="{B644C046-59BA-4DEC-9ADE-E2DF078BE1F4}"/>
    <cellStyle name="Vírgula 7 2 2 3 2 2" xfId="15376" xr:uid="{611605E5-8599-4F8E-93B4-98F91A4BDCEE}"/>
    <cellStyle name="Vírgula 7 2 2 3 3" xfId="9337" xr:uid="{6B396C6A-8416-49DD-8B8C-32E9CA6EB7AC}"/>
    <cellStyle name="Vírgula 7 2 2 3 3 2" xfId="18390" xr:uid="{EEF27984-24FC-4D34-989D-4DEEF5BD00BF}"/>
    <cellStyle name="Vírgula 7 2 2 3 4" xfId="12358" xr:uid="{A2CA90E6-75C0-49B8-AC17-6FF0A6659F3F}"/>
    <cellStyle name="Vírgula 7 2 2 4" xfId="4315" xr:uid="{1F222AC7-D4A3-420D-B2A8-B18F2CFE3445}"/>
    <cellStyle name="Vírgula 7 2 2 4 2" xfId="13368" xr:uid="{0EE3E581-2909-4642-8A91-D4BEA4E57B04}"/>
    <cellStyle name="Vírgula 7 2 2 5" xfId="7329" xr:uid="{24750CBA-B8C1-4A9D-A525-4FBD81FF74EB}"/>
    <cellStyle name="Vírgula 7 2 2 5 2" xfId="16382" xr:uid="{8BCE986B-44ED-4B15-9F4E-12BF2206A9D6}"/>
    <cellStyle name="Vírgula 7 2 2 6" xfId="10350" xr:uid="{7654D276-950A-449F-BEBB-D4F7E4FE482A}"/>
    <cellStyle name="Vírgula 7 2 3" xfId="1237" xr:uid="{2B246EEB-0A5A-474A-A6ED-FF21CC7C8CDC}"/>
    <cellStyle name="Vírgula 7 2 3 2" xfId="2241" xr:uid="{3B12552C-C5F3-4BF1-845A-CCE5331DAFE3}"/>
    <cellStyle name="Vírgula 7 2 3 2 2" xfId="5320" xr:uid="{7F395A4B-C017-4F9F-9BE2-6C763660FC19}"/>
    <cellStyle name="Vírgula 7 2 3 2 2 2" xfId="14373" xr:uid="{15E4D530-2ADE-4770-8F6B-C658BE6AA1E8}"/>
    <cellStyle name="Vírgula 7 2 3 2 3" xfId="8334" xr:uid="{81510029-BE2C-4FDF-A145-0C86BA10045A}"/>
    <cellStyle name="Vírgula 7 2 3 2 3 2" xfId="17387" xr:uid="{FC370D7E-707C-4EBA-AC9D-2BC7D33660BB}"/>
    <cellStyle name="Vírgula 7 2 3 2 4" xfId="11355" xr:uid="{38B9CF56-AC5A-4BFF-8548-B1072BEA8968}"/>
    <cellStyle name="Vírgula 7 2 3 3" xfId="3245" xr:uid="{991A7722-AB51-4E09-9B71-CB36E0D54699}"/>
    <cellStyle name="Vírgula 7 2 3 3 2" xfId="6324" xr:uid="{9FD4A4C7-3A86-4C24-867B-80BCA7403230}"/>
    <cellStyle name="Vírgula 7 2 3 3 2 2" xfId="15377" xr:uid="{F231AF53-A4A2-42CD-B099-8242F0F5253D}"/>
    <cellStyle name="Vírgula 7 2 3 3 3" xfId="9338" xr:uid="{5406ADD7-41E8-439E-A5A3-85D6670E0F7D}"/>
    <cellStyle name="Vírgula 7 2 3 3 3 2" xfId="18391" xr:uid="{D5BDE474-5483-43EE-BED9-AC6F1B2F7895}"/>
    <cellStyle name="Vírgula 7 2 3 3 4" xfId="12359" xr:uid="{75D860A0-C144-44FB-A1BC-BB2D3935CE07}"/>
    <cellStyle name="Vírgula 7 2 3 4" xfId="4316" xr:uid="{5BBA905B-D849-42AE-B669-8F071F6194F3}"/>
    <cellStyle name="Vírgula 7 2 3 4 2" xfId="13369" xr:uid="{3236CF79-23FC-4720-AE1A-39F1331F1335}"/>
    <cellStyle name="Vírgula 7 2 3 5" xfId="7330" xr:uid="{4DDC654D-5C08-40F9-A140-8CEE6654E5AF}"/>
    <cellStyle name="Vírgula 7 2 3 5 2" xfId="16383" xr:uid="{EB19D9C5-D739-471B-AAD8-DD4BD5B794CE}"/>
    <cellStyle name="Vírgula 7 2 3 6" xfId="10351" xr:uid="{43DE5989-CAE1-40E1-9C3A-B0DC68639EA5}"/>
    <cellStyle name="Vírgula 7 2 4" xfId="1487" xr:uid="{C079EFEE-36C9-45C1-A4E5-4B635F31F618}"/>
    <cellStyle name="Vírgula 7 2 4 2" xfId="4566" xr:uid="{D05B94F2-427B-4C17-8E2E-5A14D83C0EEC}"/>
    <cellStyle name="Vírgula 7 2 4 2 2" xfId="13619" xr:uid="{55E249B0-3E1C-43AC-86E9-2DC886E23999}"/>
    <cellStyle name="Vírgula 7 2 4 3" xfId="7580" xr:uid="{5B1CAB5A-CCE5-4A03-A721-2876616248C7}"/>
    <cellStyle name="Vírgula 7 2 4 3 2" xfId="16633" xr:uid="{B00D53E1-5019-4802-AAD3-B10AC8DBAEA3}"/>
    <cellStyle name="Vírgula 7 2 4 4" xfId="10601" xr:uid="{34DE8CE5-8B59-42CF-84DA-3AD867F33A8B}"/>
    <cellStyle name="Vírgula 7 2 5" xfId="2491" xr:uid="{3108D289-D419-4136-8C2C-6CCF6C364445}"/>
    <cellStyle name="Vírgula 7 2 5 2" xfId="5570" xr:uid="{9D6CDEB3-8FDB-4B4C-9215-5A670655E3FF}"/>
    <cellStyle name="Vírgula 7 2 5 2 2" xfId="14623" xr:uid="{B7AFD8A9-19E8-44D7-9AF0-B46533B507FA}"/>
    <cellStyle name="Vírgula 7 2 5 3" xfId="8584" xr:uid="{4659F252-9BDB-44BF-8D26-7BD8FB6DCEEF}"/>
    <cellStyle name="Vírgula 7 2 5 3 2" xfId="17637" xr:uid="{ABC82FB0-024C-4B8A-A8AD-B13BFC40D1FD}"/>
    <cellStyle name="Vírgula 7 2 5 4" xfId="11605" xr:uid="{97CA14AE-02E5-42C7-98A0-594742A74E11}"/>
    <cellStyle name="Vírgula 7 2 6" xfId="3561" xr:uid="{F242800B-864A-4B54-BD5B-624B003ED710}"/>
    <cellStyle name="Vírgula 7 2 6 2" xfId="12614" xr:uid="{D70BC297-70E6-4E10-BA27-6EEFD33459FD}"/>
    <cellStyle name="Vírgula 7 2 7" xfId="6575" xr:uid="{9F4AB267-2C25-43EC-927E-E39D8803E31C}"/>
    <cellStyle name="Vírgula 7 2 7 2" xfId="15628" xr:uid="{CFD0E966-D2FE-4EE9-B1F1-F95B585DD01A}"/>
    <cellStyle name="Vírgula 7 2 8" xfId="9595" xr:uid="{26EA2137-5A7E-432A-AAC4-1071506DD752}"/>
    <cellStyle name="Vírgula 7 3" xfId="1238" xr:uid="{6B5C715B-474B-43B9-A939-C988D9CD55AB}"/>
    <cellStyle name="Vírgula 7 3 2" xfId="2242" xr:uid="{42B53D32-68F2-4854-B0CA-C28F03450F32}"/>
    <cellStyle name="Vírgula 7 3 2 2" xfId="5321" xr:uid="{62E6FEB1-D228-41DD-ABE4-2CDA6781C56B}"/>
    <cellStyle name="Vírgula 7 3 2 2 2" xfId="14374" xr:uid="{CC37387C-C25A-4318-869F-89B90944C70A}"/>
    <cellStyle name="Vírgula 7 3 2 3" xfId="8335" xr:uid="{4AAA86A6-D568-4F3C-A220-4AD5A365F0BD}"/>
    <cellStyle name="Vírgula 7 3 2 3 2" xfId="17388" xr:uid="{4B3B3485-3038-4D15-8576-6C24F72CA411}"/>
    <cellStyle name="Vírgula 7 3 2 4" xfId="11356" xr:uid="{1282B994-39F5-42E5-9714-28A6A195EAE7}"/>
    <cellStyle name="Vírgula 7 3 3" xfId="3246" xr:uid="{D64C40F5-FB25-44B0-B818-1022FB1FD9A9}"/>
    <cellStyle name="Vírgula 7 3 3 2" xfId="6325" xr:uid="{497127F7-DAC0-4D26-8A3D-FB59A3810338}"/>
    <cellStyle name="Vírgula 7 3 3 2 2" xfId="15378" xr:uid="{7C533CEE-DD2F-4E19-AE18-A043EE8553E1}"/>
    <cellStyle name="Vírgula 7 3 3 3" xfId="9339" xr:uid="{D32C39BD-4ADB-45B4-A393-EB91791753C6}"/>
    <cellStyle name="Vírgula 7 3 3 3 2" xfId="18392" xr:uid="{D993CE8B-5BD8-4830-8DE9-B3001650B5A1}"/>
    <cellStyle name="Vírgula 7 3 3 4" xfId="12360" xr:uid="{48B4BDCF-6CEA-4521-A93B-17C07DB71497}"/>
    <cellStyle name="Vírgula 7 3 4" xfId="4317" xr:uid="{F51A0784-01CC-409D-B75D-6D2A4404207F}"/>
    <cellStyle name="Vírgula 7 3 4 2" xfId="13370" xr:uid="{02A7DECD-DE51-49F6-95CA-82AA9F9C5891}"/>
    <cellStyle name="Vírgula 7 3 5" xfId="7331" xr:uid="{BDAD2787-1995-4824-916F-EBB9CE246C98}"/>
    <cellStyle name="Vírgula 7 3 5 2" xfId="16384" xr:uid="{7DF5E8B4-0C62-4EA5-A178-C7AAFD19DD85}"/>
    <cellStyle name="Vírgula 7 3 6" xfId="10352" xr:uid="{70F3FF0A-5DF3-4026-A6D0-92BD48863952}"/>
    <cellStyle name="Vírgula 7 4" xfId="1239" xr:uid="{F1C9B787-3239-467C-8AD3-098CC521A616}"/>
    <cellStyle name="Vírgula 7 4 2" xfId="2243" xr:uid="{18C28D9F-144E-40AF-8FD6-36AC2A1E8859}"/>
    <cellStyle name="Vírgula 7 4 2 2" xfId="5322" xr:uid="{D9075838-CE50-4150-999D-77790F22F5C2}"/>
    <cellStyle name="Vírgula 7 4 2 2 2" xfId="14375" xr:uid="{13DA3E56-7C59-4E8B-8CDC-48183B2466CC}"/>
    <cellStyle name="Vírgula 7 4 2 3" xfId="8336" xr:uid="{00A1A15D-58EA-47B2-BECD-F4AC437786C8}"/>
    <cellStyle name="Vírgula 7 4 2 3 2" xfId="17389" xr:uid="{F86246BA-2FE5-43F3-9FF4-33F9942828A9}"/>
    <cellStyle name="Vírgula 7 4 2 4" xfId="11357" xr:uid="{0AD83FD1-E42E-4F50-B735-DDCC2FB86D7A}"/>
    <cellStyle name="Vírgula 7 4 3" xfId="3247" xr:uid="{C1757B03-97AD-4AD2-BD13-E606AE3F44F2}"/>
    <cellStyle name="Vírgula 7 4 3 2" xfId="6326" xr:uid="{42A269D4-C176-4320-888F-D8D56B1D6FEF}"/>
    <cellStyle name="Vírgula 7 4 3 2 2" xfId="15379" xr:uid="{56D297D0-3E46-4276-8429-78EEA262BAB5}"/>
    <cellStyle name="Vírgula 7 4 3 3" xfId="9340" xr:uid="{30E006E2-727B-41F9-95B5-A50C93E2238C}"/>
    <cellStyle name="Vírgula 7 4 3 3 2" xfId="18393" xr:uid="{BC6C70B2-1B73-4123-A15D-7C624A28B167}"/>
    <cellStyle name="Vírgula 7 4 3 4" xfId="12361" xr:uid="{74FB9780-6198-4CB9-A33D-6F7213B1EEC4}"/>
    <cellStyle name="Vírgula 7 4 4" xfId="4318" xr:uid="{722F49C5-6F84-486A-895E-F599AB798EDB}"/>
    <cellStyle name="Vírgula 7 4 4 2" xfId="13371" xr:uid="{11A69998-BDA2-4460-85B1-C6F2B4EFD511}"/>
    <cellStyle name="Vírgula 7 4 5" xfId="7332" xr:uid="{C6B14B9A-31E5-4DFE-8A12-B49DCBC1A4A7}"/>
    <cellStyle name="Vírgula 7 4 5 2" xfId="16385" xr:uid="{9ED7C8CC-DAA7-4324-9B6F-AF2E16BAA36E}"/>
    <cellStyle name="Vírgula 7 4 6" xfId="10353" xr:uid="{2D81B203-E456-41B2-9C0C-280E144F7044}"/>
    <cellStyle name="Vírgula 7 5" xfId="1316" xr:uid="{8549DFED-7495-4E4C-823F-FF627065B55A}"/>
    <cellStyle name="Vírgula 7 5 2" xfId="4395" xr:uid="{FCE5E6F8-35DE-48DA-B291-CD5584B51751}"/>
    <cellStyle name="Vírgula 7 5 2 2" xfId="13448" xr:uid="{EA2753DB-61D5-43B6-A464-D664C0B89523}"/>
    <cellStyle name="Vírgula 7 5 3" xfId="7409" xr:uid="{4D612C05-1C2D-4805-B7FD-DCFD31AE1D0F}"/>
    <cellStyle name="Vírgula 7 5 3 2" xfId="16462" xr:uid="{72CED638-DC06-4043-A2BF-77E99BD94AEC}"/>
    <cellStyle name="Vírgula 7 5 4" xfId="10430" xr:uid="{2C761372-0B85-4BFC-A14B-B71E3CDC8E66}"/>
    <cellStyle name="Vírgula 7 6" xfId="2320" xr:uid="{7641DDBA-FE35-44DB-8572-68192792CE57}"/>
    <cellStyle name="Vírgula 7 6 2" xfId="5399" xr:uid="{BD20C5EC-7E78-4C63-9340-EFE1DED2BB7E}"/>
    <cellStyle name="Vírgula 7 6 2 2" xfId="14452" xr:uid="{889FA0D7-D8CE-4DC9-B375-EFDE3E043A71}"/>
    <cellStyle name="Vírgula 7 6 3" xfId="8413" xr:uid="{BFEBA8B7-1182-4031-A027-8363FB4509E9}"/>
    <cellStyle name="Vírgula 7 6 3 2" xfId="17466" xr:uid="{02F53B98-B636-4B78-BB5C-B10FA7C0B3EE}"/>
    <cellStyle name="Vírgula 7 6 4" xfId="11434" xr:uid="{52C7517B-AF51-430F-AA14-816449B18045}"/>
    <cellStyle name="Vírgula 7 7" xfId="3389" xr:uid="{2F29F27E-ACEB-4789-847D-920FD93D602B}"/>
    <cellStyle name="Vírgula 7 7 2" xfId="12442" xr:uid="{2BCFFE66-A50E-4DB8-A7D6-EFBB3E957FA4}"/>
    <cellStyle name="Vírgula 7 8" xfId="6403" xr:uid="{E92CFD98-8347-4371-A4F2-85796EC99738}"/>
    <cellStyle name="Vírgula 7 8 2" xfId="15456" xr:uid="{DE79A2D7-0356-4CB3-9702-E2CD0BD65578}"/>
    <cellStyle name="Vírgula 7 9" xfId="9423" xr:uid="{6959604A-DFC3-4E9E-B3E9-335A44263BD0}"/>
    <cellStyle name="Vírgula 8" xfId="386" xr:uid="{C6E1D58C-7CC0-45A9-B50F-D5BE22A1A94B}"/>
    <cellStyle name="Vírgula 8 2" xfId="570" xr:uid="{B4672CB0-A66B-4FF7-AAE1-B373E4F3258C}"/>
    <cellStyle name="Vírgula 8 2 2" xfId="1240" xr:uid="{AA15F93E-6DDE-478F-AC98-25DC00F80433}"/>
    <cellStyle name="Vírgula 8 2 2 2" xfId="2244" xr:uid="{7B944BC7-39C7-4C90-BDAB-8F776F212024}"/>
    <cellStyle name="Vírgula 8 2 2 2 2" xfId="5323" xr:uid="{856A53AA-4C85-4709-8DAC-D7B36117E4F0}"/>
    <cellStyle name="Vírgula 8 2 2 2 2 2" xfId="14376" xr:uid="{90102D19-929E-4D3C-B322-A534B5C249F2}"/>
    <cellStyle name="Vírgula 8 2 2 2 3" xfId="8337" xr:uid="{52FD98DE-20EA-4A01-A626-7987BB44CACF}"/>
    <cellStyle name="Vírgula 8 2 2 2 3 2" xfId="17390" xr:uid="{3D32C457-61B5-45BF-8E3D-64EFE4EEA9F8}"/>
    <cellStyle name="Vírgula 8 2 2 2 4" xfId="11358" xr:uid="{7F4BD932-037D-4ED1-80AF-0715224F7398}"/>
    <cellStyle name="Vírgula 8 2 2 3" xfId="3248" xr:uid="{B0FF2C79-083C-4A49-9FA1-6536ADA35FFE}"/>
    <cellStyle name="Vírgula 8 2 2 3 2" xfId="6327" xr:uid="{327F552F-479A-4ED2-8AB2-9ECEAE8B4D15}"/>
    <cellStyle name="Vírgula 8 2 2 3 2 2" xfId="15380" xr:uid="{BDD023E1-C733-406F-BF16-6943738B3525}"/>
    <cellStyle name="Vírgula 8 2 2 3 3" xfId="9341" xr:uid="{788EA345-DD39-4F50-97E7-F3FF982600A9}"/>
    <cellStyle name="Vírgula 8 2 2 3 3 2" xfId="18394" xr:uid="{69BE76CC-DD25-4262-8697-0523E801EED2}"/>
    <cellStyle name="Vírgula 8 2 2 3 4" xfId="12362" xr:uid="{E570D8E2-BE44-4231-99F8-0BC5DAB8AC52}"/>
    <cellStyle name="Vírgula 8 2 2 4" xfId="4319" xr:uid="{224161EF-4A19-4F2C-809A-5184B6FEEF22}"/>
    <cellStyle name="Vírgula 8 2 2 4 2" xfId="13372" xr:uid="{2EDCA17A-C53E-4B1E-8CE8-5D5425BE0AD6}"/>
    <cellStyle name="Vírgula 8 2 2 5" xfId="7333" xr:uid="{EE2BD342-0B8D-4609-A3D6-02BDE2EDA757}"/>
    <cellStyle name="Vírgula 8 2 2 5 2" xfId="16386" xr:uid="{502DADA6-9090-4DEF-A408-5EF75E939AE9}"/>
    <cellStyle name="Vírgula 8 2 2 6" xfId="10354" xr:uid="{BEDE0B9D-5C7F-4B42-8FED-214BAE04C9F1}"/>
    <cellStyle name="Vírgula 8 2 3" xfId="1241" xr:uid="{045CBBDC-400E-4817-A040-423D33EFF9EE}"/>
    <cellStyle name="Vírgula 8 2 3 2" xfId="2245" xr:uid="{92AA9C8A-F9D2-49B7-AF04-C38E5FB1C1B3}"/>
    <cellStyle name="Vírgula 8 2 3 2 2" xfId="5324" xr:uid="{FB71FD5A-EFCC-43B9-9D17-F51D168ACE42}"/>
    <cellStyle name="Vírgula 8 2 3 2 2 2" xfId="14377" xr:uid="{3FC38C4B-EAC7-41C8-857F-EFEB65371C62}"/>
    <cellStyle name="Vírgula 8 2 3 2 3" xfId="8338" xr:uid="{05EB721A-91A7-4F2C-A2DF-8B95E85A5C24}"/>
    <cellStyle name="Vírgula 8 2 3 2 3 2" xfId="17391" xr:uid="{E09FA323-998D-4599-95E7-F0039D64CA4C}"/>
    <cellStyle name="Vírgula 8 2 3 2 4" xfId="11359" xr:uid="{0CC55311-8473-4F92-8AB3-494341713277}"/>
    <cellStyle name="Vírgula 8 2 3 3" xfId="3249" xr:uid="{1A1A90BE-1C3B-46DC-820E-8C10A739FF8C}"/>
    <cellStyle name="Vírgula 8 2 3 3 2" xfId="6328" xr:uid="{58C9AE4D-FC09-4B64-9C24-D9386AB58698}"/>
    <cellStyle name="Vírgula 8 2 3 3 2 2" xfId="15381" xr:uid="{09E23505-66BA-42CA-8230-47DDC7FE77BC}"/>
    <cellStyle name="Vírgula 8 2 3 3 3" xfId="9342" xr:uid="{EBC90B70-3586-4F89-9C29-81C828FE1959}"/>
    <cellStyle name="Vírgula 8 2 3 3 3 2" xfId="18395" xr:uid="{7589E2BC-73B8-4BF5-A455-840D8A079714}"/>
    <cellStyle name="Vírgula 8 2 3 3 4" xfId="12363" xr:uid="{3295037D-A9DB-4163-ABEA-48FF0700A9ED}"/>
    <cellStyle name="Vírgula 8 2 3 4" xfId="4320" xr:uid="{D0C7C9FF-B67C-411D-B96E-C1269E9D3A09}"/>
    <cellStyle name="Vírgula 8 2 3 4 2" xfId="13373" xr:uid="{38F09E80-20E4-43CB-8961-59149F111BFC}"/>
    <cellStyle name="Vírgula 8 2 3 5" xfId="7334" xr:uid="{87D3B1AA-FB58-4784-8AA1-B15B20ADEE94}"/>
    <cellStyle name="Vírgula 8 2 3 5 2" xfId="16387" xr:uid="{5E91E906-DEB7-4D97-A719-0C0477450796}"/>
    <cellStyle name="Vírgula 8 2 3 6" xfId="10355" xr:uid="{928B9CA9-7D35-4063-B02C-860C0F6A9BDF}"/>
    <cellStyle name="Vírgula 8 2 4" xfId="1576" xr:uid="{DF4BB662-D967-4E30-B8FA-7895F8E02CF4}"/>
    <cellStyle name="Vírgula 8 2 4 2" xfId="4655" xr:uid="{444FD251-06FB-4497-AE38-43CF19F0B3B7}"/>
    <cellStyle name="Vírgula 8 2 4 2 2" xfId="13708" xr:uid="{F839EC9C-D3B5-48AE-A282-157F052D93FE}"/>
    <cellStyle name="Vírgula 8 2 4 3" xfId="7669" xr:uid="{DAA8F697-49A0-45F2-A33A-D275AA98EB4A}"/>
    <cellStyle name="Vírgula 8 2 4 3 2" xfId="16722" xr:uid="{4F9B5A14-18B6-4C55-8AE2-F31B05B075A3}"/>
    <cellStyle name="Vírgula 8 2 4 4" xfId="10690" xr:uid="{CD70614B-3EC4-4160-87E6-4AAA2671A203}"/>
    <cellStyle name="Vírgula 8 2 5" xfId="2580" xr:uid="{0F8B3FD4-2556-4C74-BA0A-2B3B1B614086}"/>
    <cellStyle name="Vírgula 8 2 5 2" xfId="5659" xr:uid="{5A04A298-8099-4558-96B9-CB3DB94E340C}"/>
    <cellStyle name="Vírgula 8 2 5 2 2" xfId="14712" xr:uid="{D436DDB1-3C7B-46DE-9422-198DFE7C3DBC}"/>
    <cellStyle name="Vírgula 8 2 5 3" xfId="8673" xr:uid="{EAB9A294-FC8A-454F-B43A-A299D17A04BC}"/>
    <cellStyle name="Vírgula 8 2 5 3 2" xfId="17726" xr:uid="{3A92945A-3A16-4043-9BDE-1561A7008202}"/>
    <cellStyle name="Vírgula 8 2 5 4" xfId="11694" xr:uid="{D078F00B-94E5-44C7-962B-BD877D79D6C0}"/>
    <cellStyle name="Vírgula 8 2 6" xfId="3651" xr:uid="{D73C56C6-D684-457D-BEF6-803F58B1DA45}"/>
    <cellStyle name="Vírgula 8 2 6 2" xfId="12704" xr:uid="{19B5DB63-1C1C-4B7A-A8AB-1A3E03C7BAA9}"/>
    <cellStyle name="Vírgula 8 2 7" xfId="6665" xr:uid="{E300CC2E-D6A2-493D-948D-5D664C960E43}"/>
    <cellStyle name="Vírgula 8 2 7 2" xfId="15718" xr:uid="{D8B4023B-2939-4085-83D3-D3774BB09B87}"/>
    <cellStyle name="Vírgula 8 2 8" xfId="9685" xr:uid="{AFB7FCEE-4A40-47F8-9DCD-6911C61375AD}"/>
    <cellStyle name="Vírgula 8 3" xfId="1242" xr:uid="{9897EAC6-39AD-4430-8201-B6D629EFFA90}"/>
    <cellStyle name="Vírgula 8 3 2" xfId="2246" xr:uid="{991BE810-9D7E-47EE-A64D-EC6F419DF461}"/>
    <cellStyle name="Vírgula 8 3 2 2" xfId="5325" xr:uid="{2AFE3FBF-C079-4D2D-B085-2C2D52596E1A}"/>
    <cellStyle name="Vírgula 8 3 2 2 2" xfId="14378" xr:uid="{CF337AB1-952D-4AAD-8D4C-75B2E45DED5C}"/>
    <cellStyle name="Vírgula 8 3 2 3" xfId="8339" xr:uid="{DDFBDE9E-9575-4493-8DB2-F115E203C07C}"/>
    <cellStyle name="Vírgula 8 3 2 3 2" xfId="17392" xr:uid="{0647A47C-1A77-4556-BE3C-58CB9D0A1BA5}"/>
    <cellStyle name="Vírgula 8 3 2 4" xfId="11360" xr:uid="{CB28057A-D5F6-4C41-9FFF-916F6E0E3D39}"/>
    <cellStyle name="Vírgula 8 3 3" xfId="3250" xr:uid="{99DF1C91-C2F2-4878-9206-67C28DE2447D}"/>
    <cellStyle name="Vírgula 8 3 3 2" xfId="6329" xr:uid="{58D3DBF1-2274-4CE5-A5E2-8D37E61DC872}"/>
    <cellStyle name="Vírgula 8 3 3 2 2" xfId="15382" xr:uid="{8EB0C4E2-7AE6-4115-8378-7EE79B889AA6}"/>
    <cellStyle name="Vírgula 8 3 3 3" xfId="9343" xr:uid="{540F06B0-C72E-49E4-AA54-D72622C1CB13}"/>
    <cellStyle name="Vírgula 8 3 3 3 2" xfId="18396" xr:uid="{F8D3C6AD-29EC-419B-A81E-2CC31A8B83EE}"/>
    <cellStyle name="Vírgula 8 3 3 4" xfId="12364" xr:uid="{C7ABAD80-4777-4E2E-9DA0-7CF1F6937B4E}"/>
    <cellStyle name="Vírgula 8 3 4" xfId="4321" xr:uid="{D38DB90E-35F6-4EF1-B646-5CD94B42A0F9}"/>
    <cellStyle name="Vírgula 8 3 4 2" xfId="13374" xr:uid="{DA1D83ED-C618-40C9-A94E-831D1E9EBE65}"/>
    <cellStyle name="Vírgula 8 3 5" xfId="7335" xr:uid="{A1C7D520-030A-41E8-AC5D-B313C4D14987}"/>
    <cellStyle name="Vírgula 8 3 5 2" xfId="16388" xr:uid="{BF22717C-33DC-4BA3-86A5-7A6AFA69FD4E}"/>
    <cellStyle name="Vírgula 8 3 6" xfId="10356" xr:uid="{DDDF40A3-6B95-4A4B-B756-1DD41EE61F03}"/>
    <cellStyle name="Vírgula 8 4" xfId="1243" xr:uid="{97247681-40DE-490B-B9E7-791AB1498631}"/>
    <cellStyle name="Vírgula 8 4 2" xfId="2247" xr:uid="{1CED10B7-AB77-4C17-B6A9-195DACF867CC}"/>
    <cellStyle name="Vírgula 8 4 2 2" xfId="5326" xr:uid="{AA26EECA-9525-4CD7-8C17-E751770857D8}"/>
    <cellStyle name="Vírgula 8 4 2 2 2" xfId="14379" xr:uid="{F1B086AA-B98B-46EC-BE67-6519FB8929CB}"/>
    <cellStyle name="Vírgula 8 4 2 3" xfId="8340" xr:uid="{AC240FDF-DB29-4F8F-9B51-39EA7060AB8A}"/>
    <cellStyle name="Vírgula 8 4 2 3 2" xfId="17393" xr:uid="{F96D901A-CF07-4C69-9596-2D33BD7D0245}"/>
    <cellStyle name="Vírgula 8 4 2 4" xfId="11361" xr:uid="{3EA2639B-D669-43C1-9C35-51CDD6B859A9}"/>
    <cellStyle name="Vírgula 8 4 3" xfId="3251" xr:uid="{87D75EB6-0C72-44F4-B321-253FFB8687D5}"/>
    <cellStyle name="Vírgula 8 4 3 2" xfId="6330" xr:uid="{76D7A0A3-FB0B-4FD0-88C9-77B89278FB5C}"/>
    <cellStyle name="Vírgula 8 4 3 2 2" xfId="15383" xr:uid="{9945035B-A9A2-40B1-BF06-2BAAC36583EF}"/>
    <cellStyle name="Vírgula 8 4 3 3" xfId="9344" xr:uid="{F3DEFBAB-7EF7-4A91-850D-43A46C5AB282}"/>
    <cellStyle name="Vírgula 8 4 3 3 2" xfId="18397" xr:uid="{EDE91DDA-C8C7-4062-A5DF-7F9F65C0B0AE}"/>
    <cellStyle name="Vírgula 8 4 3 4" xfId="12365" xr:uid="{2F6CCC42-600C-44FC-8B70-6F9CE1A65CCE}"/>
    <cellStyle name="Vírgula 8 4 4" xfId="4322" xr:uid="{F3CB18E5-7590-45C4-BA56-CA31DE6A3782}"/>
    <cellStyle name="Vírgula 8 4 4 2" xfId="13375" xr:uid="{3951E4A8-B8F6-4CCE-B2CB-EA5A73DFE5C3}"/>
    <cellStyle name="Vírgula 8 4 5" xfId="7336" xr:uid="{B1FA4417-DA2D-4F50-9D45-A8B8018AB448}"/>
    <cellStyle name="Vírgula 8 4 5 2" xfId="16389" xr:uid="{B60B82A0-2C85-44D3-A040-696EA792EDCD}"/>
    <cellStyle name="Vírgula 8 4 6" xfId="10357" xr:uid="{27DD1FF0-BF22-48BB-B525-A943B8B07FF4}"/>
    <cellStyle name="Vírgula 8 5" xfId="1405" xr:uid="{48E71A47-2A01-4BCA-A8DC-440995FE9754}"/>
    <cellStyle name="Vírgula 8 5 2" xfId="4484" xr:uid="{4962BC4C-57CE-4603-8233-1B2E8BDE411B}"/>
    <cellStyle name="Vírgula 8 5 2 2" xfId="13537" xr:uid="{13C48DD0-B816-43A3-BC0B-B15D3DB64609}"/>
    <cellStyle name="Vírgula 8 5 3" xfId="7498" xr:uid="{CCC475FA-83E7-48FE-A062-4D35F66F8FAD}"/>
    <cellStyle name="Vírgula 8 5 3 2" xfId="16551" xr:uid="{B04CDA5A-6B7B-42C9-B83D-13C1C66D9AF3}"/>
    <cellStyle name="Vírgula 8 5 4" xfId="10519" xr:uid="{FD1D7CA5-8C7C-4989-9FE0-DE79F8F85560}"/>
    <cellStyle name="Vírgula 8 6" xfId="2409" xr:uid="{0B73B909-EE19-4035-AD0C-3BC0F7BAD3F3}"/>
    <cellStyle name="Vírgula 8 6 2" xfId="5488" xr:uid="{8754ADC8-4FFE-47E5-BE28-C1D275B91A04}"/>
    <cellStyle name="Vírgula 8 6 2 2" xfId="14541" xr:uid="{FA6B7A33-B0AE-4589-BE4A-D2E44CA7DAF2}"/>
    <cellStyle name="Vírgula 8 6 3" xfId="8502" xr:uid="{DCE47AB7-0857-4F80-ADB4-293D9A4D5999}"/>
    <cellStyle name="Vírgula 8 6 3 2" xfId="17555" xr:uid="{A4E730AA-59CA-41F5-AAB5-AA024907103C}"/>
    <cellStyle name="Vírgula 8 6 4" xfId="11523" xr:uid="{CEA145D9-F15F-4F13-9A47-CC9EC71565CB}"/>
    <cellStyle name="Vírgula 8 7" xfId="3479" xr:uid="{2C0EA825-2E97-4836-B3F4-78D352488A76}"/>
    <cellStyle name="Vírgula 8 7 2" xfId="12532" xr:uid="{09060D09-F8E8-4D51-B5E5-1E97974F8DB3}"/>
    <cellStyle name="Vírgula 8 8" xfId="6493" xr:uid="{0BA91DFB-AA75-41C5-BB64-887767D701BE}"/>
    <cellStyle name="Vírgula 8 8 2" xfId="15546" xr:uid="{671301A1-EF14-4794-9ED3-CE53C08F86FE}"/>
    <cellStyle name="Vírgula 8 9" xfId="9513" xr:uid="{B3F13385-1AE0-403B-9740-0055CB656F5C}"/>
    <cellStyle name="Vírgula 9" xfId="575" xr:uid="{5C55BBBE-FCE4-48FB-A333-031B95E209A5}"/>
    <cellStyle name="Vírgula 9 2" xfId="1244" xr:uid="{B1FE9CC8-A430-4160-B6A0-81B8F065B245}"/>
    <cellStyle name="Vírgula 9 2 2" xfId="2248" xr:uid="{9E5BEEF5-493E-4557-8C37-E8B952F3F401}"/>
    <cellStyle name="Vírgula 9 2 2 2" xfId="5327" xr:uid="{FEF7DD16-A6BE-4ACB-BD26-1626B9DEAE37}"/>
    <cellStyle name="Vírgula 9 2 2 2 2" xfId="14380" xr:uid="{8A2E2B35-E95D-4E3A-B5A8-844DD5DF4FB0}"/>
    <cellStyle name="Vírgula 9 2 2 3" xfId="8341" xr:uid="{4DA0FEF3-9568-46B1-8F86-59747F87E298}"/>
    <cellStyle name="Vírgula 9 2 2 3 2" xfId="17394" xr:uid="{01AE71AE-0DAC-4E04-820C-601DC9C49F98}"/>
    <cellStyle name="Vírgula 9 2 2 4" xfId="11362" xr:uid="{A8E09D35-4834-4823-8256-E5AC6940C564}"/>
    <cellStyle name="Vírgula 9 2 3" xfId="3252" xr:uid="{2F7DC693-CCDC-4217-9748-3ED21876861C}"/>
    <cellStyle name="Vírgula 9 2 3 2" xfId="6331" xr:uid="{08B05352-90E9-4C9C-9329-DEFBBC7BF8C6}"/>
    <cellStyle name="Vírgula 9 2 3 2 2" xfId="15384" xr:uid="{46CFB049-BD5D-4022-AE05-B5AA5E1FE551}"/>
    <cellStyle name="Vírgula 9 2 3 3" xfId="9345" xr:uid="{89B5E5E5-6854-4735-87A3-E83CC6259359}"/>
    <cellStyle name="Vírgula 9 2 3 3 2" xfId="18398" xr:uid="{2324BFED-ED08-44B5-A927-A47B9DA9BAEE}"/>
    <cellStyle name="Vírgula 9 2 3 4" xfId="12366" xr:uid="{1B60912C-A5AB-4EEF-9D88-BDEE49DE608F}"/>
    <cellStyle name="Vírgula 9 2 4" xfId="4323" xr:uid="{E9FA2472-F6F8-4837-AA6D-A3CD0E5BA1B0}"/>
    <cellStyle name="Vírgula 9 2 4 2" xfId="13376" xr:uid="{60FD3644-5F69-4077-989B-4F42018F7F6E}"/>
    <cellStyle name="Vírgula 9 2 5" xfId="7337" xr:uid="{9E58B9FF-9D93-4803-8A8C-8F398FBB5AD0}"/>
    <cellStyle name="Vírgula 9 2 5 2" xfId="16390" xr:uid="{DB8DCE63-C95A-4C7C-B832-4F3858C9C404}"/>
    <cellStyle name="Vírgula 9 2 6" xfId="10358" xr:uid="{E6AD51FB-2505-4B1A-8527-D7D1E872488D}"/>
    <cellStyle name="Vírgula 9 3" xfId="1579" xr:uid="{F8F91CA9-722E-450D-A176-BA126113E6E5}"/>
    <cellStyle name="Vírgula 9 3 2" xfId="4658" xr:uid="{37750F91-D5D7-45C3-AA41-2CDA60DDF031}"/>
    <cellStyle name="Vírgula 9 3 2 2" xfId="13711" xr:uid="{6EC8994E-7FA6-49C2-821A-699801FC955D}"/>
    <cellStyle name="Vírgula 9 3 3" xfId="7672" xr:uid="{4A6092FB-AF45-4014-BC53-04DFFC925A33}"/>
    <cellStyle name="Vírgula 9 3 3 2" xfId="16725" xr:uid="{5F4F7D49-68DE-4F19-907C-B40DA296BE79}"/>
    <cellStyle name="Vírgula 9 3 4" xfId="10693" xr:uid="{66D108FA-9000-4D14-911C-5A306311AE34}"/>
    <cellStyle name="Vírgula 9 4" xfId="2583" xr:uid="{EEF32E41-7188-463B-AEC9-4CA85E328FA6}"/>
    <cellStyle name="Vírgula 9 4 2" xfId="5662" xr:uid="{B95F9464-886A-485E-87C4-19698173475B}"/>
    <cellStyle name="Vírgula 9 4 2 2" xfId="14715" xr:uid="{BEAE2EC2-444F-4EDB-94FE-FAF77B12B02B}"/>
    <cellStyle name="Vírgula 9 4 3" xfId="8676" xr:uid="{FF018065-5CBF-4E00-8E62-078C7CDACF84}"/>
    <cellStyle name="Vírgula 9 4 3 2" xfId="17729" xr:uid="{04767FB3-D938-4E31-8E22-97B8A49BF471}"/>
    <cellStyle name="Vírgula 9 4 4" xfId="11697" xr:uid="{F3275F53-9D09-411E-9874-3ABD8E95004D}"/>
    <cellStyle name="Vírgula 9 5" xfId="3654" xr:uid="{7A43BCA0-BF18-4C86-B9A4-974D699CCD4C}"/>
    <cellStyle name="Vírgula 9 5 2" xfId="12707" xr:uid="{24255711-182B-4A2F-B2E3-45417986C022}"/>
    <cellStyle name="Vírgula 9 6" xfId="6668" xr:uid="{4FAE131A-A53E-4C74-9927-6D0447781048}"/>
    <cellStyle name="Vírgula 9 6 2" xfId="15721" xr:uid="{CC5FBB71-E467-4262-ADFF-B337AF701D07}"/>
    <cellStyle name="Vírgula 9 7" xfId="9689" xr:uid="{27F0D846-F383-4201-91F2-AF32320431A6}"/>
    <cellStyle name="Warning Text" xfId="18" builtinId="11" customBuiltin="1"/>
    <cellStyle name="Warning Text 2" xfId="3297" xr:uid="{1FB116AF-904F-4347-B59A-3A3A8D7510BF}"/>
  </cellStyles>
  <dxfs count="0"/>
  <tableStyles count="1" defaultTableStyle="TableStyleMedium2" defaultPivotStyle="PivotStyleLight16">
    <tableStyle name="Invisible" pivot="0" table="0" count="0" xr9:uid="{2EBD3621-3F4C-47DC-944A-25274D708803}"/>
  </tableStyles>
  <colors>
    <mruColors>
      <color rgb="FF0000FF"/>
      <color rgb="FFFF5246"/>
      <color rgb="FF4B4B4B"/>
      <color rgb="FFEDE9E5"/>
      <color rgb="FF181818"/>
      <color rgb="FFF3EADF"/>
      <color rgb="FFFFFFFF"/>
      <color rgb="FF7C0A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Indebtedness!$C$80</c:f>
              <c:strCache>
                <c:ptCount val="1"/>
                <c:pt idx="0">
                  <c:v>Consolidated Principal Amortization</c:v>
                </c:pt>
              </c:strCache>
            </c:strRef>
          </c:tx>
          <c:spPr>
            <a:solidFill>
              <a:schemeClr val="tx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Indebtedness!$B$81:$B$101</c:f>
              <c:numCache>
                <c:formatCode>0_ ;\-0\ </c:formatCode>
                <c:ptCount val="2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numCache>
            </c:numRef>
          </c:cat>
          <c:val>
            <c:numRef>
              <c:f>Indebtedness!$C$81:$C$101</c:f>
              <c:numCache>
                <c:formatCode>#,##0.0;\(#,##0.0\);"-";</c:formatCode>
                <c:ptCount val="21"/>
                <c:pt idx="0">
                  <c:v>1289.1239959669319</c:v>
                </c:pt>
                <c:pt idx="1">
                  <c:v>1610.9287949802178</c:v>
                </c:pt>
                <c:pt idx="2">
                  <c:v>740.04308433865299</c:v>
                </c:pt>
                <c:pt idx="3">
                  <c:v>806.15940270464409</c:v>
                </c:pt>
                <c:pt idx="4">
                  <c:v>826.42322730504895</c:v>
                </c:pt>
                <c:pt idx="5">
                  <c:v>853.62648127448995</c:v>
                </c:pt>
                <c:pt idx="6">
                  <c:v>468.87292656783598</c:v>
                </c:pt>
                <c:pt idx="7">
                  <c:v>454.30334740228398</c:v>
                </c:pt>
                <c:pt idx="8">
                  <c:v>484.04717390261402</c:v>
                </c:pt>
                <c:pt idx="9">
                  <c:v>463.21323069389797</c:v>
                </c:pt>
                <c:pt idx="10">
                  <c:v>324.96988254630327</c:v>
                </c:pt>
                <c:pt idx="11">
                  <c:v>229.19325933768758</c:v>
                </c:pt>
                <c:pt idx="12">
                  <c:v>209.37159499851546</c:v>
                </c:pt>
                <c:pt idx="13">
                  <c:v>220.38965095899241</c:v>
                </c:pt>
                <c:pt idx="14">
                  <c:v>204.62024325366048</c:v>
                </c:pt>
                <c:pt idx="15">
                  <c:v>139.9330162536603</c:v>
                </c:pt>
                <c:pt idx="16">
                  <c:v>139.98909126275586</c:v>
                </c:pt>
                <c:pt idx="17">
                  <c:v>116.51000715275583</c:v>
                </c:pt>
                <c:pt idx="18">
                  <c:v>70.542891511921951</c:v>
                </c:pt>
                <c:pt idx="19">
                  <c:v>51.178054561695134</c:v>
                </c:pt>
                <c:pt idx="20">
                  <c:v>8.0972489725232712</c:v>
                </c:pt>
              </c:numCache>
            </c:numRef>
          </c:val>
          <c:extLst>
            <c:ext xmlns:c16="http://schemas.microsoft.com/office/drawing/2014/chart" uri="{C3380CC4-5D6E-409C-BE32-E72D297353CC}">
              <c16:uniqueId val="{00000000-E1FD-4B5A-AC3C-676526575FE4}"/>
            </c:ext>
          </c:extLst>
        </c:ser>
        <c:dLbls>
          <c:showLegendKey val="0"/>
          <c:showVal val="0"/>
          <c:showCatName val="0"/>
          <c:showSerName val="0"/>
          <c:showPercent val="0"/>
          <c:showBubbleSize val="0"/>
        </c:dLbls>
        <c:gapWidth val="35"/>
        <c:overlap val="-27"/>
        <c:axId val="1820640096"/>
        <c:axId val="1633255904"/>
      </c:barChart>
      <c:catAx>
        <c:axId val="1820640096"/>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633255904"/>
        <c:crosses val="autoZero"/>
        <c:auto val="1"/>
        <c:lblAlgn val="ctr"/>
        <c:lblOffset val="100"/>
        <c:noMultiLvlLbl val="0"/>
      </c:catAx>
      <c:valAx>
        <c:axId val="1633255904"/>
        <c:scaling>
          <c:orientation val="minMax"/>
        </c:scaling>
        <c:delete val="1"/>
        <c:axPos val="l"/>
        <c:numFmt formatCode="#,##0.0;\(#,##0.0\);&quot;-&quot;;" sourceLinked="1"/>
        <c:majorTickMark val="none"/>
        <c:minorTickMark val="none"/>
        <c:tickLblPos val="nextTo"/>
        <c:crossAx val="1820640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Indebtedness!$C$107</c:f>
              <c:strCache>
                <c:ptCount val="1"/>
                <c:pt idx="0">
                  <c:v>Long-term Loans</c:v>
                </c:pt>
              </c:strCache>
            </c:strRef>
          </c:tx>
          <c:spPr>
            <a:solidFill>
              <a:schemeClr val="tx1"/>
            </a:solidFill>
            <a:ln>
              <a:noFill/>
            </a:ln>
            <a:effectLst/>
          </c:spPr>
          <c:invertIfNegative val="0"/>
          <c:dLbls>
            <c:dLbl>
              <c:idx val="11"/>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1543026706231452E-2"/>
                      <c:h val="4.3478260869565209E-2"/>
                    </c:manualLayout>
                  </c15:layout>
                </c:ext>
                <c:ext xmlns:c16="http://schemas.microsoft.com/office/drawing/2014/chart" uri="{C3380CC4-5D6E-409C-BE32-E72D297353CC}">
                  <c16:uniqueId val="{00000000-8BB0-4FF9-8971-A0FC21D141B6}"/>
                </c:ext>
              </c:extLst>
            </c:dLbl>
            <c:dLbl>
              <c:idx val="12"/>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8018463567425E-2"/>
                      <c:h val="4.3478260869565209E-2"/>
                    </c:manualLayout>
                  </c15:layout>
                </c:ext>
                <c:ext xmlns:c16="http://schemas.microsoft.com/office/drawing/2014/chart" uri="{C3380CC4-5D6E-409C-BE32-E72D297353CC}">
                  <c16:uniqueId val="{00000006-B080-4967-BF0A-CC42343E2065}"/>
                </c:ext>
              </c:extLst>
            </c:dLbl>
            <c:dLbl>
              <c:idx val="13"/>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8303000329706564E-2"/>
                      <c:h val="4.3478260869565209E-2"/>
                    </c:manualLayout>
                  </c15:layout>
                </c:ext>
                <c:ext xmlns:c16="http://schemas.microsoft.com/office/drawing/2014/chart" uri="{C3380CC4-5D6E-409C-BE32-E72D297353CC}">
                  <c16:uniqueId val="{00000007-B080-4967-BF0A-CC42343E2065}"/>
                </c:ext>
              </c:extLst>
            </c:dLbl>
            <c:dLbl>
              <c:idx val="14"/>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283877349159246E-2"/>
                      <c:h val="4.3478260869565209E-2"/>
                    </c:manualLayout>
                  </c15:layout>
                </c:ext>
                <c:ext xmlns:c16="http://schemas.microsoft.com/office/drawing/2014/chart" uri="{C3380CC4-5D6E-409C-BE32-E72D297353CC}">
                  <c16:uniqueId val="{00000008-B080-4967-BF0A-CC42343E2065}"/>
                </c:ext>
              </c:extLst>
            </c:dLbl>
            <c:dLbl>
              <c:idx val="15"/>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9-B080-4967-BF0A-CC42343E2065}"/>
                </c:ext>
              </c:extLst>
            </c:dLbl>
            <c:dLbl>
              <c:idx val="16"/>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A-B080-4967-BF0A-CC42343E2065}"/>
                </c:ext>
              </c:extLst>
            </c:dLbl>
            <c:dLbl>
              <c:idx val="17"/>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13254203758658E-2"/>
                      <c:h val="4.3478260869565209E-2"/>
                    </c:manualLayout>
                  </c15:layout>
                </c:ext>
                <c:ext xmlns:c16="http://schemas.microsoft.com/office/drawing/2014/chart" uri="{C3380CC4-5D6E-409C-BE32-E72D297353CC}">
                  <c16:uniqueId val="{0000000B-B080-4967-BF0A-CC42343E2065}"/>
                </c:ext>
              </c:extLst>
            </c:dLbl>
            <c:dLbl>
              <c:idx val="18"/>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953841081437521E-2"/>
                      <c:h val="4.3478260869565209E-2"/>
                    </c:manualLayout>
                  </c15:layout>
                </c:ext>
                <c:ext xmlns:c16="http://schemas.microsoft.com/office/drawing/2014/chart" uri="{C3380CC4-5D6E-409C-BE32-E72D297353CC}">
                  <c16:uniqueId val="{0000000C-B080-4967-BF0A-CC42343E2065}"/>
                </c:ext>
              </c:extLst>
            </c:dLbl>
            <c:dLbl>
              <c:idx val="19"/>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2.755225848994395E-2"/>
                      <c:h val="4.3478260869565209E-2"/>
                    </c:manualLayout>
                  </c15:layout>
                </c:ext>
                <c:ext xmlns:c16="http://schemas.microsoft.com/office/drawing/2014/chart" uri="{C3380CC4-5D6E-409C-BE32-E72D297353CC}">
                  <c16:uniqueId val="{0000000D-B080-4967-BF0A-CC42343E2065}"/>
                </c:ext>
              </c:extLst>
            </c:dLbl>
            <c:dLbl>
              <c:idx val="20"/>
              <c:numFmt formatCode="#,##0" sourceLinked="0"/>
              <c:spPr>
                <a:solidFill>
                  <a:schemeClr val="tx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0-AA5E-4B40-8EAE-C80F0D14EC9C}"/>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Indebtedness!$B$108:$B$128</c:f>
              <c:numCache>
                <c:formatCode>0_ ;\-0\ </c:formatCode>
                <c:ptCount val="2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numCache>
            </c:numRef>
          </c:cat>
          <c:val>
            <c:numRef>
              <c:f>Indebtedness!$C$108:$C$128</c:f>
              <c:numCache>
                <c:formatCode>#,##0.0;\(#,##0.0\);"-";</c:formatCode>
                <c:ptCount val="21"/>
                <c:pt idx="0">
                  <c:v>535.20756754586398</c:v>
                </c:pt>
                <c:pt idx="1">
                  <c:v>960.92879498021784</c:v>
                </c:pt>
                <c:pt idx="2">
                  <c:v>740.04308433865299</c:v>
                </c:pt>
                <c:pt idx="3">
                  <c:v>806.15940270464409</c:v>
                </c:pt>
                <c:pt idx="4">
                  <c:v>826.42322730504895</c:v>
                </c:pt>
                <c:pt idx="5">
                  <c:v>853.62648127448995</c:v>
                </c:pt>
                <c:pt idx="6">
                  <c:v>468.87292656783598</c:v>
                </c:pt>
                <c:pt idx="7">
                  <c:v>454.30334740228398</c:v>
                </c:pt>
                <c:pt idx="8">
                  <c:v>484.04717390261402</c:v>
                </c:pt>
                <c:pt idx="9">
                  <c:v>463.21323069389797</c:v>
                </c:pt>
                <c:pt idx="10">
                  <c:v>324.96988254630327</c:v>
                </c:pt>
                <c:pt idx="11">
                  <c:v>229.19325933768758</c:v>
                </c:pt>
                <c:pt idx="12">
                  <c:v>209.37159499851546</c:v>
                </c:pt>
                <c:pt idx="13">
                  <c:v>220.38965095899241</c:v>
                </c:pt>
                <c:pt idx="14">
                  <c:v>204.62024325366048</c:v>
                </c:pt>
                <c:pt idx="15">
                  <c:v>139.9330162536603</c:v>
                </c:pt>
                <c:pt idx="16">
                  <c:v>139.98909126275586</c:v>
                </c:pt>
                <c:pt idx="17">
                  <c:v>116.51000715275583</c:v>
                </c:pt>
                <c:pt idx="18">
                  <c:v>70.542891511921951</c:v>
                </c:pt>
                <c:pt idx="19">
                  <c:v>51.178054561695134</c:v>
                </c:pt>
                <c:pt idx="20">
                  <c:v>8.0972489725232712</c:v>
                </c:pt>
              </c:numCache>
            </c:numRef>
          </c:val>
          <c:extLst>
            <c:ext xmlns:c16="http://schemas.microsoft.com/office/drawing/2014/chart" uri="{C3380CC4-5D6E-409C-BE32-E72D297353CC}">
              <c16:uniqueId val="{00000001-B080-4967-BF0A-CC42343E2065}"/>
            </c:ext>
          </c:extLst>
        </c:ser>
        <c:ser>
          <c:idx val="2"/>
          <c:order val="1"/>
          <c:tx>
            <c:strRef>
              <c:f>Indebtedness!$D$107</c:f>
              <c:strCache>
                <c:ptCount val="1"/>
                <c:pt idx="0">
                  <c:v>ODRE Bridge Loan</c:v>
                </c:pt>
              </c:strCache>
            </c:strRef>
          </c:tx>
          <c:spPr>
            <a:solidFill>
              <a:schemeClr val="accent1"/>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080-4967-BF0A-CC42343E2065}"/>
                </c:ext>
              </c:extLst>
            </c:dLbl>
            <c:numFmt formatCode="#,##0" sourceLinked="0"/>
            <c:spPr>
              <a:solidFill>
                <a:schemeClr val="accent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Indebtedness!$B$108:$B$128</c:f>
              <c:numCache>
                <c:formatCode>0_ ;\-0\ </c:formatCode>
                <c:ptCount val="2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numCache>
            </c:numRef>
          </c:cat>
          <c:val>
            <c:numRef>
              <c:f>Indebtedness!$D$108:$D$128</c:f>
              <c:numCache>
                <c:formatCode>General</c:formatCode>
                <c:ptCount val="21"/>
                <c:pt idx="0" formatCode="#,##0.0;\(#,##0.0\);&quot;-&quot;;">
                  <c:v>753.91642842106796</c:v>
                </c:pt>
              </c:numCache>
            </c:numRef>
          </c:val>
          <c:extLst>
            <c:ext xmlns:c16="http://schemas.microsoft.com/office/drawing/2014/chart" uri="{C3380CC4-5D6E-409C-BE32-E72D297353CC}">
              <c16:uniqueId val="{00000002-B080-4967-BF0A-CC42343E2065}"/>
            </c:ext>
          </c:extLst>
        </c:ser>
        <c:ser>
          <c:idx val="3"/>
          <c:order val="2"/>
          <c:tx>
            <c:strRef>
              <c:f>Indebtedness!$E$107</c:f>
              <c:strCache>
                <c:ptCount val="1"/>
                <c:pt idx="0">
                  <c:v>Refinancing 2025¹</c:v>
                </c:pt>
              </c:strCache>
            </c:strRef>
          </c:tx>
          <c:spPr>
            <a:solidFill>
              <a:schemeClr val="accent2"/>
            </a:solidFill>
            <a:ln>
              <a:noFill/>
            </a:ln>
            <a:effectLst/>
          </c:spPr>
          <c:invertIfNegative val="0"/>
          <c:dLbls>
            <c:numFmt formatCode="#,##0" sourceLinked="0"/>
            <c:spPr>
              <a:solidFill>
                <a:schemeClr val="accent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Indebtedness!$B$108:$B$128</c:f>
              <c:numCache>
                <c:formatCode>0_ ;\-0\ </c:formatCode>
                <c:ptCount val="21"/>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numCache>
            </c:numRef>
          </c:cat>
          <c:val>
            <c:numRef>
              <c:f>Indebtedness!$E$108:$E$128</c:f>
              <c:numCache>
                <c:formatCode>#,##0.0;\(#,##0.0\);"-";</c:formatCode>
                <c:ptCount val="21"/>
                <c:pt idx="1">
                  <c:v>650</c:v>
                </c:pt>
              </c:numCache>
            </c:numRef>
          </c:val>
          <c:extLst>
            <c:ext xmlns:c16="http://schemas.microsoft.com/office/drawing/2014/chart" uri="{C3380CC4-5D6E-409C-BE32-E72D297353CC}">
              <c16:uniqueId val="{00000003-B080-4967-BF0A-CC42343E2065}"/>
            </c:ext>
          </c:extLst>
        </c:ser>
        <c:dLbls>
          <c:showLegendKey val="0"/>
          <c:showVal val="0"/>
          <c:showCatName val="0"/>
          <c:showSerName val="0"/>
          <c:showPercent val="0"/>
          <c:showBubbleSize val="0"/>
        </c:dLbls>
        <c:gapWidth val="35"/>
        <c:overlap val="100"/>
        <c:axId val="1650346335"/>
        <c:axId val="542286687"/>
      </c:barChart>
      <c:catAx>
        <c:axId val="1650346335"/>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crossAx val="542286687"/>
        <c:crosses val="autoZero"/>
        <c:auto val="1"/>
        <c:lblAlgn val="ctr"/>
        <c:lblOffset val="100"/>
        <c:noMultiLvlLbl val="0"/>
      </c:catAx>
      <c:valAx>
        <c:axId val="542286687"/>
        <c:scaling>
          <c:orientation val="minMax"/>
        </c:scaling>
        <c:delete val="1"/>
        <c:axPos val="l"/>
        <c:numFmt formatCode="#,##0.0;\(#,##0.0\);&quot;-&quot;;" sourceLinked="1"/>
        <c:majorTickMark val="out"/>
        <c:minorTickMark val="none"/>
        <c:tickLblPos val="nextTo"/>
        <c:crossAx val="16503463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chemeClr val="tx2"/>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Summary!A1"/></Relationships>
</file>

<file path=xl/drawings/_rels/drawing1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1</xdr:col>
      <xdr:colOff>1936750</xdr:colOff>
      <xdr:row>4</xdr:row>
      <xdr:rowOff>16893</xdr:rowOff>
    </xdr:to>
    <xdr:pic>
      <xdr:nvPicPr>
        <xdr:cNvPr id="3" name="Picture 2" descr="A black and white logo&#10;&#10;Description automatically generated">
          <a:extLst>
            <a:ext uri="{FF2B5EF4-FFF2-40B4-BE49-F238E27FC236}">
              <a16:creationId xmlns:a16="http://schemas.microsoft.com/office/drawing/2014/main" id="{12279F83-B18B-4B4E-BA7B-5211FA9B90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76200"/>
          <a:ext cx="1936750" cy="6772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03316899-BA3C-4295-911A-39B0C46F5F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F3A92FAA-0A7C-4CD1-95C2-23162C475131}"/>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81D6BBD5-AB83-A1CE-5E2A-01E846E635A9}"/>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22EF1EE-4D8F-742F-C0AB-E64006E94426}"/>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557ED5BB-592D-4ABF-9FB8-3A79F6DA8F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1E069B9C-D62F-44A8-9D27-055F6D530A80}"/>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F6289605-B844-F13A-6FC5-3C6706DBC254}"/>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DC95B0D9-032C-E059-1F8D-C80AEA440D1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A9A40337-C6DF-489A-ABFC-88F78E3317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4A4F5EA1-B655-494E-A674-DC2D0410F997}"/>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D37E9D47-3027-817A-4342-439B883BC9FE}"/>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6F02D8D2-A309-1612-9805-CC2B2055545D}"/>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9" name="Imagem 8">
          <a:extLst>
            <a:ext uri="{FF2B5EF4-FFF2-40B4-BE49-F238E27FC236}">
              <a16:creationId xmlns:a16="http://schemas.microsoft.com/office/drawing/2014/main" id="{EA88BD9A-B73C-440E-89BD-376298315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4D2E08BA-BB09-4511-8B2F-04E1DB3A310E}"/>
            </a:ext>
          </a:extLst>
        </xdr:cNvPr>
        <xdr:cNvGrpSpPr/>
      </xdr:nvGrpSpPr>
      <xdr:grpSpPr>
        <a:xfrm>
          <a:off x="2806700" y="0"/>
          <a:ext cx="1412875" cy="890587"/>
          <a:chOff x="2819389" y="0"/>
          <a:chExt cx="1400175" cy="877887"/>
        </a:xfrm>
      </xdr:grpSpPr>
      <xdr:sp macro="" textlink="">
        <xdr:nvSpPr>
          <xdr:cNvPr id="3" name="Shape">
            <a:extLst>
              <a:ext uri="{FF2B5EF4-FFF2-40B4-BE49-F238E27FC236}">
                <a16:creationId xmlns:a16="http://schemas.microsoft.com/office/drawing/2014/main" id="{FB2D842B-DA46-6703-677E-ADB13A6BBE8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FAB380D0-0374-E2AD-FE84-E1EB8245810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9" name="Imagem 8">
          <a:extLst>
            <a:ext uri="{FF2B5EF4-FFF2-40B4-BE49-F238E27FC236}">
              <a16:creationId xmlns:a16="http://schemas.microsoft.com/office/drawing/2014/main" id="{2AC6B3F2-A334-411B-980C-C9267BE81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DE3FAFF1-ECBC-47F3-9BB0-4FA90D95A6A7}"/>
            </a:ext>
          </a:extLst>
        </xdr:cNvPr>
        <xdr:cNvGrpSpPr/>
      </xdr:nvGrpSpPr>
      <xdr:grpSpPr>
        <a:xfrm>
          <a:off x="2806700" y="0"/>
          <a:ext cx="1412875" cy="890587"/>
          <a:chOff x="2819389" y="0"/>
          <a:chExt cx="1400175" cy="877887"/>
        </a:xfrm>
      </xdr:grpSpPr>
      <xdr:sp macro="" textlink="">
        <xdr:nvSpPr>
          <xdr:cNvPr id="3" name="Shape">
            <a:extLst>
              <a:ext uri="{FF2B5EF4-FFF2-40B4-BE49-F238E27FC236}">
                <a16:creationId xmlns:a16="http://schemas.microsoft.com/office/drawing/2014/main" id="{33841A36-EDED-9C6B-AB9E-8CF5C33BA971}"/>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30337724-4417-0B13-CE19-F557FDB9827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393697</xdr:colOff>
      <xdr:row>77</xdr:row>
      <xdr:rowOff>25400</xdr:rowOff>
    </xdr:from>
    <xdr:to>
      <xdr:col>15</xdr:col>
      <xdr:colOff>201880</xdr:colOff>
      <xdr:row>88</xdr:row>
      <xdr:rowOff>83700</xdr:rowOff>
    </xdr:to>
    <xdr:graphicFrame macro="">
      <xdr:nvGraphicFramePr>
        <xdr:cNvPr id="3" name="Chart 2">
          <a:extLst>
            <a:ext uri="{FF2B5EF4-FFF2-40B4-BE49-F238E27FC236}">
              <a16:creationId xmlns:a16="http://schemas.microsoft.com/office/drawing/2014/main" id="{BD384418-695B-0A1E-A8D2-96AD50EC07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393697</xdr:colOff>
      <xdr:row>88</xdr:row>
      <xdr:rowOff>85725</xdr:rowOff>
    </xdr:from>
    <xdr:to>
      <xdr:col>15</xdr:col>
      <xdr:colOff>200025</xdr:colOff>
      <xdr:row>102</xdr:row>
      <xdr:rowOff>169425</xdr:rowOff>
    </xdr:to>
    <xdr:graphicFrame macro="">
      <xdr:nvGraphicFramePr>
        <xdr:cNvPr id="5" name="Chart 4">
          <a:extLst>
            <a:ext uri="{FF2B5EF4-FFF2-40B4-BE49-F238E27FC236}">
              <a16:creationId xmlns:a16="http://schemas.microsoft.com/office/drawing/2014/main" id="{2F54FDD1-68B5-2736-4F88-E21724FC4E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1</xdr:col>
      <xdr:colOff>1911350</xdr:colOff>
      <xdr:row>3</xdr:row>
      <xdr:rowOff>105220</xdr:rowOff>
    </xdr:to>
    <xdr:pic>
      <xdr:nvPicPr>
        <xdr:cNvPr id="12" name="Imagem 8">
          <a:extLst>
            <a:ext uri="{FF2B5EF4-FFF2-40B4-BE49-F238E27FC236}">
              <a16:creationId xmlns:a16="http://schemas.microsoft.com/office/drawing/2014/main" id="{16471BF6-68C2-42A2-8A55-59159EAA83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15047" b="15047"/>
        <a:stretch/>
      </xdr:blipFill>
      <xdr:spPr>
        <a:xfrm>
          <a:off x="177800" y="184150"/>
          <a:ext cx="1914525" cy="47034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16" name="Group 15">
          <a:hlinkClick xmlns:r="http://schemas.openxmlformats.org/officeDocument/2006/relationships" r:id="rId4"/>
          <a:extLst>
            <a:ext uri="{FF2B5EF4-FFF2-40B4-BE49-F238E27FC236}">
              <a16:creationId xmlns:a16="http://schemas.microsoft.com/office/drawing/2014/main" id="{41E03558-DACE-4F4D-B78D-7DB309951DD6}"/>
            </a:ext>
          </a:extLst>
        </xdr:cNvPr>
        <xdr:cNvGrpSpPr/>
      </xdr:nvGrpSpPr>
      <xdr:grpSpPr>
        <a:xfrm>
          <a:off x="2806700" y="0"/>
          <a:ext cx="1412875" cy="890587"/>
          <a:chOff x="2819389" y="0"/>
          <a:chExt cx="1400175" cy="877887"/>
        </a:xfrm>
      </xdr:grpSpPr>
      <xdr:sp macro="" textlink="">
        <xdr:nvSpPr>
          <xdr:cNvPr id="17" name="Shape">
            <a:extLst>
              <a:ext uri="{FF2B5EF4-FFF2-40B4-BE49-F238E27FC236}">
                <a16:creationId xmlns:a16="http://schemas.microsoft.com/office/drawing/2014/main" id="{FCFD10D3-3D41-D484-26DF-3F6681078CF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18" name="TextBox 17">
            <a:extLst>
              <a:ext uri="{FF2B5EF4-FFF2-40B4-BE49-F238E27FC236}">
                <a16:creationId xmlns:a16="http://schemas.microsoft.com/office/drawing/2014/main" id="{AE144C4F-861B-2C4B-4BFE-5B6D57B3097E}"/>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twoCellAnchor>
    <xdr:from>
      <xdr:col>6</xdr:col>
      <xdr:colOff>0</xdr:colOff>
      <xdr:row>104</xdr:row>
      <xdr:rowOff>60319</xdr:rowOff>
    </xdr:from>
    <xdr:to>
      <xdr:col>12</xdr:col>
      <xdr:colOff>47624</xdr:colOff>
      <xdr:row>123</xdr:row>
      <xdr:rowOff>58744</xdr:rowOff>
    </xdr:to>
    <xdr:grpSp>
      <xdr:nvGrpSpPr>
        <xdr:cNvPr id="30" name="Group 29">
          <a:extLst>
            <a:ext uri="{FF2B5EF4-FFF2-40B4-BE49-F238E27FC236}">
              <a16:creationId xmlns:a16="http://schemas.microsoft.com/office/drawing/2014/main" id="{50E30E67-7F1B-FB89-DA05-05D8F29A883B}"/>
            </a:ext>
          </a:extLst>
        </xdr:cNvPr>
        <xdr:cNvGrpSpPr/>
      </xdr:nvGrpSpPr>
      <xdr:grpSpPr>
        <a:xfrm>
          <a:off x="7245350" y="19840569"/>
          <a:ext cx="5083174" cy="3509975"/>
          <a:chOff x="7239000" y="19640549"/>
          <a:chExt cx="5095874" cy="3645747"/>
        </a:xfrm>
      </xdr:grpSpPr>
      <xdr:sp macro="" textlink="">
        <xdr:nvSpPr>
          <xdr:cNvPr id="25" name="TextBox 296">
            <a:extLst>
              <a:ext uri="{FF2B5EF4-FFF2-40B4-BE49-F238E27FC236}">
                <a16:creationId xmlns:a16="http://schemas.microsoft.com/office/drawing/2014/main" id="{C8CFCABA-8AB3-48DE-81D2-4D3459758A2C}"/>
              </a:ext>
            </a:extLst>
          </xdr:cNvPr>
          <xdr:cNvSpPr txBox="1"/>
        </xdr:nvSpPr>
        <xdr:spPr>
          <a:xfrm>
            <a:off x="7239000" y="19640549"/>
            <a:ext cx="5095874" cy="3645747"/>
          </a:xfrm>
          <a:prstGeom prst="rect">
            <a:avLst/>
          </a:prstGeom>
          <a:noFill/>
          <a:ln w="12700" cap="flat">
            <a:solidFill>
              <a:srgbClr val="FF5245"/>
            </a:solidFill>
            <a:miter lim="400000"/>
          </a:ln>
          <a:effectLst/>
          <a:sp3d/>
        </xdr:spPr>
        <xdr:style>
          <a:lnRef idx="0">
            <a:scrgbClr r="0" g="0" b="0"/>
          </a:lnRef>
          <a:fillRef idx="0">
            <a:scrgbClr r="0" g="0" b="0"/>
          </a:fillRef>
          <a:effectRef idx="0">
            <a:scrgbClr r="0" g="0" b="0"/>
          </a:effectRef>
          <a:fontRef idx="none"/>
        </xdr:style>
        <xdr:txBody>
          <a:bodyPr rot="0" spcFirstLastPara="1" vert="horz" wrap="square" lIns="50800" tIns="50800" rIns="50800" bIns="50800" numCol="1" spcCol="38100" rtlCol="0" anchor="ctr">
            <a:noAutofit/>
          </a:bodyPr>
          <a:lstStyle>
            <a:defPPr>
              <a:defRPr lang="en-US"/>
            </a:defPPr>
            <a:lvl1pPr marL="0" algn="l" defTabSz="914355" rtl="0" eaLnBrk="1" latinLnBrk="0" hangingPunct="1">
              <a:defRPr sz="1800" kern="1200">
                <a:solidFill>
                  <a:srgbClr val="FFFFFF"/>
                </a:solidFill>
                <a:latin typeface="Gotham HTF Bold"/>
                <a:ea typeface="Gotham HTF Bold"/>
                <a:cs typeface="Gotham HTF Bold"/>
              </a:defRPr>
            </a:lvl1pPr>
            <a:lvl2pPr marL="457177" algn="l" defTabSz="914355" rtl="0" eaLnBrk="1" latinLnBrk="0" hangingPunct="1">
              <a:defRPr sz="1800" kern="1200">
                <a:solidFill>
                  <a:srgbClr val="FFFFFF"/>
                </a:solidFill>
                <a:latin typeface="Gotham HTF Bold"/>
                <a:ea typeface="Gotham HTF Bold"/>
                <a:cs typeface="Gotham HTF Bold"/>
              </a:defRPr>
            </a:lvl2pPr>
            <a:lvl3pPr marL="914355" algn="l" defTabSz="914355" rtl="0" eaLnBrk="1" latinLnBrk="0" hangingPunct="1">
              <a:defRPr sz="1800" kern="1200">
                <a:solidFill>
                  <a:srgbClr val="FFFFFF"/>
                </a:solidFill>
                <a:latin typeface="Gotham HTF Bold"/>
                <a:ea typeface="Gotham HTF Bold"/>
                <a:cs typeface="Gotham HTF Bold"/>
              </a:defRPr>
            </a:lvl3pPr>
            <a:lvl4pPr marL="1371532" algn="l" defTabSz="914355" rtl="0" eaLnBrk="1" latinLnBrk="0" hangingPunct="1">
              <a:defRPr sz="1800" kern="1200">
                <a:solidFill>
                  <a:srgbClr val="FFFFFF"/>
                </a:solidFill>
                <a:latin typeface="Gotham HTF Bold"/>
                <a:ea typeface="Gotham HTF Bold"/>
                <a:cs typeface="Gotham HTF Bold"/>
              </a:defRPr>
            </a:lvl4pPr>
            <a:lvl5pPr marL="1828709" algn="l" defTabSz="914355" rtl="0" eaLnBrk="1" latinLnBrk="0" hangingPunct="1">
              <a:defRPr sz="1800" kern="1200">
                <a:solidFill>
                  <a:srgbClr val="FFFFFF"/>
                </a:solidFill>
                <a:latin typeface="Gotham HTF Bold"/>
                <a:ea typeface="Gotham HTF Bold"/>
                <a:cs typeface="Gotham HTF Bold"/>
              </a:defRPr>
            </a:lvl5pPr>
            <a:lvl6pPr marL="2285886" algn="l" defTabSz="914355" rtl="0" eaLnBrk="1" latinLnBrk="0" hangingPunct="1">
              <a:defRPr sz="1800" kern="1200">
                <a:solidFill>
                  <a:srgbClr val="FFFFFF"/>
                </a:solidFill>
                <a:latin typeface="Gotham HTF Bold"/>
                <a:ea typeface="Gotham HTF Bold"/>
                <a:cs typeface="Gotham HTF Bold"/>
              </a:defRPr>
            </a:lvl6pPr>
            <a:lvl7pPr marL="2743063" algn="l" defTabSz="914355" rtl="0" eaLnBrk="1" latinLnBrk="0" hangingPunct="1">
              <a:defRPr sz="1800" kern="1200">
                <a:solidFill>
                  <a:srgbClr val="FFFFFF"/>
                </a:solidFill>
                <a:latin typeface="Gotham HTF Bold"/>
                <a:ea typeface="Gotham HTF Bold"/>
                <a:cs typeface="Gotham HTF Bold"/>
              </a:defRPr>
            </a:lvl7pPr>
            <a:lvl8pPr marL="3200240" algn="l" defTabSz="914355" rtl="0" eaLnBrk="1" latinLnBrk="0" hangingPunct="1">
              <a:defRPr sz="1800" kern="1200">
                <a:solidFill>
                  <a:srgbClr val="FFFFFF"/>
                </a:solidFill>
                <a:latin typeface="Gotham HTF Bold"/>
                <a:ea typeface="Gotham HTF Bold"/>
                <a:cs typeface="Gotham HTF Bold"/>
              </a:defRPr>
            </a:lvl8pPr>
            <a:lvl9pPr marL="3657417" algn="l" defTabSz="914355" rtl="0" eaLnBrk="1" latinLnBrk="0" hangingPunct="1">
              <a:defRPr sz="1800" kern="1200">
                <a:solidFill>
                  <a:srgbClr val="FFFFFF"/>
                </a:solidFill>
                <a:latin typeface="Gotham HTF Bold"/>
                <a:ea typeface="Gotham HTF Bold"/>
                <a:cs typeface="Gotham HTF Bold"/>
              </a:defRPr>
            </a:lvl9pPr>
          </a:lstStyle>
          <a:p>
            <a:pPr marL="72000" marR="0" indent="0" defTabSz="385762" fontAlgn="auto" latinLnBrk="0" hangingPunct="0">
              <a:spcBef>
                <a:spcPts val="0"/>
              </a:spcBef>
              <a:spcAft>
                <a:spcPts val="600"/>
              </a:spcAft>
              <a:buClrTx/>
              <a:buSzTx/>
              <a:buFontTx/>
              <a:buNone/>
              <a:tabLst/>
            </a:pPr>
            <a:r>
              <a:rPr lang="en-US" sz="900" strike="noStrike" kern="0" baseline="0">
                <a:solidFill>
                  <a:srgbClr val="181818"/>
                </a:solidFill>
                <a:latin typeface="Poppins" panose="00000500000000000000" pitchFamily="2" charset="0"/>
                <a:ea typeface="Prosperity" pitchFamily="50" charset="0"/>
                <a:cs typeface="Poppins" panose="00000500000000000000" pitchFamily="2" charset="0"/>
                <a:sym typeface="Gotham HTF Medium"/>
              </a:rPr>
              <a:t>In line with our plan, our Net Debt reached R$ 8.5 billion while our Net Debt / EBITDA reached 5.0x and Net Debt / EBITDA of the Operational Arm reached 2.8x as the rising revenues from the new assets started impacting the index</a:t>
            </a:r>
            <a:r>
              <a:rPr lang="en-US" sz="900" strike="noStrike" kern="0" baseline="0">
                <a:solidFill>
                  <a:srgbClr val="000000"/>
                </a:solidFill>
                <a:latin typeface="Poppins" panose="00000500000000000000" pitchFamily="2" charset="0"/>
                <a:ea typeface="Prosperity" pitchFamily="50" charset="0"/>
                <a:cs typeface="Poppins" panose="00000500000000000000" pitchFamily="2" charset="0"/>
                <a:sym typeface="Gotham HTF Medium"/>
              </a:rPr>
              <a:t>.</a:t>
            </a:r>
            <a:br>
              <a:rPr lang="en-US" sz="900" strike="noStrike" kern="0" baseline="0">
                <a:solidFill>
                  <a:srgbClr val="000000"/>
                </a:solidFill>
                <a:latin typeface="Poppins" panose="00000500000000000000" pitchFamily="2" charset="0"/>
                <a:ea typeface="Prosperity" pitchFamily="50" charset="0"/>
                <a:cs typeface="Poppins" panose="00000500000000000000" pitchFamily="2" charset="0"/>
                <a:sym typeface="Gotham HTF Medium"/>
              </a:rPr>
            </a:br>
            <a:br>
              <a:rPr lang="en-US" sz="900" strike="noStrike" kern="0" baseline="0">
                <a:solidFill>
                  <a:srgbClr val="000000"/>
                </a:solidFill>
                <a:latin typeface="Poppins" panose="00000500000000000000" pitchFamily="2" charset="0"/>
                <a:ea typeface="Prosperity" pitchFamily="50" charset="0"/>
                <a:cs typeface="Poppins" panose="00000500000000000000" pitchFamily="2" charset="0"/>
                <a:sym typeface="Gotham HTF Medium"/>
              </a:rPr>
            </a:br>
            <a:r>
              <a:rPr lang="en-US" sz="900" strike="noStrike" kern="0" baseline="0">
                <a:solidFill>
                  <a:srgbClr val="000000"/>
                </a:solidFill>
                <a:latin typeface="Poppins" panose="00000500000000000000" pitchFamily="2" charset="0"/>
                <a:ea typeface="Prosperity" pitchFamily="50" charset="0"/>
                <a:cs typeface="Poppins" panose="00000500000000000000" pitchFamily="2" charset="0"/>
                <a:sym typeface="Gotham HTF Medium"/>
              </a:rPr>
              <a:t>In 1Q24, we have:</a:t>
            </a:r>
            <a:endParaRPr kumimoji="0" lang="en-US" sz="90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endParaRP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Amortized all Goodnight 1 bridge loans using the proceeds from Goldman Sachs’ </a:t>
            </a:r>
            <a:r>
              <a:rPr kumimoji="0" lang="en-US" sz="900" b="1"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tax equity investment - US$ 184.7 million</a:t>
            </a: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 (~R$ 914 million).</a:t>
            </a:r>
            <a:endParaRPr lang="en-US" sz="900">
              <a:solidFill>
                <a:srgbClr val="181818"/>
              </a:solidFill>
              <a:latin typeface="Poppins" panose="00000500000000000000" pitchFamily="2" charset="0"/>
              <a:ea typeface="Gotham HTF Medium"/>
              <a:cs typeface="Poppins" panose="00000500000000000000" pitchFamily="2" charset="0"/>
              <a:sym typeface="Gotham HTF Medium"/>
            </a:endParaRP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kumimoji="0" lang="en-US" sz="900" b="1"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Issued a R$ 825 million debenture </a:t>
            </a: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 two tranches, R$ 230 million and R$ 595 million, due in 2035 and 2041, respectively  – related to Assuruá 4 and 5, amortizing R$ 730 million in bridge loans.</a:t>
            </a: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kumimoji="0" lang="en-US" sz="900" b="1"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Disbursed R$ 83.8 million of FDNE line</a:t>
            </a: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 related to Assuruá 5 (additional ~R$ 140 million already contracted still to be disbursed).</a:t>
            </a: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lang="en-US" sz="900">
                <a:solidFill>
                  <a:srgbClr val="181818"/>
                </a:solidFill>
                <a:latin typeface="Poppins" panose="00000500000000000000" pitchFamily="2" charset="0"/>
                <a:cs typeface="Poppins" panose="00000500000000000000" pitchFamily="2" charset="0"/>
              </a:rPr>
              <a:t>Company has </a:t>
            </a:r>
            <a:r>
              <a:rPr lang="en-US" sz="900" b="1" u="sng">
                <a:solidFill>
                  <a:srgbClr val="181818"/>
                </a:solidFill>
                <a:latin typeface="Poppins" panose="00000500000000000000" pitchFamily="2" charset="0"/>
                <a:cs typeface="Poppins" panose="00000500000000000000" pitchFamily="2" charset="0"/>
              </a:rPr>
              <a:t>several options to fund Serena US (ODRE) (R$ 731 mm including)</a:t>
            </a:r>
            <a:r>
              <a:rPr lang="en-US" sz="900">
                <a:solidFill>
                  <a:srgbClr val="181818"/>
                </a:solidFill>
                <a:latin typeface="Poppins" panose="00000500000000000000" pitchFamily="2" charset="0"/>
                <a:cs typeface="Poppins" panose="00000500000000000000" pitchFamily="2" charset="0"/>
              </a:rPr>
              <a:t>: (i) sell down process or other capitalization structure in US (in progress), (ii) new margin optimization transactions, and (iii) other refinance options given space created with new EBITDA level and conclusion of high-capex cycle (Serena Geração crossed 1Q24 with a 1.1x space from covenant).</a:t>
            </a:r>
          </a:p>
        </xdr:txBody>
      </xdr:sp>
      <xdr:pic>
        <xdr:nvPicPr>
          <xdr:cNvPr id="26" name="Graphic 3" descr="Badge Tick1 with solid fill">
            <a:extLst>
              <a:ext uri="{FF2B5EF4-FFF2-40B4-BE49-F238E27FC236}">
                <a16:creationId xmlns:a16="http://schemas.microsoft.com/office/drawing/2014/main" id="{A3AEB905-7F06-45CF-8E14-89FBFD148A92}"/>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285036" y="20742730"/>
            <a:ext cx="343838" cy="314475"/>
          </a:xfrm>
          <a:prstGeom prst="rect">
            <a:avLst/>
          </a:prstGeom>
        </xdr:spPr>
      </xdr:pic>
      <xdr:pic>
        <xdr:nvPicPr>
          <xdr:cNvPr id="27" name="Graphic 3" descr="Badge Tick1 with solid fill">
            <a:extLst>
              <a:ext uri="{FF2B5EF4-FFF2-40B4-BE49-F238E27FC236}">
                <a16:creationId xmlns:a16="http://schemas.microsoft.com/office/drawing/2014/main" id="{83A7F91D-2277-43C3-A376-F8B3E4C992B1}"/>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286623" y="21158656"/>
            <a:ext cx="340663" cy="324000"/>
          </a:xfrm>
          <a:prstGeom prst="rect">
            <a:avLst/>
          </a:prstGeom>
        </xdr:spPr>
      </xdr:pic>
      <xdr:pic>
        <xdr:nvPicPr>
          <xdr:cNvPr id="28" name="Graphic 3" descr="Badge Tick1 with solid fill">
            <a:extLst>
              <a:ext uri="{FF2B5EF4-FFF2-40B4-BE49-F238E27FC236}">
                <a16:creationId xmlns:a16="http://schemas.microsoft.com/office/drawing/2014/main" id="{ABB541F7-EB80-4133-9ED4-339263FA8DCD}"/>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285036" y="21779872"/>
            <a:ext cx="343838" cy="324000"/>
          </a:xfrm>
          <a:prstGeom prst="rect">
            <a:avLst/>
          </a:prstGeom>
        </xdr:spPr>
      </xdr:pic>
      <xdr:sp macro="" textlink="">
        <xdr:nvSpPr>
          <xdr:cNvPr id="29" name="Elipse 7">
            <a:extLst>
              <a:ext uri="{FF2B5EF4-FFF2-40B4-BE49-F238E27FC236}">
                <a16:creationId xmlns:a16="http://schemas.microsoft.com/office/drawing/2014/main" id="{B0D9CF75-9A21-4658-AFC4-3D15F6F17235}"/>
              </a:ext>
            </a:extLst>
          </xdr:cNvPr>
          <xdr:cNvSpPr/>
        </xdr:nvSpPr>
        <xdr:spPr>
          <a:xfrm>
            <a:off x="7323813" y="22248168"/>
            <a:ext cx="269458" cy="250679"/>
          </a:xfrm>
          <a:prstGeom prst="ellipse">
            <a:avLst/>
          </a:prstGeom>
          <a:solidFill>
            <a:schemeClr val="accent1"/>
          </a:solid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horz" wrap="square" lIns="50800" tIns="50800" rIns="50800" bIns="50800" numCol="1" spcCol="38100" rtlCol="0" anchor="ctr">
            <a:noAutofit/>
          </a:bodyPr>
          <a:lstStyle>
            <a:defPPr>
              <a:defRPr lang="en-US"/>
            </a:defPPr>
            <a:lvl1pPr marL="0" algn="l" defTabSz="914355" rtl="0" eaLnBrk="1" latinLnBrk="0" hangingPunct="1">
              <a:defRPr sz="1800" kern="1200">
                <a:solidFill>
                  <a:srgbClr val="FFFFFF"/>
                </a:solidFill>
                <a:latin typeface="Gotham HTF Bold"/>
                <a:ea typeface="Gotham HTF Bold"/>
                <a:cs typeface="Gotham HTF Bold"/>
              </a:defRPr>
            </a:lvl1pPr>
            <a:lvl2pPr marL="457177" algn="l" defTabSz="914355" rtl="0" eaLnBrk="1" latinLnBrk="0" hangingPunct="1">
              <a:defRPr sz="1800" kern="1200">
                <a:solidFill>
                  <a:srgbClr val="FFFFFF"/>
                </a:solidFill>
                <a:latin typeface="Gotham HTF Bold"/>
                <a:ea typeface="Gotham HTF Bold"/>
                <a:cs typeface="Gotham HTF Bold"/>
              </a:defRPr>
            </a:lvl2pPr>
            <a:lvl3pPr marL="914355" algn="l" defTabSz="914355" rtl="0" eaLnBrk="1" latinLnBrk="0" hangingPunct="1">
              <a:defRPr sz="1800" kern="1200">
                <a:solidFill>
                  <a:srgbClr val="FFFFFF"/>
                </a:solidFill>
                <a:latin typeface="Gotham HTF Bold"/>
                <a:ea typeface="Gotham HTF Bold"/>
                <a:cs typeface="Gotham HTF Bold"/>
              </a:defRPr>
            </a:lvl3pPr>
            <a:lvl4pPr marL="1371532" algn="l" defTabSz="914355" rtl="0" eaLnBrk="1" latinLnBrk="0" hangingPunct="1">
              <a:defRPr sz="1800" kern="1200">
                <a:solidFill>
                  <a:srgbClr val="FFFFFF"/>
                </a:solidFill>
                <a:latin typeface="Gotham HTF Bold"/>
                <a:ea typeface="Gotham HTF Bold"/>
                <a:cs typeface="Gotham HTF Bold"/>
              </a:defRPr>
            </a:lvl4pPr>
            <a:lvl5pPr marL="1828709" algn="l" defTabSz="914355" rtl="0" eaLnBrk="1" latinLnBrk="0" hangingPunct="1">
              <a:defRPr sz="1800" kern="1200">
                <a:solidFill>
                  <a:srgbClr val="FFFFFF"/>
                </a:solidFill>
                <a:latin typeface="Gotham HTF Bold"/>
                <a:ea typeface="Gotham HTF Bold"/>
                <a:cs typeface="Gotham HTF Bold"/>
              </a:defRPr>
            </a:lvl5pPr>
            <a:lvl6pPr marL="2285886" algn="l" defTabSz="914355" rtl="0" eaLnBrk="1" latinLnBrk="0" hangingPunct="1">
              <a:defRPr sz="1800" kern="1200">
                <a:solidFill>
                  <a:srgbClr val="FFFFFF"/>
                </a:solidFill>
                <a:latin typeface="Gotham HTF Bold"/>
                <a:ea typeface="Gotham HTF Bold"/>
                <a:cs typeface="Gotham HTF Bold"/>
              </a:defRPr>
            </a:lvl6pPr>
            <a:lvl7pPr marL="2743063" algn="l" defTabSz="914355" rtl="0" eaLnBrk="1" latinLnBrk="0" hangingPunct="1">
              <a:defRPr sz="1800" kern="1200">
                <a:solidFill>
                  <a:srgbClr val="FFFFFF"/>
                </a:solidFill>
                <a:latin typeface="Gotham HTF Bold"/>
                <a:ea typeface="Gotham HTF Bold"/>
                <a:cs typeface="Gotham HTF Bold"/>
              </a:defRPr>
            </a:lvl7pPr>
            <a:lvl8pPr marL="3200240" algn="l" defTabSz="914355" rtl="0" eaLnBrk="1" latinLnBrk="0" hangingPunct="1">
              <a:defRPr sz="1800" kern="1200">
                <a:solidFill>
                  <a:srgbClr val="FFFFFF"/>
                </a:solidFill>
                <a:latin typeface="Gotham HTF Bold"/>
                <a:ea typeface="Gotham HTF Bold"/>
                <a:cs typeface="Gotham HTF Bold"/>
              </a:defRPr>
            </a:lvl8pPr>
            <a:lvl9pPr marL="3657417" algn="l" defTabSz="914355" rtl="0" eaLnBrk="1" latinLnBrk="0" hangingPunct="1">
              <a:defRPr sz="1800" kern="1200">
                <a:solidFill>
                  <a:srgbClr val="FFFFFF"/>
                </a:solidFill>
                <a:latin typeface="Gotham HTF Bold"/>
                <a:ea typeface="Gotham HTF Bold"/>
                <a:cs typeface="Gotham HTF Bold"/>
              </a:defRPr>
            </a:lvl9pPr>
          </a:lstStyle>
          <a:p>
            <a:pPr marL="0" marR="0" indent="0" algn="ctr" defTabSz="825500" rtl="0" fontAlgn="auto" latinLnBrk="0" hangingPunct="0">
              <a:lnSpc>
                <a:spcPct val="100000"/>
              </a:lnSpc>
              <a:spcBef>
                <a:spcPts val="0"/>
              </a:spcBef>
              <a:spcAft>
                <a:spcPts val="0"/>
              </a:spcAft>
              <a:buClrTx/>
              <a:buSzTx/>
              <a:buFontTx/>
              <a:buNone/>
              <a:tabLst/>
            </a:pPr>
            <a:r>
              <a:rPr kumimoji="0" lang="pt-BR" sz="1200" b="1" i="0" u="none" strike="noStrike" cap="none" spc="0" normalizeH="0" baseline="0">
                <a:ln>
                  <a:noFill/>
                </a:ln>
                <a:solidFill>
                  <a:srgbClr val="FFFFFF"/>
                </a:solidFill>
                <a:effectLst/>
                <a:uFillTx/>
                <a:latin typeface="Poppins" panose="00000500000000000000" pitchFamily="2" charset="0"/>
                <a:ea typeface="Gotham HTF Medium"/>
                <a:cs typeface="Poppins" panose="00000500000000000000" pitchFamily="2" charset="0"/>
                <a:sym typeface="Gotham HTF Medium"/>
              </a:rPr>
              <a:t>1</a:t>
            </a:r>
            <a:endParaRPr kumimoji="0" lang="en-US" sz="1200" b="1" i="0" u="none" strike="noStrike" cap="none" spc="0" normalizeH="0" baseline="0">
              <a:ln>
                <a:noFill/>
              </a:ln>
              <a:solidFill>
                <a:srgbClr val="FFFFFF"/>
              </a:solidFill>
              <a:effectLst/>
              <a:uFillTx/>
              <a:latin typeface="Poppins" panose="00000500000000000000" pitchFamily="2" charset="0"/>
              <a:ea typeface="Gotham HTF Medium"/>
              <a:cs typeface="Poppins" panose="00000500000000000000" pitchFamily="2" charset="0"/>
              <a:sym typeface="Gotham HTF Medium"/>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1150826</xdr:colOff>
      <xdr:row>14</xdr:row>
      <xdr:rowOff>119481</xdr:rowOff>
    </xdr:from>
    <xdr:to>
      <xdr:col>1</xdr:col>
      <xdr:colOff>1800393</xdr:colOff>
      <xdr:row>14</xdr:row>
      <xdr:rowOff>122656</xdr:rowOff>
    </xdr:to>
    <xdr:cxnSp macro="">
      <xdr:nvCxnSpPr>
        <xdr:cNvPr id="114" name="Straight Arrow Connector 113">
          <a:extLst>
            <a:ext uri="{FF2B5EF4-FFF2-40B4-BE49-F238E27FC236}">
              <a16:creationId xmlns:a16="http://schemas.microsoft.com/office/drawing/2014/main" id="{222C9C35-A709-C71F-8571-B624AB8BAE97}"/>
            </a:ext>
          </a:extLst>
        </xdr:cNvPr>
        <xdr:cNvCxnSpPr>
          <a:stCxn id="122" idx="1"/>
          <a:endCxn id="120" idx="3"/>
        </xdr:cNvCxnSpPr>
      </xdr:nvCxnSpPr>
      <xdr:spPr>
        <a:xfrm flipH="1">
          <a:off x="1331801" y="2653131"/>
          <a:ext cx="649567" cy="3175"/>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1219334</xdr:colOff>
      <xdr:row>13</xdr:row>
      <xdr:rowOff>90319</xdr:rowOff>
    </xdr:from>
    <xdr:to>
      <xdr:col>1</xdr:col>
      <xdr:colOff>1912173</xdr:colOff>
      <xdr:row>14</xdr:row>
      <xdr:rowOff>114409</xdr:rowOff>
    </xdr:to>
    <xdr:sp macro="" textlink="">
      <xdr:nvSpPr>
        <xdr:cNvPr id="115" name="CaixaDeTexto 21">
          <a:extLst>
            <a:ext uri="{FF2B5EF4-FFF2-40B4-BE49-F238E27FC236}">
              <a16:creationId xmlns:a16="http://schemas.microsoft.com/office/drawing/2014/main" id="{E910F9F3-CEF0-4E6B-C8B7-FA7F747CD03D}"/>
            </a:ext>
          </a:extLst>
        </xdr:cNvPr>
        <xdr:cNvSpPr txBox="1"/>
      </xdr:nvSpPr>
      <xdr:spPr>
        <a:xfrm>
          <a:off x="1400309" y="2442994"/>
          <a:ext cx="692839" cy="205065"/>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69.95%</a:t>
          </a:r>
        </a:p>
      </xdr:txBody>
    </xdr:sp>
    <xdr:clientData/>
  </xdr:twoCellAnchor>
  <xdr:twoCellAnchor>
    <xdr:from>
      <xdr:col>4</xdr:col>
      <xdr:colOff>411923</xdr:colOff>
      <xdr:row>9</xdr:row>
      <xdr:rowOff>0</xdr:rowOff>
    </xdr:from>
    <xdr:to>
      <xdr:col>6</xdr:col>
      <xdr:colOff>377123</xdr:colOff>
      <xdr:row>11</xdr:row>
      <xdr:rowOff>48792</xdr:rowOff>
    </xdr:to>
    <xdr:sp macro="" textlink="">
      <xdr:nvSpPr>
        <xdr:cNvPr id="121" name="Rectangle 37">
          <a:extLst>
            <a:ext uri="{FF2B5EF4-FFF2-40B4-BE49-F238E27FC236}">
              <a16:creationId xmlns:a16="http://schemas.microsoft.com/office/drawing/2014/main" id="{343F65DA-8639-A106-9450-4C822C906B6F}"/>
            </a:ext>
          </a:extLst>
        </xdr:cNvPr>
        <xdr:cNvSpPr/>
      </xdr:nvSpPr>
      <xdr:spPr>
        <a:xfrm>
          <a:off x="5298248" y="1628775"/>
          <a:ext cx="1184400" cy="410742"/>
        </a:xfrm>
        <a:prstGeom prst="rect">
          <a:avLst/>
        </a:prstGeom>
        <a:solidFill>
          <a:schemeClr val="tx1"/>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b="1">
              <a:solidFill>
                <a:srgbClr val="FEFFFE"/>
              </a:solidFill>
              <a:latin typeface="Poppins" panose="00000500000000000000" pitchFamily="2" charset="0"/>
              <a:cs typeface="Poppins" panose="00000500000000000000" pitchFamily="2" charset="0"/>
            </a:rPr>
            <a:t>Serena Energia</a:t>
          </a:r>
        </a:p>
      </xdr:txBody>
    </xdr:sp>
    <xdr:clientData/>
  </xdr:twoCellAnchor>
  <xdr:twoCellAnchor>
    <xdr:from>
      <xdr:col>1</xdr:col>
      <xdr:colOff>1797218</xdr:colOff>
      <xdr:row>13</xdr:row>
      <xdr:rowOff>96672</xdr:rowOff>
    </xdr:from>
    <xdr:to>
      <xdr:col>1</xdr:col>
      <xdr:colOff>2981618</xdr:colOff>
      <xdr:row>15</xdr:row>
      <xdr:rowOff>145464</xdr:rowOff>
    </xdr:to>
    <xdr:sp macro="" textlink="">
      <xdr:nvSpPr>
        <xdr:cNvPr id="122" name="Rectangle 37">
          <a:extLst>
            <a:ext uri="{FF2B5EF4-FFF2-40B4-BE49-F238E27FC236}">
              <a16:creationId xmlns:a16="http://schemas.microsoft.com/office/drawing/2014/main" id="{DB3EEFC9-5415-F574-1F4B-851BEC4131FD}"/>
            </a:ext>
          </a:extLst>
        </xdr:cNvPr>
        <xdr:cNvSpPr/>
      </xdr:nvSpPr>
      <xdr:spPr>
        <a:xfrm>
          <a:off x="1978193" y="2449347"/>
          <a:ext cx="1184400" cy="410742"/>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Serena Desenvolvimento</a:t>
          </a:r>
        </a:p>
      </xdr:txBody>
    </xdr:sp>
    <xdr:clientData/>
  </xdr:twoCellAnchor>
  <xdr:twoCellAnchor>
    <xdr:from>
      <xdr:col>9</xdr:col>
      <xdr:colOff>93052</xdr:colOff>
      <xdr:row>13</xdr:row>
      <xdr:rowOff>96672</xdr:rowOff>
    </xdr:from>
    <xdr:to>
      <xdr:col>11</xdr:col>
      <xdr:colOff>58252</xdr:colOff>
      <xdr:row>15</xdr:row>
      <xdr:rowOff>145464</xdr:rowOff>
    </xdr:to>
    <xdr:sp macro="" textlink="">
      <xdr:nvSpPr>
        <xdr:cNvPr id="123" name="Rectangle 37">
          <a:extLst>
            <a:ext uri="{FF2B5EF4-FFF2-40B4-BE49-F238E27FC236}">
              <a16:creationId xmlns:a16="http://schemas.microsoft.com/office/drawing/2014/main" id="{459CCD36-3A05-6827-ACC7-46DE503D8623}"/>
            </a:ext>
          </a:extLst>
        </xdr:cNvPr>
        <xdr:cNvSpPr/>
      </xdr:nvSpPr>
      <xdr:spPr>
        <a:xfrm>
          <a:off x="8027377" y="2449347"/>
          <a:ext cx="1184400" cy="410742"/>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Serena Geração</a:t>
          </a:r>
        </a:p>
      </xdr:txBody>
    </xdr:sp>
    <xdr:clientData/>
  </xdr:twoCellAnchor>
  <xdr:twoCellAnchor>
    <xdr:from>
      <xdr:col>6</xdr:col>
      <xdr:colOff>256371</xdr:colOff>
      <xdr:row>11</xdr:row>
      <xdr:rowOff>41990</xdr:rowOff>
    </xdr:from>
    <xdr:to>
      <xdr:col>7</xdr:col>
      <xdr:colOff>354618</xdr:colOff>
      <xdr:row>12</xdr:row>
      <xdr:rowOff>66431</xdr:rowOff>
    </xdr:to>
    <xdr:sp macro="" textlink="">
      <xdr:nvSpPr>
        <xdr:cNvPr id="124" name="CaixaDeTexto 20">
          <a:extLst>
            <a:ext uri="{FF2B5EF4-FFF2-40B4-BE49-F238E27FC236}">
              <a16:creationId xmlns:a16="http://schemas.microsoft.com/office/drawing/2014/main" id="{CF26FE6D-688D-E86C-57F6-C051F5FB6C09}"/>
            </a:ext>
          </a:extLst>
        </xdr:cNvPr>
        <xdr:cNvSpPr txBox="1"/>
      </xdr:nvSpPr>
      <xdr:spPr>
        <a:xfrm>
          <a:off x="6361896" y="2032715"/>
          <a:ext cx="707847" cy="205416"/>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xdr:col>
      <xdr:colOff>2741765</xdr:colOff>
      <xdr:row>11</xdr:row>
      <xdr:rowOff>40658</xdr:rowOff>
    </xdr:from>
    <xdr:to>
      <xdr:col>2</xdr:col>
      <xdr:colOff>458762</xdr:colOff>
      <xdr:row>12</xdr:row>
      <xdr:rowOff>65099</xdr:rowOff>
    </xdr:to>
    <xdr:sp macro="" textlink="">
      <xdr:nvSpPr>
        <xdr:cNvPr id="125" name="CaixaDeTexto 21">
          <a:extLst>
            <a:ext uri="{FF2B5EF4-FFF2-40B4-BE49-F238E27FC236}">
              <a16:creationId xmlns:a16="http://schemas.microsoft.com/office/drawing/2014/main" id="{5EE3ACBB-77E8-E82E-CDC8-5A692A3BA4B4}"/>
            </a:ext>
          </a:extLst>
        </xdr:cNvPr>
        <xdr:cNvSpPr txBox="1"/>
      </xdr:nvSpPr>
      <xdr:spPr>
        <a:xfrm>
          <a:off x="2922740" y="2031383"/>
          <a:ext cx="707847" cy="205416"/>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6</xdr:col>
      <xdr:colOff>411515</xdr:colOff>
      <xdr:row>22</xdr:row>
      <xdr:rowOff>144327</xdr:rowOff>
    </xdr:from>
    <xdr:to>
      <xdr:col>7</xdr:col>
      <xdr:colOff>561539</xdr:colOff>
      <xdr:row>24</xdr:row>
      <xdr:rowOff>102777</xdr:rowOff>
    </xdr:to>
    <xdr:sp macro="" textlink="">
      <xdr:nvSpPr>
        <xdr:cNvPr id="127" name="Rectangle 37">
          <a:extLst>
            <a:ext uri="{FF2B5EF4-FFF2-40B4-BE49-F238E27FC236}">
              <a16:creationId xmlns:a16="http://schemas.microsoft.com/office/drawing/2014/main" id="{FC8CE214-3A79-7FD1-9C19-261E0DEF765F}"/>
            </a:ext>
          </a:extLst>
        </xdr:cNvPr>
        <xdr:cNvSpPr/>
      </xdr:nvSpPr>
      <xdr:spPr>
        <a:xfrm>
          <a:off x="6517040" y="4125777"/>
          <a:ext cx="759624"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3</a:t>
          </a:r>
        </a:p>
      </xdr:txBody>
    </xdr:sp>
    <xdr:clientData/>
  </xdr:twoCellAnchor>
  <xdr:twoCellAnchor>
    <xdr:from>
      <xdr:col>5</xdr:col>
      <xdr:colOff>197217</xdr:colOff>
      <xdr:row>22</xdr:row>
      <xdr:rowOff>144327</xdr:rowOff>
    </xdr:from>
    <xdr:to>
      <xdr:col>6</xdr:col>
      <xdr:colOff>359941</xdr:colOff>
      <xdr:row>24</xdr:row>
      <xdr:rowOff>102777</xdr:rowOff>
    </xdr:to>
    <xdr:sp macro="" textlink="">
      <xdr:nvSpPr>
        <xdr:cNvPr id="128" name="Rectangle 37">
          <a:extLst>
            <a:ext uri="{FF2B5EF4-FFF2-40B4-BE49-F238E27FC236}">
              <a16:creationId xmlns:a16="http://schemas.microsoft.com/office/drawing/2014/main" id="{D8F7E9A2-F27C-8800-0FC0-CD7322A3EEEB}"/>
            </a:ext>
          </a:extLst>
        </xdr:cNvPr>
        <xdr:cNvSpPr/>
      </xdr:nvSpPr>
      <xdr:spPr>
        <a:xfrm>
          <a:off x="5693142" y="4125777"/>
          <a:ext cx="772324"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2</a:t>
          </a:r>
        </a:p>
      </xdr:txBody>
    </xdr:sp>
    <xdr:clientData/>
  </xdr:twoCellAnchor>
  <xdr:twoCellAnchor>
    <xdr:from>
      <xdr:col>12</xdr:col>
      <xdr:colOff>53505</xdr:colOff>
      <xdr:row>16</xdr:row>
      <xdr:rowOff>1679</xdr:rowOff>
    </xdr:from>
    <xdr:to>
      <xdr:col>13</xdr:col>
      <xdr:colOff>213464</xdr:colOff>
      <xdr:row>17</xdr:row>
      <xdr:rowOff>141104</xdr:rowOff>
    </xdr:to>
    <xdr:sp macro="" textlink="">
      <xdr:nvSpPr>
        <xdr:cNvPr id="129" name="Rectangle 37">
          <a:extLst>
            <a:ext uri="{FF2B5EF4-FFF2-40B4-BE49-F238E27FC236}">
              <a16:creationId xmlns:a16="http://schemas.microsoft.com/office/drawing/2014/main" id="{F7990941-8A15-CD5A-E069-46961DDFD08A}"/>
            </a:ext>
          </a:extLst>
        </xdr:cNvPr>
        <xdr:cNvSpPr/>
      </xdr:nvSpPr>
      <xdr:spPr>
        <a:xfrm>
          <a:off x="9816630" y="2897279"/>
          <a:ext cx="76955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Energy Platform</a:t>
          </a:r>
        </a:p>
      </xdr:txBody>
    </xdr:sp>
    <xdr:clientData/>
  </xdr:twoCellAnchor>
  <xdr:twoCellAnchor>
    <xdr:from>
      <xdr:col>3</xdr:col>
      <xdr:colOff>602044</xdr:colOff>
      <xdr:row>22</xdr:row>
      <xdr:rowOff>144327</xdr:rowOff>
    </xdr:from>
    <xdr:to>
      <xdr:col>5</xdr:col>
      <xdr:colOff>142468</xdr:colOff>
      <xdr:row>24</xdr:row>
      <xdr:rowOff>102777</xdr:rowOff>
    </xdr:to>
    <xdr:sp macro="" textlink="">
      <xdr:nvSpPr>
        <xdr:cNvPr id="130" name="Rectangle 37">
          <a:extLst>
            <a:ext uri="{FF2B5EF4-FFF2-40B4-BE49-F238E27FC236}">
              <a16:creationId xmlns:a16="http://schemas.microsoft.com/office/drawing/2014/main" id="{85B7EEAA-32E7-94CF-125F-02E2B213D514}"/>
            </a:ext>
          </a:extLst>
        </xdr:cNvPr>
        <xdr:cNvSpPr/>
      </xdr:nvSpPr>
      <xdr:spPr>
        <a:xfrm>
          <a:off x="4878769" y="4125777"/>
          <a:ext cx="759624"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1</a:t>
          </a:r>
          <a:r>
            <a:rPr lang="pt-BR" sz="700" baseline="30000">
              <a:solidFill>
                <a:schemeClr val="tx2"/>
              </a:solidFill>
              <a:latin typeface="Poppins" panose="00000500000000000000" pitchFamily="2" charset="0"/>
              <a:cs typeface="Poppins" panose="00000500000000000000" pitchFamily="2" charset="0"/>
            </a:rPr>
            <a:t> </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1402475</xdr:colOff>
      <xdr:row>22</xdr:row>
      <xdr:rowOff>141152</xdr:rowOff>
    </xdr:from>
    <xdr:to>
      <xdr:col>1</xdr:col>
      <xdr:colOff>2171624</xdr:colOff>
      <xdr:row>24</xdr:row>
      <xdr:rowOff>99602</xdr:rowOff>
    </xdr:to>
    <xdr:sp macro="" textlink="">
      <xdr:nvSpPr>
        <xdr:cNvPr id="131" name="Rectangle 37">
          <a:extLst>
            <a:ext uri="{FF2B5EF4-FFF2-40B4-BE49-F238E27FC236}">
              <a16:creationId xmlns:a16="http://schemas.microsoft.com/office/drawing/2014/main" id="{DEF3ECDB-AD44-B381-6F0F-396BB6FB3306}"/>
            </a:ext>
          </a:extLst>
        </xdr:cNvPr>
        <xdr:cNvSpPr/>
      </xdr:nvSpPr>
      <xdr:spPr>
        <a:xfrm>
          <a:off x="1583450" y="4122602"/>
          <a:ext cx="76914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a:t>
          </a:r>
        </a:p>
        <a:p>
          <a:pPr algn="ctr"/>
          <a:r>
            <a:rPr lang="pt-BR" sz="700">
              <a:solidFill>
                <a:schemeClr val="tx2"/>
              </a:solidFill>
              <a:latin typeface="Poppins" panose="00000500000000000000" pitchFamily="2" charset="0"/>
              <a:cs typeface="Poppins" panose="00000500000000000000" pitchFamily="2" charset="0"/>
            </a:rPr>
            <a:t>1 and 2</a:t>
          </a:r>
        </a:p>
      </xdr:txBody>
    </xdr:sp>
    <xdr:clientData/>
  </xdr:twoCellAnchor>
  <xdr:twoCellAnchor>
    <xdr:from>
      <xdr:col>9</xdr:col>
      <xdr:colOff>220986</xdr:colOff>
      <xdr:row>22</xdr:row>
      <xdr:rowOff>144327</xdr:rowOff>
    </xdr:from>
    <xdr:to>
      <xdr:col>10</xdr:col>
      <xdr:colOff>390060</xdr:colOff>
      <xdr:row>24</xdr:row>
      <xdr:rowOff>102777</xdr:rowOff>
    </xdr:to>
    <xdr:sp macro="" textlink="">
      <xdr:nvSpPr>
        <xdr:cNvPr id="132" name="Rectangle 37">
          <a:extLst>
            <a:ext uri="{FF2B5EF4-FFF2-40B4-BE49-F238E27FC236}">
              <a16:creationId xmlns:a16="http://schemas.microsoft.com/office/drawing/2014/main" id="{821649A4-7869-F62B-5CB5-71721803DEE0}"/>
            </a:ext>
          </a:extLst>
        </xdr:cNvPr>
        <xdr:cNvSpPr/>
      </xdr:nvSpPr>
      <xdr:spPr>
        <a:xfrm>
          <a:off x="8155311" y="4125777"/>
          <a:ext cx="778674"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6</a:t>
          </a:r>
        </a:p>
      </xdr:txBody>
    </xdr:sp>
    <xdr:clientData/>
  </xdr:twoCellAnchor>
  <xdr:twoCellAnchor>
    <xdr:from>
      <xdr:col>10</xdr:col>
      <xdr:colOff>444809</xdr:colOff>
      <xdr:row>22</xdr:row>
      <xdr:rowOff>144327</xdr:rowOff>
    </xdr:from>
    <xdr:to>
      <xdr:col>12</xdr:col>
      <xdr:colOff>7458</xdr:colOff>
      <xdr:row>24</xdr:row>
      <xdr:rowOff>102777</xdr:rowOff>
    </xdr:to>
    <xdr:sp macro="" textlink="">
      <xdr:nvSpPr>
        <xdr:cNvPr id="133" name="Rectangle 37">
          <a:extLst>
            <a:ext uri="{FF2B5EF4-FFF2-40B4-BE49-F238E27FC236}">
              <a16:creationId xmlns:a16="http://schemas.microsoft.com/office/drawing/2014/main" id="{38D1FA4B-FCD6-DD43-F2AD-8785DF69A5C8}"/>
            </a:ext>
          </a:extLst>
        </xdr:cNvPr>
        <xdr:cNvSpPr/>
      </xdr:nvSpPr>
      <xdr:spPr>
        <a:xfrm>
          <a:off x="8988734" y="4125777"/>
          <a:ext cx="78184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7</a:t>
          </a:r>
        </a:p>
      </xdr:txBody>
    </xdr:sp>
    <xdr:clientData/>
  </xdr:twoCellAnchor>
  <xdr:twoCellAnchor>
    <xdr:from>
      <xdr:col>12</xdr:col>
      <xdr:colOff>59032</xdr:colOff>
      <xdr:row>22</xdr:row>
      <xdr:rowOff>144327</xdr:rowOff>
    </xdr:from>
    <xdr:to>
      <xdr:col>13</xdr:col>
      <xdr:colOff>212231</xdr:colOff>
      <xdr:row>24</xdr:row>
      <xdr:rowOff>102777</xdr:rowOff>
    </xdr:to>
    <xdr:sp macro="" textlink="">
      <xdr:nvSpPr>
        <xdr:cNvPr id="134" name="Rectangle 37">
          <a:extLst>
            <a:ext uri="{FF2B5EF4-FFF2-40B4-BE49-F238E27FC236}">
              <a16:creationId xmlns:a16="http://schemas.microsoft.com/office/drawing/2014/main" id="{68490441-A172-C351-8401-060DF70B2569}"/>
            </a:ext>
          </a:extLst>
        </xdr:cNvPr>
        <xdr:cNvSpPr/>
      </xdr:nvSpPr>
      <xdr:spPr>
        <a:xfrm>
          <a:off x="9822157" y="4125777"/>
          <a:ext cx="76279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8</a:t>
          </a:r>
        </a:p>
      </xdr:txBody>
    </xdr:sp>
    <xdr:clientData/>
  </xdr:twoCellAnchor>
  <xdr:twoCellAnchor>
    <xdr:from>
      <xdr:col>1</xdr:col>
      <xdr:colOff>2226373</xdr:colOff>
      <xdr:row>22</xdr:row>
      <xdr:rowOff>144327</xdr:rowOff>
    </xdr:from>
    <xdr:to>
      <xdr:col>2</xdr:col>
      <xdr:colOff>11022</xdr:colOff>
      <xdr:row>24</xdr:row>
      <xdr:rowOff>102777</xdr:rowOff>
    </xdr:to>
    <xdr:sp macro="" textlink="">
      <xdr:nvSpPr>
        <xdr:cNvPr id="135" name="Rectangle 37">
          <a:extLst>
            <a:ext uri="{FF2B5EF4-FFF2-40B4-BE49-F238E27FC236}">
              <a16:creationId xmlns:a16="http://schemas.microsoft.com/office/drawing/2014/main" id="{8E918F9B-15C1-A393-EAED-379A931AE92C}"/>
            </a:ext>
          </a:extLst>
        </xdr:cNvPr>
        <xdr:cNvSpPr/>
      </xdr:nvSpPr>
      <xdr:spPr>
        <a:xfrm>
          <a:off x="2407348" y="4125777"/>
          <a:ext cx="77549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3</a:t>
          </a:r>
        </a:p>
      </xdr:txBody>
    </xdr:sp>
    <xdr:clientData/>
  </xdr:twoCellAnchor>
  <xdr:twoCellAnchor>
    <xdr:from>
      <xdr:col>2</xdr:col>
      <xdr:colOff>886283</xdr:colOff>
      <xdr:row>22</xdr:row>
      <xdr:rowOff>141152</xdr:rowOff>
    </xdr:from>
    <xdr:to>
      <xdr:col>3</xdr:col>
      <xdr:colOff>550259</xdr:colOff>
      <xdr:row>24</xdr:row>
      <xdr:rowOff>99602</xdr:rowOff>
    </xdr:to>
    <xdr:sp macro="" textlink="">
      <xdr:nvSpPr>
        <xdr:cNvPr id="166" name="Rectangle 37">
          <a:extLst>
            <a:ext uri="{FF2B5EF4-FFF2-40B4-BE49-F238E27FC236}">
              <a16:creationId xmlns:a16="http://schemas.microsoft.com/office/drawing/2014/main" id="{64E590A2-6A27-7A67-D54B-1616EF3049B1}"/>
            </a:ext>
          </a:extLst>
        </xdr:cNvPr>
        <xdr:cNvSpPr/>
      </xdr:nvSpPr>
      <xdr:spPr>
        <a:xfrm>
          <a:off x="4058108" y="4122602"/>
          <a:ext cx="768876"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Indaiazinho</a:t>
          </a:r>
        </a:p>
      </xdr:txBody>
    </xdr:sp>
    <xdr:clientData/>
  </xdr:twoCellAnchor>
  <xdr:twoCellAnchor>
    <xdr:from>
      <xdr:col>2</xdr:col>
      <xdr:colOff>887665</xdr:colOff>
      <xdr:row>24</xdr:row>
      <xdr:rowOff>139927</xdr:rowOff>
    </xdr:from>
    <xdr:to>
      <xdr:col>3</xdr:col>
      <xdr:colOff>555227</xdr:colOff>
      <xdr:row>26</xdr:row>
      <xdr:rowOff>98377</xdr:rowOff>
    </xdr:to>
    <xdr:sp macro="" textlink="">
      <xdr:nvSpPr>
        <xdr:cNvPr id="167" name="Rectangle 37">
          <a:extLst>
            <a:ext uri="{FF2B5EF4-FFF2-40B4-BE49-F238E27FC236}">
              <a16:creationId xmlns:a16="http://schemas.microsoft.com/office/drawing/2014/main" id="{7EFDB137-B4DC-05BE-7299-867B7848E2B5}"/>
            </a:ext>
          </a:extLst>
        </xdr:cNvPr>
        <xdr:cNvSpPr/>
      </xdr:nvSpPr>
      <xdr:spPr>
        <a:xfrm>
          <a:off x="4059490" y="4483327"/>
          <a:ext cx="772462"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Indaiá Grande</a:t>
          </a:r>
        </a:p>
      </xdr:txBody>
    </xdr:sp>
    <xdr:clientData/>
  </xdr:twoCellAnchor>
  <xdr:twoCellAnchor>
    <xdr:from>
      <xdr:col>2</xdr:col>
      <xdr:colOff>857700</xdr:colOff>
      <xdr:row>22</xdr:row>
      <xdr:rowOff>84804</xdr:rowOff>
    </xdr:from>
    <xdr:to>
      <xdr:col>3</xdr:col>
      <xdr:colOff>580800</xdr:colOff>
      <xdr:row>26</xdr:row>
      <xdr:rowOff>135263</xdr:rowOff>
    </xdr:to>
    <xdr:sp macro="" textlink="">
      <xdr:nvSpPr>
        <xdr:cNvPr id="168" name="Retângulo 50">
          <a:extLst>
            <a:ext uri="{FF2B5EF4-FFF2-40B4-BE49-F238E27FC236}">
              <a16:creationId xmlns:a16="http://schemas.microsoft.com/office/drawing/2014/main" id="{BCE5BAA9-3FB7-D7D0-B36A-77920F7A7AB8}"/>
            </a:ext>
          </a:extLst>
        </xdr:cNvPr>
        <xdr:cNvSpPr/>
      </xdr:nvSpPr>
      <xdr:spPr>
        <a:xfrm>
          <a:off x="4029525" y="4066254"/>
          <a:ext cx="828000" cy="774359"/>
        </a:xfrm>
        <a:prstGeom prst="rect">
          <a:avLst/>
        </a:prstGeom>
        <a:noFill/>
        <a:ln w="3175" cap="flat" cmpd="sng" algn="ctr">
          <a:solidFill>
            <a:schemeClr val="tx2"/>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700">
            <a:latin typeface="Poppins" panose="00000500000000000000" pitchFamily="2" charset="0"/>
            <a:cs typeface="Poppins" panose="00000500000000000000" pitchFamily="2" charset="0"/>
          </a:endParaRPr>
        </a:p>
      </xdr:txBody>
    </xdr:sp>
    <xdr:clientData/>
  </xdr:twoCellAnchor>
  <xdr:twoCellAnchor>
    <xdr:from>
      <xdr:col>8</xdr:col>
      <xdr:colOff>6688</xdr:colOff>
      <xdr:row>22</xdr:row>
      <xdr:rowOff>144327</xdr:rowOff>
    </xdr:from>
    <xdr:to>
      <xdr:col>9</xdr:col>
      <xdr:colOff>159887</xdr:colOff>
      <xdr:row>24</xdr:row>
      <xdr:rowOff>102777</xdr:rowOff>
    </xdr:to>
    <xdr:sp macro="" textlink="">
      <xdr:nvSpPr>
        <xdr:cNvPr id="137" name="Rectangle 37">
          <a:extLst>
            <a:ext uri="{FF2B5EF4-FFF2-40B4-BE49-F238E27FC236}">
              <a16:creationId xmlns:a16="http://schemas.microsoft.com/office/drawing/2014/main" id="{1630C518-CDB1-33D1-FDBE-2FD77AB02430}"/>
            </a:ext>
          </a:extLst>
        </xdr:cNvPr>
        <xdr:cNvSpPr/>
      </xdr:nvSpPr>
      <xdr:spPr>
        <a:xfrm>
          <a:off x="7331413" y="4125777"/>
          <a:ext cx="76279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5</a:t>
          </a:r>
        </a:p>
      </xdr:txBody>
    </xdr:sp>
    <xdr:clientData/>
  </xdr:twoCellAnchor>
  <xdr:twoCellAnchor>
    <xdr:from>
      <xdr:col>2</xdr:col>
      <xdr:colOff>65771</xdr:colOff>
      <xdr:row>22</xdr:row>
      <xdr:rowOff>144327</xdr:rowOff>
    </xdr:from>
    <xdr:to>
      <xdr:col>2</xdr:col>
      <xdr:colOff>828570</xdr:colOff>
      <xdr:row>24</xdr:row>
      <xdr:rowOff>102777</xdr:rowOff>
    </xdr:to>
    <xdr:sp macro="" textlink="">
      <xdr:nvSpPr>
        <xdr:cNvPr id="138" name="Rectangle 37">
          <a:extLst>
            <a:ext uri="{FF2B5EF4-FFF2-40B4-BE49-F238E27FC236}">
              <a16:creationId xmlns:a16="http://schemas.microsoft.com/office/drawing/2014/main" id="{3A659DE0-F4D1-8C88-D0A4-54C6A949E0D1}"/>
            </a:ext>
          </a:extLst>
        </xdr:cNvPr>
        <xdr:cNvSpPr/>
      </xdr:nvSpPr>
      <xdr:spPr>
        <a:xfrm>
          <a:off x="3237596" y="4125777"/>
          <a:ext cx="76279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Serra das Agulhas</a:t>
          </a:r>
        </a:p>
      </xdr:txBody>
    </xdr:sp>
    <xdr:clientData/>
  </xdr:twoCellAnchor>
  <xdr:twoCellAnchor>
    <xdr:from>
      <xdr:col>1</xdr:col>
      <xdr:colOff>1322728</xdr:colOff>
      <xdr:row>20</xdr:row>
      <xdr:rowOff>162196</xdr:rowOff>
    </xdr:from>
    <xdr:to>
      <xdr:col>14</xdr:col>
      <xdr:colOff>523892</xdr:colOff>
      <xdr:row>27</xdr:row>
      <xdr:rowOff>8179</xdr:rowOff>
    </xdr:to>
    <xdr:sp macro="" textlink="">
      <xdr:nvSpPr>
        <xdr:cNvPr id="139" name="Retângulo 21">
          <a:extLst>
            <a:ext uri="{FF2B5EF4-FFF2-40B4-BE49-F238E27FC236}">
              <a16:creationId xmlns:a16="http://schemas.microsoft.com/office/drawing/2014/main" id="{48CF839D-34F5-5F65-1B7A-C21EF822D021}"/>
            </a:ext>
          </a:extLst>
        </xdr:cNvPr>
        <xdr:cNvSpPr/>
      </xdr:nvSpPr>
      <xdr:spPr>
        <a:xfrm>
          <a:off x="1503703" y="3781696"/>
          <a:ext cx="10002514" cy="1112808"/>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sz="1600">
            <a:latin typeface="Poppins" panose="00000500000000000000" pitchFamily="2" charset="0"/>
            <a:cs typeface="Poppins" panose="00000500000000000000" pitchFamily="2" charset="0"/>
          </a:endParaRPr>
        </a:p>
      </xdr:txBody>
    </xdr:sp>
    <xdr:clientData/>
  </xdr:twoCellAnchor>
  <xdr:twoCellAnchor>
    <xdr:from>
      <xdr:col>6</xdr:col>
      <xdr:colOff>399436</xdr:colOff>
      <xdr:row>15</xdr:row>
      <xdr:rowOff>142289</xdr:rowOff>
    </xdr:from>
    <xdr:to>
      <xdr:col>10</xdr:col>
      <xdr:colOff>75653</xdr:colOff>
      <xdr:row>20</xdr:row>
      <xdr:rowOff>159021</xdr:rowOff>
    </xdr:to>
    <xdr:cxnSp macro="">
      <xdr:nvCxnSpPr>
        <xdr:cNvPr id="140" name="Conector: Angulado 22">
          <a:extLst>
            <a:ext uri="{FF2B5EF4-FFF2-40B4-BE49-F238E27FC236}">
              <a16:creationId xmlns:a16="http://schemas.microsoft.com/office/drawing/2014/main" id="{97BB7265-2287-1F42-9EBA-3A36BF96BDD1}"/>
            </a:ext>
          </a:extLst>
        </xdr:cNvPr>
        <xdr:cNvCxnSpPr>
          <a:cxnSpLocks/>
          <a:stCxn id="123" idx="2"/>
          <a:endCxn id="139" idx="0"/>
        </xdr:cNvCxnSpPr>
      </xdr:nvCxnSpPr>
      <xdr:spPr>
        <a:xfrm rot="5400000">
          <a:off x="7101466" y="2260409"/>
          <a:ext cx="921607" cy="2114617"/>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2389419</xdr:colOff>
      <xdr:row>11</xdr:row>
      <xdr:rowOff>45616</xdr:rowOff>
    </xdr:from>
    <xdr:to>
      <xdr:col>5</xdr:col>
      <xdr:colOff>391349</xdr:colOff>
      <xdr:row>13</xdr:row>
      <xdr:rowOff>96671</xdr:rowOff>
    </xdr:to>
    <xdr:cxnSp macro="">
      <xdr:nvCxnSpPr>
        <xdr:cNvPr id="141" name="Conector: Angulado 23">
          <a:extLst>
            <a:ext uri="{FF2B5EF4-FFF2-40B4-BE49-F238E27FC236}">
              <a16:creationId xmlns:a16="http://schemas.microsoft.com/office/drawing/2014/main" id="{A3DAC164-E645-7D39-1407-4E12E130D10B}"/>
            </a:ext>
          </a:extLst>
        </xdr:cNvPr>
        <xdr:cNvCxnSpPr>
          <a:stCxn id="121" idx="2"/>
          <a:endCxn id="122" idx="0"/>
        </xdr:cNvCxnSpPr>
      </xdr:nvCxnSpPr>
      <xdr:spPr>
        <a:xfrm rot="5400000">
          <a:off x="4022331" y="584404"/>
          <a:ext cx="413005" cy="3316880"/>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391349</xdr:colOff>
      <xdr:row>11</xdr:row>
      <xdr:rowOff>45616</xdr:rowOff>
    </xdr:from>
    <xdr:to>
      <xdr:col>10</xdr:col>
      <xdr:colOff>75653</xdr:colOff>
      <xdr:row>13</xdr:row>
      <xdr:rowOff>96671</xdr:rowOff>
    </xdr:to>
    <xdr:cxnSp macro="">
      <xdr:nvCxnSpPr>
        <xdr:cNvPr id="142" name="Conector: Angulado 24">
          <a:extLst>
            <a:ext uri="{FF2B5EF4-FFF2-40B4-BE49-F238E27FC236}">
              <a16:creationId xmlns:a16="http://schemas.microsoft.com/office/drawing/2014/main" id="{E652306F-761F-5D1C-8D5F-8788355B2CA8}"/>
            </a:ext>
          </a:extLst>
        </xdr:cNvPr>
        <xdr:cNvCxnSpPr>
          <a:stCxn id="121" idx="2"/>
          <a:endCxn id="123" idx="0"/>
        </xdr:cNvCxnSpPr>
      </xdr:nvCxnSpPr>
      <xdr:spPr>
        <a:xfrm rot="16200000" flipH="1">
          <a:off x="7046923" y="876692"/>
          <a:ext cx="413005" cy="2732304"/>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53505</xdr:colOff>
      <xdr:row>11</xdr:row>
      <xdr:rowOff>106200</xdr:rowOff>
    </xdr:from>
    <xdr:to>
      <xdr:col>13</xdr:col>
      <xdr:colOff>213464</xdr:colOff>
      <xdr:row>13</xdr:row>
      <xdr:rowOff>64650</xdr:rowOff>
    </xdr:to>
    <xdr:sp macro="" textlink="">
      <xdr:nvSpPr>
        <xdr:cNvPr id="143" name="Rectangle 37">
          <a:extLst>
            <a:ext uri="{FF2B5EF4-FFF2-40B4-BE49-F238E27FC236}">
              <a16:creationId xmlns:a16="http://schemas.microsoft.com/office/drawing/2014/main" id="{806C858D-BCF4-2A8B-871E-AF34252389B7}"/>
            </a:ext>
          </a:extLst>
        </xdr:cNvPr>
        <xdr:cNvSpPr/>
      </xdr:nvSpPr>
      <xdr:spPr>
        <a:xfrm>
          <a:off x="9816630" y="2096925"/>
          <a:ext cx="76955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Chuí</a:t>
          </a:r>
        </a:p>
      </xdr:txBody>
    </xdr:sp>
    <xdr:clientData/>
  </xdr:twoCellAnchor>
  <xdr:twoCellAnchor>
    <xdr:from>
      <xdr:col>16</xdr:col>
      <xdr:colOff>140994</xdr:colOff>
      <xdr:row>22</xdr:row>
      <xdr:rowOff>140047</xdr:rowOff>
    </xdr:from>
    <xdr:to>
      <xdr:col>17</xdr:col>
      <xdr:colOff>307303</xdr:colOff>
      <xdr:row>24</xdr:row>
      <xdr:rowOff>98497</xdr:rowOff>
    </xdr:to>
    <xdr:sp macro="" textlink="">
      <xdr:nvSpPr>
        <xdr:cNvPr id="144" name="Rectangle 37">
          <a:extLst>
            <a:ext uri="{FF2B5EF4-FFF2-40B4-BE49-F238E27FC236}">
              <a16:creationId xmlns:a16="http://schemas.microsoft.com/office/drawing/2014/main" id="{7DF24A36-C262-BC66-F9F1-90789B370CCB}"/>
            </a:ext>
          </a:extLst>
        </xdr:cNvPr>
        <xdr:cNvSpPr/>
      </xdr:nvSpPr>
      <xdr:spPr>
        <a:xfrm>
          <a:off x="12342519" y="4121497"/>
          <a:ext cx="77590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Pipoca</a:t>
          </a:r>
        </a:p>
      </xdr:txBody>
    </xdr:sp>
    <xdr:clientData/>
  </xdr:twoCellAnchor>
  <xdr:twoCellAnchor>
    <xdr:from>
      <xdr:col>12</xdr:col>
      <xdr:colOff>47155</xdr:colOff>
      <xdr:row>13</xdr:row>
      <xdr:rowOff>142840</xdr:rowOff>
    </xdr:from>
    <xdr:to>
      <xdr:col>13</xdr:col>
      <xdr:colOff>219814</xdr:colOff>
      <xdr:row>15</xdr:row>
      <xdr:rowOff>107640</xdr:rowOff>
    </xdr:to>
    <xdr:sp macro="" textlink="">
      <xdr:nvSpPr>
        <xdr:cNvPr id="146" name="Rectangle 37">
          <a:extLst>
            <a:ext uri="{FF2B5EF4-FFF2-40B4-BE49-F238E27FC236}">
              <a16:creationId xmlns:a16="http://schemas.microsoft.com/office/drawing/2014/main" id="{C8E438B7-E00D-0D65-A80D-C4561604641A}"/>
            </a:ext>
          </a:extLst>
        </xdr:cNvPr>
        <xdr:cNvSpPr/>
      </xdr:nvSpPr>
      <xdr:spPr>
        <a:xfrm>
          <a:off x="9810280" y="2495515"/>
          <a:ext cx="782259"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Gargaú</a:t>
          </a:r>
        </a:p>
      </xdr:txBody>
    </xdr:sp>
    <xdr:clientData/>
  </xdr:twoCellAnchor>
  <xdr:twoCellAnchor>
    <xdr:from>
      <xdr:col>11</xdr:col>
      <xdr:colOff>523382</xdr:colOff>
      <xdr:row>11</xdr:row>
      <xdr:rowOff>26043</xdr:rowOff>
    </xdr:from>
    <xdr:to>
      <xdr:col>13</xdr:col>
      <xdr:colOff>353187</xdr:colOff>
      <xdr:row>18</xdr:row>
      <xdr:rowOff>35118</xdr:rowOff>
    </xdr:to>
    <xdr:sp macro="" textlink="">
      <xdr:nvSpPr>
        <xdr:cNvPr id="147" name="Retângulo 29">
          <a:extLst>
            <a:ext uri="{FF2B5EF4-FFF2-40B4-BE49-F238E27FC236}">
              <a16:creationId xmlns:a16="http://schemas.microsoft.com/office/drawing/2014/main" id="{18DDA62B-2C2D-7222-5613-EDC86BB7AE0E}"/>
            </a:ext>
          </a:extLst>
        </xdr:cNvPr>
        <xdr:cNvSpPr/>
      </xdr:nvSpPr>
      <xdr:spPr>
        <a:xfrm>
          <a:off x="9676907" y="2016768"/>
          <a:ext cx="1049005" cy="1275900"/>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lientData/>
  </xdr:twoCellAnchor>
  <xdr:twoCellAnchor>
    <xdr:from>
      <xdr:col>11</xdr:col>
      <xdr:colOff>58252</xdr:colOff>
      <xdr:row>14</xdr:row>
      <xdr:rowOff>119481</xdr:rowOff>
    </xdr:from>
    <xdr:to>
      <xdr:col>11</xdr:col>
      <xdr:colOff>526557</xdr:colOff>
      <xdr:row>14</xdr:row>
      <xdr:rowOff>122656</xdr:rowOff>
    </xdr:to>
    <xdr:cxnSp macro="">
      <xdr:nvCxnSpPr>
        <xdr:cNvPr id="148" name="Conector de Seta Reta 30">
          <a:extLst>
            <a:ext uri="{FF2B5EF4-FFF2-40B4-BE49-F238E27FC236}">
              <a16:creationId xmlns:a16="http://schemas.microsoft.com/office/drawing/2014/main" id="{B0AD3B97-804B-F40B-7BC0-53F94F5975FB}"/>
            </a:ext>
          </a:extLst>
        </xdr:cNvPr>
        <xdr:cNvCxnSpPr>
          <a:stCxn id="123" idx="3"/>
          <a:endCxn id="147" idx="1"/>
        </xdr:cNvCxnSpPr>
      </xdr:nvCxnSpPr>
      <xdr:spPr>
        <a:xfrm>
          <a:off x="9211777" y="2653131"/>
          <a:ext cx="468305" cy="3175"/>
        </a:xfrm>
        <a:prstGeom prst="straightConnector1">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526557</xdr:colOff>
      <xdr:row>9</xdr:row>
      <xdr:rowOff>55090</xdr:rowOff>
    </xdr:from>
    <xdr:to>
      <xdr:col>13</xdr:col>
      <xdr:colOff>350012</xdr:colOff>
      <xdr:row>11</xdr:row>
      <xdr:rowOff>20414</xdr:rowOff>
    </xdr:to>
    <xdr:sp macro="" textlink="">
      <xdr:nvSpPr>
        <xdr:cNvPr id="149" name="CaixaDeTexto 106">
          <a:extLst>
            <a:ext uri="{FF2B5EF4-FFF2-40B4-BE49-F238E27FC236}">
              <a16:creationId xmlns:a16="http://schemas.microsoft.com/office/drawing/2014/main" id="{5872FCFA-D19A-03D0-5EC1-9A38C7237162}"/>
            </a:ext>
          </a:extLst>
        </xdr:cNvPr>
        <xdr:cNvSpPr txBox="1"/>
      </xdr:nvSpPr>
      <xdr:spPr>
        <a:xfrm>
          <a:off x="9680082" y="1683865"/>
          <a:ext cx="1042655" cy="327274"/>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Merged</a:t>
          </a:r>
        </a:p>
        <a:p>
          <a:pPr algn="ctr"/>
          <a:r>
            <a:rPr lang="pt-BR" sz="700" i="1">
              <a:solidFill>
                <a:schemeClr val="tx2"/>
              </a:solidFill>
              <a:latin typeface="Poppins" panose="00000500000000000000" pitchFamily="2" charset="0"/>
              <a:cs typeface="Poppins" panose="00000500000000000000" pitchFamily="2" charset="0"/>
            </a:rPr>
            <a:t>Assets</a:t>
          </a:r>
        </a:p>
      </xdr:txBody>
    </xdr:sp>
    <xdr:clientData/>
  </xdr:twoCellAnchor>
  <xdr:twoCellAnchor>
    <xdr:from>
      <xdr:col>15</xdr:col>
      <xdr:colOff>542570</xdr:colOff>
      <xdr:row>20</xdr:row>
      <xdr:rowOff>159021</xdr:rowOff>
    </xdr:from>
    <xdr:to>
      <xdr:col>17</xdr:col>
      <xdr:colOff>524352</xdr:colOff>
      <xdr:row>27</xdr:row>
      <xdr:rowOff>11354</xdr:rowOff>
    </xdr:to>
    <xdr:sp macro="" textlink="">
      <xdr:nvSpPr>
        <xdr:cNvPr id="150" name="Retângulo 32">
          <a:extLst>
            <a:ext uri="{FF2B5EF4-FFF2-40B4-BE49-F238E27FC236}">
              <a16:creationId xmlns:a16="http://schemas.microsoft.com/office/drawing/2014/main" id="{17ED85C6-791B-7A77-C2F1-C737FE2FAD37}"/>
            </a:ext>
          </a:extLst>
        </xdr:cNvPr>
        <xdr:cNvSpPr/>
      </xdr:nvSpPr>
      <xdr:spPr>
        <a:xfrm>
          <a:off x="12134495" y="3778521"/>
          <a:ext cx="1200982" cy="1119158"/>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sz="1600">
            <a:latin typeface="Poppins" panose="00000500000000000000" pitchFamily="2" charset="0"/>
            <a:cs typeface="Poppins" panose="00000500000000000000" pitchFamily="2" charset="0"/>
          </a:endParaRPr>
        </a:p>
      </xdr:txBody>
    </xdr:sp>
    <xdr:clientData/>
  </xdr:twoCellAnchor>
  <xdr:twoCellAnchor>
    <xdr:from>
      <xdr:col>5</xdr:col>
      <xdr:colOff>128669</xdr:colOff>
      <xdr:row>20</xdr:row>
      <xdr:rowOff>159330</xdr:rowOff>
    </xdr:from>
    <xdr:to>
      <xdr:col>8</xdr:col>
      <xdr:colOff>60602</xdr:colOff>
      <xdr:row>22</xdr:row>
      <xdr:rowOff>9146</xdr:rowOff>
    </xdr:to>
    <xdr:sp macro="" textlink="">
      <xdr:nvSpPr>
        <xdr:cNvPr id="151" name="CaixaDeTexto 113">
          <a:extLst>
            <a:ext uri="{FF2B5EF4-FFF2-40B4-BE49-F238E27FC236}">
              <a16:creationId xmlns:a16="http://schemas.microsoft.com/office/drawing/2014/main" id="{79BBEA74-4A61-D68A-8BFF-487931B5AF8A}"/>
            </a:ext>
          </a:extLst>
        </xdr:cNvPr>
        <xdr:cNvSpPr txBox="1"/>
      </xdr:nvSpPr>
      <xdr:spPr>
        <a:xfrm>
          <a:off x="5624594" y="3778830"/>
          <a:ext cx="1760733" cy="211766"/>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Consolidated Assets</a:t>
          </a:r>
        </a:p>
      </xdr:txBody>
    </xdr:sp>
    <xdr:clientData/>
  </xdr:twoCellAnchor>
  <xdr:twoCellAnchor>
    <xdr:from>
      <xdr:col>15</xdr:col>
      <xdr:colOff>258182</xdr:colOff>
      <xdr:row>20</xdr:row>
      <xdr:rowOff>162505</xdr:rowOff>
    </xdr:from>
    <xdr:to>
      <xdr:col>18</xdr:col>
      <xdr:colOff>193290</xdr:colOff>
      <xdr:row>22</xdr:row>
      <xdr:rowOff>5971</xdr:rowOff>
    </xdr:to>
    <xdr:sp macro="" textlink="">
      <xdr:nvSpPr>
        <xdr:cNvPr id="152" name="CaixaDeTexto 114">
          <a:extLst>
            <a:ext uri="{FF2B5EF4-FFF2-40B4-BE49-F238E27FC236}">
              <a16:creationId xmlns:a16="http://schemas.microsoft.com/office/drawing/2014/main" id="{2C19B65D-4577-819F-52C5-3F59B59C79A9}"/>
            </a:ext>
          </a:extLst>
        </xdr:cNvPr>
        <xdr:cNvSpPr txBox="1"/>
      </xdr:nvSpPr>
      <xdr:spPr>
        <a:xfrm>
          <a:off x="11850107" y="3782005"/>
          <a:ext cx="1763908" cy="205416"/>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JVs</a:t>
          </a:r>
        </a:p>
      </xdr:txBody>
    </xdr:sp>
    <xdr:clientData/>
  </xdr:twoCellAnchor>
  <xdr:twoCellAnchor>
    <xdr:from>
      <xdr:col>7</xdr:col>
      <xdr:colOff>366392</xdr:colOff>
      <xdr:row>17</xdr:row>
      <xdr:rowOff>47103</xdr:rowOff>
    </xdr:from>
    <xdr:to>
      <xdr:col>8</xdr:col>
      <xdr:colOff>280603</xdr:colOff>
      <xdr:row>18</xdr:row>
      <xdr:rowOff>71544</xdr:rowOff>
    </xdr:to>
    <xdr:sp macro="" textlink="">
      <xdr:nvSpPr>
        <xdr:cNvPr id="153" name="CaixaDeTexto 115">
          <a:extLst>
            <a:ext uri="{FF2B5EF4-FFF2-40B4-BE49-F238E27FC236}">
              <a16:creationId xmlns:a16="http://schemas.microsoft.com/office/drawing/2014/main" id="{73ED5421-0260-AA16-F56B-74CC8079D4E5}"/>
            </a:ext>
          </a:extLst>
        </xdr:cNvPr>
        <xdr:cNvSpPr txBox="1"/>
      </xdr:nvSpPr>
      <xdr:spPr>
        <a:xfrm>
          <a:off x="7081517" y="3123678"/>
          <a:ext cx="523811" cy="205416"/>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10</xdr:col>
      <xdr:colOff>75651</xdr:colOff>
      <xdr:row>15</xdr:row>
      <xdr:rowOff>142289</xdr:rowOff>
    </xdr:from>
    <xdr:to>
      <xdr:col>16</xdr:col>
      <xdr:colOff>528948</xdr:colOff>
      <xdr:row>20</xdr:row>
      <xdr:rowOff>159330</xdr:rowOff>
    </xdr:to>
    <xdr:cxnSp macro="">
      <xdr:nvCxnSpPr>
        <xdr:cNvPr id="154" name="Conector: Angulado 36">
          <a:extLst>
            <a:ext uri="{FF2B5EF4-FFF2-40B4-BE49-F238E27FC236}">
              <a16:creationId xmlns:a16="http://schemas.microsoft.com/office/drawing/2014/main" id="{F2E1CF46-437D-CD46-C2CE-89361F4B00AD}"/>
            </a:ext>
          </a:extLst>
        </xdr:cNvPr>
        <xdr:cNvCxnSpPr>
          <a:stCxn id="123" idx="2"/>
          <a:endCxn id="152" idx="0"/>
        </xdr:cNvCxnSpPr>
      </xdr:nvCxnSpPr>
      <xdr:spPr>
        <a:xfrm rot="16200000" flipH="1">
          <a:off x="10214067" y="1262423"/>
          <a:ext cx="921916" cy="4110897"/>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268621</xdr:colOff>
      <xdr:row>21</xdr:row>
      <xdr:rowOff>156821</xdr:rowOff>
    </xdr:from>
    <xdr:to>
      <xdr:col>17</xdr:col>
      <xdr:colOff>182832</xdr:colOff>
      <xdr:row>23</xdr:row>
      <xdr:rowOff>21636</xdr:rowOff>
    </xdr:to>
    <xdr:sp macro="" textlink="">
      <xdr:nvSpPr>
        <xdr:cNvPr id="157" name="CaixaDeTexto 122">
          <a:extLst>
            <a:ext uri="{FF2B5EF4-FFF2-40B4-BE49-F238E27FC236}">
              <a16:creationId xmlns:a16="http://schemas.microsoft.com/office/drawing/2014/main" id="{ADFC220E-95A6-33C4-26CE-B87A566DEB01}"/>
            </a:ext>
          </a:extLst>
        </xdr:cNvPr>
        <xdr:cNvSpPr txBox="1"/>
      </xdr:nvSpPr>
      <xdr:spPr>
        <a:xfrm>
          <a:off x="12470146" y="3957296"/>
          <a:ext cx="523811" cy="226765"/>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51%</a:t>
          </a:r>
        </a:p>
      </xdr:txBody>
    </xdr:sp>
    <xdr:clientData/>
  </xdr:twoCellAnchor>
  <xdr:twoCellAnchor>
    <xdr:from>
      <xdr:col>10</xdr:col>
      <xdr:colOff>365574</xdr:colOff>
      <xdr:row>17</xdr:row>
      <xdr:rowOff>29717</xdr:rowOff>
    </xdr:from>
    <xdr:to>
      <xdr:col>11</xdr:col>
      <xdr:colOff>464434</xdr:colOff>
      <xdr:row>18</xdr:row>
      <xdr:rowOff>75727</xdr:rowOff>
    </xdr:to>
    <xdr:sp macro="" textlink="">
      <xdr:nvSpPr>
        <xdr:cNvPr id="158" name="CaixaDeTexto 123">
          <a:extLst>
            <a:ext uri="{FF2B5EF4-FFF2-40B4-BE49-F238E27FC236}">
              <a16:creationId xmlns:a16="http://schemas.microsoft.com/office/drawing/2014/main" id="{E007A736-A73A-379C-505D-93357EF76C67}"/>
            </a:ext>
          </a:extLst>
        </xdr:cNvPr>
        <xdr:cNvSpPr txBox="1"/>
      </xdr:nvSpPr>
      <xdr:spPr>
        <a:xfrm>
          <a:off x="8909499" y="3106292"/>
          <a:ext cx="708460" cy="226985"/>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51%</a:t>
          </a:r>
        </a:p>
      </xdr:txBody>
    </xdr:sp>
    <xdr:clientData/>
  </xdr:twoCellAnchor>
  <xdr:twoCellAnchor>
    <xdr:from>
      <xdr:col>11</xdr:col>
      <xdr:colOff>21265</xdr:colOff>
      <xdr:row>13</xdr:row>
      <xdr:rowOff>109031</xdr:rowOff>
    </xdr:from>
    <xdr:to>
      <xdr:col>11</xdr:col>
      <xdr:colOff>559617</xdr:colOff>
      <xdr:row>14</xdr:row>
      <xdr:rowOff>133472</xdr:rowOff>
    </xdr:to>
    <xdr:sp macro="" textlink="">
      <xdr:nvSpPr>
        <xdr:cNvPr id="159" name="CaixaDeTexto 124">
          <a:extLst>
            <a:ext uri="{FF2B5EF4-FFF2-40B4-BE49-F238E27FC236}">
              <a16:creationId xmlns:a16="http://schemas.microsoft.com/office/drawing/2014/main" id="{46D8BB42-BC6C-D420-0277-61FAD73CBCF8}"/>
            </a:ext>
          </a:extLst>
        </xdr:cNvPr>
        <xdr:cNvSpPr txBox="1"/>
      </xdr:nvSpPr>
      <xdr:spPr>
        <a:xfrm>
          <a:off x="9174790" y="2461706"/>
          <a:ext cx="538352" cy="205416"/>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xdr:col>
      <xdr:colOff>1631139</xdr:colOff>
      <xdr:row>17</xdr:row>
      <xdr:rowOff>46007</xdr:rowOff>
    </xdr:from>
    <xdr:to>
      <xdr:col>1</xdr:col>
      <xdr:colOff>2387998</xdr:colOff>
      <xdr:row>19</xdr:row>
      <xdr:rowOff>10807</xdr:rowOff>
    </xdr:to>
    <xdr:sp macro="" textlink="">
      <xdr:nvSpPr>
        <xdr:cNvPr id="160" name="Rectangle 37">
          <a:extLst>
            <a:ext uri="{FF2B5EF4-FFF2-40B4-BE49-F238E27FC236}">
              <a16:creationId xmlns:a16="http://schemas.microsoft.com/office/drawing/2014/main" id="{15018D26-469D-56D5-BB1F-14039369BB99}"/>
            </a:ext>
          </a:extLst>
        </xdr:cNvPr>
        <xdr:cNvSpPr/>
      </xdr:nvSpPr>
      <xdr:spPr>
        <a:xfrm>
          <a:off x="1812114" y="3122582"/>
          <a:ext cx="756859"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4</a:t>
          </a:r>
        </a:p>
        <a:p>
          <a:pPr algn="ct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2448867</xdr:colOff>
      <xdr:row>17</xdr:row>
      <xdr:rowOff>46007</xdr:rowOff>
    </xdr:from>
    <xdr:to>
      <xdr:col>2</xdr:col>
      <xdr:colOff>218051</xdr:colOff>
      <xdr:row>19</xdr:row>
      <xdr:rowOff>10807</xdr:rowOff>
    </xdr:to>
    <xdr:sp macro="" textlink="">
      <xdr:nvSpPr>
        <xdr:cNvPr id="161" name="Rectangle 37">
          <a:extLst>
            <a:ext uri="{FF2B5EF4-FFF2-40B4-BE49-F238E27FC236}">
              <a16:creationId xmlns:a16="http://schemas.microsoft.com/office/drawing/2014/main" id="{774C3B87-4A9B-82C1-3C93-1FB6DB2377AF}"/>
            </a:ext>
          </a:extLst>
        </xdr:cNvPr>
        <xdr:cNvSpPr/>
      </xdr:nvSpPr>
      <xdr:spPr>
        <a:xfrm>
          <a:off x="2629842" y="3122582"/>
          <a:ext cx="760034"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5</a:t>
          </a:r>
        </a:p>
        <a:p>
          <a:pPr algn="ct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2</xdr:col>
      <xdr:colOff>275746</xdr:colOff>
      <xdr:row>17</xdr:row>
      <xdr:rowOff>49182</xdr:rowOff>
    </xdr:from>
    <xdr:to>
      <xdr:col>2</xdr:col>
      <xdr:colOff>1048480</xdr:colOff>
      <xdr:row>19</xdr:row>
      <xdr:rowOff>7632</xdr:rowOff>
    </xdr:to>
    <xdr:sp macro="" textlink="">
      <xdr:nvSpPr>
        <xdr:cNvPr id="162" name="Rectangle 37">
          <a:extLst>
            <a:ext uri="{FF2B5EF4-FFF2-40B4-BE49-F238E27FC236}">
              <a16:creationId xmlns:a16="http://schemas.microsoft.com/office/drawing/2014/main" id="{EC216002-A226-BD3F-D715-7A27003D1444}"/>
            </a:ext>
          </a:extLst>
        </xdr:cNvPr>
        <xdr:cNvSpPr/>
      </xdr:nvSpPr>
      <xdr:spPr>
        <a:xfrm>
          <a:off x="3447571" y="3125757"/>
          <a:ext cx="772734"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Other</a:t>
          </a:r>
          <a:r>
            <a:rPr lang="pt-BR" sz="700" baseline="0">
              <a:solidFill>
                <a:schemeClr val="tx2"/>
              </a:solidFill>
              <a:latin typeface="Poppins" panose="00000500000000000000" pitchFamily="2" charset="0"/>
              <a:cs typeface="Poppins" panose="00000500000000000000" pitchFamily="2" charset="0"/>
            </a:rPr>
            <a:t> Projects</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635191</xdr:colOff>
      <xdr:row>16</xdr:row>
      <xdr:rowOff>145386</xdr:rowOff>
    </xdr:from>
    <xdr:to>
      <xdr:col>3</xdr:col>
      <xdr:colOff>50266</xdr:colOff>
      <xdr:row>19</xdr:row>
      <xdr:rowOff>87403</xdr:rowOff>
    </xdr:to>
    <xdr:sp macro="" textlink="">
      <xdr:nvSpPr>
        <xdr:cNvPr id="163" name="Retângulo 45">
          <a:extLst>
            <a:ext uri="{FF2B5EF4-FFF2-40B4-BE49-F238E27FC236}">
              <a16:creationId xmlns:a16="http://schemas.microsoft.com/office/drawing/2014/main" id="{C3ED6DB8-1A4D-C9C9-B958-D96DF0483653}"/>
            </a:ext>
          </a:extLst>
        </xdr:cNvPr>
        <xdr:cNvSpPr/>
      </xdr:nvSpPr>
      <xdr:spPr>
        <a:xfrm>
          <a:off x="816166" y="3040986"/>
          <a:ext cx="3510825" cy="484942"/>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lientData/>
  </xdr:twoCellAnchor>
  <xdr:twoCellAnchor>
    <xdr:from>
      <xdr:col>1</xdr:col>
      <xdr:colOff>2389418</xdr:colOff>
      <xdr:row>15</xdr:row>
      <xdr:rowOff>142289</xdr:rowOff>
    </xdr:from>
    <xdr:to>
      <xdr:col>1</xdr:col>
      <xdr:colOff>2390604</xdr:colOff>
      <xdr:row>16</xdr:row>
      <xdr:rowOff>142211</xdr:rowOff>
    </xdr:to>
    <xdr:cxnSp macro="">
      <xdr:nvCxnSpPr>
        <xdr:cNvPr id="164" name="Conector de Seta Reta 46">
          <a:extLst>
            <a:ext uri="{FF2B5EF4-FFF2-40B4-BE49-F238E27FC236}">
              <a16:creationId xmlns:a16="http://schemas.microsoft.com/office/drawing/2014/main" id="{93D35208-C47A-5FAA-E24A-C9681B37FDCF}"/>
            </a:ext>
          </a:extLst>
        </xdr:cNvPr>
        <xdr:cNvCxnSpPr>
          <a:stCxn id="122" idx="2"/>
          <a:endCxn id="163" idx="0"/>
        </xdr:cNvCxnSpPr>
      </xdr:nvCxnSpPr>
      <xdr:spPr>
        <a:xfrm>
          <a:off x="2570393" y="2856914"/>
          <a:ext cx="1186" cy="180897"/>
        </a:xfrm>
        <a:prstGeom prst="straightConnector1">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2507917</xdr:colOff>
      <xdr:row>15</xdr:row>
      <xdr:rowOff>128655</xdr:rowOff>
    </xdr:from>
    <xdr:to>
      <xdr:col>2</xdr:col>
      <xdr:colOff>224914</xdr:colOff>
      <xdr:row>16</xdr:row>
      <xdr:rowOff>153096</xdr:rowOff>
    </xdr:to>
    <xdr:sp macro="" textlink="">
      <xdr:nvSpPr>
        <xdr:cNvPr id="165" name="CaixaDeTexto 131">
          <a:extLst>
            <a:ext uri="{FF2B5EF4-FFF2-40B4-BE49-F238E27FC236}">
              <a16:creationId xmlns:a16="http://schemas.microsoft.com/office/drawing/2014/main" id="{6CC888F4-191E-EBB0-2376-2E63EE6ECFC5}"/>
            </a:ext>
          </a:extLst>
        </xdr:cNvPr>
        <xdr:cNvSpPr txBox="1"/>
      </xdr:nvSpPr>
      <xdr:spPr>
        <a:xfrm>
          <a:off x="2688892" y="2843280"/>
          <a:ext cx="707847" cy="205416"/>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xdr:col>
      <xdr:colOff>752469</xdr:colOff>
      <xdr:row>17</xdr:row>
      <xdr:rowOff>46007</xdr:rowOff>
    </xdr:from>
    <xdr:to>
      <xdr:col>1</xdr:col>
      <xdr:colOff>1573445</xdr:colOff>
      <xdr:row>19</xdr:row>
      <xdr:rowOff>10807</xdr:rowOff>
    </xdr:to>
    <xdr:sp macro="" textlink="">
      <xdr:nvSpPr>
        <xdr:cNvPr id="118" name="Rectangle 37">
          <a:extLst>
            <a:ext uri="{FF2B5EF4-FFF2-40B4-BE49-F238E27FC236}">
              <a16:creationId xmlns:a16="http://schemas.microsoft.com/office/drawing/2014/main" id="{2CF80E45-1BBE-CE2E-B061-82B442F943C5}"/>
            </a:ext>
          </a:extLst>
        </xdr:cNvPr>
        <xdr:cNvSpPr/>
      </xdr:nvSpPr>
      <xdr:spPr>
        <a:xfrm>
          <a:off x="933444" y="3122582"/>
          <a:ext cx="820976"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Goodnight 1 </a:t>
          </a: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305121</xdr:colOff>
      <xdr:row>13</xdr:row>
      <xdr:rowOff>141843</xdr:rowOff>
    </xdr:from>
    <xdr:to>
      <xdr:col>1</xdr:col>
      <xdr:colOff>1068239</xdr:colOff>
      <xdr:row>15</xdr:row>
      <xdr:rowOff>100293</xdr:rowOff>
    </xdr:to>
    <xdr:sp macro="" textlink="">
      <xdr:nvSpPr>
        <xdr:cNvPr id="119" name="Rectangle 37">
          <a:extLst>
            <a:ext uri="{FF2B5EF4-FFF2-40B4-BE49-F238E27FC236}">
              <a16:creationId xmlns:a16="http://schemas.microsoft.com/office/drawing/2014/main" id="{2B76FDF2-2407-D81A-58AB-3F5E0E1248D7}"/>
            </a:ext>
          </a:extLst>
        </xdr:cNvPr>
        <xdr:cNvSpPr/>
      </xdr:nvSpPr>
      <xdr:spPr>
        <a:xfrm>
          <a:off x="486096" y="2494518"/>
          <a:ext cx="763118"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Apolo JV DG</a:t>
          </a:r>
        </a:p>
      </xdr:txBody>
    </xdr:sp>
    <xdr:clientData/>
  </xdr:twoCellAnchor>
  <xdr:twoCellAnchor>
    <xdr:from>
      <xdr:col>1</xdr:col>
      <xdr:colOff>219360</xdr:colOff>
      <xdr:row>13</xdr:row>
      <xdr:rowOff>54574</xdr:rowOff>
    </xdr:from>
    <xdr:to>
      <xdr:col>1</xdr:col>
      <xdr:colOff>1154001</xdr:colOff>
      <xdr:row>16</xdr:row>
      <xdr:rowOff>6588</xdr:rowOff>
    </xdr:to>
    <xdr:sp macro="" textlink="">
      <xdr:nvSpPr>
        <xdr:cNvPr id="120" name="Retângulo 45">
          <a:extLst>
            <a:ext uri="{FF2B5EF4-FFF2-40B4-BE49-F238E27FC236}">
              <a16:creationId xmlns:a16="http://schemas.microsoft.com/office/drawing/2014/main" id="{BC25E224-0B43-DF0F-6082-2B4BDBA605D5}"/>
            </a:ext>
          </a:extLst>
        </xdr:cNvPr>
        <xdr:cNvSpPr/>
      </xdr:nvSpPr>
      <xdr:spPr>
        <a:xfrm>
          <a:off x="400335" y="2407249"/>
          <a:ext cx="934641" cy="494939"/>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lientData/>
  </xdr:twoCellAnchor>
  <xdr:twoCellAnchor editAs="oneCell">
    <xdr:from>
      <xdr:col>1</xdr:col>
      <xdr:colOff>0</xdr:colOff>
      <xdr:row>1</xdr:row>
      <xdr:rowOff>0</xdr:rowOff>
    </xdr:from>
    <xdr:to>
      <xdr:col>1</xdr:col>
      <xdr:colOff>1914525</xdr:colOff>
      <xdr:row>3</xdr:row>
      <xdr:rowOff>102045</xdr:rowOff>
    </xdr:to>
    <xdr:pic>
      <xdr:nvPicPr>
        <xdr:cNvPr id="172" name="Imagem 8">
          <a:extLst>
            <a:ext uri="{FF2B5EF4-FFF2-40B4-BE49-F238E27FC236}">
              <a16:creationId xmlns:a16="http://schemas.microsoft.com/office/drawing/2014/main" id="{F2500C42-C6B9-4212-90EC-2E1751EA54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4625" y="198438"/>
          <a:ext cx="1911350" cy="463995"/>
        </a:xfrm>
        <a:prstGeom prst="rect">
          <a:avLst/>
        </a:prstGeom>
      </xdr:spPr>
    </xdr:pic>
    <xdr:clientData/>
  </xdr:twoCellAnchor>
  <xdr:twoCellAnchor>
    <xdr:from>
      <xdr:col>1</xdr:col>
      <xdr:colOff>2632075</xdr:colOff>
      <xdr:row>0</xdr:row>
      <xdr:rowOff>0</xdr:rowOff>
    </xdr:from>
    <xdr:to>
      <xdr:col>2</xdr:col>
      <xdr:colOff>1054100</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1D4DB0AB-656E-4554-BB68-B813996ED742}"/>
            </a:ext>
          </a:extLst>
        </xdr:cNvPr>
        <xdr:cNvGrpSpPr/>
      </xdr:nvGrpSpPr>
      <xdr:grpSpPr>
        <a:xfrm>
          <a:off x="2809875" y="0"/>
          <a:ext cx="1412875" cy="890587"/>
          <a:chOff x="2819389" y="0"/>
          <a:chExt cx="1400175" cy="877887"/>
        </a:xfrm>
      </xdr:grpSpPr>
      <xdr:sp macro="" textlink="">
        <xdr:nvSpPr>
          <xdr:cNvPr id="3" name="Shape">
            <a:extLst>
              <a:ext uri="{FF2B5EF4-FFF2-40B4-BE49-F238E27FC236}">
                <a16:creationId xmlns:a16="http://schemas.microsoft.com/office/drawing/2014/main" id="{CD0EB422-FA95-8149-D352-D163FF90D2D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EB9C6E7D-6DB3-630C-B32D-E4B32C7EC67A}"/>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twoCellAnchor>
    <xdr:from>
      <xdr:col>13</xdr:col>
      <xdr:colOff>266985</xdr:colOff>
      <xdr:row>22</xdr:row>
      <xdr:rowOff>141152</xdr:rowOff>
    </xdr:from>
    <xdr:to>
      <xdr:col>14</xdr:col>
      <xdr:colOff>420384</xdr:colOff>
      <xdr:row>24</xdr:row>
      <xdr:rowOff>99602</xdr:rowOff>
    </xdr:to>
    <xdr:sp macro="" textlink="">
      <xdr:nvSpPr>
        <xdr:cNvPr id="6" name="Rectangle 37">
          <a:extLst>
            <a:ext uri="{FF2B5EF4-FFF2-40B4-BE49-F238E27FC236}">
              <a16:creationId xmlns:a16="http://schemas.microsoft.com/office/drawing/2014/main" id="{60621764-F3F3-43AB-BF58-A74DCFC62262}"/>
            </a:ext>
          </a:extLst>
        </xdr:cNvPr>
        <xdr:cNvSpPr/>
      </xdr:nvSpPr>
      <xdr:spPr>
        <a:xfrm>
          <a:off x="10639710" y="4122602"/>
          <a:ext cx="76299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VDB 1, 2</a:t>
          </a:r>
          <a:r>
            <a:rPr lang="pt-BR" sz="700" baseline="0">
              <a:solidFill>
                <a:schemeClr val="tx2"/>
              </a:solidFill>
              <a:latin typeface="Poppins" panose="00000500000000000000" pitchFamily="2" charset="0"/>
              <a:cs typeface="Poppins" panose="00000500000000000000" pitchFamily="2" charset="0"/>
            </a:rPr>
            <a:t> and 3</a:t>
          </a:r>
          <a:endParaRPr lang="pt-BR" sz="700">
            <a:solidFill>
              <a:schemeClr val="tx2"/>
            </a:solidFill>
            <a:latin typeface="Poppins" panose="00000500000000000000" pitchFamily="2" charset="0"/>
            <a:cs typeface="Poppins" panose="00000500000000000000" pitchFamily="2"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5" name="Imagem 8">
          <a:extLst>
            <a:ext uri="{FF2B5EF4-FFF2-40B4-BE49-F238E27FC236}">
              <a16:creationId xmlns:a16="http://schemas.microsoft.com/office/drawing/2014/main" id="{13A277B3-BCFF-4B9D-8712-3E6356AB5E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4625" y="198438"/>
          <a:ext cx="1911350" cy="463995"/>
        </a:xfrm>
        <a:prstGeom prst="rect">
          <a:avLst/>
        </a:prstGeom>
      </xdr:spPr>
    </xdr:pic>
    <xdr:clientData/>
  </xdr:twoCellAnchor>
  <xdr:twoCellAnchor>
    <xdr:from>
      <xdr:col>1</xdr:col>
      <xdr:colOff>2635250</xdr:colOff>
      <xdr:row>0</xdr:row>
      <xdr:rowOff>0</xdr:rowOff>
    </xdr:from>
    <xdr:to>
      <xdr:col>2</xdr:col>
      <xdr:colOff>1054100</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B9CF73E4-356D-42EE-BAAA-488692911788}"/>
            </a:ext>
          </a:extLst>
        </xdr:cNvPr>
        <xdr:cNvGrpSpPr/>
      </xdr:nvGrpSpPr>
      <xdr:grpSpPr>
        <a:xfrm>
          <a:off x="2813050" y="0"/>
          <a:ext cx="1409700" cy="890587"/>
          <a:chOff x="2819389" y="0"/>
          <a:chExt cx="1400175" cy="877887"/>
        </a:xfrm>
      </xdr:grpSpPr>
      <xdr:sp macro="" textlink="">
        <xdr:nvSpPr>
          <xdr:cNvPr id="3" name="Shape">
            <a:extLst>
              <a:ext uri="{FF2B5EF4-FFF2-40B4-BE49-F238E27FC236}">
                <a16:creationId xmlns:a16="http://schemas.microsoft.com/office/drawing/2014/main" id="{F41C316E-008F-82F9-3CCF-6A8CDF278A92}"/>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B3CFA09E-FC32-E9BC-34CD-BF2286215E6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2D934C60-5AA1-4A06-A635-7D75319F46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73520"/>
        </a:xfrm>
        <a:prstGeom prst="rect">
          <a:avLst/>
        </a:prstGeom>
      </xdr:spPr>
    </xdr:pic>
    <xdr:clientData/>
  </xdr:twoCellAnchor>
  <xdr:twoCellAnchor>
    <xdr:from>
      <xdr:col>1</xdr:col>
      <xdr:colOff>2635250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592E730-D10F-4E3D-B013-8FDE597E407D}"/>
            </a:ext>
          </a:extLst>
        </xdr:cNvPr>
        <xdr:cNvGrpSpPr/>
      </xdr:nvGrpSpPr>
      <xdr:grpSpPr>
        <a:xfrm>
          <a:off x="2813050" y="0"/>
          <a:ext cx="1409700" cy="890587"/>
          <a:chOff x="2819389" y="0"/>
          <a:chExt cx="1400175" cy="877887"/>
        </a:xfrm>
      </xdr:grpSpPr>
      <xdr:sp macro="" textlink="">
        <xdr:nvSpPr>
          <xdr:cNvPr id="4" name="Shape">
            <a:extLst>
              <a:ext uri="{FF2B5EF4-FFF2-40B4-BE49-F238E27FC236}">
                <a16:creationId xmlns:a16="http://schemas.microsoft.com/office/drawing/2014/main" id="{3D66DB36-3E1F-D54F-3FC8-0E2104885A58}"/>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5456996-AF4F-0991-20A9-959C4CF428B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D5FA2DBE-E726-40A1-A8C1-80FC86EC07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609600" y="184150"/>
          <a:ext cx="1911350" cy="467170"/>
        </a:xfrm>
        <a:prstGeom prst="rect">
          <a:avLst/>
        </a:prstGeom>
      </xdr:spPr>
    </xdr:pic>
    <xdr:clientData/>
  </xdr:twoCellAnchor>
  <xdr:twoCellAnchor editAs="oneCell">
    <xdr:from>
      <xdr:col>3</xdr:col>
      <xdr:colOff>254000</xdr:colOff>
      <xdr:row>4</xdr:row>
      <xdr:rowOff>85725</xdr:rowOff>
    </xdr:from>
    <xdr:to>
      <xdr:col>11</xdr:col>
      <xdr:colOff>379762</xdr:colOff>
      <xdr:row>22</xdr:row>
      <xdr:rowOff>76200</xdr:rowOff>
    </xdr:to>
    <xdr:pic>
      <xdr:nvPicPr>
        <xdr:cNvPr id="8" name="Picture 7">
          <a:extLst>
            <a:ext uri="{FF2B5EF4-FFF2-40B4-BE49-F238E27FC236}">
              <a16:creationId xmlns:a16="http://schemas.microsoft.com/office/drawing/2014/main" id="{F716A9FE-4E07-9A33-6E12-C3D6F9AF99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0" y="822325"/>
          <a:ext cx="5002562" cy="427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1B464C84-AEED-4F37-98C0-E8F7E638E2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6096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4" name="Group 3">
          <a:hlinkClick xmlns:r="http://schemas.openxmlformats.org/officeDocument/2006/relationships" r:id="rId2"/>
          <a:extLst>
            <a:ext uri="{FF2B5EF4-FFF2-40B4-BE49-F238E27FC236}">
              <a16:creationId xmlns:a16="http://schemas.microsoft.com/office/drawing/2014/main" id="{E291F2A4-2A86-4B78-8507-37ABF861F453}"/>
            </a:ext>
          </a:extLst>
        </xdr:cNvPr>
        <xdr:cNvGrpSpPr/>
      </xdr:nvGrpSpPr>
      <xdr:grpSpPr>
        <a:xfrm>
          <a:off x="2806700" y="0"/>
          <a:ext cx="1412875" cy="890587"/>
          <a:chOff x="2819389" y="0"/>
          <a:chExt cx="1400175" cy="877887"/>
        </a:xfrm>
      </xdr:grpSpPr>
      <xdr:sp macro="" textlink="">
        <xdr:nvSpPr>
          <xdr:cNvPr id="5" name="Shape">
            <a:extLst>
              <a:ext uri="{FF2B5EF4-FFF2-40B4-BE49-F238E27FC236}">
                <a16:creationId xmlns:a16="http://schemas.microsoft.com/office/drawing/2014/main" id="{9FDB3974-515D-0330-B6EC-9AD8F3C7A09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6" name="TextBox 5">
            <a:extLst>
              <a:ext uri="{FF2B5EF4-FFF2-40B4-BE49-F238E27FC236}">
                <a16:creationId xmlns:a16="http://schemas.microsoft.com/office/drawing/2014/main" id="{C8285E60-D6C8-A7E0-26B3-4211DF248142}"/>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6" name="Imagem 8">
          <a:extLst>
            <a:ext uri="{FF2B5EF4-FFF2-40B4-BE49-F238E27FC236}">
              <a16:creationId xmlns:a16="http://schemas.microsoft.com/office/drawing/2014/main" id="{FCC3C865-0ABF-4EA1-8613-C3E54915D2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2563" y="182563"/>
          <a:ext cx="1911350"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5" name="Group 1">
          <a:hlinkClick xmlns:r="http://schemas.openxmlformats.org/officeDocument/2006/relationships" r:id="rId2"/>
          <a:extLst>
            <a:ext uri="{FF2B5EF4-FFF2-40B4-BE49-F238E27FC236}">
              <a16:creationId xmlns:a16="http://schemas.microsoft.com/office/drawing/2014/main" id="{04BAD34F-CFD3-4770-A20A-342A41BBD610}"/>
            </a:ext>
          </a:extLst>
        </xdr:cNvPr>
        <xdr:cNvGrpSpPr/>
      </xdr:nvGrpSpPr>
      <xdr:grpSpPr>
        <a:xfrm>
          <a:off x="2806700" y="0"/>
          <a:ext cx="1412875" cy="890587"/>
          <a:chOff x="2819389" y="0"/>
          <a:chExt cx="1400175" cy="877887"/>
        </a:xfrm>
      </xdr:grpSpPr>
      <xdr:sp macro="" textlink="">
        <xdr:nvSpPr>
          <xdr:cNvPr id="7" name="Shape">
            <a:extLst>
              <a:ext uri="{FF2B5EF4-FFF2-40B4-BE49-F238E27FC236}">
                <a16:creationId xmlns:a16="http://schemas.microsoft.com/office/drawing/2014/main" id="{9E17FB6B-7B2D-3F6A-E19E-BCCD75AB8FEC}"/>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8" name="TextBox 3">
            <a:extLst>
              <a:ext uri="{FF2B5EF4-FFF2-40B4-BE49-F238E27FC236}">
                <a16:creationId xmlns:a16="http://schemas.microsoft.com/office/drawing/2014/main" id="{843AE6BA-9DB7-4429-9DE0-161BF81E8D74}"/>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E418403E-0CB0-41C6-B8D9-8F51785BF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D0D30F9-7C88-41A5-813D-E0FC9E564D91}"/>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6DAD5DBE-C534-193D-BBF9-13B126655BB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6B44E3F-40D9-D890-1965-91CDE782818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FEBE2BFB-09B2-46D2-86E7-9BE9C277E8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06140B3E-7583-4FF8-A6DE-6061B96AA8ED}"/>
            </a:ext>
          </a:extLst>
        </xdr:cNvPr>
        <xdr:cNvGrpSpPr/>
      </xdr:nvGrpSpPr>
      <xdr:grpSpPr>
        <a:xfrm>
          <a:off x="2806700" y="0"/>
          <a:ext cx="1416050" cy="890587"/>
          <a:chOff x="2819389" y="0"/>
          <a:chExt cx="1400175" cy="877887"/>
        </a:xfrm>
      </xdr:grpSpPr>
      <xdr:sp macro="" textlink="">
        <xdr:nvSpPr>
          <xdr:cNvPr id="4" name="Shape">
            <a:extLst>
              <a:ext uri="{FF2B5EF4-FFF2-40B4-BE49-F238E27FC236}">
                <a16:creationId xmlns:a16="http://schemas.microsoft.com/office/drawing/2014/main" id="{B1351BC4-8C8F-0E7B-B98C-1BF5C023E55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2234AF5-9E3B-F676-8A56-78DAFC43C316}"/>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1</xdr:col>
      <xdr:colOff>1914526</xdr:colOff>
      <xdr:row>3</xdr:row>
      <xdr:rowOff>102046</xdr:rowOff>
    </xdr:to>
    <xdr:pic>
      <xdr:nvPicPr>
        <xdr:cNvPr id="2" name="Imagem 8">
          <a:extLst>
            <a:ext uri="{FF2B5EF4-FFF2-40B4-BE49-F238E27FC236}">
              <a16:creationId xmlns:a16="http://schemas.microsoft.com/office/drawing/2014/main" id="{B1546DEF-F79B-47A3-B964-0F9FCD2A28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1" y="184151"/>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BFDC94D5-94AF-45CD-B983-7F5972D9A759}"/>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2642096E-CDB1-F56E-D404-D274615C747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3410BA07-86D9-E35C-3A6E-EE29FDF2AA9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B8387967-E477-490E-BD71-2EBD08039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697718E1-922F-4CAC-9E3B-43D44A7BB786}"/>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3C30927B-2FC6-6805-0DF2-6B756666A20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C41C955-B05B-BF2D-59B3-5D3ABDE1EFB4}"/>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61F8ECB6-05B8-4A9F-9065-B584938D2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2DAEEDE-DB3E-4CEF-B17E-3CE1E812FF7D}"/>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19D7BB84-5417-06E1-CCCB-31C23184C697}"/>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8E31D5E0-6E64-EF05-E882-DAA47C6BAA7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naldo.junior\Dropbox\INVESTIMENTOS\Modelo\Valu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RI/Documentos%20Partilhados/Omega%20Gera&#231;&#227;o/12.%20Simula&#231;&#245;es%20e%20Estudos/08.%20Nova%20Planilha%20Financials/Novo%20Historical%20KP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OCUME~1\fvideira\LOCALS~1\Temp\WINDOWS\TEMP\GE-DAKO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04\vol1\COMSAT\VIX%2045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omegaenergiarenovavel.sharepoint.com/sites/RI/Documentos%20Partilhados/Serena%20Energia/11.%20Resultados/2023/4T23/10.%20Planilha%20de%20Financials/Financials%20Worksheet%204Q23.xlsx" TargetMode="External"/><Relationship Id="rId1" Type="http://schemas.openxmlformats.org/officeDocument/2006/relationships/externalLinkPath" Target="/sites/RI/Documentos%20Partilhados/Serena%20Energia/11.%20Resultados/2023/4T23/10.%20Planilha%20de%20Financials/Financials%20Worksheet%204Q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ixa"/>
      <sheetName val="Control"/>
      <sheetName val="Portfolio"/>
      <sheetName val="F"/>
      <sheetName val="1"/>
      <sheetName val="L"/>
      <sheetName val="99"/>
      <sheetName val="Feriados"/>
      <sheetName val="Assumptions"/>
      <sheetName val="Fixed Income"/>
      <sheetName val="Inflation Index"/>
      <sheetName val="SCHULZ"/>
      <sheetName val="GRAZZIOTIN"/>
      <sheetName val="ITAUSA"/>
      <sheetName val="TAESA"/>
      <sheetName val="RENNER"/>
      <sheetName val="GRENDENE"/>
      <sheetName val="HERING"/>
      <sheetName val="Plano de Contas"/>
      <sheetName val="Planilha1"/>
    </sheetNames>
    <sheetDataSet>
      <sheetData sheetId="0">
        <row r="21">
          <cell r="B21" t="str">
            <v>TRIMESTRE</v>
          </cell>
          <cell r="C21" t="str">
            <v>JUNIOR</v>
          </cell>
          <cell r="D21" t="str">
            <v>PRODUTO</v>
          </cell>
          <cell r="E21" t="str">
            <v>VALOR</v>
          </cell>
          <cell r="F21" t="str">
            <v>QUANTIDADE</v>
          </cell>
          <cell r="G21" t="str">
            <v>DEDUÇÕES</v>
          </cell>
          <cell r="H21" t="str">
            <v>VALOR LIQ.</v>
          </cell>
          <cell r="I21" t="str">
            <v>VALOR PAGO/RECEBIDO</v>
          </cell>
          <cell r="J21" t="str">
            <v>DESCRIÇÃO</v>
          </cell>
          <cell r="K21" t="str">
            <v>GRUPO</v>
          </cell>
          <cell r="L21" t="str">
            <v>JSCP</v>
          </cell>
        </row>
        <row r="22">
          <cell r="B22">
            <v>42277</v>
          </cell>
          <cell r="C22" t="str">
            <v>GABRIEL E SUZANA</v>
          </cell>
          <cell r="D22" t="str">
            <v>ENTRADA</v>
          </cell>
          <cell r="E22">
            <v>20297</v>
          </cell>
          <cell r="F22">
            <v>0</v>
          </cell>
          <cell r="G22">
            <v>0</v>
          </cell>
          <cell r="H22">
            <v>20297</v>
          </cell>
          <cell r="I22">
            <v>20297</v>
          </cell>
          <cell r="J22" t="str">
            <v xml:space="preserve">Aporte realizado no ínicio </v>
          </cell>
          <cell r="K22" t="str">
            <v>CARTEIRA</v>
          </cell>
          <cell r="L22" t="str">
            <v>APORTES</v>
          </cell>
        </row>
        <row r="23">
          <cell r="B23">
            <v>42277</v>
          </cell>
          <cell r="C23">
            <v>99</v>
          </cell>
          <cell r="D23" t="str">
            <v>ENTRADA</v>
          </cell>
          <cell r="E23">
            <v>4400</v>
          </cell>
          <cell r="F23">
            <v>0</v>
          </cell>
          <cell r="G23">
            <v>0</v>
          </cell>
          <cell r="H23">
            <v>4400</v>
          </cell>
          <cell r="I23">
            <v>4400</v>
          </cell>
          <cell r="J23" t="str">
            <v xml:space="preserve">Aporte realizado no ínicio </v>
          </cell>
          <cell r="K23" t="str">
            <v>CARTEIRA</v>
          </cell>
          <cell r="L23" t="str">
            <v>RESGATE</v>
          </cell>
        </row>
        <row r="24">
          <cell r="B24">
            <v>42277</v>
          </cell>
          <cell r="C24" t="str">
            <v>JULIANA</v>
          </cell>
          <cell r="D24" t="str">
            <v>ENTRADA</v>
          </cell>
          <cell r="E24">
            <v>2100</v>
          </cell>
          <cell r="F24">
            <v>0</v>
          </cell>
          <cell r="G24">
            <v>0</v>
          </cell>
          <cell r="H24">
            <v>2100</v>
          </cell>
          <cell r="I24">
            <v>2100</v>
          </cell>
          <cell r="J24" t="str">
            <v xml:space="preserve">Aporte realizado no ínicio </v>
          </cell>
          <cell r="K24" t="str">
            <v>CARTEIRA</v>
          </cell>
          <cell r="L24" t="str">
            <v>JUROS</v>
          </cell>
        </row>
        <row r="25">
          <cell r="B25" t="str">
            <v>ENTRADAS E SAÍDAS DE CAIXA (ITENS E DESCRIÇÕES ACIMA)</v>
          </cell>
          <cell r="C25" t="str">
            <v>JUNIOR</v>
          </cell>
          <cell r="D25" t="str">
            <v>ENTRADA</v>
          </cell>
          <cell r="E25">
            <v>1200</v>
          </cell>
          <cell r="F25">
            <v>0</v>
          </cell>
          <cell r="G25">
            <v>0</v>
          </cell>
          <cell r="H25">
            <v>1200</v>
          </cell>
          <cell r="I25">
            <v>1200</v>
          </cell>
          <cell r="J25" t="str">
            <v>Aporte realizado aproximadamente em fev/16</v>
          </cell>
          <cell r="K25" t="str">
            <v>CARTEIRA</v>
          </cell>
          <cell r="L25" t="str">
            <v>APORTES</v>
          </cell>
        </row>
        <row r="26">
          <cell r="B26" t="str">
            <v>TRIMESTRE</v>
          </cell>
          <cell r="C26" t="str">
            <v>REFERÊNCIA</v>
          </cell>
          <cell r="D26" t="str">
            <v>PRODUTO</v>
          </cell>
          <cell r="E26" t="str">
            <v>VALOR</v>
          </cell>
          <cell r="F26" t="str">
            <v>QUANTIDADE</v>
          </cell>
          <cell r="G26" t="str">
            <v>DEDUÇÕES</v>
          </cell>
          <cell r="H26" t="str">
            <v>VALOR LIQ.</v>
          </cell>
          <cell r="I26" t="str">
            <v>VALOR PAGO/RECEBIDO</v>
          </cell>
          <cell r="J26" t="str">
            <v>DESCRIÇÃO</v>
          </cell>
          <cell r="K26" t="str">
            <v>GRUPO</v>
          </cell>
          <cell r="L26" t="str">
            <v>ITEM</v>
          </cell>
        </row>
        <row r="27">
          <cell r="B27">
            <v>42277</v>
          </cell>
          <cell r="C27" t="str">
            <v>MARIANA</v>
          </cell>
          <cell r="D27" t="str">
            <v>ENTRADA</v>
          </cell>
          <cell r="E27">
            <v>20297</v>
          </cell>
          <cell r="F27">
            <v>0</v>
          </cell>
          <cell r="G27">
            <v>0</v>
          </cell>
          <cell r="H27">
            <v>20297</v>
          </cell>
          <cell r="I27">
            <v>20297</v>
          </cell>
          <cell r="J27" t="str">
            <v xml:space="preserve">Aporte realizado no ínicio </v>
          </cell>
          <cell r="K27" t="str">
            <v>CARTEIRA</v>
          </cell>
          <cell r="L27" t="str">
            <v>APORTES</v>
          </cell>
        </row>
        <row r="28">
          <cell r="B28">
            <v>42277</v>
          </cell>
          <cell r="C28" t="str">
            <v>JUNIOR</v>
          </cell>
          <cell r="D28" t="str">
            <v>ENTRADA</v>
          </cell>
          <cell r="E28">
            <v>4400</v>
          </cell>
          <cell r="F28">
            <v>0</v>
          </cell>
          <cell r="G28">
            <v>0</v>
          </cell>
          <cell r="H28">
            <v>4400</v>
          </cell>
          <cell r="I28">
            <v>4400</v>
          </cell>
          <cell r="J28" t="str">
            <v xml:space="preserve">Aporte realizado no ínicio </v>
          </cell>
          <cell r="K28" t="str">
            <v>CARTEIRA</v>
          </cell>
          <cell r="L28" t="str">
            <v>APORTES</v>
          </cell>
        </row>
        <row r="29">
          <cell r="B29">
            <v>42277</v>
          </cell>
          <cell r="C29" t="str">
            <v>JULIANA</v>
          </cell>
          <cell r="D29" t="str">
            <v>ENTRADA</v>
          </cell>
          <cell r="E29">
            <v>2100</v>
          </cell>
          <cell r="F29">
            <v>0</v>
          </cell>
          <cell r="G29">
            <v>0</v>
          </cell>
          <cell r="H29">
            <v>2100</v>
          </cell>
          <cell r="I29">
            <v>2100</v>
          </cell>
          <cell r="J29" t="str">
            <v xml:space="preserve">Aporte realizado no ínicio </v>
          </cell>
          <cell r="K29" t="str">
            <v>CARTEIRA</v>
          </cell>
          <cell r="L29" t="str">
            <v>APORTES</v>
          </cell>
        </row>
        <row r="30">
          <cell r="B30">
            <v>42460</v>
          </cell>
          <cell r="C30" t="str">
            <v>JUNIOR</v>
          </cell>
          <cell r="D30" t="str">
            <v>ENTRADA</v>
          </cell>
          <cell r="E30">
            <v>1200</v>
          </cell>
          <cell r="F30">
            <v>0</v>
          </cell>
          <cell r="G30">
            <v>0</v>
          </cell>
          <cell r="H30">
            <v>1200</v>
          </cell>
          <cell r="I30">
            <v>1200</v>
          </cell>
          <cell r="J30" t="str">
            <v>Aporte realizado aproximadamente em fev/16</v>
          </cell>
          <cell r="K30" t="str">
            <v>CARTEIRA</v>
          </cell>
          <cell r="L30" t="str">
            <v>APORTES</v>
          </cell>
        </row>
        <row r="31">
          <cell r="B31">
            <v>42460</v>
          </cell>
          <cell r="C31" t="str">
            <v>JUNIOR</v>
          </cell>
          <cell r="D31" t="str">
            <v>ENTRADA</v>
          </cell>
          <cell r="E31">
            <v>1100</v>
          </cell>
          <cell r="F31">
            <v>0</v>
          </cell>
          <cell r="G31">
            <v>0</v>
          </cell>
          <cell r="H31">
            <v>1100</v>
          </cell>
          <cell r="I31">
            <v>1100</v>
          </cell>
          <cell r="J31" t="str">
            <v>Aporte realizado aproximadamente em mar/16</v>
          </cell>
          <cell r="K31" t="str">
            <v>CARTEIRA</v>
          </cell>
          <cell r="L31" t="str">
            <v>APORTES</v>
          </cell>
        </row>
        <row r="32">
          <cell r="B32">
            <v>42551</v>
          </cell>
          <cell r="C32" t="str">
            <v>JUNIOR</v>
          </cell>
          <cell r="D32" t="str">
            <v>ENTRADA</v>
          </cell>
          <cell r="E32">
            <v>1900</v>
          </cell>
          <cell r="F32">
            <v>0</v>
          </cell>
          <cell r="G32">
            <v>0</v>
          </cell>
          <cell r="H32">
            <v>1900</v>
          </cell>
          <cell r="I32">
            <v>1900</v>
          </cell>
          <cell r="J32" t="str">
            <v>Aporte realizado aproximadamente em mai/16</v>
          </cell>
          <cell r="K32" t="str">
            <v>CARTEIRA</v>
          </cell>
          <cell r="L32" t="str">
            <v>APORTES</v>
          </cell>
        </row>
        <row r="33">
          <cell r="B33">
            <v>42460</v>
          </cell>
          <cell r="C33" t="str">
            <v>JULIANA</v>
          </cell>
          <cell r="D33" t="str">
            <v>ENTRADA</v>
          </cell>
          <cell r="E33">
            <v>400</v>
          </cell>
          <cell r="F33">
            <v>0</v>
          </cell>
          <cell r="G33">
            <v>0</v>
          </cell>
          <cell r="H33">
            <v>400</v>
          </cell>
          <cell r="I33">
            <v>400</v>
          </cell>
          <cell r="J33" t="str">
            <v>Aporte realizado aproximadamente em mar/16</v>
          </cell>
          <cell r="K33" t="str">
            <v>CARTEIRA</v>
          </cell>
          <cell r="L33" t="str">
            <v>APORTES</v>
          </cell>
        </row>
        <row r="34">
          <cell r="B34">
            <v>42551</v>
          </cell>
          <cell r="C34" t="str">
            <v>JULIANA</v>
          </cell>
          <cell r="D34" t="str">
            <v>ENTRADA</v>
          </cell>
          <cell r="E34">
            <v>600</v>
          </cell>
          <cell r="F34">
            <v>0</v>
          </cell>
          <cell r="G34">
            <v>0</v>
          </cell>
          <cell r="H34">
            <v>600</v>
          </cell>
          <cell r="I34">
            <v>600</v>
          </cell>
          <cell r="J34" t="str">
            <v>Aporte realizado aproximadamente em mai/16</v>
          </cell>
          <cell r="K34" t="str">
            <v>CARTEIRA</v>
          </cell>
          <cell r="L34" t="str">
            <v>APORTES</v>
          </cell>
        </row>
        <row r="35">
          <cell r="B35">
            <v>42277</v>
          </cell>
          <cell r="C35" t="str">
            <v>MARIANA</v>
          </cell>
          <cell r="D35" t="str">
            <v>SAÍDA</v>
          </cell>
          <cell r="E35">
            <v>103.35</v>
          </cell>
          <cell r="F35">
            <v>0</v>
          </cell>
          <cell r="G35">
            <v>0</v>
          </cell>
          <cell r="H35">
            <v>103.35</v>
          </cell>
          <cell r="I35">
            <v>-103.35</v>
          </cell>
          <cell r="J35" t="str">
            <v xml:space="preserve">Necesidade de retirada </v>
          </cell>
          <cell r="K35" t="str">
            <v>CARTEIRA</v>
          </cell>
          <cell r="L35" t="str">
            <v>REDUÇÃO CAPITAL</v>
          </cell>
        </row>
        <row r="36">
          <cell r="B36">
            <v>42277</v>
          </cell>
          <cell r="C36">
            <v>11</v>
          </cell>
          <cell r="D36" t="str">
            <v>CDI/CDB</v>
          </cell>
          <cell r="E36">
            <v>5881.65</v>
          </cell>
          <cell r="F36">
            <v>0</v>
          </cell>
          <cell r="G36">
            <v>0</v>
          </cell>
          <cell r="H36">
            <v>5881.65</v>
          </cell>
          <cell r="I36">
            <v>-5881.65</v>
          </cell>
          <cell r="J36" t="str">
            <v>Montante aplicado CDB Itau (3 anos)</v>
          </cell>
          <cell r="K36" t="str">
            <v>RENDA FIXA</v>
          </cell>
          <cell r="L36" t="str">
            <v>APLICAÇÃO</v>
          </cell>
        </row>
        <row r="37">
          <cell r="B37">
            <v>42277</v>
          </cell>
          <cell r="C37">
            <v>12</v>
          </cell>
          <cell r="D37" t="str">
            <v>POUPANÇA</v>
          </cell>
          <cell r="E37">
            <v>1812</v>
          </cell>
          <cell r="F37">
            <v>0</v>
          </cell>
          <cell r="G37">
            <v>0</v>
          </cell>
          <cell r="H37">
            <v>1812</v>
          </cell>
          <cell r="I37">
            <v>-1812</v>
          </cell>
          <cell r="J37" t="str">
            <v>Montante aplicado Poupança</v>
          </cell>
          <cell r="K37" t="str">
            <v>RENDA FIXA</v>
          </cell>
          <cell r="L37" t="str">
            <v>APLICAÇÃO</v>
          </cell>
        </row>
        <row r="38">
          <cell r="B38">
            <v>42277</v>
          </cell>
          <cell r="C38">
            <v>1</v>
          </cell>
          <cell r="D38" t="str">
            <v>SHUL4</v>
          </cell>
          <cell r="E38">
            <v>3.97</v>
          </cell>
          <cell r="F38">
            <v>400</v>
          </cell>
          <cell r="G38">
            <v>0</v>
          </cell>
          <cell r="H38">
            <v>1588</v>
          </cell>
          <cell r="I38">
            <v>-1588</v>
          </cell>
          <cell r="J38" t="str">
            <v>Compra de 400 papéis da schulz</v>
          </cell>
          <cell r="K38" t="str">
            <v>AÇÕES</v>
          </cell>
          <cell r="L38" t="str">
            <v>COMPRA</v>
          </cell>
        </row>
        <row r="39">
          <cell r="B39">
            <v>42277</v>
          </cell>
          <cell r="C39">
            <v>3</v>
          </cell>
          <cell r="D39" t="str">
            <v>ITSA3</v>
          </cell>
          <cell r="E39">
            <v>7.55</v>
          </cell>
          <cell r="F39">
            <v>200</v>
          </cell>
          <cell r="G39">
            <v>0</v>
          </cell>
          <cell r="H39">
            <v>1510</v>
          </cell>
          <cell r="I39">
            <v>-1510</v>
          </cell>
          <cell r="J39" t="str">
            <v>Compra de 400 papéis da itaúsa</v>
          </cell>
          <cell r="K39" t="str">
            <v>AÇÕES</v>
          </cell>
          <cell r="L39" t="str">
            <v>COMPRA</v>
          </cell>
        </row>
        <row r="40">
          <cell r="B40">
            <v>42277</v>
          </cell>
          <cell r="C40">
            <v>2</v>
          </cell>
          <cell r="D40" t="str">
            <v>CGRA4</v>
          </cell>
          <cell r="E40">
            <v>10.49</v>
          </cell>
          <cell r="F40">
            <v>200</v>
          </cell>
          <cell r="G40">
            <v>0</v>
          </cell>
          <cell r="H40">
            <v>2098</v>
          </cell>
          <cell r="I40">
            <v>-2098</v>
          </cell>
          <cell r="J40" t="str">
            <v>Compra de 400 papéis da grazziotin</v>
          </cell>
          <cell r="K40" t="str">
            <v>AÇÕES</v>
          </cell>
          <cell r="L40" t="str">
            <v>COMPRA</v>
          </cell>
        </row>
        <row r="41">
          <cell r="B41">
            <v>42277</v>
          </cell>
          <cell r="C41">
            <v>6</v>
          </cell>
          <cell r="D41" t="str">
            <v>HGTX3</v>
          </cell>
          <cell r="E41">
            <v>14.04</v>
          </cell>
          <cell r="F41">
            <v>100</v>
          </cell>
          <cell r="G41">
            <v>0</v>
          </cell>
          <cell r="H41">
            <v>1404</v>
          </cell>
          <cell r="I41">
            <v>-1404</v>
          </cell>
          <cell r="J41" t="str">
            <v>Compra de 400 papéis da hering</v>
          </cell>
          <cell r="K41" t="str">
            <v>AÇÕES</v>
          </cell>
          <cell r="L41" t="str">
            <v>COMPRA</v>
          </cell>
        </row>
        <row r="42">
          <cell r="B42">
            <v>42277</v>
          </cell>
          <cell r="C42">
            <v>4</v>
          </cell>
          <cell r="D42" t="str">
            <v>TAEE11</v>
          </cell>
          <cell r="E42">
            <v>18.100000000000001</v>
          </cell>
          <cell r="F42">
            <v>100</v>
          </cell>
          <cell r="G42">
            <v>0</v>
          </cell>
          <cell r="H42">
            <v>1810.0000000000002</v>
          </cell>
          <cell r="I42">
            <v>-1810.0000000000002</v>
          </cell>
          <cell r="J42" t="str">
            <v>Compra de 400 papéis da taesa</v>
          </cell>
          <cell r="K42" t="str">
            <v>AÇÕES</v>
          </cell>
          <cell r="L42" t="str">
            <v>COMPRA</v>
          </cell>
        </row>
        <row r="43">
          <cell r="B43">
            <v>42460</v>
          </cell>
          <cell r="C43">
            <v>1</v>
          </cell>
          <cell r="D43" t="str">
            <v>SHUL4</v>
          </cell>
          <cell r="E43">
            <v>2.85</v>
          </cell>
          <cell r="F43">
            <v>300</v>
          </cell>
          <cell r="G43">
            <v>0</v>
          </cell>
          <cell r="H43">
            <v>855</v>
          </cell>
          <cell r="I43">
            <v>-855</v>
          </cell>
          <cell r="J43" t="str">
            <v>Compra de 300 papéis da schulz</v>
          </cell>
          <cell r="K43" t="str">
            <v>AÇÕES</v>
          </cell>
          <cell r="L43" t="str">
            <v>COMPRA</v>
          </cell>
        </row>
        <row r="44">
          <cell r="B44">
            <v>42460</v>
          </cell>
          <cell r="C44">
            <v>1</v>
          </cell>
          <cell r="D44" t="str">
            <v>SHUL4</v>
          </cell>
          <cell r="E44">
            <v>2.8</v>
          </cell>
          <cell r="F44">
            <v>100</v>
          </cell>
          <cell r="G44">
            <v>0</v>
          </cell>
          <cell r="H44">
            <v>280</v>
          </cell>
          <cell r="I44">
            <v>-280</v>
          </cell>
          <cell r="J44" t="str">
            <v>Compra de 100 papéis da schulz</v>
          </cell>
          <cell r="K44" t="str">
            <v>AÇÕES</v>
          </cell>
          <cell r="L44" t="str">
            <v>COMPRA</v>
          </cell>
        </row>
        <row r="45">
          <cell r="B45">
            <v>42460</v>
          </cell>
          <cell r="C45">
            <v>3</v>
          </cell>
          <cell r="D45" t="str">
            <v>ITSA3</v>
          </cell>
          <cell r="E45">
            <v>6.75</v>
          </cell>
          <cell r="F45">
            <v>100</v>
          </cell>
          <cell r="G45">
            <v>0</v>
          </cell>
          <cell r="H45">
            <v>675</v>
          </cell>
          <cell r="I45">
            <v>-675</v>
          </cell>
          <cell r="J45" t="str">
            <v>Compra de 100 papéis da itaúsa</v>
          </cell>
          <cell r="K45" t="str">
            <v>AÇÕES</v>
          </cell>
          <cell r="L45" t="str">
            <v>COMPRA</v>
          </cell>
        </row>
        <row r="46">
          <cell r="B46">
            <v>42460</v>
          </cell>
          <cell r="C46">
            <v>3</v>
          </cell>
          <cell r="D46" t="str">
            <v>ITSA3</v>
          </cell>
          <cell r="E46">
            <v>0</v>
          </cell>
          <cell r="F46">
            <v>30</v>
          </cell>
          <cell r="G46">
            <v>0</v>
          </cell>
          <cell r="H46">
            <v>0</v>
          </cell>
          <cell r="I46">
            <v>0</v>
          </cell>
          <cell r="J46" t="str">
            <v>Bonificação Itausa de 30 ações</v>
          </cell>
          <cell r="K46" t="str">
            <v>AÇÕES</v>
          </cell>
          <cell r="L46" t="str">
            <v>BONIFICAÇÕES</v>
          </cell>
        </row>
        <row r="47">
          <cell r="B47">
            <v>42551</v>
          </cell>
          <cell r="C47">
            <v>5</v>
          </cell>
          <cell r="D47" t="str">
            <v>LREN3</v>
          </cell>
          <cell r="E47">
            <v>22.17</v>
          </cell>
          <cell r="F47">
            <v>100</v>
          </cell>
          <cell r="G47">
            <v>0</v>
          </cell>
          <cell r="H47">
            <v>2217</v>
          </cell>
          <cell r="I47">
            <v>-2217</v>
          </cell>
          <cell r="J47" t="str">
            <v>Compra de 100 papéis da renner</v>
          </cell>
          <cell r="K47" t="str">
            <v>AÇÕES</v>
          </cell>
          <cell r="L47" t="str">
            <v>COMPRA</v>
          </cell>
        </row>
        <row r="48">
          <cell r="B48">
            <v>42551</v>
          </cell>
          <cell r="C48">
            <v>7</v>
          </cell>
          <cell r="D48" t="str">
            <v>GRND3</v>
          </cell>
          <cell r="E48">
            <v>16.440000000000001</v>
          </cell>
          <cell r="F48">
            <v>100</v>
          </cell>
          <cell r="G48">
            <v>0</v>
          </cell>
          <cell r="H48">
            <v>1644.0000000000002</v>
          </cell>
          <cell r="I48">
            <v>-1644.0000000000002</v>
          </cell>
          <cell r="J48" t="str">
            <v>Compra de 100 papéis da grendene</v>
          </cell>
          <cell r="K48" t="str">
            <v>AÇÕES</v>
          </cell>
          <cell r="L48" t="str">
            <v>COMPRA</v>
          </cell>
        </row>
        <row r="49">
          <cell r="B49">
            <v>42277</v>
          </cell>
          <cell r="C49">
            <v>8</v>
          </cell>
          <cell r="D49" t="str">
            <v>LTN</v>
          </cell>
          <cell r="E49">
            <v>727.55</v>
          </cell>
          <cell r="F49">
            <v>4</v>
          </cell>
          <cell r="G49">
            <v>0</v>
          </cell>
          <cell r="H49">
            <v>2910.2</v>
          </cell>
          <cell r="I49">
            <v>-2910.2</v>
          </cell>
          <cell r="J49" t="str">
            <v>Compra de 4 títulos</v>
          </cell>
          <cell r="K49" t="str">
            <v>RENDA FIXA</v>
          </cell>
          <cell r="L49" t="str">
            <v>COMPRA</v>
          </cell>
        </row>
        <row r="50">
          <cell r="B50">
            <v>42277</v>
          </cell>
          <cell r="C50">
            <v>9</v>
          </cell>
          <cell r="D50" t="str">
            <v>NTNF</v>
          </cell>
          <cell r="E50">
            <v>784.77</v>
          </cell>
          <cell r="F50">
            <v>4</v>
          </cell>
          <cell r="G50">
            <v>0</v>
          </cell>
          <cell r="H50">
            <v>3139.08</v>
          </cell>
          <cell r="I50">
            <v>-3139.08</v>
          </cell>
          <cell r="J50" t="str">
            <v>Compra de 4 títulos</v>
          </cell>
          <cell r="K50" t="str">
            <v>RENDA FIXA</v>
          </cell>
          <cell r="L50" t="str">
            <v>COMPRA</v>
          </cell>
        </row>
        <row r="51">
          <cell r="B51">
            <v>42277</v>
          </cell>
          <cell r="C51">
            <v>10</v>
          </cell>
          <cell r="D51" t="str">
            <v>NTNB</v>
          </cell>
          <cell r="E51">
            <v>1408.21</v>
          </cell>
          <cell r="F51">
            <v>3</v>
          </cell>
          <cell r="G51">
            <v>0</v>
          </cell>
          <cell r="H51">
            <v>4224.63</v>
          </cell>
          <cell r="I51">
            <v>-4224.63</v>
          </cell>
          <cell r="J51" t="str">
            <v>Compra de 3 títulos</v>
          </cell>
          <cell r="K51" t="str">
            <v>RENDA FIXA</v>
          </cell>
          <cell r="L51" t="str">
            <v>COMPRA</v>
          </cell>
        </row>
        <row r="52">
          <cell r="B52">
            <v>42277</v>
          </cell>
          <cell r="C52">
            <v>99</v>
          </cell>
          <cell r="D52" t="str">
            <v>SAÍDA</v>
          </cell>
          <cell r="E52">
            <v>20.55</v>
          </cell>
          <cell r="F52">
            <v>0</v>
          </cell>
          <cell r="G52">
            <v>0</v>
          </cell>
          <cell r="H52">
            <v>20.55</v>
          </cell>
          <cell r="I52">
            <v>-20.55</v>
          </cell>
          <cell r="J52" t="str">
            <v>Compra de 3 títulos</v>
          </cell>
          <cell r="K52" t="str">
            <v>RENDA FIXA</v>
          </cell>
          <cell r="L52" t="str">
            <v>TAXAS</v>
          </cell>
        </row>
        <row r="53">
          <cell r="B53">
            <v>42277</v>
          </cell>
          <cell r="C53">
            <v>4</v>
          </cell>
          <cell r="D53" t="str">
            <v>TAEE11</v>
          </cell>
          <cell r="E53">
            <v>42.77</v>
          </cell>
          <cell r="F53">
            <v>0</v>
          </cell>
          <cell r="G53">
            <v>0</v>
          </cell>
          <cell r="H53">
            <v>42.77</v>
          </cell>
          <cell r="I53">
            <v>42.77</v>
          </cell>
          <cell r="J53" t="str">
            <v>Rendimentos taesa</v>
          </cell>
          <cell r="K53" t="str">
            <v>AÇÕES</v>
          </cell>
          <cell r="L53" t="str">
            <v>DIVIDENDOS</v>
          </cell>
        </row>
        <row r="54">
          <cell r="B54">
            <v>42369</v>
          </cell>
          <cell r="C54">
            <v>4</v>
          </cell>
          <cell r="D54" t="str">
            <v>TAEE11</v>
          </cell>
          <cell r="E54">
            <v>32</v>
          </cell>
          <cell r="F54">
            <v>0</v>
          </cell>
          <cell r="G54">
            <v>0</v>
          </cell>
          <cell r="H54">
            <v>32</v>
          </cell>
          <cell r="I54">
            <v>32</v>
          </cell>
          <cell r="J54" t="str">
            <v>Rendimentos taesa</v>
          </cell>
          <cell r="K54" t="str">
            <v>AÇÕES</v>
          </cell>
          <cell r="L54" t="str">
            <v>DIVIDENDOS</v>
          </cell>
        </row>
        <row r="55">
          <cell r="B55">
            <v>42551</v>
          </cell>
          <cell r="C55">
            <v>4</v>
          </cell>
          <cell r="D55" t="str">
            <v>TAEE11</v>
          </cell>
          <cell r="E55">
            <v>120.69999999999999</v>
          </cell>
          <cell r="F55">
            <v>0</v>
          </cell>
          <cell r="G55">
            <v>0</v>
          </cell>
          <cell r="H55">
            <v>120.69999999999999</v>
          </cell>
          <cell r="I55">
            <v>120.69999999999999</v>
          </cell>
          <cell r="J55" t="str">
            <v>Rendimentos taesa</v>
          </cell>
          <cell r="K55" t="str">
            <v>AÇÕES</v>
          </cell>
          <cell r="L55" t="str">
            <v>DIVIDENDOS</v>
          </cell>
        </row>
        <row r="56">
          <cell r="B56">
            <v>42643</v>
          </cell>
          <cell r="C56">
            <v>4</v>
          </cell>
          <cell r="D56" t="str">
            <v>TAEE11</v>
          </cell>
          <cell r="E56">
            <v>50.51</v>
          </cell>
          <cell r="F56">
            <v>0</v>
          </cell>
          <cell r="G56">
            <v>0</v>
          </cell>
          <cell r="H56">
            <v>50.51</v>
          </cell>
          <cell r="I56">
            <v>50.51</v>
          </cell>
          <cell r="J56" t="str">
            <v>Rendimentos taesa</v>
          </cell>
          <cell r="K56" t="str">
            <v>AÇÕES</v>
          </cell>
          <cell r="L56" t="str">
            <v>DIVIDENDOS</v>
          </cell>
        </row>
        <row r="57">
          <cell r="B57">
            <v>42277</v>
          </cell>
          <cell r="C57">
            <v>4</v>
          </cell>
          <cell r="D57" t="str">
            <v>TAEE11</v>
          </cell>
          <cell r="E57">
            <v>47.22</v>
          </cell>
          <cell r="F57">
            <v>0</v>
          </cell>
          <cell r="G57">
            <v>-7.08</v>
          </cell>
          <cell r="H57">
            <v>40.14</v>
          </cell>
          <cell r="I57">
            <v>40.14</v>
          </cell>
          <cell r="J57" t="str">
            <v>Rendimentos taesa</v>
          </cell>
          <cell r="K57" t="str">
            <v>AÇÕES</v>
          </cell>
          <cell r="L57" t="str">
            <v>JSCP</v>
          </cell>
        </row>
        <row r="58">
          <cell r="B58">
            <v>42369</v>
          </cell>
          <cell r="C58">
            <v>4</v>
          </cell>
          <cell r="D58" t="str">
            <v>TAEE11</v>
          </cell>
          <cell r="E58">
            <v>23.78</v>
          </cell>
          <cell r="F58">
            <v>0</v>
          </cell>
          <cell r="G58">
            <v>-3.56</v>
          </cell>
          <cell r="H58">
            <v>20.22</v>
          </cell>
          <cell r="I58">
            <v>20.22</v>
          </cell>
          <cell r="J58" t="str">
            <v>Rendimentos taesa</v>
          </cell>
          <cell r="K58" t="str">
            <v>AÇÕES</v>
          </cell>
          <cell r="L58" t="str">
            <v>JSCP</v>
          </cell>
        </row>
        <row r="59">
          <cell r="B59">
            <v>42551</v>
          </cell>
          <cell r="C59">
            <v>4</v>
          </cell>
          <cell r="D59" t="str">
            <v>TAEE11</v>
          </cell>
          <cell r="E59">
            <v>37.26</v>
          </cell>
          <cell r="F59">
            <v>0</v>
          </cell>
          <cell r="G59">
            <v>-5.58</v>
          </cell>
          <cell r="H59">
            <v>31.68</v>
          </cell>
          <cell r="I59">
            <v>31.68</v>
          </cell>
          <cell r="J59" t="str">
            <v>Rendimentos taesa</v>
          </cell>
          <cell r="K59" t="str">
            <v>AÇÕES</v>
          </cell>
          <cell r="L59" t="str">
            <v>JSCP</v>
          </cell>
        </row>
        <row r="60">
          <cell r="B60">
            <v>42643</v>
          </cell>
          <cell r="C60">
            <v>4</v>
          </cell>
          <cell r="D60" t="str">
            <v>TAEE11</v>
          </cell>
          <cell r="E60">
            <v>7.11</v>
          </cell>
          <cell r="F60">
            <v>0</v>
          </cell>
          <cell r="G60">
            <v>-1.06</v>
          </cell>
          <cell r="H60">
            <v>6.05</v>
          </cell>
          <cell r="I60">
            <v>6.05</v>
          </cell>
          <cell r="J60" t="str">
            <v>Rendimentos taesa</v>
          </cell>
          <cell r="K60" t="str">
            <v>AÇÕES</v>
          </cell>
          <cell r="L60" t="str">
            <v>JSCP</v>
          </cell>
        </row>
        <row r="61">
          <cell r="B61">
            <v>42369</v>
          </cell>
          <cell r="C61">
            <v>1</v>
          </cell>
          <cell r="D61" t="str">
            <v>SHUL4</v>
          </cell>
          <cell r="E61">
            <v>71.25</v>
          </cell>
          <cell r="F61">
            <v>0</v>
          </cell>
          <cell r="G61">
            <v>-10.68</v>
          </cell>
          <cell r="H61">
            <v>60.57</v>
          </cell>
          <cell r="I61">
            <v>60.57</v>
          </cell>
          <cell r="J61" t="str">
            <v>Rendimento schulz</v>
          </cell>
          <cell r="K61" t="str">
            <v>AÇÕES</v>
          </cell>
          <cell r="L61" t="str">
            <v>JSCP</v>
          </cell>
        </row>
        <row r="62">
          <cell r="B62">
            <v>42551</v>
          </cell>
          <cell r="C62">
            <v>1</v>
          </cell>
          <cell r="D62" t="str">
            <v>SHUL4</v>
          </cell>
          <cell r="E62">
            <v>37.75</v>
          </cell>
          <cell r="F62">
            <v>0</v>
          </cell>
          <cell r="G62">
            <v>0</v>
          </cell>
          <cell r="H62">
            <v>37.75</v>
          </cell>
          <cell r="I62">
            <v>37.75</v>
          </cell>
          <cell r="J62" t="str">
            <v>Rendimento schulz</v>
          </cell>
          <cell r="K62" t="str">
            <v>AÇÕES</v>
          </cell>
          <cell r="L62" t="str">
            <v>DIVIDENDOS</v>
          </cell>
        </row>
        <row r="63">
          <cell r="B63">
            <v>42460</v>
          </cell>
          <cell r="C63">
            <v>3</v>
          </cell>
          <cell r="D63" t="str">
            <v>ITSA3</v>
          </cell>
          <cell r="E63">
            <v>25.65</v>
          </cell>
          <cell r="F63">
            <v>0</v>
          </cell>
          <cell r="G63">
            <v>0</v>
          </cell>
          <cell r="H63">
            <v>25.65</v>
          </cell>
          <cell r="I63">
            <v>25.65</v>
          </cell>
          <cell r="J63" t="str">
            <v>Rendimento itausa</v>
          </cell>
          <cell r="K63" t="str">
            <v>AÇÕES</v>
          </cell>
          <cell r="L63" t="str">
            <v>DIVIDENDOS</v>
          </cell>
        </row>
        <row r="64">
          <cell r="B64">
            <v>42551</v>
          </cell>
          <cell r="C64">
            <v>3</v>
          </cell>
          <cell r="D64" t="str">
            <v>ITSA3</v>
          </cell>
          <cell r="E64">
            <v>4.5</v>
          </cell>
          <cell r="F64">
            <v>0</v>
          </cell>
          <cell r="G64">
            <v>0</v>
          </cell>
          <cell r="H64">
            <v>4.5</v>
          </cell>
          <cell r="I64">
            <v>4.5</v>
          </cell>
          <cell r="J64" t="str">
            <v>Rendimento itausa</v>
          </cell>
          <cell r="K64" t="str">
            <v>AÇÕES</v>
          </cell>
          <cell r="L64" t="str">
            <v>DIVIDENDOS</v>
          </cell>
        </row>
        <row r="65">
          <cell r="B65">
            <v>42643</v>
          </cell>
          <cell r="C65">
            <v>3</v>
          </cell>
          <cell r="D65" t="str">
            <v>ITSA3</v>
          </cell>
          <cell r="E65">
            <v>4.95</v>
          </cell>
          <cell r="F65">
            <v>0</v>
          </cell>
          <cell r="G65">
            <v>0</v>
          </cell>
          <cell r="H65">
            <v>4.95</v>
          </cell>
          <cell r="I65">
            <v>4.95</v>
          </cell>
          <cell r="J65" t="str">
            <v>Rendimento itausa</v>
          </cell>
          <cell r="K65" t="str">
            <v>AÇÕES</v>
          </cell>
          <cell r="L65" t="str">
            <v>DIVIDENDOS</v>
          </cell>
        </row>
        <row r="66">
          <cell r="B66">
            <v>42460</v>
          </cell>
          <cell r="C66">
            <v>3</v>
          </cell>
          <cell r="D66" t="str">
            <v>ITSA3</v>
          </cell>
          <cell r="E66">
            <v>56.07</v>
          </cell>
          <cell r="F66">
            <v>0</v>
          </cell>
          <cell r="G66">
            <v>-8.4</v>
          </cell>
          <cell r="H66">
            <v>47.67</v>
          </cell>
          <cell r="I66">
            <v>47.67</v>
          </cell>
          <cell r="J66" t="str">
            <v>Rendimento itausa</v>
          </cell>
          <cell r="K66" t="str">
            <v>AÇÕES</v>
          </cell>
          <cell r="L66" t="str">
            <v>JSCP</v>
          </cell>
        </row>
        <row r="67">
          <cell r="B67">
            <v>42643</v>
          </cell>
          <cell r="C67">
            <v>3</v>
          </cell>
          <cell r="D67" t="str">
            <v>ITSA3</v>
          </cell>
          <cell r="E67">
            <v>26.07</v>
          </cell>
          <cell r="F67">
            <v>0</v>
          </cell>
          <cell r="G67">
            <v>-3.91</v>
          </cell>
          <cell r="H67">
            <v>22.16</v>
          </cell>
          <cell r="I67">
            <v>22.16</v>
          </cell>
          <cell r="J67" t="str">
            <v>Rendimento itausa</v>
          </cell>
          <cell r="K67" t="str">
            <v>AÇÕES</v>
          </cell>
          <cell r="L67" t="str">
            <v>JSCP</v>
          </cell>
        </row>
        <row r="68">
          <cell r="B68">
            <v>42551</v>
          </cell>
          <cell r="C68">
            <v>2</v>
          </cell>
          <cell r="D68" t="str">
            <v>CGRA4</v>
          </cell>
          <cell r="E68">
            <v>143.03</v>
          </cell>
          <cell r="F68">
            <v>0</v>
          </cell>
          <cell r="G68">
            <v>-21.45</v>
          </cell>
          <cell r="H68">
            <v>121.58</v>
          </cell>
          <cell r="I68">
            <v>121.58</v>
          </cell>
          <cell r="J68" t="str">
            <v>Rendimento grazziotin</v>
          </cell>
          <cell r="K68" t="str">
            <v>AÇÕES</v>
          </cell>
          <cell r="L68" t="str">
            <v>JSCP</v>
          </cell>
        </row>
        <row r="69">
          <cell r="B69">
            <v>42369</v>
          </cell>
          <cell r="C69">
            <v>6</v>
          </cell>
          <cell r="D69" t="str">
            <v>HGTX3</v>
          </cell>
          <cell r="E69">
            <v>18.64</v>
          </cell>
          <cell r="F69">
            <v>0</v>
          </cell>
          <cell r="G69">
            <v>0</v>
          </cell>
          <cell r="H69">
            <v>18.64</v>
          </cell>
          <cell r="I69">
            <v>18.64</v>
          </cell>
          <cell r="J69" t="str">
            <v>Rendimento hering</v>
          </cell>
          <cell r="K69" t="str">
            <v>AÇÕES</v>
          </cell>
          <cell r="L69" t="str">
            <v>DIVIDENDOS</v>
          </cell>
        </row>
        <row r="70">
          <cell r="B70">
            <v>42551</v>
          </cell>
          <cell r="C70">
            <v>6</v>
          </cell>
          <cell r="D70" t="str">
            <v>HGTX3</v>
          </cell>
          <cell r="E70">
            <v>24.86</v>
          </cell>
          <cell r="F70">
            <v>0</v>
          </cell>
          <cell r="G70">
            <v>0</v>
          </cell>
          <cell r="H70">
            <v>24.86</v>
          </cell>
          <cell r="I70">
            <v>24.86</v>
          </cell>
          <cell r="J70" t="str">
            <v>Rendimento hering</v>
          </cell>
          <cell r="K70" t="str">
            <v>AÇÕES</v>
          </cell>
          <cell r="L70" t="str">
            <v>DIVIDENDOS</v>
          </cell>
        </row>
        <row r="71">
          <cell r="B71">
            <v>42369</v>
          </cell>
          <cell r="C71">
            <v>6</v>
          </cell>
          <cell r="D71" t="str">
            <v>HGTX3</v>
          </cell>
          <cell r="E71">
            <v>21.25</v>
          </cell>
          <cell r="F71">
            <v>0</v>
          </cell>
          <cell r="G71">
            <v>-3.18</v>
          </cell>
          <cell r="H71">
            <v>18.07</v>
          </cell>
          <cell r="I71">
            <v>18.07</v>
          </cell>
          <cell r="J71" t="str">
            <v>Rendimento hering</v>
          </cell>
          <cell r="K71" t="str">
            <v>AÇÕES</v>
          </cell>
          <cell r="L71" t="str">
            <v>JSCP</v>
          </cell>
        </row>
        <row r="72">
          <cell r="B72">
            <v>42551</v>
          </cell>
          <cell r="C72">
            <v>6</v>
          </cell>
          <cell r="D72" t="str">
            <v>HGTX3</v>
          </cell>
          <cell r="E72">
            <v>26.16</v>
          </cell>
          <cell r="F72">
            <v>0</v>
          </cell>
          <cell r="G72">
            <v>-3.92</v>
          </cell>
          <cell r="H72">
            <v>22.24</v>
          </cell>
          <cell r="I72">
            <v>22.24</v>
          </cell>
          <cell r="J72" t="str">
            <v>Rendimento hering</v>
          </cell>
          <cell r="K72" t="str">
            <v>AÇÕES</v>
          </cell>
          <cell r="L72" t="str">
            <v>JSCP</v>
          </cell>
        </row>
        <row r="73">
          <cell r="B73">
            <v>42643</v>
          </cell>
          <cell r="C73">
            <v>7</v>
          </cell>
          <cell r="D73" t="str">
            <v>GRND3</v>
          </cell>
          <cell r="E73">
            <v>15.13</v>
          </cell>
          <cell r="F73">
            <v>0</v>
          </cell>
          <cell r="G73">
            <v>0</v>
          </cell>
          <cell r="H73">
            <v>15.13</v>
          </cell>
          <cell r="I73">
            <v>15.13</v>
          </cell>
          <cell r="J73" t="str">
            <v>Rendimento grendene</v>
          </cell>
          <cell r="K73" t="str">
            <v>AÇÕES</v>
          </cell>
          <cell r="L73" t="str">
            <v>DIVIDENDOS</v>
          </cell>
        </row>
        <row r="74">
          <cell r="B74">
            <v>42460</v>
          </cell>
          <cell r="C74">
            <v>9</v>
          </cell>
          <cell r="D74" t="str">
            <v>NTNF</v>
          </cell>
          <cell r="E74">
            <v>192.27</v>
          </cell>
          <cell r="F74">
            <v>0</v>
          </cell>
          <cell r="G74">
            <v>-27.48</v>
          </cell>
          <cell r="H74">
            <v>164.79000000000002</v>
          </cell>
          <cell r="I74">
            <v>164.79000000000002</v>
          </cell>
          <cell r="J74" t="str">
            <v>Rendimentos título semestral, líquido de IR</v>
          </cell>
          <cell r="K74" t="str">
            <v>RENDA FIXA</v>
          </cell>
          <cell r="L74" t="str">
            <v>JUROS</v>
          </cell>
        </row>
        <row r="75">
          <cell r="B75">
            <v>42551</v>
          </cell>
          <cell r="C75">
            <v>9</v>
          </cell>
          <cell r="D75" t="str">
            <v>NTNF</v>
          </cell>
          <cell r="E75">
            <v>190.36</v>
          </cell>
          <cell r="F75">
            <v>0</v>
          </cell>
          <cell r="G75">
            <v>-39.049999999999997</v>
          </cell>
          <cell r="H75">
            <v>151.31</v>
          </cell>
          <cell r="I75">
            <v>151.31</v>
          </cell>
          <cell r="J75" t="str">
            <v>Rendimentos título semestral, líquido de IR</v>
          </cell>
          <cell r="K75" t="str">
            <v>RENDA FIXA</v>
          </cell>
          <cell r="L75" t="str">
            <v>JUROS</v>
          </cell>
        </row>
        <row r="76">
          <cell r="B76">
            <v>42277</v>
          </cell>
          <cell r="C76">
            <v>99</v>
          </cell>
          <cell r="D76" t="str">
            <v>SAÍDA</v>
          </cell>
          <cell r="E76">
            <v>2.73</v>
          </cell>
          <cell r="F76">
            <v>0</v>
          </cell>
          <cell r="G76">
            <v>0</v>
          </cell>
          <cell r="H76">
            <v>2.73</v>
          </cell>
          <cell r="I76">
            <v>-2.73</v>
          </cell>
          <cell r="J76" t="str">
            <v>Custo Corretagem</v>
          </cell>
          <cell r="K76" t="str">
            <v>CUSTOS</v>
          </cell>
          <cell r="L76" t="str">
            <v>BMF</v>
          </cell>
        </row>
        <row r="77">
          <cell r="B77">
            <v>42460</v>
          </cell>
          <cell r="C77">
            <v>99</v>
          </cell>
          <cell r="D77" t="str">
            <v>SAÍDA</v>
          </cell>
          <cell r="E77">
            <v>1.19</v>
          </cell>
          <cell r="F77">
            <v>0</v>
          </cell>
          <cell r="G77">
            <v>0</v>
          </cell>
          <cell r="H77">
            <v>1.19</v>
          </cell>
          <cell r="I77">
            <v>-1.19</v>
          </cell>
          <cell r="J77" t="str">
            <v>Custo Corretagem</v>
          </cell>
          <cell r="K77" t="str">
            <v>CUSTOS</v>
          </cell>
          <cell r="L77" t="str">
            <v>BMF</v>
          </cell>
        </row>
        <row r="78">
          <cell r="B78">
            <v>42551</v>
          </cell>
          <cell r="C78">
            <v>99</v>
          </cell>
          <cell r="D78" t="str">
            <v>SAÍDA</v>
          </cell>
          <cell r="E78">
            <v>1.65</v>
          </cell>
          <cell r="F78">
            <v>0</v>
          </cell>
          <cell r="G78">
            <v>0</v>
          </cell>
          <cell r="H78">
            <v>1.65</v>
          </cell>
          <cell r="I78">
            <v>-1.65</v>
          </cell>
          <cell r="J78" t="str">
            <v>Custo Corretagem</v>
          </cell>
          <cell r="K78" t="str">
            <v>CUSTOS</v>
          </cell>
          <cell r="L78" t="str">
            <v>BMF</v>
          </cell>
        </row>
        <row r="79">
          <cell r="B79">
            <v>42460</v>
          </cell>
          <cell r="C79">
            <v>99</v>
          </cell>
          <cell r="D79" t="str">
            <v>SAÍDA</v>
          </cell>
          <cell r="E79">
            <v>30</v>
          </cell>
          <cell r="F79">
            <v>0</v>
          </cell>
          <cell r="G79">
            <v>0</v>
          </cell>
          <cell r="H79">
            <v>30</v>
          </cell>
          <cell r="I79">
            <v>-30</v>
          </cell>
          <cell r="J79" t="str">
            <v>Custo ordens</v>
          </cell>
          <cell r="K79" t="str">
            <v>CUSTOS</v>
          </cell>
          <cell r="L79" t="str">
            <v>ORDEM</v>
          </cell>
        </row>
        <row r="80">
          <cell r="B80">
            <v>42551</v>
          </cell>
          <cell r="C80">
            <v>99</v>
          </cell>
          <cell r="D80" t="str">
            <v>SAÍDA</v>
          </cell>
          <cell r="E80">
            <v>20</v>
          </cell>
          <cell r="F80">
            <v>0</v>
          </cell>
          <cell r="G80">
            <v>0</v>
          </cell>
          <cell r="H80">
            <v>20</v>
          </cell>
          <cell r="I80">
            <v>-20</v>
          </cell>
          <cell r="J80" t="str">
            <v>Custo ordens</v>
          </cell>
          <cell r="K80" t="str">
            <v>CUSTOS</v>
          </cell>
          <cell r="L80" t="str">
            <v>ORDEM</v>
          </cell>
        </row>
        <row r="81">
          <cell r="B81">
            <v>42643</v>
          </cell>
          <cell r="C81">
            <v>99</v>
          </cell>
          <cell r="D81" t="str">
            <v>SAÍDA</v>
          </cell>
          <cell r="E81">
            <v>18.96</v>
          </cell>
          <cell r="F81">
            <v>0</v>
          </cell>
          <cell r="G81">
            <v>0</v>
          </cell>
          <cell r="H81">
            <v>18.96</v>
          </cell>
          <cell r="I81">
            <v>-18.96</v>
          </cell>
          <cell r="J81" t="str">
            <v>Taxa Op. Tesouro Direto</v>
          </cell>
          <cell r="K81" t="str">
            <v>CUSTOS</v>
          </cell>
          <cell r="L81" t="str">
            <v>TAXAS</v>
          </cell>
        </row>
        <row r="82">
          <cell r="B82">
            <v>42369</v>
          </cell>
          <cell r="C82">
            <v>99</v>
          </cell>
          <cell r="D82" t="str">
            <v>SAÍDA</v>
          </cell>
          <cell r="E82">
            <v>10</v>
          </cell>
          <cell r="F82">
            <v>3</v>
          </cell>
          <cell r="G82">
            <v>0</v>
          </cell>
          <cell r="H82">
            <v>30</v>
          </cell>
          <cell r="I82">
            <v>-30</v>
          </cell>
          <cell r="J82" t="str">
            <v>Taxas de custódia acumuladas</v>
          </cell>
          <cell r="K82" t="str">
            <v>CUSTOS</v>
          </cell>
          <cell r="L82" t="str">
            <v>CUSTÓDIA</v>
          </cell>
        </row>
        <row r="83">
          <cell r="B83">
            <v>42460</v>
          </cell>
          <cell r="C83">
            <v>99</v>
          </cell>
          <cell r="D83" t="str">
            <v>SAÍDA</v>
          </cell>
          <cell r="E83">
            <v>10</v>
          </cell>
          <cell r="F83">
            <v>2</v>
          </cell>
          <cell r="G83">
            <v>0</v>
          </cell>
          <cell r="H83">
            <v>20</v>
          </cell>
          <cell r="I83">
            <v>-20</v>
          </cell>
          <cell r="J83" t="str">
            <v>Taxas de custódia acumuladas</v>
          </cell>
          <cell r="K83" t="str">
            <v>CUSTOS</v>
          </cell>
          <cell r="L83" t="str">
            <v>CUSTÓDIA</v>
          </cell>
        </row>
        <row r="84">
          <cell r="B84">
            <v>42551</v>
          </cell>
          <cell r="C84">
            <v>99</v>
          </cell>
          <cell r="D84" t="str">
            <v>SAÍDA</v>
          </cell>
          <cell r="E84">
            <v>10</v>
          </cell>
          <cell r="F84">
            <v>2</v>
          </cell>
          <cell r="G84">
            <v>0</v>
          </cell>
          <cell r="H84">
            <v>20</v>
          </cell>
          <cell r="I84">
            <v>-20</v>
          </cell>
          <cell r="J84" t="str">
            <v>Taxas de custódia acumuladas</v>
          </cell>
          <cell r="K84" t="str">
            <v>CUSTOS</v>
          </cell>
          <cell r="L84" t="str">
            <v>CUSTÓDIA</v>
          </cell>
        </row>
        <row r="85">
          <cell r="B85">
            <v>42643</v>
          </cell>
          <cell r="C85">
            <v>99</v>
          </cell>
          <cell r="D85" t="str">
            <v>SAÍDA</v>
          </cell>
          <cell r="E85">
            <v>10</v>
          </cell>
          <cell r="F85">
            <v>3</v>
          </cell>
          <cell r="G85">
            <v>0</v>
          </cell>
          <cell r="H85">
            <v>30</v>
          </cell>
          <cell r="I85">
            <v>-10</v>
          </cell>
          <cell r="J85" t="str">
            <v>Taxas de custódia acumuladas</v>
          </cell>
          <cell r="K85" t="str">
            <v>CUSTOS</v>
          </cell>
          <cell r="L85" t="str">
            <v>CUSTÓDIA</v>
          </cell>
        </row>
        <row r="86">
          <cell r="B86">
            <v>42735</v>
          </cell>
          <cell r="C86">
            <v>99</v>
          </cell>
          <cell r="D86" t="str">
            <v>SAÍDA</v>
          </cell>
          <cell r="E86">
            <v>10</v>
          </cell>
          <cell r="F86">
            <v>3</v>
          </cell>
          <cell r="G86">
            <v>0</v>
          </cell>
          <cell r="H86">
            <v>30</v>
          </cell>
          <cell r="I86">
            <v>-20</v>
          </cell>
          <cell r="J86" t="str">
            <v>Taxas de custódia acumuladas</v>
          </cell>
          <cell r="K86" t="str">
            <v>CUSTOS</v>
          </cell>
          <cell r="L86" t="str">
            <v>CUSTÓDIA</v>
          </cell>
        </row>
        <row r="87">
          <cell r="B87">
            <v>42735</v>
          </cell>
          <cell r="C87">
            <v>3</v>
          </cell>
          <cell r="D87" t="str">
            <v>ITSA3</v>
          </cell>
          <cell r="E87">
            <v>4.95</v>
          </cell>
          <cell r="F87">
            <v>0</v>
          </cell>
          <cell r="G87">
            <v>0</v>
          </cell>
          <cell r="H87">
            <v>4.95</v>
          </cell>
          <cell r="I87">
            <v>4.95</v>
          </cell>
          <cell r="J87" t="str">
            <v>Rendimento itausa</v>
          </cell>
          <cell r="K87" t="str">
            <v>AÇÕES</v>
          </cell>
          <cell r="L87" t="str">
            <v>DIVIDENDOS</v>
          </cell>
        </row>
        <row r="88">
          <cell r="B88">
            <v>42735</v>
          </cell>
          <cell r="C88" t="str">
            <v>JULIANA</v>
          </cell>
          <cell r="D88" t="str">
            <v>ENTRADA</v>
          </cell>
          <cell r="E88">
            <v>1400</v>
          </cell>
          <cell r="F88">
            <v>0</v>
          </cell>
          <cell r="G88">
            <v>0</v>
          </cell>
          <cell r="H88">
            <v>1400</v>
          </cell>
          <cell r="I88">
            <v>1400</v>
          </cell>
          <cell r="J88" t="str">
            <v>Aporte realizado aproximadamente em out/16</v>
          </cell>
          <cell r="K88" t="str">
            <v>CARTEIRA</v>
          </cell>
          <cell r="L88" t="str">
            <v>APORTES</v>
          </cell>
        </row>
        <row r="89">
          <cell r="B89">
            <v>42735</v>
          </cell>
          <cell r="C89" t="str">
            <v>JUNIOR</v>
          </cell>
          <cell r="D89" t="str">
            <v>ENTRADA</v>
          </cell>
          <cell r="E89">
            <v>4240</v>
          </cell>
          <cell r="F89">
            <v>0</v>
          </cell>
          <cell r="G89">
            <v>0</v>
          </cell>
          <cell r="H89">
            <v>4240</v>
          </cell>
          <cell r="I89">
            <v>4240</v>
          </cell>
          <cell r="J89" t="str">
            <v>Aporte realizado em out/16</v>
          </cell>
          <cell r="K89" t="str">
            <v>CARTEIRA</v>
          </cell>
          <cell r="L89" t="str">
            <v>APORTES</v>
          </cell>
        </row>
        <row r="90">
          <cell r="B90">
            <v>42735</v>
          </cell>
          <cell r="C90">
            <v>99</v>
          </cell>
          <cell r="D90" t="str">
            <v>SAÍDA</v>
          </cell>
          <cell r="E90">
            <v>240</v>
          </cell>
          <cell r="F90">
            <v>0</v>
          </cell>
          <cell r="G90">
            <v>0</v>
          </cell>
          <cell r="H90">
            <v>240</v>
          </cell>
          <cell r="I90">
            <v>-240</v>
          </cell>
          <cell r="J90" t="str">
            <v>Referente ao Album pago com caixa da cia</v>
          </cell>
          <cell r="K90" t="str">
            <v>DESPESAS</v>
          </cell>
          <cell r="L90" t="str">
            <v>DESPESAS</v>
          </cell>
        </row>
        <row r="91">
          <cell r="B91">
            <v>42735</v>
          </cell>
          <cell r="C91">
            <v>1</v>
          </cell>
          <cell r="D91" t="str">
            <v>SHUL4</v>
          </cell>
          <cell r="E91">
            <v>5.15</v>
          </cell>
          <cell r="F91">
            <v>300</v>
          </cell>
          <cell r="G91">
            <v>0</v>
          </cell>
          <cell r="H91">
            <v>1545</v>
          </cell>
          <cell r="I91">
            <v>-1545</v>
          </cell>
          <cell r="J91" t="str">
            <v>Compra de 400 papéis da schulz</v>
          </cell>
          <cell r="K91" t="str">
            <v>AÇÕES</v>
          </cell>
          <cell r="L91" t="str">
            <v>COMPRA</v>
          </cell>
        </row>
        <row r="92">
          <cell r="B92">
            <v>42735</v>
          </cell>
          <cell r="C92">
            <v>3</v>
          </cell>
          <cell r="D92" t="str">
            <v>ITSA3</v>
          </cell>
          <cell r="E92">
            <v>8.33</v>
          </cell>
          <cell r="F92">
            <v>300</v>
          </cell>
          <cell r="G92">
            <v>0</v>
          </cell>
          <cell r="H92">
            <v>2499</v>
          </cell>
          <cell r="I92">
            <v>-2499</v>
          </cell>
          <cell r="J92" t="str">
            <v>Compra de 400 papéis da itaúsa</v>
          </cell>
          <cell r="K92" t="str">
            <v>AÇÕES</v>
          </cell>
          <cell r="L92" t="str">
            <v>COMPRA</v>
          </cell>
        </row>
        <row r="93">
          <cell r="B93">
            <v>42735</v>
          </cell>
          <cell r="C93">
            <v>2</v>
          </cell>
          <cell r="D93" t="str">
            <v>CGRA4</v>
          </cell>
          <cell r="E93">
            <v>15.83</v>
          </cell>
          <cell r="F93">
            <v>100</v>
          </cell>
          <cell r="G93">
            <v>0</v>
          </cell>
          <cell r="H93">
            <v>1583</v>
          </cell>
          <cell r="I93">
            <v>-1583</v>
          </cell>
          <cell r="J93" t="str">
            <v>Compra de 400 papéis da grazziotin</v>
          </cell>
          <cell r="K93" t="str">
            <v>AÇÕES</v>
          </cell>
          <cell r="L93" t="str">
            <v>COMPRA</v>
          </cell>
        </row>
        <row r="94">
          <cell r="B94">
            <v>42735</v>
          </cell>
          <cell r="C94">
            <v>99</v>
          </cell>
          <cell r="D94" t="str">
            <v>SAÍDA</v>
          </cell>
          <cell r="E94">
            <v>30</v>
          </cell>
          <cell r="F94">
            <v>0</v>
          </cell>
          <cell r="G94">
            <v>0</v>
          </cell>
          <cell r="H94">
            <v>30</v>
          </cell>
          <cell r="I94">
            <v>-30</v>
          </cell>
          <cell r="J94" t="str">
            <v>Custo ordens</v>
          </cell>
          <cell r="K94" t="str">
            <v>CUSTOS</v>
          </cell>
          <cell r="L94" t="str">
            <v>ORDEM</v>
          </cell>
        </row>
        <row r="95">
          <cell r="B95">
            <v>42735</v>
          </cell>
          <cell r="C95">
            <v>99</v>
          </cell>
          <cell r="D95" t="str">
            <v>SAÍDA</v>
          </cell>
          <cell r="E95">
            <v>2.41</v>
          </cell>
          <cell r="F95">
            <v>0</v>
          </cell>
          <cell r="G95">
            <v>0</v>
          </cell>
          <cell r="H95">
            <v>2.41</v>
          </cell>
          <cell r="I95">
            <v>-2.41</v>
          </cell>
          <cell r="J95" t="str">
            <v>Custo Corretagem</v>
          </cell>
          <cell r="K95" t="str">
            <v>CUSTOS</v>
          </cell>
          <cell r="L95" t="str">
            <v>BMF</v>
          </cell>
        </row>
        <row r="96">
          <cell r="B96">
            <v>42735</v>
          </cell>
          <cell r="C96">
            <v>7</v>
          </cell>
          <cell r="D96" t="str">
            <v>GRND3</v>
          </cell>
          <cell r="E96">
            <v>25.3</v>
          </cell>
          <cell r="F96">
            <v>0</v>
          </cell>
          <cell r="G96">
            <v>0</v>
          </cell>
          <cell r="H96">
            <v>25.3</v>
          </cell>
          <cell r="I96">
            <v>25.3</v>
          </cell>
          <cell r="J96" t="str">
            <v>Rendimento grendene</v>
          </cell>
          <cell r="K96" t="str">
            <v>AÇÕES</v>
          </cell>
          <cell r="L96" t="str">
            <v>DIVIDENDOS</v>
          </cell>
        </row>
        <row r="97">
          <cell r="B97">
            <v>42735</v>
          </cell>
          <cell r="C97">
            <v>6</v>
          </cell>
          <cell r="D97" t="str">
            <v>HGTX3</v>
          </cell>
          <cell r="E97">
            <v>24.85</v>
          </cell>
          <cell r="F97">
            <v>0</v>
          </cell>
          <cell r="G97">
            <v>0</v>
          </cell>
          <cell r="H97">
            <v>24.85</v>
          </cell>
          <cell r="I97">
            <v>24.85</v>
          </cell>
          <cell r="J97" t="str">
            <v>Rendimento hering</v>
          </cell>
          <cell r="K97" t="str">
            <v>AÇÕES</v>
          </cell>
          <cell r="L97" t="str">
            <v>DIVIDENDOS</v>
          </cell>
        </row>
        <row r="98">
          <cell r="B98">
            <v>42735</v>
          </cell>
          <cell r="C98">
            <v>1</v>
          </cell>
          <cell r="D98" t="str">
            <v>SHUL4</v>
          </cell>
          <cell r="E98">
            <v>92.17</v>
          </cell>
          <cell r="F98">
            <v>0</v>
          </cell>
          <cell r="G98">
            <v>-13.28</v>
          </cell>
          <cell r="H98">
            <v>78.89</v>
          </cell>
          <cell r="I98">
            <v>78.349999999999994</v>
          </cell>
          <cell r="J98" t="str">
            <v>Rendimento schulz</v>
          </cell>
          <cell r="K98" t="str">
            <v>AÇÕES</v>
          </cell>
          <cell r="L98" t="str">
            <v>DIVIDENDOS</v>
          </cell>
        </row>
        <row r="99">
          <cell r="B99">
            <v>42735</v>
          </cell>
          <cell r="C99">
            <v>99</v>
          </cell>
          <cell r="D99" t="str">
            <v>SAÍDA</v>
          </cell>
          <cell r="E99">
            <v>10</v>
          </cell>
          <cell r="F99">
            <v>1</v>
          </cell>
          <cell r="G99">
            <v>0</v>
          </cell>
          <cell r="H99">
            <v>10</v>
          </cell>
          <cell r="I99">
            <v>-10</v>
          </cell>
          <cell r="J99" t="str">
            <v>Taxa de custódia novembro</v>
          </cell>
          <cell r="K99" t="str">
            <v>CUSTOS</v>
          </cell>
          <cell r="L99" t="str">
            <v>CUSTÓDIA</v>
          </cell>
        </row>
        <row r="100">
          <cell r="B100">
            <v>42735</v>
          </cell>
          <cell r="C100">
            <v>4</v>
          </cell>
          <cell r="D100" t="str">
            <v>TAEE11</v>
          </cell>
          <cell r="E100">
            <v>12.11</v>
          </cell>
          <cell r="F100">
            <v>0</v>
          </cell>
          <cell r="G100">
            <v>0</v>
          </cell>
          <cell r="H100">
            <v>12.11</v>
          </cell>
          <cell r="I100">
            <v>12.11</v>
          </cell>
          <cell r="J100" t="str">
            <v>Rendimento taesa</v>
          </cell>
          <cell r="K100" t="str">
            <v>AÇÕES</v>
          </cell>
          <cell r="L100" t="str">
            <v>DIVIDENDOS</v>
          </cell>
        </row>
        <row r="101">
          <cell r="B101">
            <v>42735</v>
          </cell>
          <cell r="C101">
            <v>4</v>
          </cell>
          <cell r="D101" t="str">
            <v>TAEE11</v>
          </cell>
          <cell r="E101">
            <v>42.68</v>
          </cell>
          <cell r="F101">
            <v>0</v>
          </cell>
          <cell r="G101">
            <v>-6.4</v>
          </cell>
          <cell r="H101">
            <v>36.28</v>
          </cell>
          <cell r="I101">
            <v>36.28</v>
          </cell>
          <cell r="J101" t="str">
            <v>Rendimento taesa</v>
          </cell>
          <cell r="K101" t="str">
            <v>AÇÕES</v>
          </cell>
          <cell r="L101" t="str">
            <v>JSCP</v>
          </cell>
        </row>
        <row r="102">
          <cell r="B102">
            <v>42735</v>
          </cell>
          <cell r="C102">
            <v>6</v>
          </cell>
          <cell r="D102" t="str">
            <v>HGTX3</v>
          </cell>
          <cell r="E102">
            <v>26.1</v>
          </cell>
          <cell r="F102">
            <v>0</v>
          </cell>
          <cell r="G102">
            <v>-3.91</v>
          </cell>
          <cell r="H102">
            <v>22.19</v>
          </cell>
          <cell r="I102">
            <v>22.19</v>
          </cell>
          <cell r="J102" t="str">
            <v>Rendimento hering</v>
          </cell>
          <cell r="K102" t="str">
            <v>AÇÕES</v>
          </cell>
          <cell r="L102" t="str">
            <v>JSCP</v>
          </cell>
        </row>
        <row r="103">
          <cell r="B103">
            <v>42825</v>
          </cell>
          <cell r="C103">
            <v>99</v>
          </cell>
          <cell r="D103" t="str">
            <v>SAÍDA</v>
          </cell>
          <cell r="E103">
            <v>19.22</v>
          </cell>
          <cell r="F103">
            <v>0</v>
          </cell>
          <cell r="G103">
            <v>0</v>
          </cell>
          <cell r="H103">
            <v>19.22</v>
          </cell>
          <cell r="I103">
            <v>-19.22</v>
          </cell>
          <cell r="J103" t="str">
            <v>Taxas Operação Tesouro Direto</v>
          </cell>
          <cell r="K103" t="str">
            <v>CUSTOS</v>
          </cell>
          <cell r="L103" t="str">
            <v>TAXAS</v>
          </cell>
        </row>
        <row r="104">
          <cell r="B104">
            <v>42825</v>
          </cell>
          <cell r="C104">
            <v>9</v>
          </cell>
          <cell r="D104" t="str">
            <v>NTNF</v>
          </cell>
          <cell r="E104">
            <v>187.18</v>
          </cell>
          <cell r="F104">
            <v>0</v>
          </cell>
          <cell r="G104">
            <v>-34.17</v>
          </cell>
          <cell r="H104">
            <v>153.01</v>
          </cell>
          <cell r="I104">
            <v>153.01</v>
          </cell>
          <cell r="J104" t="str">
            <v>Rendimentos título semestral, líquido de IR</v>
          </cell>
          <cell r="K104" t="str">
            <v>RENDA FIXA</v>
          </cell>
          <cell r="L104" t="str">
            <v>JUROS</v>
          </cell>
        </row>
        <row r="105">
          <cell r="B105">
            <v>42825</v>
          </cell>
          <cell r="C105">
            <v>99</v>
          </cell>
          <cell r="D105" t="str">
            <v>SAÍDA</v>
          </cell>
          <cell r="E105">
            <v>10</v>
          </cell>
          <cell r="F105">
            <v>1</v>
          </cell>
          <cell r="G105">
            <v>0</v>
          </cell>
          <cell r="H105">
            <v>10</v>
          </cell>
          <cell r="I105">
            <v>-10</v>
          </cell>
          <cell r="J105" t="str">
            <v>Taxa de custódia dezembro</v>
          </cell>
          <cell r="K105" t="str">
            <v>CUSTOS</v>
          </cell>
          <cell r="L105" t="str">
            <v>CUSTÓDIA</v>
          </cell>
        </row>
        <row r="106">
          <cell r="B106">
            <v>42825</v>
          </cell>
          <cell r="C106">
            <v>3</v>
          </cell>
          <cell r="D106" t="str">
            <v>ITSA3</v>
          </cell>
          <cell r="E106">
            <v>9.4499999999999993</v>
          </cell>
          <cell r="F106">
            <v>0</v>
          </cell>
          <cell r="G106">
            <v>0</v>
          </cell>
          <cell r="H106">
            <v>9.4499999999999993</v>
          </cell>
          <cell r="I106">
            <v>9.4499999999999993</v>
          </cell>
          <cell r="J106" t="str">
            <v>Rendimento itausa</v>
          </cell>
          <cell r="K106" t="str">
            <v>AÇÕES</v>
          </cell>
          <cell r="L106" t="str">
            <v>DIVIDENDOS</v>
          </cell>
        </row>
        <row r="107">
          <cell r="B107">
            <v>42825</v>
          </cell>
          <cell r="C107" t="str">
            <v>JULIANA</v>
          </cell>
          <cell r="D107" t="str">
            <v>ENTRADA</v>
          </cell>
          <cell r="E107">
            <v>5500</v>
          </cell>
          <cell r="F107">
            <v>0</v>
          </cell>
          <cell r="G107">
            <v>0</v>
          </cell>
          <cell r="H107">
            <v>5500</v>
          </cell>
          <cell r="I107">
            <v>5500</v>
          </cell>
          <cell r="J107" t="str">
            <v>Aporte realizado aproximadamente em jan/17</v>
          </cell>
          <cell r="K107" t="str">
            <v>CARTEIRA</v>
          </cell>
          <cell r="L107" t="str">
            <v>APORTES</v>
          </cell>
        </row>
        <row r="108">
          <cell r="B108">
            <v>42825</v>
          </cell>
          <cell r="C108" t="str">
            <v>JUNIOR</v>
          </cell>
          <cell r="D108" t="str">
            <v>ENTRADA</v>
          </cell>
          <cell r="E108">
            <v>1100</v>
          </cell>
          <cell r="F108">
            <v>0</v>
          </cell>
          <cell r="G108">
            <v>0</v>
          </cell>
          <cell r="H108">
            <v>1100</v>
          </cell>
          <cell r="I108">
            <v>1100</v>
          </cell>
          <cell r="J108" t="str">
            <v>Aporte realizado aproximadamente em jan/17</v>
          </cell>
          <cell r="K108" t="str">
            <v>CARTEIRA</v>
          </cell>
          <cell r="L108" t="str">
            <v>APORTES</v>
          </cell>
        </row>
        <row r="109">
          <cell r="B109">
            <v>42825</v>
          </cell>
          <cell r="C109">
            <v>12</v>
          </cell>
          <cell r="D109" t="str">
            <v>POUPANÇA</v>
          </cell>
          <cell r="E109">
            <v>1900</v>
          </cell>
          <cell r="F109">
            <v>0</v>
          </cell>
          <cell r="G109">
            <v>0</v>
          </cell>
          <cell r="H109">
            <v>1900</v>
          </cell>
          <cell r="I109">
            <v>1900</v>
          </cell>
          <cell r="J109" t="str">
            <v>Montante retirado Poupança</v>
          </cell>
          <cell r="K109" t="str">
            <v>RENDA FIXA</v>
          </cell>
          <cell r="L109" t="str">
            <v>RESGATE</v>
          </cell>
        </row>
        <row r="110">
          <cell r="B110">
            <v>42825</v>
          </cell>
          <cell r="C110">
            <v>3</v>
          </cell>
          <cell r="D110" t="str">
            <v>ITSA3</v>
          </cell>
          <cell r="E110">
            <v>8.6</v>
          </cell>
          <cell r="F110">
            <v>300</v>
          </cell>
          <cell r="G110">
            <v>0</v>
          </cell>
          <cell r="H110">
            <v>2580</v>
          </cell>
          <cell r="I110">
            <v>-2580</v>
          </cell>
          <cell r="J110" t="str">
            <v>Compra de 400 papéis da itaúsa</v>
          </cell>
          <cell r="K110" t="str">
            <v>AÇÕES</v>
          </cell>
          <cell r="L110" t="str">
            <v>COMPRA</v>
          </cell>
        </row>
        <row r="111">
          <cell r="B111">
            <v>42825</v>
          </cell>
          <cell r="C111">
            <v>4</v>
          </cell>
          <cell r="D111" t="str">
            <v>TAEE11</v>
          </cell>
          <cell r="E111">
            <v>21.99</v>
          </cell>
          <cell r="F111">
            <v>100</v>
          </cell>
          <cell r="G111">
            <v>0</v>
          </cell>
          <cell r="H111">
            <v>2199</v>
          </cell>
          <cell r="I111">
            <v>-2199</v>
          </cell>
          <cell r="J111" t="str">
            <v>Compra de 400 papéis da taesa</v>
          </cell>
          <cell r="K111" t="str">
            <v>AÇÕES</v>
          </cell>
          <cell r="L111" t="str">
            <v>COMPRA</v>
          </cell>
        </row>
        <row r="112">
          <cell r="B112">
            <v>42825</v>
          </cell>
          <cell r="C112">
            <v>1</v>
          </cell>
          <cell r="D112" t="str">
            <v>SHUL4</v>
          </cell>
          <cell r="E112">
            <v>5.14</v>
          </cell>
          <cell r="F112">
            <v>200</v>
          </cell>
          <cell r="G112">
            <v>0</v>
          </cell>
          <cell r="H112">
            <v>1028</v>
          </cell>
          <cell r="I112">
            <v>-1028</v>
          </cell>
          <cell r="J112" t="str">
            <v>Compra de 400 papéis da schulz</v>
          </cell>
          <cell r="K112" t="str">
            <v>AÇÕES</v>
          </cell>
          <cell r="L112" t="str">
            <v>COMPRA</v>
          </cell>
        </row>
        <row r="113">
          <cell r="B113">
            <v>42825</v>
          </cell>
          <cell r="C113">
            <v>13</v>
          </cell>
          <cell r="D113" t="str">
            <v>WEGE3</v>
          </cell>
          <cell r="E113">
            <v>15.29</v>
          </cell>
          <cell r="F113">
            <v>200</v>
          </cell>
          <cell r="G113">
            <v>0</v>
          </cell>
          <cell r="H113">
            <v>3058</v>
          </cell>
          <cell r="I113">
            <v>-3058</v>
          </cell>
          <cell r="J113" t="str">
            <v>Compra de 400 papéis da schulz</v>
          </cell>
          <cell r="K113" t="str">
            <v>AÇÕES</v>
          </cell>
          <cell r="L113" t="str">
            <v>COMPRA</v>
          </cell>
        </row>
        <row r="114">
          <cell r="B114">
            <v>42825</v>
          </cell>
          <cell r="C114">
            <v>99</v>
          </cell>
          <cell r="D114" t="str">
            <v>SAÍDA</v>
          </cell>
          <cell r="E114">
            <v>3.6800000000002902</v>
          </cell>
          <cell r="F114">
            <v>0</v>
          </cell>
          <cell r="G114">
            <v>0</v>
          </cell>
          <cell r="H114">
            <v>3.6800000000002902</v>
          </cell>
          <cell r="I114">
            <v>-3.6800000000002902</v>
          </cell>
          <cell r="J114" t="str">
            <v>Custo Corretagem</v>
          </cell>
          <cell r="K114" t="str">
            <v>CUSTOS</v>
          </cell>
          <cell r="L114" t="str">
            <v>BMF</v>
          </cell>
        </row>
        <row r="115">
          <cell r="B115">
            <v>42825</v>
          </cell>
          <cell r="C115">
            <v>99</v>
          </cell>
          <cell r="D115" t="str">
            <v>SAÍDA</v>
          </cell>
          <cell r="E115">
            <v>40</v>
          </cell>
          <cell r="F115">
            <v>0</v>
          </cell>
          <cell r="G115">
            <v>0</v>
          </cell>
          <cell r="H115">
            <v>40</v>
          </cell>
          <cell r="I115">
            <v>-40</v>
          </cell>
          <cell r="J115" t="str">
            <v>Custo ordens</v>
          </cell>
          <cell r="K115" t="str">
            <v>CUSTOS</v>
          </cell>
          <cell r="L115" t="str">
            <v>ORDEM</v>
          </cell>
        </row>
        <row r="116">
          <cell r="B116">
            <v>42825</v>
          </cell>
          <cell r="C116">
            <v>99</v>
          </cell>
          <cell r="D116" t="str">
            <v>SAÍDA</v>
          </cell>
          <cell r="E116">
            <v>10</v>
          </cell>
          <cell r="F116">
            <v>1</v>
          </cell>
          <cell r="G116">
            <v>0</v>
          </cell>
          <cell r="H116">
            <v>10</v>
          </cell>
          <cell r="I116">
            <v>-10</v>
          </cell>
          <cell r="J116" t="str">
            <v>Taxa de custódia fevereiro</v>
          </cell>
          <cell r="K116" t="str">
            <v>CUSTOS</v>
          </cell>
          <cell r="L116" t="str">
            <v>CUSTÓDIA</v>
          </cell>
        </row>
        <row r="117">
          <cell r="B117">
            <v>42825</v>
          </cell>
          <cell r="C117">
            <v>3</v>
          </cell>
          <cell r="D117" t="str">
            <v>ITSA3</v>
          </cell>
          <cell r="E117">
            <v>45.57</v>
          </cell>
          <cell r="F117">
            <v>0</v>
          </cell>
          <cell r="G117">
            <v>-6.8299999999999983</v>
          </cell>
          <cell r="H117">
            <v>38.74</v>
          </cell>
          <cell r="I117">
            <v>38.74</v>
          </cell>
          <cell r="J117" t="str">
            <v>Rendimento itausa</v>
          </cell>
          <cell r="K117" t="str">
            <v>AÇÕES</v>
          </cell>
          <cell r="L117" t="str">
            <v>JSCP</v>
          </cell>
        </row>
        <row r="118">
          <cell r="B118">
            <v>42825</v>
          </cell>
          <cell r="C118">
            <v>3</v>
          </cell>
          <cell r="D118" t="str">
            <v>ITSA3</v>
          </cell>
          <cell r="E118">
            <v>30.337799999999998</v>
          </cell>
          <cell r="F118">
            <v>0</v>
          </cell>
          <cell r="G118">
            <v>-4.627799999999997</v>
          </cell>
          <cell r="H118">
            <v>25.71</v>
          </cell>
          <cell r="I118">
            <v>25.71</v>
          </cell>
          <cell r="J118" t="str">
            <v>Rendimento itausa</v>
          </cell>
          <cell r="K118" t="str">
            <v>AÇÕES</v>
          </cell>
          <cell r="L118" t="str">
            <v>JSCP</v>
          </cell>
        </row>
        <row r="119">
          <cell r="B119">
            <v>42825</v>
          </cell>
          <cell r="C119">
            <v>3</v>
          </cell>
          <cell r="D119" t="str">
            <v>ITSA3</v>
          </cell>
          <cell r="E119">
            <v>143.53800000000001</v>
          </cell>
          <cell r="F119">
            <v>0</v>
          </cell>
          <cell r="G119">
            <v>-21.438000000000017</v>
          </cell>
          <cell r="H119">
            <v>122.1</v>
          </cell>
          <cell r="I119">
            <v>122.1</v>
          </cell>
          <cell r="J119" t="str">
            <v>Rendimento itausa</v>
          </cell>
          <cell r="K119" t="str">
            <v>AÇÕES</v>
          </cell>
          <cell r="L119" t="str">
            <v>JSCP</v>
          </cell>
        </row>
        <row r="120">
          <cell r="B120">
            <v>42825</v>
          </cell>
          <cell r="C120">
            <v>13</v>
          </cell>
          <cell r="D120" t="str">
            <v>WEGE3</v>
          </cell>
          <cell r="E120">
            <v>12.73</v>
          </cell>
          <cell r="F120">
            <v>0</v>
          </cell>
          <cell r="G120">
            <v>0</v>
          </cell>
          <cell r="H120">
            <v>12.73</v>
          </cell>
          <cell r="I120">
            <v>12.73</v>
          </cell>
          <cell r="J120" t="str">
            <v>Rendimento WEG</v>
          </cell>
          <cell r="K120" t="str">
            <v>AÇÕES</v>
          </cell>
          <cell r="L120" t="str">
            <v>DIVIDENDOS</v>
          </cell>
        </row>
        <row r="121">
          <cell r="B121">
            <v>42825</v>
          </cell>
          <cell r="C121">
            <v>3</v>
          </cell>
          <cell r="D121" t="str">
            <v>ITSA3</v>
          </cell>
          <cell r="E121">
            <v>13.95</v>
          </cell>
          <cell r="F121">
            <v>0</v>
          </cell>
          <cell r="G121">
            <v>0</v>
          </cell>
          <cell r="H121">
            <v>13.95</v>
          </cell>
          <cell r="I121">
            <v>13.95</v>
          </cell>
          <cell r="J121" t="str">
            <v>Rendimento itausa</v>
          </cell>
          <cell r="K121" t="str">
            <v>AÇÕES</v>
          </cell>
          <cell r="L121" t="str">
            <v>DIVIDENDOS</v>
          </cell>
        </row>
        <row r="122">
          <cell r="B122">
            <v>42825</v>
          </cell>
          <cell r="C122">
            <v>99</v>
          </cell>
          <cell r="D122" t="str">
            <v>SAÍDA</v>
          </cell>
          <cell r="E122">
            <v>10</v>
          </cell>
          <cell r="F122">
            <v>1</v>
          </cell>
          <cell r="G122">
            <v>0</v>
          </cell>
          <cell r="H122">
            <v>10</v>
          </cell>
          <cell r="I122">
            <v>-10</v>
          </cell>
          <cell r="J122" t="str">
            <v>Taxa de custódia março</v>
          </cell>
          <cell r="K122" t="str">
            <v>CUSTOS</v>
          </cell>
          <cell r="L122" t="str">
            <v>CUSTÓDIA</v>
          </cell>
        </row>
        <row r="123">
          <cell r="B123">
            <v>42825</v>
          </cell>
          <cell r="C123">
            <v>3</v>
          </cell>
          <cell r="D123" t="str">
            <v>ITSA3</v>
          </cell>
          <cell r="E123">
            <v>110.48235294117647</v>
          </cell>
          <cell r="F123">
            <v>0</v>
          </cell>
          <cell r="G123">
            <v>-16.572352941176501</v>
          </cell>
          <cell r="H123">
            <v>93.91</v>
          </cell>
          <cell r="I123">
            <v>93.91</v>
          </cell>
          <cell r="J123" t="str">
            <v>Rendimento itausa</v>
          </cell>
          <cell r="K123" t="str">
            <v>AÇÕES</v>
          </cell>
          <cell r="L123" t="str">
            <v>JSCP</v>
          </cell>
        </row>
        <row r="124">
          <cell r="B124">
            <v>42916</v>
          </cell>
          <cell r="C124">
            <v>2</v>
          </cell>
          <cell r="D124" t="str">
            <v>CGRA4</v>
          </cell>
          <cell r="E124">
            <v>344.65499999999997</v>
          </cell>
          <cell r="F124">
            <v>0</v>
          </cell>
          <cell r="G124">
            <v>-44.954999999999984</v>
          </cell>
          <cell r="H124">
            <v>299.7</v>
          </cell>
          <cell r="I124">
            <v>299.7</v>
          </cell>
          <cell r="J124" t="str">
            <v>Rendimento grazziotin</v>
          </cell>
          <cell r="K124" t="str">
            <v>AÇÕES</v>
          </cell>
          <cell r="L124" t="str">
            <v>JSCP</v>
          </cell>
        </row>
        <row r="125">
          <cell r="B125">
            <v>42916</v>
          </cell>
          <cell r="C125">
            <v>7</v>
          </cell>
          <cell r="D125" t="str">
            <v>GRND3</v>
          </cell>
          <cell r="E125">
            <v>6.18</v>
          </cell>
          <cell r="F125">
            <v>0</v>
          </cell>
          <cell r="G125">
            <v>0</v>
          </cell>
          <cell r="H125">
            <v>6.18</v>
          </cell>
          <cell r="I125">
            <v>6.18</v>
          </cell>
          <cell r="J125" t="str">
            <v>Rendimento grendene</v>
          </cell>
          <cell r="K125" t="str">
            <v>AÇÕES</v>
          </cell>
          <cell r="L125" t="str">
            <v>DIVIDENDOS</v>
          </cell>
        </row>
        <row r="126">
          <cell r="B126">
            <v>42916</v>
          </cell>
          <cell r="C126">
            <v>7</v>
          </cell>
          <cell r="D126" t="str">
            <v>GRND3</v>
          </cell>
          <cell r="E126">
            <v>42.262499999999996</v>
          </cell>
          <cell r="F126">
            <v>0</v>
          </cell>
          <cell r="G126">
            <v>-5.5124999999999957</v>
          </cell>
          <cell r="H126">
            <v>36.75</v>
          </cell>
          <cell r="I126">
            <v>36.75</v>
          </cell>
          <cell r="J126" t="str">
            <v>Rendimento grendene</v>
          </cell>
          <cell r="K126" t="str">
            <v>AÇÕES</v>
          </cell>
          <cell r="L126" t="str">
            <v>JSCP</v>
          </cell>
        </row>
        <row r="127">
          <cell r="B127">
            <v>42916</v>
          </cell>
          <cell r="C127">
            <v>5</v>
          </cell>
          <cell r="D127" t="str">
            <v>LREN3</v>
          </cell>
          <cell r="E127">
            <v>11.96</v>
          </cell>
          <cell r="F127">
            <v>0</v>
          </cell>
          <cell r="G127">
            <v>0</v>
          </cell>
          <cell r="H127">
            <v>11.96</v>
          </cell>
          <cell r="I127">
            <v>11.96</v>
          </cell>
          <cell r="J127" t="str">
            <v>Rendimento renner</v>
          </cell>
          <cell r="K127" t="str">
            <v>AÇÕES</v>
          </cell>
          <cell r="L127" t="str">
            <v>DIVIDENDOS</v>
          </cell>
        </row>
        <row r="128">
          <cell r="B128">
            <v>42916</v>
          </cell>
          <cell r="C128">
            <v>5</v>
          </cell>
          <cell r="D128" t="str">
            <v>LREN3</v>
          </cell>
          <cell r="E128">
            <v>5.4450000000000003</v>
          </cell>
          <cell r="F128">
            <v>0</v>
          </cell>
          <cell r="G128">
            <v>0.81674999999999998</v>
          </cell>
          <cell r="H128">
            <v>5.4450000000000003</v>
          </cell>
          <cell r="I128">
            <v>5.4450000000000003</v>
          </cell>
          <cell r="J128" t="str">
            <v>Rendimento renner</v>
          </cell>
          <cell r="K128" t="str">
            <v>AÇÕES</v>
          </cell>
          <cell r="L128" t="str">
            <v>JSCP</v>
          </cell>
        </row>
        <row r="129">
          <cell r="B129">
            <v>42916</v>
          </cell>
          <cell r="C129">
            <v>5</v>
          </cell>
          <cell r="D129" t="str">
            <v>LREN3</v>
          </cell>
          <cell r="E129">
            <v>5.94</v>
          </cell>
          <cell r="F129">
            <v>0</v>
          </cell>
          <cell r="G129">
            <v>0.89100000000000001</v>
          </cell>
          <cell r="H129">
            <v>5.94</v>
          </cell>
          <cell r="I129">
            <v>5.94</v>
          </cell>
          <cell r="J129" t="str">
            <v>Rendimento renner</v>
          </cell>
          <cell r="K129" t="str">
            <v>AÇÕES</v>
          </cell>
          <cell r="L129" t="str">
            <v>JSCP</v>
          </cell>
        </row>
        <row r="130">
          <cell r="B130">
            <v>42916</v>
          </cell>
          <cell r="C130">
            <v>5</v>
          </cell>
          <cell r="D130" t="str">
            <v>LREN3</v>
          </cell>
          <cell r="E130">
            <v>6.18</v>
          </cell>
          <cell r="F130">
            <v>0</v>
          </cell>
          <cell r="G130">
            <v>0.92699999999999994</v>
          </cell>
          <cell r="H130">
            <v>6.18</v>
          </cell>
          <cell r="I130">
            <v>6.18</v>
          </cell>
          <cell r="J130" t="str">
            <v>Rendimento renner</v>
          </cell>
          <cell r="K130" t="str">
            <v>AÇÕES</v>
          </cell>
          <cell r="L130" t="str">
            <v>JSCP</v>
          </cell>
        </row>
        <row r="131">
          <cell r="B131">
            <v>42916</v>
          </cell>
          <cell r="C131">
            <v>99</v>
          </cell>
          <cell r="D131" t="str">
            <v>SAÍDA</v>
          </cell>
          <cell r="E131">
            <v>10</v>
          </cell>
          <cell r="F131">
            <v>1</v>
          </cell>
          <cell r="G131">
            <v>0</v>
          </cell>
          <cell r="H131">
            <v>10</v>
          </cell>
          <cell r="I131">
            <v>-10</v>
          </cell>
          <cell r="J131" t="str">
            <v>Taxa de custódia abril</v>
          </cell>
          <cell r="K131" t="str">
            <v>CUSTOS</v>
          </cell>
          <cell r="L131" t="str">
            <v>CUSTÓDIA</v>
          </cell>
        </row>
        <row r="132">
          <cell r="B132">
            <v>42916</v>
          </cell>
          <cell r="C132" t="str">
            <v>JUNIOR</v>
          </cell>
          <cell r="D132" t="str">
            <v>ENTRADA</v>
          </cell>
          <cell r="E132">
            <v>5400</v>
          </cell>
          <cell r="F132">
            <v>0</v>
          </cell>
          <cell r="G132">
            <v>0</v>
          </cell>
          <cell r="H132">
            <v>5400</v>
          </cell>
          <cell r="I132">
            <v>5400</v>
          </cell>
          <cell r="J132" t="str">
            <v>Aporte realizado aproximadamente em maio/17</v>
          </cell>
          <cell r="K132" t="str">
            <v>CARTEIRA</v>
          </cell>
          <cell r="L132" t="str">
            <v>APORTES</v>
          </cell>
        </row>
        <row r="133">
          <cell r="B133">
            <v>42916</v>
          </cell>
          <cell r="C133">
            <v>4</v>
          </cell>
          <cell r="D133" t="str">
            <v>TAEE11</v>
          </cell>
          <cell r="E133">
            <v>101.43</v>
          </cell>
          <cell r="F133">
            <v>0</v>
          </cell>
          <cell r="G133">
            <v>0</v>
          </cell>
          <cell r="H133">
            <v>101.43</v>
          </cell>
          <cell r="I133">
            <v>101.43</v>
          </cell>
          <cell r="J133" t="str">
            <v>Rendimento taesa</v>
          </cell>
          <cell r="K133" t="str">
            <v>AÇÕES</v>
          </cell>
          <cell r="L133" t="str">
            <v>DIVIDENDOS</v>
          </cell>
        </row>
        <row r="134">
          <cell r="B134">
            <v>42916</v>
          </cell>
          <cell r="C134">
            <v>7</v>
          </cell>
          <cell r="D134" t="str">
            <v>GRND3</v>
          </cell>
          <cell r="E134">
            <v>22.97</v>
          </cell>
          <cell r="F134">
            <v>0</v>
          </cell>
          <cell r="G134">
            <v>0</v>
          </cell>
          <cell r="H134">
            <v>22.97</v>
          </cell>
          <cell r="I134">
            <v>22.97</v>
          </cell>
          <cell r="J134" t="str">
            <v>Rendimento grendene</v>
          </cell>
          <cell r="K134" t="str">
            <v>AÇÕES</v>
          </cell>
          <cell r="L134" t="str">
            <v>DIVIDENDOS</v>
          </cell>
        </row>
        <row r="135">
          <cell r="B135">
            <v>42916</v>
          </cell>
          <cell r="C135">
            <v>7</v>
          </cell>
          <cell r="D135" t="str">
            <v>GRND3</v>
          </cell>
          <cell r="E135">
            <v>9.9764705882352942</v>
          </cell>
          <cell r="F135">
            <v>0</v>
          </cell>
          <cell r="G135">
            <v>-1.4964705882352938</v>
          </cell>
          <cell r="H135">
            <v>8.48</v>
          </cell>
          <cell r="I135">
            <v>8.48</v>
          </cell>
          <cell r="J135" t="str">
            <v>Rendimento grendene</v>
          </cell>
          <cell r="K135" t="str">
            <v>AÇÕES</v>
          </cell>
          <cell r="L135" t="str">
            <v>JSCP</v>
          </cell>
        </row>
        <row r="136">
          <cell r="B136">
            <v>42916</v>
          </cell>
          <cell r="C136">
            <v>1</v>
          </cell>
          <cell r="D136" t="str">
            <v>SHUL4</v>
          </cell>
          <cell r="E136">
            <v>69.099999999999994</v>
          </cell>
          <cell r="F136">
            <v>0</v>
          </cell>
          <cell r="G136">
            <v>0</v>
          </cell>
          <cell r="H136">
            <v>69.099999999999994</v>
          </cell>
          <cell r="I136">
            <v>69.099999999999994</v>
          </cell>
          <cell r="J136" t="str">
            <v>Rendimento schulz</v>
          </cell>
          <cell r="K136" t="str">
            <v>AÇÕES</v>
          </cell>
          <cell r="L136" t="str">
            <v>DIVIDENDOS</v>
          </cell>
        </row>
        <row r="137">
          <cell r="B137">
            <v>42916</v>
          </cell>
          <cell r="C137">
            <v>6</v>
          </cell>
          <cell r="D137" t="str">
            <v>HGTX3</v>
          </cell>
          <cell r="E137">
            <v>46.61</v>
          </cell>
          <cell r="F137">
            <v>0</v>
          </cell>
          <cell r="G137">
            <v>0</v>
          </cell>
          <cell r="H137">
            <v>46.61</v>
          </cell>
          <cell r="I137">
            <v>46.61</v>
          </cell>
          <cell r="J137" t="str">
            <v>Rendimento hering</v>
          </cell>
          <cell r="K137" t="str">
            <v>AÇÕES</v>
          </cell>
          <cell r="L137" t="str">
            <v>DIVIDENDOS</v>
          </cell>
        </row>
        <row r="138">
          <cell r="B138">
            <v>42916</v>
          </cell>
          <cell r="C138">
            <v>4</v>
          </cell>
          <cell r="D138" t="str">
            <v>TAEE11</v>
          </cell>
          <cell r="E138">
            <v>58.07</v>
          </cell>
          <cell r="F138">
            <v>0</v>
          </cell>
          <cell r="G138">
            <v>0</v>
          </cell>
          <cell r="H138">
            <v>58.07</v>
          </cell>
          <cell r="I138">
            <v>58.07</v>
          </cell>
          <cell r="J138" t="str">
            <v>Rendimento taesa</v>
          </cell>
          <cell r="K138" t="str">
            <v>AÇÕES</v>
          </cell>
          <cell r="L138" t="str">
            <v>DIVIDENDOS</v>
          </cell>
        </row>
        <row r="139">
          <cell r="B139">
            <v>42916</v>
          </cell>
          <cell r="C139">
            <v>4</v>
          </cell>
          <cell r="D139" t="str">
            <v>TAEE11</v>
          </cell>
          <cell r="E139">
            <v>45.352941176470587</v>
          </cell>
          <cell r="F139">
            <v>0</v>
          </cell>
          <cell r="G139">
            <v>-6.8029411764705898</v>
          </cell>
          <cell r="H139">
            <v>38.549999999999997</v>
          </cell>
          <cell r="I139">
            <v>38.549999999999997</v>
          </cell>
          <cell r="J139" t="str">
            <v>Rendimento taesa</v>
          </cell>
          <cell r="K139" t="str">
            <v>AÇÕES</v>
          </cell>
          <cell r="L139" t="str">
            <v>JSCP</v>
          </cell>
        </row>
        <row r="140">
          <cell r="B140">
            <v>42916</v>
          </cell>
          <cell r="C140">
            <v>14</v>
          </cell>
          <cell r="D140" t="str">
            <v>BBSE3</v>
          </cell>
          <cell r="E140">
            <v>29.8</v>
          </cell>
          <cell r="F140">
            <v>100</v>
          </cell>
          <cell r="G140">
            <v>0</v>
          </cell>
          <cell r="H140">
            <v>2980</v>
          </cell>
          <cell r="I140">
            <v>-2980</v>
          </cell>
          <cell r="J140" t="str">
            <v>Compra de 100 papéis do bb seguridades</v>
          </cell>
          <cell r="K140" t="str">
            <v>AÇÕES</v>
          </cell>
          <cell r="L140" t="str">
            <v>COMPRA</v>
          </cell>
        </row>
        <row r="141">
          <cell r="B141">
            <v>42916</v>
          </cell>
          <cell r="C141">
            <v>15</v>
          </cell>
          <cell r="D141" t="str">
            <v>VALE5</v>
          </cell>
          <cell r="E141">
            <v>25.81</v>
          </cell>
          <cell r="F141">
            <v>100</v>
          </cell>
          <cell r="G141">
            <v>0</v>
          </cell>
          <cell r="H141">
            <v>2581</v>
          </cell>
          <cell r="I141">
            <v>-2581</v>
          </cell>
          <cell r="J141" t="str">
            <v>Compra de 100 papéis da vale</v>
          </cell>
          <cell r="K141" t="str">
            <v>AÇÕES</v>
          </cell>
          <cell r="L141" t="str">
            <v>COMPRA</v>
          </cell>
        </row>
        <row r="142">
          <cell r="B142">
            <v>42916</v>
          </cell>
          <cell r="C142">
            <v>99</v>
          </cell>
          <cell r="D142" t="str">
            <v>SAÍDA</v>
          </cell>
          <cell r="E142">
            <v>3.6800000000002902</v>
          </cell>
          <cell r="F142">
            <v>0</v>
          </cell>
          <cell r="G142">
            <v>0</v>
          </cell>
          <cell r="H142">
            <v>2.19</v>
          </cell>
          <cell r="I142">
            <v>-2.19</v>
          </cell>
          <cell r="J142" t="str">
            <v>Custo Corretagem</v>
          </cell>
          <cell r="K142" t="str">
            <v>CUSTOS</v>
          </cell>
          <cell r="L142" t="str">
            <v>BMF</v>
          </cell>
        </row>
        <row r="143">
          <cell r="B143">
            <v>42916</v>
          </cell>
          <cell r="C143">
            <v>99</v>
          </cell>
          <cell r="D143" t="str">
            <v>SAÍDA</v>
          </cell>
          <cell r="E143">
            <v>20</v>
          </cell>
          <cell r="F143">
            <v>0</v>
          </cell>
          <cell r="G143">
            <v>0</v>
          </cell>
          <cell r="H143">
            <v>20</v>
          </cell>
          <cell r="I143">
            <v>-20</v>
          </cell>
          <cell r="J143" t="str">
            <v>Custo ordens</v>
          </cell>
          <cell r="K143" t="str">
            <v>CUSTOS</v>
          </cell>
          <cell r="L143" t="str">
            <v>ORDEM</v>
          </cell>
        </row>
        <row r="144">
          <cell r="B144">
            <v>42916</v>
          </cell>
          <cell r="C144">
            <v>99</v>
          </cell>
          <cell r="D144" t="str">
            <v>SAÍDA</v>
          </cell>
          <cell r="E144">
            <v>10</v>
          </cell>
          <cell r="F144">
            <v>1</v>
          </cell>
          <cell r="G144">
            <v>0</v>
          </cell>
          <cell r="H144">
            <v>10</v>
          </cell>
          <cell r="I144">
            <v>-10</v>
          </cell>
          <cell r="J144" t="str">
            <v>Taxa de custódia abril</v>
          </cell>
          <cell r="K144" t="str">
            <v>CUSTOS</v>
          </cell>
          <cell r="L144" t="str">
            <v>CUSTÓDIA</v>
          </cell>
        </row>
        <row r="145">
          <cell r="B145">
            <v>43008</v>
          </cell>
          <cell r="C145">
            <v>6</v>
          </cell>
          <cell r="D145" t="str">
            <v>HGTX3</v>
          </cell>
          <cell r="E145">
            <v>26.670588235294119</v>
          </cell>
          <cell r="F145">
            <v>0</v>
          </cell>
          <cell r="G145">
            <v>-4.0005882352941171</v>
          </cell>
          <cell r="H145">
            <v>22.67</v>
          </cell>
          <cell r="I145">
            <v>22.67</v>
          </cell>
          <cell r="J145" t="str">
            <v>Rendimento hering</v>
          </cell>
          <cell r="K145" t="str">
            <v>AÇÕES</v>
          </cell>
          <cell r="L145" t="str">
            <v>JSCP</v>
          </cell>
        </row>
        <row r="146">
          <cell r="B146">
            <v>43008</v>
          </cell>
          <cell r="C146">
            <v>1</v>
          </cell>
          <cell r="D146" t="str">
            <v>ITSA3</v>
          </cell>
          <cell r="E146">
            <v>13.95</v>
          </cell>
          <cell r="F146">
            <v>0</v>
          </cell>
          <cell r="G146">
            <v>0</v>
          </cell>
          <cell r="H146">
            <v>13.95</v>
          </cell>
          <cell r="I146">
            <v>13.95</v>
          </cell>
          <cell r="J146" t="str">
            <v>Rendimento itausa</v>
          </cell>
          <cell r="K146" t="str">
            <v>AÇÕES</v>
          </cell>
          <cell r="L146" t="str">
            <v>DIVIDENDOS</v>
          </cell>
        </row>
        <row r="147">
          <cell r="B147">
            <v>43008</v>
          </cell>
          <cell r="C147">
            <v>99</v>
          </cell>
          <cell r="D147" t="str">
            <v>SAÍDA</v>
          </cell>
          <cell r="E147">
            <v>19.22</v>
          </cell>
          <cell r="F147">
            <v>0</v>
          </cell>
          <cell r="G147">
            <v>0</v>
          </cell>
          <cell r="H147">
            <v>24.1</v>
          </cell>
          <cell r="I147">
            <v>-24.1</v>
          </cell>
          <cell r="J147" t="str">
            <v>Taxas Operação Tesouro Direto</v>
          </cell>
          <cell r="K147" t="str">
            <v>CUSTOS</v>
          </cell>
          <cell r="L147" t="str">
            <v>TAXAS</v>
          </cell>
        </row>
        <row r="148">
          <cell r="B148">
            <v>43008</v>
          </cell>
          <cell r="C148">
            <v>9</v>
          </cell>
          <cell r="D148" t="str">
            <v>NTNF</v>
          </cell>
          <cell r="E148">
            <v>185.3</v>
          </cell>
          <cell r="F148">
            <v>0</v>
          </cell>
          <cell r="G148">
            <v>-34.17</v>
          </cell>
          <cell r="H148">
            <v>151.13</v>
          </cell>
          <cell r="I148">
            <v>151.13</v>
          </cell>
          <cell r="J148" t="str">
            <v>Rendimentos título semestral, líquido de IR</v>
          </cell>
          <cell r="K148" t="str">
            <v>RENDA FIXA</v>
          </cell>
          <cell r="L148" t="str">
            <v>JUROS</v>
          </cell>
        </row>
        <row r="149">
          <cell r="B149">
            <v>42916</v>
          </cell>
          <cell r="C149" t="str">
            <v>MARIANA</v>
          </cell>
          <cell r="D149" t="str">
            <v>ENTRADA</v>
          </cell>
          <cell r="E149">
            <v>10000</v>
          </cell>
          <cell r="F149">
            <v>0</v>
          </cell>
          <cell r="G149">
            <v>0</v>
          </cell>
          <cell r="H149">
            <v>10000</v>
          </cell>
          <cell r="I149">
            <v>10000</v>
          </cell>
          <cell r="J149" t="str">
            <v>Aporte realizado</v>
          </cell>
          <cell r="K149" t="str">
            <v>CARTEIRA</v>
          </cell>
          <cell r="L149" t="str">
            <v>APORTES</v>
          </cell>
        </row>
        <row r="150">
          <cell r="B150">
            <v>42916</v>
          </cell>
          <cell r="C150" t="str">
            <v>JUNIOR</v>
          </cell>
          <cell r="D150" t="str">
            <v>ENTRADA</v>
          </cell>
          <cell r="E150">
            <v>10000</v>
          </cell>
          <cell r="F150">
            <v>0</v>
          </cell>
          <cell r="G150">
            <v>0</v>
          </cell>
          <cell r="H150">
            <v>10000</v>
          </cell>
          <cell r="I150">
            <v>10000</v>
          </cell>
          <cell r="J150" t="str">
            <v>Aporte realizado</v>
          </cell>
          <cell r="K150" t="str">
            <v>CARTEIRA</v>
          </cell>
          <cell r="L150" t="str">
            <v>APORTES</v>
          </cell>
        </row>
        <row r="151">
          <cell r="B151">
            <v>42916</v>
          </cell>
          <cell r="C151" t="str">
            <v>JULIANA</v>
          </cell>
          <cell r="D151" t="str">
            <v>ENTRADA</v>
          </cell>
          <cell r="E151">
            <v>10000</v>
          </cell>
          <cell r="F151">
            <v>0</v>
          </cell>
          <cell r="G151">
            <v>0</v>
          </cell>
          <cell r="H151">
            <v>10000</v>
          </cell>
          <cell r="I151">
            <v>10000</v>
          </cell>
          <cell r="J151" t="str">
            <v>Aporte realizado</v>
          </cell>
          <cell r="K151" t="str">
            <v>CARTEIRA</v>
          </cell>
          <cell r="L151" t="str">
            <v>APORTES</v>
          </cell>
        </row>
        <row r="152">
          <cell r="B152">
            <v>42916</v>
          </cell>
          <cell r="C152">
            <v>3</v>
          </cell>
          <cell r="D152" t="str">
            <v>ITSA3</v>
          </cell>
          <cell r="E152">
            <v>8.6999999999999993</v>
          </cell>
          <cell r="F152">
            <v>500</v>
          </cell>
          <cell r="G152">
            <v>0</v>
          </cell>
          <cell r="H152">
            <v>4350</v>
          </cell>
          <cell r="I152">
            <v>-4350</v>
          </cell>
          <cell r="J152" t="str">
            <v>Compra de 500 papéis da itaúsa</v>
          </cell>
          <cell r="K152" t="str">
            <v>AÇÕES</v>
          </cell>
          <cell r="L152" t="str">
            <v>COMPRA</v>
          </cell>
        </row>
        <row r="153">
          <cell r="B153">
            <v>42916</v>
          </cell>
          <cell r="C153">
            <v>4</v>
          </cell>
          <cell r="D153" t="str">
            <v>TAEE11</v>
          </cell>
          <cell r="E153">
            <v>21.83</v>
          </cell>
          <cell r="F153">
            <v>200</v>
          </cell>
          <cell r="G153">
            <v>0</v>
          </cell>
          <cell r="H153">
            <v>4366</v>
          </cell>
          <cell r="I153">
            <v>-4366</v>
          </cell>
          <cell r="J153" t="str">
            <v>Compra de 200 papéis da taesa</v>
          </cell>
          <cell r="K153" t="str">
            <v>AÇÕES</v>
          </cell>
          <cell r="L153" t="str">
            <v>COMPRA</v>
          </cell>
        </row>
        <row r="154">
          <cell r="B154">
            <v>42916</v>
          </cell>
          <cell r="C154">
            <v>14</v>
          </cell>
          <cell r="D154" t="str">
            <v>BBSE3</v>
          </cell>
          <cell r="E154">
            <v>28.65</v>
          </cell>
          <cell r="F154">
            <v>100</v>
          </cell>
          <cell r="G154">
            <v>0</v>
          </cell>
          <cell r="H154">
            <v>2865</v>
          </cell>
          <cell r="I154">
            <v>-2865</v>
          </cell>
          <cell r="J154" t="str">
            <v>Compra de 100 papéis do bb seguridades</v>
          </cell>
          <cell r="K154" t="str">
            <v>AÇÕES</v>
          </cell>
          <cell r="L154" t="str">
            <v>COMPRA</v>
          </cell>
        </row>
        <row r="155">
          <cell r="B155">
            <v>42916</v>
          </cell>
          <cell r="C155">
            <v>15</v>
          </cell>
          <cell r="D155" t="str">
            <v>VALE5</v>
          </cell>
          <cell r="E155">
            <v>24.6</v>
          </cell>
          <cell r="F155">
            <v>100</v>
          </cell>
          <cell r="G155">
            <v>0</v>
          </cell>
          <cell r="H155">
            <v>2460</v>
          </cell>
          <cell r="I155">
            <v>-2460</v>
          </cell>
          <cell r="J155" t="str">
            <v>Compra de 100 papéis da vale</v>
          </cell>
          <cell r="K155" t="str">
            <v>AÇÕES</v>
          </cell>
          <cell r="L155" t="str">
            <v>COMPRA</v>
          </cell>
        </row>
        <row r="156">
          <cell r="B156">
            <v>42916</v>
          </cell>
          <cell r="C156">
            <v>1</v>
          </cell>
          <cell r="D156" t="str">
            <v>SHUL4</v>
          </cell>
          <cell r="E156">
            <v>6.1</v>
          </cell>
          <cell r="F156">
            <v>900</v>
          </cell>
          <cell r="G156">
            <v>0</v>
          </cell>
          <cell r="H156">
            <v>5483</v>
          </cell>
          <cell r="I156">
            <v>-5483</v>
          </cell>
          <cell r="J156" t="str">
            <v>Compra de 900 papéis da schulz</v>
          </cell>
          <cell r="K156" t="str">
            <v>AÇÕES</v>
          </cell>
          <cell r="L156" t="str">
            <v>COMPRA</v>
          </cell>
        </row>
        <row r="157">
          <cell r="B157">
            <v>43008</v>
          </cell>
          <cell r="C157">
            <v>1</v>
          </cell>
          <cell r="D157" t="str">
            <v>OMGE3</v>
          </cell>
          <cell r="E157">
            <v>15.6</v>
          </cell>
          <cell r="F157">
            <v>384</v>
          </cell>
          <cell r="G157">
            <v>0</v>
          </cell>
          <cell r="H157">
            <v>5990.4</v>
          </cell>
          <cell r="I157">
            <v>-5990.4</v>
          </cell>
          <cell r="J157" t="str">
            <v>Compra de 384 papéis da OMEGA</v>
          </cell>
          <cell r="K157" t="str">
            <v>AÇÕES</v>
          </cell>
          <cell r="L157" t="str">
            <v>COMPRA</v>
          </cell>
        </row>
        <row r="158">
          <cell r="B158">
            <v>42916</v>
          </cell>
          <cell r="C158">
            <v>99</v>
          </cell>
          <cell r="D158" t="str">
            <v>SAÍDA</v>
          </cell>
          <cell r="E158">
            <v>19.11</v>
          </cell>
          <cell r="F158">
            <v>0</v>
          </cell>
          <cell r="G158">
            <v>0</v>
          </cell>
          <cell r="H158">
            <v>19.11</v>
          </cell>
          <cell r="I158">
            <v>-19.11</v>
          </cell>
          <cell r="J158" t="str">
            <v>Custo Corretagem</v>
          </cell>
          <cell r="K158" t="str">
            <v>CUSTOS</v>
          </cell>
          <cell r="L158" t="str">
            <v>BMF</v>
          </cell>
        </row>
        <row r="159">
          <cell r="B159">
            <v>42916</v>
          </cell>
          <cell r="C159">
            <v>99</v>
          </cell>
          <cell r="D159" t="str">
            <v>SAÍDA</v>
          </cell>
          <cell r="E159">
            <v>18.899999999999999</v>
          </cell>
          <cell r="F159">
            <v>5</v>
          </cell>
          <cell r="G159">
            <v>0</v>
          </cell>
          <cell r="H159">
            <v>94.5</v>
          </cell>
          <cell r="I159">
            <v>-94.5</v>
          </cell>
          <cell r="J159" t="str">
            <v>Custo ordens</v>
          </cell>
          <cell r="K159" t="str">
            <v>CUSTOS</v>
          </cell>
          <cell r="L159" t="str">
            <v>ORDEM</v>
          </cell>
        </row>
        <row r="160">
          <cell r="B160">
            <v>43008</v>
          </cell>
          <cell r="C160">
            <v>99</v>
          </cell>
          <cell r="D160" t="str">
            <v>SAÍDA</v>
          </cell>
          <cell r="E160">
            <v>10</v>
          </cell>
          <cell r="F160">
            <v>1</v>
          </cell>
          <cell r="G160">
            <v>0</v>
          </cell>
          <cell r="H160">
            <v>10</v>
          </cell>
          <cell r="I160">
            <v>-10</v>
          </cell>
          <cell r="J160" t="str">
            <v>Taxa de custódia julho</v>
          </cell>
          <cell r="K160" t="str">
            <v>CUSTOS</v>
          </cell>
          <cell r="L160" t="str">
            <v>CUSTÓDIA</v>
          </cell>
        </row>
        <row r="161">
          <cell r="B161">
            <v>43008</v>
          </cell>
          <cell r="C161">
            <v>1</v>
          </cell>
          <cell r="D161" t="str">
            <v>IRBR3</v>
          </cell>
          <cell r="E161">
            <v>28.68</v>
          </cell>
          <cell r="F161">
            <v>100</v>
          </cell>
          <cell r="G161">
            <v>0</v>
          </cell>
          <cell r="H161">
            <v>2868</v>
          </cell>
          <cell r="I161">
            <v>-2868</v>
          </cell>
          <cell r="J161" t="str">
            <v>Compra de 384 papéis da OMEGA</v>
          </cell>
          <cell r="K161" t="str">
            <v>AÇÕES</v>
          </cell>
          <cell r="L161" t="str">
            <v>COMPRA</v>
          </cell>
        </row>
        <row r="162">
          <cell r="B162">
            <v>43008</v>
          </cell>
          <cell r="C162">
            <v>99</v>
          </cell>
          <cell r="D162" t="str">
            <v>SAÍDA</v>
          </cell>
          <cell r="E162">
            <v>8.1199999999999992</v>
          </cell>
          <cell r="F162">
            <v>0</v>
          </cell>
          <cell r="G162">
            <v>0</v>
          </cell>
          <cell r="H162">
            <v>8.1199999999999992</v>
          </cell>
          <cell r="I162">
            <v>-8.1199999999999992</v>
          </cell>
          <cell r="J162" t="str">
            <v>Custo Corretagem</v>
          </cell>
          <cell r="K162" t="str">
            <v>CUSTOS</v>
          </cell>
          <cell r="L162" t="str">
            <v>BMF</v>
          </cell>
        </row>
        <row r="163">
          <cell r="B163">
            <v>43008</v>
          </cell>
          <cell r="C163" t="str">
            <v>JULIANA</v>
          </cell>
          <cell r="D163" t="str">
            <v>ENTRADA</v>
          </cell>
          <cell r="E163">
            <v>2000</v>
          </cell>
          <cell r="F163">
            <v>0</v>
          </cell>
          <cell r="G163">
            <v>0</v>
          </cell>
          <cell r="H163">
            <v>2000</v>
          </cell>
          <cell r="I163">
            <v>2000</v>
          </cell>
          <cell r="J163" t="str">
            <v>Aporte realizado</v>
          </cell>
          <cell r="K163" t="str">
            <v>CARTEIRA</v>
          </cell>
          <cell r="L163" t="str">
            <v>APORTES</v>
          </cell>
        </row>
        <row r="164">
          <cell r="B164">
            <v>43008</v>
          </cell>
          <cell r="C164">
            <v>13</v>
          </cell>
          <cell r="D164" t="str">
            <v>WEGE3</v>
          </cell>
          <cell r="E164">
            <v>12.117647058823531</v>
          </cell>
          <cell r="F164">
            <v>0</v>
          </cell>
          <cell r="G164">
            <v>-1.8176470588235301</v>
          </cell>
          <cell r="H164">
            <v>10.3</v>
          </cell>
          <cell r="I164">
            <v>10.3</v>
          </cell>
          <cell r="J164" t="str">
            <v>Rendimento weg</v>
          </cell>
          <cell r="K164" t="str">
            <v>AÇÕES</v>
          </cell>
          <cell r="L164" t="str">
            <v>JSCP</v>
          </cell>
        </row>
        <row r="165">
          <cell r="B165">
            <v>43008</v>
          </cell>
          <cell r="C165">
            <v>13</v>
          </cell>
          <cell r="D165" t="str">
            <v>WEGE3</v>
          </cell>
          <cell r="E165">
            <v>13.058823529411764</v>
          </cell>
          <cell r="F165">
            <v>0</v>
          </cell>
          <cell r="G165">
            <v>-1.9588235294117649</v>
          </cell>
          <cell r="H165">
            <v>11.1</v>
          </cell>
          <cell r="I165">
            <v>11.1</v>
          </cell>
          <cell r="J165" t="str">
            <v>Rendimento hering</v>
          </cell>
          <cell r="K165" t="str">
            <v>AÇÕES</v>
          </cell>
          <cell r="L165" t="str">
            <v>JSCP</v>
          </cell>
        </row>
        <row r="166">
          <cell r="B166">
            <v>43008</v>
          </cell>
          <cell r="C166">
            <v>3</v>
          </cell>
          <cell r="D166" t="str">
            <v>ITSA3</v>
          </cell>
          <cell r="E166">
            <v>73.470588235294116</v>
          </cell>
          <cell r="F166">
            <v>0</v>
          </cell>
          <cell r="G166">
            <v>-11.020588235294113</v>
          </cell>
          <cell r="H166">
            <v>62.45</v>
          </cell>
          <cell r="I166">
            <v>62.45</v>
          </cell>
          <cell r="J166" t="str">
            <v>Rendimento itausa</v>
          </cell>
          <cell r="K166" t="str">
            <v>AÇÕES</v>
          </cell>
          <cell r="L166" t="str">
            <v>JSCP</v>
          </cell>
        </row>
        <row r="167">
          <cell r="B167">
            <v>43008</v>
          </cell>
          <cell r="C167">
            <v>4</v>
          </cell>
          <cell r="D167" t="str">
            <v>TAEE11</v>
          </cell>
          <cell r="E167">
            <v>40.188235294117646</v>
          </cell>
          <cell r="F167">
            <v>0</v>
          </cell>
          <cell r="G167">
            <v>-6.0282352941176498</v>
          </cell>
          <cell r="H167">
            <v>34.159999999999997</v>
          </cell>
          <cell r="I167">
            <v>34.159999999999997</v>
          </cell>
          <cell r="J167" t="str">
            <v>Rendimento taesa</v>
          </cell>
          <cell r="K167" t="str">
            <v>AÇÕES</v>
          </cell>
          <cell r="L167" t="str">
            <v>JSCP</v>
          </cell>
        </row>
        <row r="168">
          <cell r="B168">
            <v>43008</v>
          </cell>
          <cell r="C168">
            <v>7</v>
          </cell>
          <cell r="D168" t="str">
            <v>GRND3</v>
          </cell>
          <cell r="E168">
            <v>18.48</v>
          </cell>
          <cell r="F168">
            <v>0</v>
          </cell>
          <cell r="G168">
            <v>0</v>
          </cell>
          <cell r="H168">
            <v>18.48</v>
          </cell>
          <cell r="I168">
            <v>18.48</v>
          </cell>
          <cell r="J168" t="str">
            <v>Rendimento grendene</v>
          </cell>
          <cell r="K168" t="str">
            <v>AÇÕES</v>
          </cell>
          <cell r="L168" t="str">
            <v>DIVIDENDOS</v>
          </cell>
        </row>
        <row r="169">
          <cell r="B169">
            <v>43008</v>
          </cell>
          <cell r="C169">
            <v>13</v>
          </cell>
          <cell r="D169" t="str">
            <v>WEGE3</v>
          </cell>
          <cell r="E169">
            <v>10.6</v>
          </cell>
          <cell r="F169">
            <v>0</v>
          </cell>
          <cell r="G169">
            <v>0</v>
          </cell>
          <cell r="H169">
            <v>10.6</v>
          </cell>
          <cell r="I169">
            <v>10.6</v>
          </cell>
          <cell r="J169" t="str">
            <v>Rendimento weg</v>
          </cell>
          <cell r="K169" t="str">
            <v>AÇÕES</v>
          </cell>
          <cell r="L169" t="str">
            <v>DIVIDENDOS</v>
          </cell>
        </row>
        <row r="170">
          <cell r="B170">
            <v>43008</v>
          </cell>
          <cell r="C170">
            <v>6</v>
          </cell>
          <cell r="D170" t="str">
            <v>HGTX3</v>
          </cell>
          <cell r="E170">
            <v>31</v>
          </cell>
          <cell r="F170">
            <v>0</v>
          </cell>
          <cell r="G170">
            <v>0</v>
          </cell>
          <cell r="H170">
            <v>31</v>
          </cell>
          <cell r="I170">
            <v>31</v>
          </cell>
          <cell r="J170" t="str">
            <v>Rendimento hering</v>
          </cell>
          <cell r="K170" t="str">
            <v>AÇÕES</v>
          </cell>
          <cell r="L170" t="str">
            <v>DIVIDENDOS</v>
          </cell>
        </row>
        <row r="171">
          <cell r="B171">
            <v>43008</v>
          </cell>
          <cell r="C171">
            <v>14</v>
          </cell>
          <cell r="D171" t="str">
            <v>BBSE3</v>
          </cell>
          <cell r="E171">
            <v>78.09</v>
          </cell>
          <cell r="F171">
            <v>0</v>
          </cell>
          <cell r="G171">
            <v>0</v>
          </cell>
          <cell r="H171">
            <v>78.09</v>
          </cell>
          <cell r="I171">
            <v>78.09</v>
          </cell>
          <cell r="J171" t="str">
            <v>Rendimento bb seguridade</v>
          </cell>
          <cell r="K171" t="str">
            <v>AÇÕES</v>
          </cell>
          <cell r="L171" t="str">
            <v>DIVIDENDOS</v>
          </cell>
        </row>
        <row r="172">
          <cell r="B172">
            <v>43008</v>
          </cell>
          <cell r="C172">
            <v>4</v>
          </cell>
          <cell r="D172" t="str">
            <v>TAEE11</v>
          </cell>
          <cell r="E172">
            <v>0.39</v>
          </cell>
          <cell r="F172">
            <v>0</v>
          </cell>
          <cell r="G172">
            <v>0</v>
          </cell>
          <cell r="H172">
            <v>0.39</v>
          </cell>
          <cell r="I172">
            <v>0.39</v>
          </cell>
          <cell r="J172" t="str">
            <v>Rendimento taesa</v>
          </cell>
          <cell r="K172" t="str">
            <v>AÇÕES</v>
          </cell>
          <cell r="L172" t="str">
            <v>DIVIDENDOS</v>
          </cell>
        </row>
        <row r="173">
          <cell r="B173">
            <v>43008</v>
          </cell>
          <cell r="C173">
            <v>14</v>
          </cell>
          <cell r="D173" t="str">
            <v>BBSE3</v>
          </cell>
          <cell r="E173">
            <v>78.09</v>
          </cell>
          <cell r="F173">
            <v>0</v>
          </cell>
          <cell r="G173">
            <v>0</v>
          </cell>
          <cell r="H173">
            <v>78.09</v>
          </cell>
          <cell r="I173">
            <v>78.09</v>
          </cell>
          <cell r="J173" t="str">
            <v>Rendimento bb seguridade</v>
          </cell>
          <cell r="K173" t="str">
            <v>AÇÕES</v>
          </cell>
          <cell r="L173" t="str">
            <v>DIVIDENDOS</v>
          </cell>
        </row>
        <row r="174">
          <cell r="B174">
            <v>43008</v>
          </cell>
          <cell r="C174">
            <v>14</v>
          </cell>
          <cell r="D174" t="str">
            <v>BBSE3</v>
          </cell>
          <cell r="E174">
            <v>0.83</v>
          </cell>
          <cell r="F174">
            <v>0</v>
          </cell>
          <cell r="G174">
            <v>0</v>
          </cell>
          <cell r="H174">
            <v>0.83</v>
          </cell>
          <cell r="I174">
            <v>0.83</v>
          </cell>
          <cell r="J174" t="str">
            <v>Rendimento bb seguridade</v>
          </cell>
          <cell r="K174" t="str">
            <v>AÇÕES</v>
          </cell>
          <cell r="L174" t="str">
            <v>DIVIDENDOS</v>
          </cell>
        </row>
        <row r="175">
          <cell r="B175">
            <v>43008</v>
          </cell>
          <cell r="C175">
            <v>14</v>
          </cell>
          <cell r="D175" t="str">
            <v>ITSA3</v>
          </cell>
          <cell r="E175">
            <v>39.505882352941178</v>
          </cell>
          <cell r="F175">
            <v>0</v>
          </cell>
          <cell r="G175">
            <v>-5.9258823529411799</v>
          </cell>
          <cell r="H175">
            <v>33.58</v>
          </cell>
          <cell r="I175">
            <v>33.58</v>
          </cell>
          <cell r="J175" t="str">
            <v>Rendimento itausa</v>
          </cell>
          <cell r="K175" t="str">
            <v>AÇÕES</v>
          </cell>
          <cell r="L175" t="str">
            <v>JSCP</v>
          </cell>
        </row>
        <row r="176">
          <cell r="B176">
            <v>43008</v>
          </cell>
          <cell r="C176">
            <v>4</v>
          </cell>
          <cell r="D176" t="str">
            <v>TAEE11</v>
          </cell>
          <cell r="E176">
            <v>0.39</v>
          </cell>
          <cell r="F176">
            <v>0</v>
          </cell>
          <cell r="G176">
            <v>0</v>
          </cell>
          <cell r="H176">
            <v>0.39</v>
          </cell>
          <cell r="I176">
            <v>0.39</v>
          </cell>
          <cell r="J176" t="str">
            <v>Rendimento taesa</v>
          </cell>
          <cell r="K176" t="str">
            <v>AÇÕES</v>
          </cell>
          <cell r="L176" t="str">
            <v>DIVIDENDOS</v>
          </cell>
        </row>
        <row r="177">
          <cell r="B177">
            <v>43008</v>
          </cell>
          <cell r="C177">
            <v>4</v>
          </cell>
          <cell r="D177" t="str">
            <v>TAEE11</v>
          </cell>
          <cell r="E177">
            <v>40.188235294117646</v>
          </cell>
          <cell r="F177">
            <v>0</v>
          </cell>
          <cell r="G177">
            <v>-6.0282352941176498</v>
          </cell>
          <cell r="H177">
            <v>34.159999999999997</v>
          </cell>
          <cell r="I177">
            <v>34.159999999999997</v>
          </cell>
          <cell r="J177" t="str">
            <v>Rendimento taesa</v>
          </cell>
          <cell r="K177" t="str">
            <v>AÇÕES</v>
          </cell>
          <cell r="L177" t="str">
            <v>JSCP</v>
          </cell>
        </row>
        <row r="178">
          <cell r="B178">
            <v>43008</v>
          </cell>
          <cell r="C178">
            <v>4</v>
          </cell>
          <cell r="D178" t="str">
            <v>ITSA3</v>
          </cell>
          <cell r="E178">
            <v>7.5</v>
          </cell>
          <cell r="F178">
            <v>0</v>
          </cell>
          <cell r="G178">
            <v>0</v>
          </cell>
          <cell r="H178">
            <v>7.5</v>
          </cell>
          <cell r="I178">
            <v>7.5</v>
          </cell>
          <cell r="J178" t="str">
            <v>Rendimento itausa</v>
          </cell>
          <cell r="K178" t="str">
            <v>AÇÕES</v>
          </cell>
          <cell r="L178" t="str">
            <v>DIVIDENDOS</v>
          </cell>
        </row>
        <row r="179">
          <cell r="B179">
            <v>43100</v>
          </cell>
          <cell r="C179">
            <v>3</v>
          </cell>
          <cell r="D179" t="str">
            <v>TAEE11</v>
          </cell>
          <cell r="E179">
            <v>25.81</v>
          </cell>
          <cell r="F179">
            <v>0</v>
          </cell>
          <cell r="G179">
            <v>0</v>
          </cell>
          <cell r="H179">
            <v>30.89</v>
          </cell>
          <cell r="I179">
            <v>30.89</v>
          </cell>
          <cell r="J179" t="str">
            <v>Rendimento taesa</v>
          </cell>
          <cell r="K179" t="str">
            <v>AÇÕES</v>
          </cell>
          <cell r="L179" t="str">
            <v>DIVIDENDOS</v>
          </cell>
        </row>
        <row r="180">
          <cell r="B180">
            <v>43100</v>
          </cell>
          <cell r="C180">
            <v>1</v>
          </cell>
          <cell r="D180" t="str">
            <v>TAEE11</v>
          </cell>
          <cell r="E180">
            <v>27.231999999999999</v>
          </cell>
          <cell r="F180">
            <v>0</v>
          </cell>
          <cell r="G180">
            <v>-3.5519999999999996</v>
          </cell>
          <cell r="H180">
            <v>23.68</v>
          </cell>
          <cell r="I180">
            <v>23.68</v>
          </cell>
          <cell r="J180" t="str">
            <v>Rendimento irb</v>
          </cell>
          <cell r="K180" t="str">
            <v>AÇÕES</v>
          </cell>
          <cell r="L180" t="str">
            <v>JSCP</v>
          </cell>
        </row>
        <row r="181">
          <cell r="B181">
            <v>43100</v>
          </cell>
          <cell r="C181">
            <v>1</v>
          </cell>
          <cell r="D181" t="str">
            <v>SHUL4</v>
          </cell>
          <cell r="E181">
            <v>93.713499999999982</v>
          </cell>
          <cell r="F181">
            <v>0</v>
          </cell>
          <cell r="G181">
            <v>23.996500000000012</v>
          </cell>
          <cell r="H181">
            <v>117.71</v>
          </cell>
          <cell r="I181">
            <v>81.489999999999995</v>
          </cell>
          <cell r="J181" t="str">
            <v>Rendimento schulz</v>
          </cell>
          <cell r="K181" t="str">
            <v>AÇÕES</v>
          </cell>
          <cell r="L181" t="str">
            <v>JSCP</v>
          </cell>
        </row>
        <row r="182">
          <cell r="B182">
            <v>43008</v>
          </cell>
          <cell r="C182" t="str">
            <v>MARIANA</v>
          </cell>
          <cell r="D182" t="str">
            <v>SAÍDA</v>
          </cell>
          <cell r="E182">
            <v>300</v>
          </cell>
          <cell r="F182">
            <v>0</v>
          </cell>
          <cell r="G182">
            <v>0</v>
          </cell>
          <cell r="H182">
            <v>300</v>
          </cell>
          <cell r="I182">
            <v>-300</v>
          </cell>
          <cell r="J182" t="str">
            <v>Presente Gabriel e Suzana</v>
          </cell>
          <cell r="K182" t="str">
            <v>CARTEIRA</v>
          </cell>
          <cell r="L182" t="str">
            <v>REDUÇÃO CAPITAL</v>
          </cell>
        </row>
        <row r="183">
          <cell r="B183">
            <v>43008</v>
          </cell>
          <cell r="C183" t="str">
            <v>JULIANA</v>
          </cell>
          <cell r="D183" t="str">
            <v>SAÍDA</v>
          </cell>
          <cell r="E183">
            <v>300</v>
          </cell>
          <cell r="F183">
            <v>0</v>
          </cell>
          <cell r="G183">
            <v>0</v>
          </cell>
          <cell r="H183">
            <v>300</v>
          </cell>
          <cell r="I183">
            <v>-300</v>
          </cell>
          <cell r="J183" t="str">
            <v>Presente Gabriel e Suzana</v>
          </cell>
          <cell r="K183" t="str">
            <v>CARTEIRA</v>
          </cell>
          <cell r="L183" t="str">
            <v>REDUÇÃO CAPITAL</v>
          </cell>
        </row>
        <row r="184">
          <cell r="B184">
            <v>43008</v>
          </cell>
          <cell r="C184" t="str">
            <v>JUNIOR</v>
          </cell>
          <cell r="D184" t="str">
            <v>SAÍDA</v>
          </cell>
          <cell r="E184">
            <v>300</v>
          </cell>
          <cell r="F184">
            <v>0</v>
          </cell>
          <cell r="G184">
            <v>0</v>
          </cell>
          <cell r="H184">
            <v>300</v>
          </cell>
          <cell r="I184">
            <v>-300</v>
          </cell>
          <cell r="J184" t="str">
            <v>Presente Gabriel e Suzana</v>
          </cell>
          <cell r="K184" t="str">
            <v>CARTEIRA</v>
          </cell>
          <cell r="L184" t="str">
            <v>REDUÇÃO CAPITAL</v>
          </cell>
        </row>
        <row r="185">
          <cell r="B185">
            <v>43008</v>
          </cell>
          <cell r="C185" t="str">
            <v>GABRIEL E SUZANA</v>
          </cell>
          <cell r="D185" t="str">
            <v>ENTRADA</v>
          </cell>
          <cell r="E185">
            <v>900</v>
          </cell>
          <cell r="F185">
            <v>0</v>
          </cell>
          <cell r="G185">
            <v>0</v>
          </cell>
          <cell r="H185">
            <v>900</v>
          </cell>
          <cell r="I185">
            <v>900</v>
          </cell>
          <cell r="J185" t="str">
            <v>Aporte realizado</v>
          </cell>
          <cell r="K185" t="str">
            <v>CARTEIRA</v>
          </cell>
          <cell r="L185" t="str">
            <v>APORTES</v>
          </cell>
        </row>
        <row r="186">
          <cell r="B186">
            <v>43008</v>
          </cell>
          <cell r="C186">
            <v>99</v>
          </cell>
          <cell r="D186" t="str">
            <v>SAÍDA</v>
          </cell>
          <cell r="E186">
            <v>600</v>
          </cell>
          <cell r="F186">
            <v>0</v>
          </cell>
          <cell r="G186">
            <v>0</v>
          </cell>
          <cell r="H186">
            <v>600</v>
          </cell>
          <cell r="I186">
            <v>-600</v>
          </cell>
          <cell r="J186" t="str">
            <v>Despesas</v>
          </cell>
          <cell r="K186" t="str">
            <v>DESPESAS</v>
          </cell>
          <cell r="L186" t="str">
            <v>DESPESAS</v>
          </cell>
        </row>
        <row r="187">
          <cell r="B187">
            <v>43100</v>
          </cell>
          <cell r="C187">
            <v>3</v>
          </cell>
          <cell r="D187" t="str">
            <v>ITSA3</v>
          </cell>
          <cell r="E187">
            <v>13.95</v>
          </cell>
          <cell r="F187">
            <v>0</v>
          </cell>
          <cell r="G187">
            <v>0</v>
          </cell>
          <cell r="H187">
            <v>13.95</v>
          </cell>
          <cell r="I187">
            <v>13.95</v>
          </cell>
          <cell r="J187" t="str">
            <v>Rendimento itausa</v>
          </cell>
          <cell r="K187" t="str">
            <v>AÇÕES</v>
          </cell>
          <cell r="L187" t="str">
            <v>DIVIDENDOS</v>
          </cell>
        </row>
        <row r="188">
          <cell r="B188">
            <v>43100</v>
          </cell>
          <cell r="C188">
            <v>99</v>
          </cell>
          <cell r="D188" t="str">
            <v>SAÍDA</v>
          </cell>
          <cell r="E188">
            <v>10</v>
          </cell>
          <cell r="F188">
            <v>1</v>
          </cell>
          <cell r="G188">
            <v>0</v>
          </cell>
          <cell r="H188">
            <v>10</v>
          </cell>
          <cell r="I188">
            <v>-10</v>
          </cell>
          <cell r="J188" t="str">
            <v>Taxa de custódia setembro</v>
          </cell>
          <cell r="K188" t="str">
            <v>CUSTOS</v>
          </cell>
          <cell r="L188" t="str">
            <v>CUSTÓDIA</v>
          </cell>
        </row>
        <row r="189">
          <cell r="B189">
            <v>43100</v>
          </cell>
          <cell r="C189">
            <v>3</v>
          </cell>
          <cell r="D189" t="str">
            <v>HGTX3</v>
          </cell>
          <cell r="E189">
            <v>30.89</v>
          </cell>
          <cell r="F189">
            <v>0</v>
          </cell>
          <cell r="G189">
            <v>0</v>
          </cell>
          <cell r="H189">
            <v>30.89</v>
          </cell>
          <cell r="I189">
            <v>30.89</v>
          </cell>
          <cell r="J189" t="str">
            <v>Rendimento hering</v>
          </cell>
          <cell r="K189" t="str">
            <v>AÇÕES</v>
          </cell>
          <cell r="L189" t="str">
            <v>DIVIDENDOS</v>
          </cell>
        </row>
        <row r="190">
          <cell r="B190">
            <v>43100</v>
          </cell>
          <cell r="C190">
            <v>99</v>
          </cell>
          <cell r="D190" t="str">
            <v>SAÍDA</v>
          </cell>
          <cell r="E190">
            <v>10</v>
          </cell>
          <cell r="F190">
            <v>1</v>
          </cell>
          <cell r="G190">
            <v>0</v>
          </cell>
          <cell r="H190">
            <v>10</v>
          </cell>
          <cell r="I190">
            <v>-10</v>
          </cell>
          <cell r="J190" t="str">
            <v>Taxa de custódia outubro</v>
          </cell>
          <cell r="K190" t="str">
            <v>CUSTOS</v>
          </cell>
          <cell r="L190" t="str">
            <v>CUSTÓDIA</v>
          </cell>
        </row>
        <row r="191">
          <cell r="B191">
            <v>43100</v>
          </cell>
          <cell r="C191">
            <v>1</v>
          </cell>
          <cell r="D191" t="str">
            <v>IRBR3</v>
          </cell>
          <cell r="E191">
            <v>56.890499999999996</v>
          </cell>
          <cell r="F191">
            <v>0</v>
          </cell>
          <cell r="G191">
            <v>-7.420499999999997</v>
          </cell>
          <cell r="H191">
            <v>49.47</v>
          </cell>
          <cell r="I191">
            <v>49.47</v>
          </cell>
          <cell r="J191" t="str">
            <v>Rendimento irb</v>
          </cell>
          <cell r="K191" t="str">
            <v>AÇÕES</v>
          </cell>
          <cell r="L191" t="str">
            <v>JSCP</v>
          </cell>
        </row>
        <row r="192">
          <cell r="B192">
            <v>43100</v>
          </cell>
          <cell r="C192">
            <v>3</v>
          </cell>
          <cell r="D192" t="str">
            <v>GRND3</v>
          </cell>
          <cell r="E192">
            <v>24.43</v>
          </cell>
          <cell r="F192">
            <v>0</v>
          </cell>
          <cell r="G192">
            <v>0</v>
          </cell>
          <cell r="H192">
            <v>30.89</v>
          </cell>
          <cell r="I192">
            <v>30.89</v>
          </cell>
          <cell r="J192" t="str">
            <v>Rendimento grendene</v>
          </cell>
          <cell r="K192" t="str">
            <v>AÇÕES</v>
          </cell>
          <cell r="L192" t="str">
            <v>DIVIDENDOS</v>
          </cell>
        </row>
        <row r="193">
          <cell r="B193">
            <v>43100</v>
          </cell>
          <cell r="C193">
            <v>3</v>
          </cell>
          <cell r="D193" t="str">
            <v>TAEE11</v>
          </cell>
          <cell r="E193">
            <v>25.81</v>
          </cell>
          <cell r="F193">
            <v>0</v>
          </cell>
          <cell r="G193">
            <v>0</v>
          </cell>
          <cell r="H193">
            <v>30.89</v>
          </cell>
          <cell r="I193">
            <v>30.89</v>
          </cell>
          <cell r="J193" t="str">
            <v>Rendimento taesa</v>
          </cell>
          <cell r="K193" t="str">
            <v>AÇÕES</v>
          </cell>
          <cell r="L193" t="str">
            <v>DIVIDENDOS</v>
          </cell>
        </row>
        <row r="194">
          <cell r="B194">
            <v>43100</v>
          </cell>
          <cell r="C194">
            <v>1</v>
          </cell>
          <cell r="D194" t="str">
            <v>TAEE11</v>
          </cell>
          <cell r="E194">
            <v>27.231999999999999</v>
          </cell>
          <cell r="F194">
            <v>0</v>
          </cell>
          <cell r="G194">
            <v>-3.5519999999999996</v>
          </cell>
          <cell r="H194">
            <v>23.68</v>
          </cell>
          <cell r="I194">
            <v>23.68</v>
          </cell>
          <cell r="J194" t="str">
            <v>Rendimento irb</v>
          </cell>
          <cell r="K194" t="str">
            <v>AÇÕES</v>
          </cell>
          <cell r="L194" t="str">
            <v>JSCP</v>
          </cell>
        </row>
        <row r="195">
          <cell r="B195">
            <v>43100</v>
          </cell>
          <cell r="C195">
            <v>1</v>
          </cell>
          <cell r="D195" t="str">
            <v>SHUL4</v>
          </cell>
          <cell r="E195">
            <v>135.36649999999997</v>
          </cell>
          <cell r="F195">
            <v>0</v>
          </cell>
          <cell r="G195">
            <v>-17.65649999999998</v>
          </cell>
          <cell r="H195">
            <v>117.71</v>
          </cell>
          <cell r="I195">
            <v>117.71</v>
          </cell>
          <cell r="J195" t="str">
            <v>Rendimento schulz</v>
          </cell>
          <cell r="K195" t="str">
            <v>AÇÕES</v>
          </cell>
          <cell r="L195" t="str">
            <v>JSCP</v>
          </cell>
        </row>
        <row r="196">
          <cell r="B196">
            <v>43100</v>
          </cell>
          <cell r="C196">
            <v>99</v>
          </cell>
          <cell r="D196" t="str">
            <v>SAÍDA</v>
          </cell>
          <cell r="E196">
            <v>10</v>
          </cell>
          <cell r="F196">
            <v>1</v>
          </cell>
          <cell r="G196">
            <v>0</v>
          </cell>
          <cell r="H196">
            <v>10</v>
          </cell>
          <cell r="I196">
            <v>-10</v>
          </cell>
          <cell r="J196" t="str">
            <v>Taxa de custódia novembro</v>
          </cell>
          <cell r="K196" t="str">
            <v>CUSTOS</v>
          </cell>
          <cell r="L196" t="str">
            <v>CUSTÓDIA</v>
          </cell>
        </row>
        <row r="197">
          <cell r="B197">
            <v>43100</v>
          </cell>
          <cell r="C197">
            <v>3</v>
          </cell>
          <cell r="D197" t="str">
            <v>TAEE11</v>
          </cell>
          <cell r="E197">
            <v>25.81</v>
          </cell>
          <cell r="F197">
            <v>0</v>
          </cell>
          <cell r="G197">
            <v>0</v>
          </cell>
          <cell r="H197">
            <v>30.89</v>
          </cell>
          <cell r="I197">
            <v>30.89</v>
          </cell>
          <cell r="J197" t="str">
            <v>Rendimento taesa</v>
          </cell>
          <cell r="K197" t="str">
            <v>AÇÕES</v>
          </cell>
          <cell r="L197" t="str">
            <v>DIVIDENDOS</v>
          </cell>
        </row>
        <row r="198">
          <cell r="B198">
            <v>43100</v>
          </cell>
          <cell r="C198">
            <v>1</v>
          </cell>
          <cell r="D198" t="str">
            <v>TAEE11</v>
          </cell>
          <cell r="E198">
            <v>27.231999999999999</v>
          </cell>
          <cell r="F198">
            <v>0</v>
          </cell>
          <cell r="G198">
            <v>-3.5519999999999996</v>
          </cell>
          <cell r="H198">
            <v>23.68</v>
          </cell>
          <cell r="I198">
            <v>23.68</v>
          </cell>
          <cell r="J198" t="str">
            <v>Rendimento irb</v>
          </cell>
          <cell r="K198" t="str">
            <v>AÇÕES</v>
          </cell>
          <cell r="L198" t="str">
            <v>JSCP</v>
          </cell>
        </row>
        <row r="199">
          <cell r="B199">
            <v>43100</v>
          </cell>
          <cell r="C199">
            <v>1</v>
          </cell>
          <cell r="D199" t="str">
            <v>SHUL4</v>
          </cell>
          <cell r="E199">
            <v>135.36649999999997</v>
          </cell>
          <cell r="F199">
            <v>0</v>
          </cell>
          <cell r="G199">
            <v>-17.65649999999998</v>
          </cell>
          <cell r="H199">
            <v>117.71</v>
          </cell>
          <cell r="I199">
            <v>117.71</v>
          </cell>
          <cell r="J199" t="str">
            <v>Rendimento schulz</v>
          </cell>
          <cell r="K199" t="str">
            <v>AÇÕES</v>
          </cell>
          <cell r="L199" t="str">
            <v>JSCP</v>
          </cell>
        </row>
        <row r="200">
          <cell r="B200">
            <v>43100</v>
          </cell>
          <cell r="C200">
            <v>99</v>
          </cell>
          <cell r="D200" t="str">
            <v>SAÍDA</v>
          </cell>
          <cell r="E200">
            <v>10</v>
          </cell>
          <cell r="F200">
            <v>1</v>
          </cell>
          <cell r="G200">
            <v>0</v>
          </cell>
          <cell r="H200">
            <v>10</v>
          </cell>
          <cell r="I200">
            <v>-10</v>
          </cell>
          <cell r="J200" t="str">
            <v>Taxa de custódia novembro</v>
          </cell>
          <cell r="K200" t="str">
            <v>CUSTOS</v>
          </cell>
          <cell r="L200" t="str">
            <v>CUSTÓDIA</v>
          </cell>
        </row>
        <row r="201">
          <cell r="B201">
            <v>43100</v>
          </cell>
          <cell r="C201">
            <v>1</v>
          </cell>
          <cell r="D201" t="str">
            <v>SHUL4</v>
          </cell>
          <cell r="E201">
            <v>93.713499999999982</v>
          </cell>
          <cell r="F201">
            <v>0</v>
          </cell>
          <cell r="G201">
            <v>-12.223499999999987</v>
          </cell>
          <cell r="H201">
            <v>81.489999999999995</v>
          </cell>
          <cell r="I201">
            <v>81.489999999999995</v>
          </cell>
          <cell r="J201" t="str">
            <v>Rendimento schulz</v>
          </cell>
          <cell r="K201" t="str">
            <v>AÇÕES</v>
          </cell>
          <cell r="L201" t="str">
            <v>JSCP</v>
          </cell>
        </row>
        <row r="202">
          <cell r="B202">
            <v>43100</v>
          </cell>
          <cell r="C202" t="str">
            <v>JUNIOR</v>
          </cell>
          <cell r="D202" t="str">
            <v>ENTRADA</v>
          </cell>
          <cell r="E202">
            <v>6200</v>
          </cell>
          <cell r="F202">
            <v>0</v>
          </cell>
          <cell r="G202">
            <v>0</v>
          </cell>
          <cell r="H202">
            <v>6200</v>
          </cell>
          <cell r="I202">
            <v>6200</v>
          </cell>
          <cell r="J202" t="str">
            <v>Aporte realizado</v>
          </cell>
          <cell r="K202" t="str">
            <v>CARTEIRA</v>
          </cell>
          <cell r="L202" t="str">
            <v>APORTES</v>
          </cell>
        </row>
        <row r="203">
          <cell r="B203">
            <v>43100</v>
          </cell>
          <cell r="C203">
            <v>3</v>
          </cell>
          <cell r="D203" t="str">
            <v>HGTX3</v>
          </cell>
          <cell r="E203">
            <v>30.89</v>
          </cell>
          <cell r="F203">
            <v>0</v>
          </cell>
          <cell r="G203">
            <v>-8.8300000000000018</v>
          </cell>
          <cell r="H203">
            <v>22.06</v>
          </cell>
          <cell r="I203">
            <v>22.06</v>
          </cell>
          <cell r="J203" t="str">
            <v>Rendimento hering</v>
          </cell>
          <cell r="K203" t="str">
            <v>AÇÕES</v>
          </cell>
          <cell r="L203" t="str">
            <v>JSCP</v>
          </cell>
        </row>
        <row r="204">
          <cell r="B204">
            <v>43100</v>
          </cell>
          <cell r="C204">
            <v>1</v>
          </cell>
          <cell r="D204" t="str">
            <v>OMGE3</v>
          </cell>
          <cell r="E204">
            <v>17.02</v>
          </cell>
          <cell r="F204">
            <v>300</v>
          </cell>
          <cell r="G204">
            <v>0</v>
          </cell>
          <cell r="H204">
            <v>5107</v>
          </cell>
          <cell r="I204">
            <v>-5107</v>
          </cell>
          <cell r="J204" t="str">
            <v>Compra de 384 papéis da OMEGA</v>
          </cell>
          <cell r="K204" t="str">
            <v>AÇÕES</v>
          </cell>
          <cell r="L204" t="str">
            <v>COMPRA</v>
          </cell>
        </row>
        <row r="205">
          <cell r="B205">
            <v>43008</v>
          </cell>
          <cell r="C205">
            <v>99</v>
          </cell>
          <cell r="D205" t="str">
            <v>SAÍDA</v>
          </cell>
          <cell r="E205">
            <v>8.1199999999999992</v>
          </cell>
          <cell r="F205">
            <v>0</v>
          </cell>
          <cell r="G205">
            <v>0</v>
          </cell>
          <cell r="H205">
            <v>11.85</v>
          </cell>
          <cell r="I205">
            <v>-11.85</v>
          </cell>
          <cell r="J205" t="str">
            <v>Custo Corretagem</v>
          </cell>
          <cell r="K205" t="str">
            <v>CUSTOS</v>
          </cell>
          <cell r="L205" t="str">
            <v>BMF</v>
          </cell>
        </row>
        <row r="206">
          <cell r="B206">
            <v>43190</v>
          </cell>
          <cell r="C206">
            <v>99</v>
          </cell>
          <cell r="D206" t="str">
            <v>SAÍDA</v>
          </cell>
          <cell r="E206">
            <v>16.22</v>
          </cell>
          <cell r="F206">
            <v>0</v>
          </cell>
          <cell r="G206">
            <v>0</v>
          </cell>
          <cell r="H206">
            <v>16.22</v>
          </cell>
          <cell r="I206">
            <v>-16.22</v>
          </cell>
          <cell r="J206" t="str">
            <v>Taxas Operação Tesouro Direto</v>
          </cell>
          <cell r="K206" t="str">
            <v>CUSTOS</v>
          </cell>
          <cell r="L206" t="str">
            <v>TAXAS</v>
          </cell>
        </row>
        <row r="207">
          <cell r="B207">
            <v>43190</v>
          </cell>
          <cell r="C207">
            <v>8</v>
          </cell>
          <cell r="D207" t="str">
            <v>LTN</v>
          </cell>
          <cell r="E207">
            <v>3990</v>
          </cell>
          <cell r="F207">
            <v>4</v>
          </cell>
          <cell r="G207">
            <v>-163.47</v>
          </cell>
          <cell r="H207">
            <v>3826.53</v>
          </cell>
          <cell r="I207">
            <v>3826.53</v>
          </cell>
          <cell r="J207" t="str">
            <v>Liquidação Títulos  4 títulos</v>
          </cell>
          <cell r="K207" t="str">
            <v>RENDA FIXA</v>
          </cell>
          <cell r="L207" t="str">
            <v>RESGATE</v>
          </cell>
        </row>
        <row r="208">
          <cell r="B208">
            <v>43190</v>
          </cell>
          <cell r="C208">
            <v>9</v>
          </cell>
          <cell r="D208" t="str">
            <v>NTNF</v>
          </cell>
          <cell r="E208">
            <v>184.96</v>
          </cell>
          <cell r="F208">
            <v>0</v>
          </cell>
          <cell r="G208">
            <v>-29.28</v>
          </cell>
          <cell r="H208">
            <v>155.68</v>
          </cell>
          <cell r="I208">
            <v>155.68</v>
          </cell>
          <cell r="J208" t="str">
            <v>Rendimentos título semestral, líquido de IR</v>
          </cell>
          <cell r="K208" t="str">
            <v>RENDA FIXA</v>
          </cell>
          <cell r="L208" t="str">
            <v>JUROS</v>
          </cell>
        </row>
        <row r="209">
          <cell r="B209">
            <v>43190</v>
          </cell>
          <cell r="C209">
            <v>11</v>
          </cell>
          <cell r="D209" t="str">
            <v>CDI/CDB</v>
          </cell>
          <cell r="E209">
            <v>7329.75</v>
          </cell>
          <cell r="F209">
            <v>0</v>
          </cell>
          <cell r="G209">
            <v>0</v>
          </cell>
          <cell r="H209">
            <v>7329.75</v>
          </cell>
          <cell r="I209">
            <v>7329.75</v>
          </cell>
          <cell r="J209" t="str">
            <v>Montante aplicado CDB Itau (3 anos)</v>
          </cell>
          <cell r="K209" t="str">
            <v>RENDA FIXA</v>
          </cell>
          <cell r="L209" t="str">
            <v>RESGATE</v>
          </cell>
        </row>
        <row r="210">
          <cell r="B210">
            <v>43190</v>
          </cell>
          <cell r="C210">
            <v>15</v>
          </cell>
          <cell r="D210" t="str">
            <v>VALE5</v>
          </cell>
          <cell r="E210">
            <v>33.46</v>
          </cell>
          <cell r="F210">
            <v>0</v>
          </cell>
          <cell r="G210">
            <v>0</v>
          </cell>
          <cell r="H210">
            <v>33.46</v>
          </cell>
          <cell r="I210">
            <v>33.46</v>
          </cell>
          <cell r="J210" t="str">
            <v>Frações papel vale3</v>
          </cell>
          <cell r="K210" t="str">
            <v>AÇÕES</v>
          </cell>
          <cell r="L210" t="str">
            <v>DIVIDENDOS</v>
          </cell>
        </row>
        <row r="211">
          <cell r="B211">
            <v>43190</v>
          </cell>
          <cell r="C211">
            <v>99</v>
          </cell>
          <cell r="D211" t="str">
            <v>SAÍDA</v>
          </cell>
          <cell r="E211">
            <v>20</v>
          </cell>
          <cell r="F211">
            <v>2</v>
          </cell>
          <cell r="G211">
            <v>0</v>
          </cell>
          <cell r="H211">
            <v>20</v>
          </cell>
          <cell r="I211">
            <v>-20</v>
          </cell>
          <cell r="J211" t="str">
            <v>Taxa de custódia jan/fev</v>
          </cell>
          <cell r="K211" t="str">
            <v>CUSTOS</v>
          </cell>
          <cell r="L211" t="str">
            <v>CUSTÓDIA</v>
          </cell>
        </row>
        <row r="212">
          <cell r="B212">
            <v>43190</v>
          </cell>
          <cell r="C212">
            <v>3</v>
          </cell>
          <cell r="D212" t="str">
            <v>ITSA3</v>
          </cell>
          <cell r="E212">
            <v>7.5</v>
          </cell>
          <cell r="F212">
            <v>0</v>
          </cell>
          <cell r="G212">
            <v>0</v>
          </cell>
          <cell r="H212">
            <v>7.5</v>
          </cell>
          <cell r="I212">
            <v>7.5</v>
          </cell>
          <cell r="J212" t="str">
            <v>Rendimento itausa</v>
          </cell>
          <cell r="K212" t="str">
            <v>AÇÕES</v>
          </cell>
          <cell r="L212" t="str">
            <v>DIVIDENDOS</v>
          </cell>
        </row>
        <row r="213">
          <cell r="B213">
            <v>43190</v>
          </cell>
          <cell r="C213">
            <v>14</v>
          </cell>
          <cell r="D213" t="str">
            <v>BBSE3</v>
          </cell>
          <cell r="E213">
            <v>95.509999999999991</v>
          </cell>
          <cell r="F213">
            <v>0</v>
          </cell>
          <cell r="G213">
            <v>0</v>
          </cell>
          <cell r="H213">
            <v>95.509999999999991</v>
          </cell>
          <cell r="I213">
            <v>95.509999999999991</v>
          </cell>
          <cell r="J213" t="str">
            <v>Rendimento bb seguridades</v>
          </cell>
          <cell r="K213" t="str">
            <v>AÇÕES</v>
          </cell>
          <cell r="L213" t="str">
            <v>DIVIDENDOS</v>
          </cell>
        </row>
        <row r="214">
          <cell r="B214">
            <v>43190</v>
          </cell>
          <cell r="C214">
            <v>3</v>
          </cell>
          <cell r="D214" t="str">
            <v>ITSA3</v>
          </cell>
          <cell r="E214">
            <v>102.53</v>
          </cell>
          <cell r="F214">
            <v>0</v>
          </cell>
          <cell r="G214">
            <v>0</v>
          </cell>
          <cell r="H214">
            <v>102.53</v>
          </cell>
          <cell r="I214">
            <v>102.53</v>
          </cell>
          <cell r="J214" t="str">
            <v>Rendimento itausa</v>
          </cell>
          <cell r="K214" t="str">
            <v>AÇÕES</v>
          </cell>
          <cell r="L214" t="str">
            <v>DIVIDENDOS</v>
          </cell>
        </row>
        <row r="215">
          <cell r="B215">
            <v>43190</v>
          </cell>
          <cell r="C215">
            <v>3</v>
          </cell>
          <cell r="D215" t="str">
            <v>ITSA3</v>
          </cell>
          <cell r="E215">
            <v>152.77749999999997</v>
          </cell>
          <cell r="F215">
            <v>0</v>
          </cell>
          <cell r="G215">
            <v>-19.927499999999981</v>
          </cell>
          <cell r="H215">
            <v>132.85</v>
          </cell>
          <cell r="I215">
            <v>132.85</v>
          </cell>
          <cell r="J215" t="str">
            <v>Rendimento itausa</v>
          </cell>
          <cell r="K215" t="str">
            <v>AÇÕES</v>
          </cell>
          <cell r="L215" t="str">
            <v>JSCP</v>
          </cell>
        </row>
        <row r="216">
          <cell r="B216">
            <v>43190</v>
          </cell>
          <cell r="C216">
            <v>3</v>
          </cell>
          <cell r="D216" t="str">
            <v>ITSA3</v>
          </cell>
          <cell r="E216">
            <v>339.99749999999995</v>
          </cell>
          <cell r="F216">
            <v>0</v>
          </cell>
          <cell r="G216">
            <v>-44.347499999999968</v>
          </cell>
          <cell r="H216">
            <v>295.64999999999998</v>
          </cell>
          <cell r="I216">
            <v>295.64999999999998</v>
          </cell>
          <cell r="J216" t="str">
            <v>Rendimento itausa</v>
          </cell>
          <cell r="K216" t="str">
            <v>AÇÕES</v>
          </cell>
          <cell r="L216" t="str">
            <v>JSCP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A3" t="str">
            <v>OK</v>
          </cell>
          <cell r="B3" t="str">
            <v>EMPRESA</v>
          </cell>
          <cell r="C3" t="str">
            <v>SCHULZ</v>
          </cell>
          <cell r="D3">
            <v>1</v>
          </cell>
          <cell r="F3">
            <v>38717</v>
          </cell>
          <cell r="G3">
            <v>38807</v>
          </cell>
          <cell r="H3">
            <v>38898</v>
          </cell>
          <cell r="I3">
            <v>38990</v>
          </cell>
          <cell r="J3">
            <v>39082</v>
          </cell>
          <cell r="K3">
            <v>39172</v>
          </cell>
          <cell r="L3">
            <v>39263</v>
          </cell>
          <cell r="M3">
            <v>39355</v>
          </cell>
          <cell r="N3">
            <v>39447</v>
          </cell>
          <cell r="O3">
            <v>39538</v>
          </cell>
          <cell r="P3">
            <v>39629</v>
          </cell>
          <cell r="Q3">
            <v>39721</v>
          </cell>
          <cell r="R3">
            <v>39813</v>
          </cell>
          <cell r="S3">
            <v>39903</v>
          </cell>
          <cell r="T3">
            <v>39994</v>
          </cell>
          <cell r="U3">
            <v>40086</v>
          </cell>
          <cell r="V3">
            <v>40178</v>
          </cell>
          <cell r="W3">
            <v>40268</v>
          </cell>
          <cell r="X3">
            <v>40359</v>
          </cell>
          <cell r="Y3">
            <v>40451</v>
          </cell>
          <cell r="Z3">
            <v>40543</v>
          </cell>
          <cell r="AA3">
            <v>40633</v>
          </cell>
          <cell r="AB3">
            <v>40724</v>
          </cell>
          <cell r="AC3">
            <v>40816</v>
          </cell>
          <cell r="AD3">
            <v>40908</v>
          </cell>
          <cell r="AE3">
            <v>40999</v>
          </cell>
          <cell r="AF3">
            <v>41090</v>
          </cell>
          <cell r="AG3">
            <v>41182</v>
          </cell>
          <cell r="AH3">
            <v>41274</v>
          </cell>
          <cell r="AI3">
            <v>41364</v>
          </cell>
          <cell r="AJ3">
            <v>41455</v>
          </cell>
          <cell r="AK3">
            <v>41547</v>
          </cell>
          <cell r="AL3">
            <v>41639</v>
          </cell>
          <cell r="AM3">
            <v>41729</v>
          </cell>
          <cell r="AN3">
            <v>41820</v>
          </cell>
          <cell r="AO3">
            <v>41912</v>
          </cell>
          <cell r="AP3">
            <v>42004</v>
          </cell>
          <cell r="AQ3">
            <v>42094</v>
          </cell>
          <cell r="AR3">
            <v>42185</v>
          </cell>
          <cell r="AS3">
            <v>42277</v>
          </cell>
          <cell r="AT3">
            <v>42369</v>
          </cell>
          <cell r="AU3">
            <v>42460</v>
          </cell>
          <cell r="AV3">
            <v>42551</v>
          </cell>
          <cell r="AW3">
            <v>42643</v>
          </cell>
          <cell r="AX3">
            <v>42735</v>
          </cell>
          <cell r="AY3">
            <v>42825</v>
          </cell>
          <cell r="AZ3">
            <v>42916</v>
          </cell>
          <cell r="BA3">
            <v>43008</v>
          </cell>
          <cell r="BB3">
            <v>43100</v>
          </cell>
          <cell r="BC3">
            <v>43190</v>
          </cell>
          <cell r="BD3">
            <v>43281</v>
          </cell>
          <cell r="BE3">
            <v>43373</v>
          </cell>
          <cell r="BF3">
            <v>43465</v>
          </cell>
          <cell r="BG3">
            <v>43555</v>
          </cell>
          <cell r="BH3">
            <v>43646</v>
          </cell>
          <cell r="BI3">
            <v>43738</v>
          </cell>
          <cell r="BJ3">
            <v>43830</v>
          </cell>
          <cell r="BK3">
            <v>43921</v>
          </cell>
          <cell r="BL3">
            <v>44012</v>
          </cell>
          <cell r="BM3">
            <v>44104</v>
          </cell>
          <cell r="BN3">
            <v>44196</v>
          </cell>
          <cell r="BO3">
            <v>44286</v>
          </cell>
          <cell r="BP3">
            <v>44377</v>
          </cell>
          <cell r="BQ3">
            <v>44469</v>
          </cell>
          <cell r="BR3">
            <v>44561</v>
          </cell>
          <cell r="BS3">
            <v>44651</v>
          </cell>
          <cell r="BT3">
            <v>44742</v>
          </cell>
          <cell r="BU3">
            <v>44834</v>
          </cell>
          <cell r="BV3">
            <v>44926</v>
          </cell>
          <cell r="BW3">
            <v>45016</v>
          </cell>
          <cell r="BX3">
            <v>45107</v>
          </cell>
          <cell r="BY3">
            <v>45199</v>
          </cell>
          <cell r="BZ3">
            <v>45291</v>
          </cell>
          <cell r="CA3">
            <v>45382</v>
          </cell>
          <cell r="CB3">
            <v>45473</v>
          </cell>
          <cell r="CC3">
            <v>45565</v>
          </cell>
          <cell r="CD3">
            <v>45657</v>
          </cell>
          <cell r="CE3">
            <v>45747</v>
          </cell>
          <cell r="CF3">
            <v>45838</v>
          </cell>
          <cell r="CG3">
            <v>45930</v>
          </cell>
          <cell r="CH3">
            <v>46022</v>
          </cell>
          <cell r="CJ3">
            <v>39082</v>
          </cell>
          <cell r="CK3">
            <v>39447</v>
          </cell>
          <cell r="CL3">
            <v>39813</v>
          </cell>
          <cell r="CM3">
            <v>40178</v>
          </cell>
          <cell r="CN3">
            <v>40543</v>
          </cell>
          <cell r="CO3">
            <v>40908</v>
          </cell>
          <cell r="CP3">
            <v>41274</v>
          </cell>
          <cell r="CQ3">
            <v>41639</v>
          </cell>
          <cell r="CR3">
            <v>42004</v>
          </cell>
          <cell r="CS3">
            <v>42369</v>
          </cell>
          <cell r="CT3">
            <v>42735</v>
          </cell>
          <cell r="CU3">
            <v>43100</v>
          </cell>
          <cell r="CV3">
            <v>43465</v>
          </cell>
          <cell r="CW3">
            <v>43830</v>
          </cell>
          <cell r="CX3">
            <v>44196</v>
          </cell>
          <cell r="CY3">
            <v>44561</v>
          </cell>
          <cell r="CZ3">
            <v>44926</v>
          </cell>
          <cell r="DA3">
            <v>45291</v>
          </cell>
          <cell r="DB3">
            <v>45657</v>
          </cell>
          <cell r="DC3">
            <v>46022</v>
          </cell>
        </row>
      </sheetData>
      <sheetData sheetId="12" refreshError="1"/>
      <sheetData sheetId="13" refreshError="1"/>
      <sheetData sheetId="14" refreshError="1"/>
      <sheetData sheetId="15" refreshError="1"/>
      <sheetData sheetId="16" refreshError="1"/>
      <sheetData sheetId="17" refreshError="1"/>
      <sheetData sheetId="18">
        <row r="3">
          <cell r="E3" t="str">
            <v>Balance Sheet</v>
          </cell>
          <cell r="F3" t="str">
            <v>COD</v>
          </cell>
          <cell r="G3" t="str">
            <v>Income Statement</v>
          </cell>
          <cell r="H3" t="str">
            <v>COD</v>
          </cell>
          <cell r="I3" t="str">
            <v xml:space="preserve">Cash Flow </v>
          </cell>
          <cell r="J3" t="str">
            <v>COD</v>
          </cell>
        </row>
        <row r="4">
          <cell r="E4" t="str">
            <v>Cash and Equivalents</v>
          </cell>
          <cell r="F4" t="str">
            <v>CE</v>
          </cell>
          <cell r="G4" t="str">
            <v>Gross Revenues</v>
          </cell>
          <cell r="H4" t="str">
            <v>GR</v>
          </cell>
          <cell r="I4" t="str">
            <v>Net Income</v>
          </cell>
          <cell r="J4" t="str">
            <v>NIFC</v>
          </cell>
        </row>
        <row r="5">
          <cell r="E5" t="str">
            <v>Accounts Receivable</v>
          </cell>
          <cell r="F5" t="str">
            <v>AR</v>
          </cell>
          <cell r="G5" t="str">
            <v>Sales Taxes</v>
          </cell>
          <cell r="H5" t="str">
            <v>ST</v>
          </cell>
          <cell r="I5" t="str">
            <v>Depreciation, Amortizations</v>
          </cell>
          <cell r="J5" t="str">
            <v>DPAFC</v>
          </cell>
        </row>
        <row r="6">
          <cell r="E6" t="str">
            <v>Inventory</v>
          </cell>
          <cell r="F6" t="str">
            <v>INV</v>
          </cell>
          <cell r="G6" t="str">
            <v>Net Revenues</v>
          </cell>
          <cell r="H6" t="str">
            <v>NR</v>
          </cell>
          <cell r="I6" t="str">
            <v>Change in Working Capital</v>
          </cell>
          <cell r="J6" t="str">
            <v>CWC</v>
          </cell>
        </row>
        <row r="7">
          <cell r="E7" t="str">
            <v>Other Current Assets</v>
          </cell>
          <cell r="F7" t="str">
            <v>OCA</v>
          </cell>
          <cell r="G7" t="str">
            <v>COGS</v>
          </cell>
          <cell r="H7" t="str">
            <v>COGS</v>
          </cell>
          <cell r="I7" t="str">
            <v>Other Long Term Assets</v>
          </cell>
          <cell r="J7" t="str">
            <v>OLTAS</v>
          </cell>
        </row>
        <row r="8">
          <cell r="E8" t="str">
            <v>Investments</v>
          </cell>
          <cell r="F8" t="str">
            <v>IVSTM</v>
          </cell>
          <cell r="G8" t="str">
            <v>Other Op.</v>
          </cell>
          <cell r="H8" t="str">
            <v>OIS</v>
          </cell>
          <cell r="I8" t="str">
            <v>Capital Expenditures</v>
          </cell>
          <cell r="J8" t="str">
            <v>CAPEX</v>
          </cell>
        </row>
        <row r="9">
          <cell r="E9" t="str">
            <v>Net Property, Plant &amp; Equipment</v>
          </cell>
          <cell r="F9" t="str">
            <v>NPPE</v>
          </cell>
          <cell r="G9" t="str">
            <v>Gross Profit</v>
          </cell>
          <cell r="H9" t="str">
            <v>GP</v>
          </cell>
          <cell r="I9" t="str">
            <v>Net Debt</v>
          </cell>
          <cell r="J9" t="str">
            <v>ND</v>
          </cell>
        </row>
        <row r="10">
          <cell r="E10" t="str">
            <v>Deffered</v>
          </cell>
          <cell r="F10" t="str">
            <v>DF</v>
          </cell>
          <cell r="G10" t="str">
            <v>SG&amp;A</v>
          </cell>
          <cell r="H10" t="str">
            <v>SGA</v>
          </cell>
          <cell r="I10" t="str">
            <v>Dividend Paid</v>
          </cell>
          <cell r="J10" t="str">
            <v>DIVP</v>
          </cell>
        </row>
        <row r="11">
          <cell r="E11" t="str">
            <v>Intangible</v>
          </cell>
          <cell r="F11" t="str">
            <v>ITGB</v>
          </cell>
          <cell r="G11" t="str">
            <v>EBITDA</v>
          </cell>
          <cell r="H11" t="str">
            <v>EBITDA</v>
          </cell>
          <cell r="I11" t="str">
            <v>Additional Equity</v>
          </cell>
          <cell r="J11" t="str">
            <v>ADDE</v>
          </cell>
        </row>
        <row r="12">
          <cell r="E12" t="str">
            <v>Other Long-Term Assets</v>
          </cell>
          <cell r="F12" t="str">
            <v>OLTA</v>
          </cell>
          <cell r="G12" t="str">
            <v>Depreciation, Amortization</v>
          </cell>
          <cell r="H12" t="str">
            <v>DPA</v>
          </cell>
          <cell r="I12" t="str">
            <v>Capital Reduction</v>
          </cell>
          <cell r="J12" t="str">
            <v>CAPR</v>
          </cell>
        </row>
        <row r="13">
          <cell r="E13" t="str">
            <v>Accounts Payable</v>
          </cell>
          <cell r="F13" t="str">
            <v>AP</v>
          </cell>
          <cell r="G13" t="str">
            <v>EBIT</v>
          </cell>
          <cell r="H13" t="str">
            <v>EBIT</v>
          </cell>
          <cell r="I13" t="str">
            <v>Other Financing Activities</v>
          </cell>
          <cell r="J13" t="str">
            <v>OFA</v>
          </cell>
        </row>
        <row r="14">
          <cell r="E14" t="str">
            <v>Dividends/Interest on Equity Payble</v>
          </cell>
          <cell r="F14" t="str">
            <v>DV</v>
          </cell>
          <cell r="G14" t="str">
            <v>Equivalence Results</v>
          </cell>
          <cell r="H14" t="str">
            <v>ER</v>
          </cell>
          <cell r="I14" t="str">
            <v>Cash Flow from Operations</v>
          </cell>
          <cell r="J14" t="str">
            <v>CFO</v>
          </cell>
        </row>
        <row r="15">
          <cell r="E15" t="str">
            <v>Short-Term Debt</v>
          </cell>
          <cell r="F15" t="str">
            <v>STD</v>
          </cell>
          <cell r="G15" t="str">
            <v>Financial Expenses</v>
          </cell>
          <cell r="H15" t="str">
            <v>FE</v>
          </cell>
          <cell r="I15" t="str">
            <v>Cash Flow from Investing Activities</v>
          </cell>
          <cell r="J15" t="str">
            <v>CFIA</v>
          </cell>
        </row>
        <row r="16">
          <cell r="E16" t="str">
            <v>Other Current Liabilities</v>
          </cell>
          <cell r="F16" t="str">
            <v>OCL</v>
          </cell>
          <cell r="G16" t="str">
            <v>Interest Income</v>
          </cell>
          <cell r="H16" t="str">
            <v>II</v>
          </cell>
          <cell r="I16" t="str">
            <v>Free Cash Flow</v>
          </cell>
          <cell r="J16" t="str">
            <v>FCF</v>
          </cell>
        </row>
        <row r="17">
          <cell r="E17" t="str">
            <v>Long-Term Debt</v>
          </cell>
          <cell r="F17" t="str">
            <v>LTD</v>
          </cell>
          <cell r="G17" t="str">
            <v>Interest Expense</v>
          </cell>
          <cell r="H17" t="str">
            <v>IE</v>
          </cell>
          <cell r="I17" t="str">
            <v>Cash at Beginning of Period</v>
          </cell>
          <cell r="J17" t="str">
            <v>CBP</v>
          </cell>
        </row>
        <row r="18">
          <cell r="E18" t="str">
            <v>Other Long-Term Liabilities</v>
          </cell>
          <cell r="F18" t="str">
            <v>OLTL</v>
          </cell>
          <cell r="G18" t="str">
            <v>Other Financial Expense</v>
          </cell>
          <cell r="H18" t="str">
            <v>OFE</v>
          </cell>
          <cell r="I18" t="str">
            <v>Investment</v>
          </cell>
          <cell r="J18" t="str">
            <v>INVSTM</v>
          </cell>
        </row>
        <row r="19">
          <cell r="E19" t="str">
            <v>Common Stockholders' Equity</v>
          </cell>
          <cell r="F19" t="str">
            <v>CSE</v>
          </cell>
          <cell r="G19" t="str">
            <v>Other Income</v>
          </cell>
          <cell r="H19" t="str">
            <v>OI</v>
          </cell>
          <cell r="I19" t="str">
            <v>Cash at End of Period</v>
          </cell>
          <cell r="J19" t="str">
            <v>CEP</v>
          </cell>
        </row>
        <row r="20">
          <cell r="E20" t="str">
            <v>Legal Reserve</v>
          </cell>
          <cell r="F20" t="str">
            <v>LR</v>
          </cell>
          <cell r="G20" t="str">
            <v>Other Expense</v>
          </cell>
          <cell r="H20" t="str">
            <v>OE</v>
          </cell>
          <cell r="I20" t="str">
            <v>Cash Flow from Financing Activities</v>
          </cell>
          <cell r="J20" t="str">
            <v>CFFA</v>
          </cell>
        </row>
        <row r="21">
          <cell r="E21" t="str">
            <v>Accumulated Earnings</v>
          </cell>
          <cell r="F21" t="str">
            <v>AE</v>
          </cell>
          <cell r="G21" t="str">
            <v>Accrued Interest Repayments</v>
          </cell>
          <cell r="H21" t="str">
            <v>AIR</v>
          </cell>
        </row>
        <row r="22">
          <cell r="E22" t="str">
            <v>Other</v>
          </cell>
          <cell r="F22" t="str">
            <v>OBS</v>
          </cell>
          <cell r="G22" t="str">
            <v>Pre-Tax Income</v>
          </cell>
          <cell r="H22" t="str">
            <v>PTI</v>
          </cell>
        </row>
        <row r="23">
          <cell r="E23" t="str">
            <v>CHECK</v>
          </cell>
          <cell r="F23" t="str">
            <v>CHK</v>
          </cell>
          <cell r="G23" t="str">
            <v>Income Tax</v>
          </cell>
          <cell r="H23" t="str">
            <v>IT</v>
          </cell>
        </row>
        <row r="24">
          <cell r="G24" t="str">
            <v>Others</v>
          </cell>
          <cell r="H24" t="str">
            <v>OTH</v>
          </cell>
        </row>
        <row r="25">
          <cell r="G25" t="str">
            <v>Social Contribution</v>
          </cell>
          <cell r="H25" t="str">
            <v>SC</v>
          </cell>
        </row>
        <row r="26">
          <cell r="G26" t="str">
            <v>Tax on Interest Income</v>
          </cell>
          <cell r="H26" t="str">
            <v>TII</v>
          </cell>
        </row>
        <row r="27">
          <cell r="G27" t="str">
            <v>Net Income</v>
          </cell>
          <cell r="H27" t="str">
            <v>NI</v>
          </cell>
        </row>
      </sheetData>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mário"/>
      <sheetName val="Projeções 2021"/>
      <sheetName val="Portfólio"/>
      <sheetName val="Contratação"/>
      <sheetName val="Geração"/>
      <sheetName val="Disponibilidade"/>
      <sheetName val="Lucro Bruto de Energia Ajustado"/>
      <sheetName val="EBITDA Ajustado"/>
      <sheetName val="Pipoca 17 e 16"/>
      <sheetName val="Dívida Líquida"/>
      <sheetName val="Amortização"/>
      <sheetName val="DRE"/>
      <sheetName val="Ativo"/>
      <sheetName val="Passivo"/>
    </sheetNames>
    <sheetDataSet>
      <sheetData sheetId="0"/>
      <sheetData sheetId="1">
        <row r="8">
          <cell r="C8" t="str">
            <v>2T21</v>
          </cell>
        </row>
        <row r="9">
          <cell r="C9" t="str">
            <v>1T21</v>
          </cell>
        </row>
        <row r="10">
          <cell r="C10" t="str">
            <v>4T20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
      <sheetName val="1997"/>
      <sheetName val="GRAF-1997"/>
      <sheetName val="GRAF-1998"/>
      <sheetName val="1998"/>
      <sheetName val="159"/>
      <sheetName val="267"/>
      <sheetName val="266"/>
      <sheetName val="367"/>
      <sheetName val="243"/>
      <sheetName val="241"/>
      <sheetName val="242"/>
      <sheetName val="157"/>
      <sheetName val="277"/>
      <sheetName val="278"/>
      <sheetName val="279"/>
      <sheetName val="280"/>
      <sheetName val="281"/>
      <sheetName val="282"/>
      <sheetName val="283"/>
      <sheetName val="160"/>
      <sheetName val="319"/>
      <sheetName val="372"/>
      <sheetName val="369"/>
      <sheetName val="297"/>
      <sheetName val="371"/>
      <sheetName val="370"/>
      <sheetName val="299"/>
      <sheetName val="298"/>
      <sheetName val="318"/>
      <sheetName val="272"/>
      <sheetName val="379"/>
      <sheetName val="374"/>
      <sheetName val="564"/>
      <sheetName val="465"/>
      <sheetName val="425"/>
      <sheetName val="444"/>
      <sheetName val="431"/>
      <sheetName val="554"/>
      <sheetName val="586"/>
      <sheetName val="557"/>
      <sheetName val="590"/>
      <sheetName val="635"/>
      <sheetName val="638"/>
      <sheetName val="787"/>
      <sheetName val="454"/>
      <sheetName val="161"/>
      <sheetName val="591"/>
      <sheetName val="761"/>
      <sheetName val="352"/>
      <sheetName val="2666"/>
      <sheetName val="2922"/>
      <sheetName val="3086"/>
      <sheetName val="2319"/>
      <sheetName val="592"/>
      <sheetName val="2548"/>
      <sheetName val="2318"/>
      <sheetName val="2558"/>
      <sheetName val="2797"/>
      <sheetName val="3219"/>
      <sheetName val="3212"/>
      <sheetName val="3396"/>
      <sheetName val="3395"/>
      <sheetName val="3328"/>
      <sheetName val="3584"/>
      <sheetName val="3583"/>
      <sheetName val="3329 "/>
      <sheetName val="3582-CO"/>
      <sheetName val="3582-GE"/>
      <sheetName val="3582"/>
      <sheetName val="3549"/>
      <sheetName val="3329-B"/>
      <sheetName val="3330"/>
      <sheetName val="3433"/>
      <sheetName val="3803"/>
      <sheetName val="3740"/>
      <sheetName val="3806"/>
      <sheetName val="3413"/>
      <sheetName val="3414"/>
      <sheetName val="3975"/>
      <sheetName val="DUPLICATAS NI 3975"/>
      <sheetName val="ACERTO"/>
      <sheetName val="4042"/>
      <sheetName val="DUPLICATAS GE NI4042"/>
      <sheetName val="DUPLICATAS NI 4219-LUCENT"/>
      <sheetName val="3975-FRETE ENTREGA"/>
      <sheetName val="4031-TESTE"/>
      <sheetName val="NI-4031"/>
      <sheetName val="NI-4031 (2)"/>
      <sheetName val="3329_"/>
      <sheetName val="DUPLICATAS_NI_3975"/>
      <sheetName val="DUPLICATAS_GE_NI4042"/>
      <sheetName val="DUPLICATAS_NI_4219-LUCENT"/>
      <sheetName val="3975-FRETE_ENTREGA"/>
      <sheetName val="NI-4031_(2)"/>
    </sheetNames>
    <sheetDataSet>
      <sheetData sheetId="0"/>
      <sheetData sheetId="1"/>
      <sheetData sheetId="2"/>
      <sheetData sheetId="3"/>
      <sheetData sheetId="4"/>
      <sheetData sheetId="5" refreshError="1">
        <row r="5">
          <cell r="E5">
            <v>1.0650999999999999</v>
          </cell>
        </row>
        <row r="6">
          <cell r="E6">
            <v>-6.469999999999998E-2</v>
          </cell>
        </row>
        <row r="10">
          <cell r="E10">
            <v>27000</v>
          </cell>
          <cell r="H10">
            <v>560</v>
          </cell>
        </row>
        <row r="20">
          <cell r="G20">
            <v>411597.28642914695</v>
          </cell>
        </row>
        <row r="48">
          <cell r="D48" t="str">
            <v xml:space="preserve">  C</v>
          </cell>
        </row>
      </sheetData>
      <sheetData sheetId="6" refreshError="1">
        <row r="16">
          <cell r="E16">
            <v>0.45995840613168842</v>
          </cell>
        </row>
      </sheetData>
      <sheetData sheetId="7"/>
      <sheetData sheetId="8"/>
      <sheetData sheetId="9"/>
      <sheetData sheetId="10"/>
      <sheetData sheetId="11"/>
      <sheetData sheetId="12" refreshError="1">
        <row r="18">
          <cell r="M18">
            <v>144192.04430816864</v>
          </cell>
        </row>
      </sheetData>
      <sheetData sheetId="13" refreshError="1">
        <row r="10">
          <cell r="C10" t="str">
            <v>05</v>
          </cell>
        </row>
      </sheetData>
      <sheetData sheetId="14" refreshError="1">
        <row r="10">
          <cell r="C10" t="str">
            <v>3</v>
          </cell>
        </row>
      </sheetData>
      <sheetData sheetId="15"/>
      <sheetData sheetId="16"/>
      <sheetData sheetId="17"/>
      <sheetData sheetId="18"/>
      <sheetData sheetId="19"/>
      <sheetData sheetId="20" refreshError="1">
        <row r="44">
          <cell r="E44">
            <v>1.0717000000000001</v>
          </cell>
        </row>
      </sheetData>
      <sheetData sheetId="21"/>
      <sheetData sheetId="22"/>
      <sheetData sheetId="23" refreshError="1">
        <row r="30">
          <cell r="E30">
            <v>494.09607033519029</v>
          </cell>
        </row>
      </sheetData>
      <sheetData sheetId="24" refreshError="1">
        <row r="5">
          <cell r="E5">
            <v>0.112</v>
          </cell>
        </row>
        <row r="6">
          <cell r="E6">
            <v>0.2</v>
          </cell>
        </row>
        <row r="23">
          <cell r="C23">
            <v>1.0824</v>
          </cell>
        </row>
      </sheetData>
      <sheetData sheetId="25" refreshError="1">
        <row r="13">
          <cell r="H13">
            <v>28556.940000000002</v>
          </cell>
          <cell r="K13">
            <v>59558.73</v>
          </cell>
          <cell r="N13">
            <v>12923.609999999999</v>
          </cell>
          <cell r="S13">
            <v>108435.35529600001</v>
          </cell>
          <cell r="T13">
            <v>101039.28000000001</v>
          </cell>
        </row>
        <row r="25">
          <cell r="E25">
            <v>1550</v>
          </cell>
        </row>
        <row r="26">
          <cell r="E26">
            <v>1183.8699999999999</v>
          </cell>
        </row>
        <row r="27">
          <cell r="E27">
            <v>16.5</v>
          </cell>
        </row>
        <row r="28">
          <cell r="E28">
            <v>5250</v>
          </cell>
        </row>
        <row r="29">
          <cell r="E29">
            <v>240.37</v>
          </cell>
        </row>
        <row r="33">
          <cell r="E33">
            <v>3.96E-3</v>
          </cell>
        </row>
        <row r="34">
          <cell r="E34">
            <v>367.5</v>
          </cell>
        </row>
        <row r="35">
          <cell r="E35">
            <v>233.76</v>
          </cell>
        </row>
        <row r="36">
          <cell r="E36">
            <v>19.47</v>
          </cell>
        </row>
      </sheetData>
      <sheetData sheetId="26"/>
      <sheetData sheetId="27"/>
      <sheetData sheetId="28" refreshError="1">
        <row r="7">
          <cell r="D7">
            <v>2</v>
          </cell>
        </row>
        <row r="9">
          <cell r="D9">
            <v>8100</v>
          </cell>
        </row>
        <row r="14">
          <cell r="K14">
            <v>11214</v>
          </cell>
        </row>
        <row r="18">
          <cell r="K18">
            <v>16511.499159999999</v>
          </cell>
          <cell r="L18">
            <v>17720.140898512</v>
          </cell>
        </row>
        <row r="25">
          <cell r="E25">
            <v>0</v>
          </cell>
        </row>
        <row r="27">
          <cell r="E27">
            <v>4.95</v>
          </cell>
        </row>
        <row r="29">
          <cell r="E29">
            <v>234.22</v>
          </cell>
        </row>
        <row r="30">
          <cell r="E30">
            <v>70.880563594047999</v>
          </cell>
        </row>
        <row r="31">
          <cell r="E31">
            <v>620</v>
          </cell>
        </row>
        <row r="33">
          <cell r="E33">
            <v>1393.34</v>
          </cell>
        </row>
      </sheetData>
      <sheetData sheetId="29"/>
      <sheetData sheetId="30"/>
      <sheetData sheetId="31"/>
      <sheetData sheetId="32"/>
      <sheetData sheetId="33"/>
      <sheetData sheetId="34"/>
      <sheetData sheetId="35" refreshError="1">
        <row r="15">
          <cell r="E15">
            <v>239.92</v>
          </cell>
          <cell r="U15">
            <v>132901.92000000001</v>
          </cell>
        </row>
        <row r="53">
          <cell r="E53">
            <v>-2730</v>
          </cell>
        </row>
      </sheetData>
      <sheetData sheetId="36" refreshError="1">
        <row r="40">
          <cell r="E40">
            <v>1.0792999999999999</v>
          </cell>
        </row>
      </sheetData>
      <sheetData sheetId="37"/>
      <sheetData sheetId="38" refreshError="1">
        <row r="2">
          <cell r="J2">
            <v>1.0915999999999999</v>
          </cell>
        </row>
        <row r="3">
          <cell r="J3">
            <v>1.0925</v>
          </cell>
        </row>
        <row r="12">
          <cell r="C12">
            <v>2068</v>
          </cell>
          <cell r="E12">
            <v>304.8</v>
          </cell>
          <cell r="G12">
            <v>178</v>
          </cell>
        </row>
        <row r="13">
          <cell r="C13">
            <v>10</v>
          </cell>
          <cell r="E13">
            <v>6</v>
          </cell>
          <cell r="G13">
            <v>4</v>
          </cell>
          <cell r="I13">
            <v>20</v>
          </cell>
        </row>
        <row r="17">
          <cell r="C17">
            <v>17200</v>
          </cell>
          <cell r="E17">
            <v>3510</v>
          </cell>
          <cell r="I17">
            <v>23530</v>
          </cell>
        </row>
        <row r="21">
          <cell r="D21">
            <v>21339.79</v>
          </cell>
          <cell r="F21">
            <v>4245.7</v>
          </cell>
          <cell r="J21">
            <v>28934.32</v>
          </cell>
        </row>
        <row r="35">
          <cell r="B35">
            <v>3.5279999999999999E-3</v>
          </cell>
        </row>
      </sheetData>
      <sheetData sheetId="39"/>
      <sheetData sheetId="40" refreshError="1">
        <row r="1">
          <cell r="U1">
            <v>1.109</v>
          </cell>
        </row>
        <row r="3">
          <cell r="U3">
            <v>31.95</v>
          </cell>
          <cell r="X3">
            <v>7</v>
          </cell>
        </row>
        <row r="17">
          <cell r="F17">
            <v>28844</v>
          </cell>
        </row>
        <row r="21">
          <cell r="I21">
            <v>3.5279999999999999E-3</v>
          </cell>
        </row>
        <row r="31">
          <cell r="D31">
            <v>593.08000000000004</v>
          </cell>
          <cell r="E31">
            <v>977.55</v>
          </cell>
          <cell r="K31">
            <v>100</v>
          </cell>
          <cell r="L31">
            <v>17.46</v>
          </cell>
          <cell r="P31">
            <v>0</v>
          </cell>
          <cell r="T31">
            <v>215.55</v>
          </cell>
        </row>
      </sheetData>
      <sheetData sheetId="41" refreshError="1">
        <row r="12">
          <cell r="I12">
            <v>7980</v>
          </cell>
        </row>
        <row r="13">
          <cell r="I13">
            <v>133</v>
          </cell>
          <cell r="K13">
            <v>300</v>
          </cell>
          <cell r="M13">
            <v>40</v>
          </cell>
        </row>
        <row r="17">
          <cell r="K17">
            <v>76800</v>
          </cell>
          <cell r="M17">
            <v>10640</v>
          </cell>
        </row>
        <row r="31">
          <cell r="P31">
            <v>869.39</v>
          </cell>
        </row>
        <row r="44">
          <cell r="P44">
            <v>2509.1859919999843</v>
          </cell>
        </row>
      </sheetData>
      <sheetData sheetId="42"/>
      <sheetData sheetId="43" refreshError="1">
        <row r="55">
          <cell r="J55">
            <v>1.7585952170000001</v>
          </cell>
        </row>
      </sheetData>
      <sheetData sheetId="44"/>
      <sheetData sheetId="45" refreshError="1">
        <row r="19">
          <cell r="P19">
            <v>121939.26302386087</v>
          </cell>
        </row>
        <row r="20">
          <cell r="P20">
            <v>34142.993646681047</v>
          </cell>
        </row>
        <row r="22">
          <cell r="P22">
            <v>23412.338500581289</v>
          </cell>
        </row>
        <row r="26">
          <cell r="E26">
            <v>423.63157894736844</v>
          </cell>
        </row>
        <row r="27">
          <cell r="E27">
            <v>600</v>
          </cell>
        </row>
        <row r="28">
          <cell r="E28">
            <v>10.3</v>
          </cell>
        </row>
        <row r="30">
          <cell r="E30">
            <v>367.5</v>
          </cell>
        </row>
        <row r="31">
          <cell r="E31">
            <v>100</v>
          </cell>
        </row>
        <row r="34">
          <cell r="E34">
            <v>203.05521181554153</v>
          </cell>
        </row>
      </sheetData>
      <sheetData sheetId="46"/>
      <sheetData sheetId="47"/>
      <sheetData sheetId="48" refreshError="1">
        <row r="31">
          <cell r="Q31">
            <v>5.9400249999999915</v>
          </cell>
          <cell r="R31">
            <v>13.36</v>
          </cell>
        </row>
      </sheetData>
      <sheetData sheetId="49"/>
      <sheetData sheetId="50"/>
      <sheetData sheetId="51"/>
      <sheetData sheetId="52"/>
      <sheetData sheetId="53"/>
      <sheetData sheetId="54"/>
      <sheetData sheetId="55"/>
      <sheetData sheetId="56" refreshError="1">
        <row r="2">
          <cell r="F2">
            <v>1.1297999999999999</v>
          </cell>
        </row>
        <row r="3">
          <cell r="F3">
            <v>1.1323000000000001</v>
          </cell>
        </row>
        <row r="4">
          <cell r="F4">
            <v>1.1499999999999999</v>
          </cell>
        </row>
        <row r="5">
          <cell r="F5">
            <v>1.1339999999999999</v>
          </cell>
        </row>
        <row r="7">
          <cell r="C7">
            <v>3</v>
          </cell>
          <cell r="E7">
            <v>11245.567999999999</v>
          </cell>
          <cell r="F7">
            <v>9000</v>
          </cell>
        </row>
        <row r="18">
          <cell r="E18">
            <v>87166.329599999997</v>
          </cell>
          <cell r="F18">
            <v>77152</v>
          </cell>
        </row>
        <row r="20">
          <cell r="E20">
            <v>2193.9586199999999</v>
          </cell>
          <cell r="F20">
            <v>1941.9</v>
          </cell>
        </row>
        <row r="21">
          <cell r="E21">
            <v>10168.199999999999</v>
          </cell>
          <cell r="F21">
            <v>9000</v>
          </cell>
        </row>
        <row r="23">
          <cell r="E23">
            <v>365.2695517674</v>
          </cell>
          <cell r="F23">
            <v>323.30461299999996</v>
          </cell>
        </row>
        <row r="31">
          <cell r="E31">
            <v>294.51</v>
          </cell>
        </row>
        <row r="32">
          <cell r="E32">
            <v>2540.25</v>
          </cell>
        </row>
        <row r="33">
          <cell r="E33">
            <v>1813.05697644</v>
          </cell>
        </row>
        <row r="34">
          <cell r="E34">
            <v>237.5</v>
          </cell>
        </row>
        <row r="35">
          <cell r="E35">
            <v>199.78751554353477</v>
          </cell>
        </row>
        <row r="37">
          <cell r="E37">
            <v>181.80000000000109</v>
          </cell>
        </row>
        <row r="38">
          <cell r="E38">
            <v>103.67720171414457</v>
          </cell>
        </row>
        <row r="39">
          <cell r="E39">
            <v>367.5</v>
          </cell>
        </row>
        <row r="40">
          <cell r="E40">
            <v>537.80999999999995</v>
          </cell>
        </row>
        <row r="41">
          <cell r="E41">
            <v>233.76</v>
          </cell>
        </row>
        <row r="47">
          <cell r="E47">
            <v>324.03839999999036</v>
          </cell>
        </row>
        <row r="48">
          <cell r="E48">
            <v>35</v>
          </cell>
        </row>
        <row r="49">
          <cell r="E49">
            <v>8.1559799999999996</v>
          </cell>
        </row>
        <row r="57">
          <cell r="E57">
            <v>358.16929409058429</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7"/>
      <sheetName val="Sheet18"/>
      <sheetName val="Module1"/>
      <sheetName val="Sheet19"/>
      <sheetName val="453"/>
      <sheetName val="PLANILHA CUSTOS"/>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pldt"/>
      <sheetName val="Sheet1"/>
      <sheetName val="Sheet2"/>
      <sheetName val="PLANILHA_CUSTOS"/>
    </sheetNames>
    <sheetDataSet>
      <sheetData sheetId="0" refreshError="1"/>
      <sheetData sheetId="1" refreshError="1"/>
      <sheetData sheetId="2" refreshError="1"/>
      <sheetData sheetId="3" refreshError="1"/>
      <sheetData sheetId="4" refreshError="1">
        <row r="1">
          <cell r="O1">
            <v>1.0771999999999999</v>
          </cell>
        </row>
        <row r="2">
          <cell r="O2">
            <v>1.0834999999999999</v>
          </cell>
        </row>
        <row r="40">
          <cell r="M40">
            <v>682.32</v>
          </cell>
          <cell r="P40">
            <v>1067.5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Summary"/>
      <sheetName val="Serena Portfolio"/>
      <sheetName val="Development Pipeline"/>
      <sheetName val="Energy Production"/>
      <sheetName val="Energy Balance"/>
      <sheetName val="Income Statement"/>
      <sheetName val="Financials KPIs - Adjusted View"/>
      <sheetName val="Net Operating Revenue"/>
      <sheetName val="Operating Costs"/>
      <sheetName val="G&amp;A Expenses"/>
      <sheetName val="Net Financial Result"/>
      <sheetName val="BS - Assets"/>
      <sheetName val="BS - Liabilities and Equity"/>
      <sheetName val="Indebtedness"/>
      <sheetName val="Asset Strucutre"/>
      <sheetName val="CCEE Assets Code"/>
      <sheetName val="TUST | TUSD"/>
    </sheetNames>
    <sheetDataSet>
      <sheetData sheetId="0"/>
      <sheetData sheetId="1"/>
      <sheetData sheetId="2">
        <row r="52">
          <cell r="H52">
            <v>7</v>
          </cell>
          <cell r="I52">
            <v>75</v>
          </cell>
        </row>
        <row r="53">
          <cell r="H53">
            <v>4</v>
          </cell>
          <cell r="I53">
            <v>33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NewCo">
      <a:dk1>
        <a:srgbClr val="FF5246"/>
      </a:dk1>
      <a:lt1>
        <a:srgbClr val="D23532"/>
      </a:lt1>
      <a:dk2>
        <a:srgbClr val="181818"/>
      </a:dk2>
      <a:lt2>
        <a:srgbClr val="4B4B4B"/>
      </a:lt2>
      <a:accent1>
        <a:srgbClr val="858585"/>
      </a:accent1>
      <a:accent2>
        <a:srgbClr val="EDE9E5"/>
      </a:accent2>
      <a:accent3>
        <a:srgbClr val="32CAA0"/>
      </a:accent3>
      <a:accent4>
        <a:srgbClr val="FFD964"/>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8" Type="http://schemas.openxmlformats.org/officeDocument/2006/relationships/hyperlink" Target="https://data.anbima.com.br/debentures/OMGE21/caracteristicas" TargetMode="External"/><Relationship Id="rId13" Type="http://schemas.openxmlformats.org/officeDocument/2006/relationships/hyperlink" Target="https://data.anbima.com.br/debentures/OMGE13/caracteristicas" TargetMode="External"/><Relationship Id="rId18" Type="http://schemas.openxmlformats.org/officeDocument/2006/relationships/hyperlink" Target="https://data.anbima.com.br/debentures/OGDS11/caracteristicas" TargetMode="External"/><Relationship Id="rId3" Type="http://schemas.openxmlformats.org/officeDocument/2006/relationships/hyperlink" Target="https://data.anbima.com.br/debentures/VDBF12/caracteristicas" TargetMode="External"/><Relationship Id="rId21" Type="http://schemas.openxmlformats.org/officeDocument/2006/relationships/hyperlink" Target="https://data.anbima.com.br/debentures/ASSR11/caracteristicas" TargetMode="External"/><Relationship Id="rId7" Type="http://schemas.openxmlformats.org/officeDocument/2006/relationships/hyperlink" Target="https://data.anbima.com.br/debentures/OMGE11/caracteristicas" TargetMode="External"/><Relationship Id="rId12" Type="http://schemas.openxmlformats.org/officeDocument/2006/relationships/hyperlink" Target="https://data.anbima.com.br/debentures/OMGE22/caracteristicas" TargetMode="External"/><Relationship Id="rId17" Type="http://schemas.openxmlformats.org/officeDocument/2006/relationships/hyperlink" Target="https://data.anbima.com.br/debentures/CEIV11/caracteristicas" TargetMode="External"/><Relationship Id="rId2" Type="http://schemas.openxmlformats.org/officeDocument/2006/relationships/hyperlink" Target="https://data.anbima.com.br/debentures/PRPO12/caracteristicas" TargetMode="External"/><Relationship Id="rId16" Type="http://schemas.openxmlformats.org/officeDocument/2006/relationships/hyperlink" Target="https://data.anbima.com.br/debentures/CEAD11/caracteristicas" TargetMode="External"/><Relationship Id="rId20" Type="http://schemas.openxmlformats.org/officeDocument/2006/relationships/hyperlink" Target="https://data.anbima.com.br/debentures/VDBG12/caracteristicas" TargetMode="External"/><Relationship Id="rId1" Type="http://schemas.openxmlformats.org/officeDocument/2006/relationships/hyperlink" Target="https://data.anbima.com.br/debentures/PRAS11/caracteristicas" TargetMode="External"/><Relationship Id="rId6" Type="http://schemas.openxmlformats.org/officeDocument/2006/relationships/hyperlink" Target="https://data.anbima.com.br/debentures/OMNG12/caracteristicas" TargetMode="External"/><Relationship Id="rId11" Type="http://schemas.openxmlformats.org/officeDocument/2006/relationships/hyperlink" Target="https://data.anbima.com.br/debentures/OMGE12/caracteristicas" TargetMode="External"/><Relationship Id="rId24" Type="http://schemas.openxmlformats.org/officeDocument/2006/relationships/drawing" Target="../drawings/drawing15.xml"/><Relationship Id="rId5" Type="http://schemas.openxmlformats.org/officeDocument/2006/relationships/hyperlink" Target="https://data.anbima.com.br/debentures/PTMI11/caracteristicas" TargetMode="External"/><Relationship Id="rId15" Type="http://schemas.openxmlformats.org/officeDocument/2006/relationships/hyperlink" Target="https://data.anbima.com.br/debentures/SSRU11/caracteristicas" TargetMode="External"/><Relationship Id="rId23" Type="http://schemas.openxmlformats.org/officeDocument/2006/relationships/printerSettings" Target="../printerSettings/printerSettings5.bin"/><Relationship Id="rId10" Type="http://schemas.openxmlformats.org/officeDocument/2006/relationships/hyperlink" Target="https://data.anbima.com.br/debentures/OMGE41/caracteristicas" TargetMode="External"/><Relationship Id="rId19" Type="http://schemas.openxmlformats.org/officeDocument/2006/relationships/hyperlink" Target="https://data.anbima.com.br/debentures/VDBF12/caracteristicas" TargetMode="External"/><Relationship Id="rId4" Type="http://schemas.openxmlformats.org/officeDocument/2006/relationships/hyperlink" Target="https://data.anbima.com.br/debentures/VDBG12/caracteristicas" TargetMode="External"/><Relationship Id="rId9" Type="http://schemas.openxmlformats.org/officeDocument/2006/relationships/hyperlink" Target="https://data.anbima.com.br/debentures/OMGE31/caracteristicas" TargetMode="External"/><Relationship Id="rId14" Type="http://schemas.openxmlformats.org/officeDocument/2006/relationships/hyperlink" Target="https://data.anbima.com.br/debentures/SVIT11/caracteristicas" TargetMode="External"/><Relationship Id="rId22" Type="http://schemas.openxmlformats.org/officeDocument/2006/relationships/hyperlink" Target="https://data.anbima.com.br/debentures/ASSR21/caracteristicas"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3" Type="http://schemas.openxmlformats.org/officeDocument/2006/relationships/hyperlink" Target="https://www2.aneel.gov.br/cedoc/reh20233217ti.pdf" TargetMode="External"/><Relationship Id="rId18" Type="http://schemas.openxmlformats.org/officeDocument/2006/relationships/hyperlink" Target="https://www2.aneel.gov.br/cedoc/reh20233217ti.pdf" TargetMode="External"/><Relationship Id="rId26" Type="http://schemas.openxmlformats.org/officeDocument/2006/relationships/hyperlink" Target="https://www2.aneel.gov.br/cedoc/reh20233186ti.pdf" TargetMode="External"/><Relationship Id="rId39" Type="http://schemas.openxmlformats.org/officeDocument/2006/relationships/hyperlink" Target="https://www2.aneel.gov.br/cedoc/reh20233217ti.pdf" TargetMode="External"/><Relationship Id="rId21" Type="http://schemas.openxmlformats.org/officeDocument/2006/relationships/hyperlink" Target="https://www2.aneel.gov.br/cedoc/reh20233217ti.pdf" TargetMode="External"/><Relationship Id="rId34" Type="http://schemas.openxmlformats.org/officeDocument/2006/relationships/hyperlink" Target="https://www2.aneel.gov.br/cedoc/reh20233217ti.pdf" TargetMode="External"/><Relationship Id="rId7" Type="http://schemas.openxmlformats.org/officeDocument/2006/relationships/hyperlink" Target="https://www2.aneel.gov.br/cedoc/reh20233217ti.pdf" TargetMode="External"/><Relationship Id="rId2" Type="http://schemas.openxmlformats.org/officeDocument/2006/relationships/hyperlink" Target="https://www2.aneel.gov.br/cedoc/reh20233292ti.pdf" TargetMode="External"/><Relationship Id="rId16" Type="http://schemas.openxmlformats.org/officeDocument/2006/relationships/hyperlink" Target="https://www2.aneel.gov.br/cedoc/reh20233217ti.pdf" TargetMode="External"/><Relationship Id="rId20" Type="http://schemas.openxmlformats.org/officeDocument/2006/relationships/hyperlink" Target="https://www2.aneel.gov.br/cedoc/reh20233217ti.pdf" TargetMode="External"/><Relationship Id="rId29" Type="http://schemas.openxmlformats.org/officeDocument/2006/relationships/hyperlink" Target="https://www2.aneel.gov.br/cedoc/reh20233217ti.pdf" TargetMode="External"/><Relationship Id="rId41" Type="http://schemas.openxmlformats.org/officeDocument/2006/relationships/drawing" Target="../drawings/drawing18.xml"/><Relationship Id="rId1" Type="http://schemas.openxmlformats.org/officeDocument/2006/relationships/hyperlink" Target="https://www2.aneel.gov.br/cedoc/reh20233292ti.pdf" TargetMode="External"/><Relationship Id="rId6" Type="http://schemas.openxmlformats.org/officeDocument/2006/relationships/hyperlink" Target="https://www2.aneel.gov.br/cedoc/reh20233217ti.pdf" TargetMode="External"/><Relationship Id="rId11" Type="http://schemas.openxmlformats.org/officeDocument/2006/relationships/hyperlink" Target="https://www2.aneel.gov.br/cedoc/reh20233217ti.pdf" TargetMode="External"/><Relationship Id="rId24" Type="http://schemas.openxmlformats.org/officeDocument/2006/relationships/hyperlink" Target="https://www2.aneel.gov.br/cedoc/reh20233217ti.pdf" TargetMode="External"/><Relationship Id="rId32" Type="http://schemas.openxmlformats.org/officeDocument/2006/relationships/hyperlink" Target="https://www2.aneel.gov.br/cedoc/reh20233217ti.pdf" TargetMode="External"/><Relationship Id="rId37" Type="http://schemas.openxmlformats.org/officeDocument/2006/relationships/hyperlink" Target="https://www2.aneel.gov.br/cedoc/reh20233202ti.pdf" TargetMode="External"/><Relationship Id="rId40" Type="http://schemas.openxmlformats.org/officeDocument/2006/relationships/hyperlink" Target="https://www2.aneel.gov.br/cedoc/reh20233217ti.pdf" TargetMode="External"/><Relationship Id="rId5" Type="http://schemas.openxmlformats.org/officeDocument/2006/relationships/hyperlink" Target="https://www2.aneel.gov.br/cedoc/reh20233217ti.pdf" TargetMode="External"/><Relationship Id="rId15" Type="http://schemas.openxmlformats.org/officeDocument/2006/relationships/hyperlink" Target="https://www2.aneel.gov.br/cedoc/reh20233217ti.pdf" TargetMode="External"/><Relationship Id="rId23" Type="http://schemas.openxmlformats.org/officeDocument/2006/relationships/hyperlink" Target="https://www2.aneel.gov.br/cedoc/reh20233217ti.pdf" TargetMode="External"/><Relationship Id="rId28" Type="http://schemas.openxmlformats.org/officeDocument/2006/relationships/hyperlink" Target="https://www2.aneel.gov.br/cedoc/reh20233186ti.pdf" TargetMode="External"/><Relationship Id="rId36" Type="http://schemas.openxmlformats.org/officeDocument/2006/relationships/hyperlink" Target="https://www2.aneel.gov.br/cedoc/reh20233202ti.pdf" TargetMode="External"/><Relationship Id="rId10" Type="http://schemas.openxmlformats.org/officeDocument/2006/relationships/hyperlink" Target="https://www2.aneel.gov.br/cedoc/reh20233217ti.pdf" TargetMode="External"/><Relationship Id="rId19" Type="http://schemas.openxmlformats.org/officeDocument/2006/relationships/hyperlink" Target="https://www2.aneel.gov.br/cedoc/reh20233217ti.pdf" TargetMode="External"/><Relationship Id="rId31" Type="http://schemas.openxmlformats.org/officeDocument/2006/relationships/hyperlink" Target="https://www2.aneel.gov.br/cedoc/reh20233217ti.pdf" TargetMode="External"/><Relationship Id="rId4" Type="http://schemas.openxmlformats.org/officeDocument/2006/relationships/hyperlink" Target="https://www2.aneel.gov.br/cedoc/reh20233292ti.pdf" TargetMode="External"/><Relationship Id="rId9" Type="http://schemas.openxmlformats.org/officeDocument/2006/relationships/hyperlink" Target="https://www2.aneel.gov.br/cedoc/reh20233217ti.pdf" TargetMode="External"/><Relationship Id="rId14" Type="http://schemas.openxmlformats.org/officeDocument/2006/relationships/hyperlink" Target="https://www2.aneel.gov.br/cedoc/reh20233217ti.pdf" TargetMode="External"/><Relationship Id="rId22" Type="http://schemas.openxmlformats.org/officeDocument/2006/relationships/hyperlink" Target="https://www2.aneel.gov.br/cedoc/reh20233217ti.pdf" TargetMode="External"/><Relationship Id="rId27" Type="http://schemas.openxmlformats.org/officeDocument/2006/relationships/hyperlink" Target="https://www2.aneel.gov.br/cedoc/reh20233186ti.pdf" TargetMode="External"/><Relationship Id="rId30" Type="http://schemas.openxmlformats.org/officeDocument/2006/relationships/hyperlink" Target="https://www2.aneel.gov.br/cedoc/reh20233217ti.pdf" TargetMode="External"/><Relationship Id="rId35" Type="http://schemas.openxmlformats.org/officeDocument/2006/relationships/hyperlink" Target="https://www2.aneel.gov.br/cedoc/reh20233217ti.pdf" TargetMode="External"/><Relationship Id="rId8" Type="http://schemas.openxmlformats.org/officeDocument/2006/relationships/hyperlink" Target="https://www2.aneel.gov.br/cedoc/reh20233217ti.pdf" TargetMode="External"/><Relationship Id="rId3" Type="http://schemas.openxmlformats.org/officeDocument/2006/relationships/hyperlink" Target="https://www2.aneel.gov.br/cedoc/reh20233292ti.pdf" TargetMode="External"/><Relationship Id="rId12" Type="http://schemas.openxmlformats.org/officeDocument/2006/relationships/hyperlink" Target="https://www2.aneel.gov.br/cedoc/reh20233217ti.pdf" TargetMode="External"/><Relationship Id="rId17" Type="http://schemas.openxmlformats.org/officeDocument/2006/relationships/hyperlink" Target="https://www2.aneel.gov.br/cedoc/reh20233217ti.pdf" TargetMode="External"/><Relationship Id="rId25" Type="http://schemas.openxmlformats.org/officeDocument/2006/relationships/hyperlink" Target="https://www2.aneel.gov.br/cedoc/reh20233217ti.pdf" TargetMode="External"/><Relationship Id="rId33" Type="http://schemas.openxmlformats.org/officeDocument/2006/relationships/hyperlink" Target="https://www2.aneel.gov.br/cedoc/reh20233217ti.pdf" TargetMode="External"/><Relationship Id="rId38" Type="http://schemas.openxmlformats.org/officeDocument/2006/relationships/hyperlink" Target="https://www2.aneel.gov.br/cedoc/reh20233177ti.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ACCC-3FC8-43A6-80E4-9750FF073F53}">
  <sheetPr>
    <tabColor theme="3"/>
  </sheetPr>
  <dimension ref="A1:B6"/>
  <sheetViews>
    <sheetView showGridLines="0" tabSelected="1" zoomScaleNormal="100" workbookViewId="0"/>
  </sheetViews>
  <sheetFormatPr defaultColWidth="0" defaultRowHeight="14.5" zeroHeight="1"/>
  <cols>
    <col min="1" max="1" width="2.54296875" style="57" customWidth="1"/>
    <col min="2" max="2" width="141.81640625" style="57" customWidth="1"/>
    <col min="3" max="16384" width="8.7265625" style="57" hidden="1"/>
  </cols>
  <sheetData>
    <row r="1" spans="2:2" ht="14.5" customHeight="1"/>
    <row r="2" spans="2:2" ht="14.5" customHeight="1"/>
    <row r="3" spans="2:2" ht="14.5" customHeight="1"/>
    <row r="4" spans="2:2" ht="14.5" customHeight="1"/>
    <row r="5" spans="2:2" ht="201.5">
      <c r="B5" s="58" t="s">
        <v>0</v>
      </c>
    </row>
    <row r="6" spans="2:2" ht="14.5" customHeight="1">
      <c r="B6" s="59"/>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4165-83BB-4BE5-9B63-7A4481EB7BC5}">
  <sheetPr>
    <tabColor theme="5"/>
  </sheetPr>
  <dimension ref="A6:AU24"/>
  <sheetViews>
    <sheetView showGridLines="0" zoomScaleNormal="100" workbookViewId="0">
      <pane xSplit="3" ySplit="8" topLeftCell="AC9" activePane="bottomRight" state="frozen"/>
      <selection pane="topRight" activeCell="D10" sqref="D10"/>
      <selection pane="bottomLeft" activeCell="D10" sqref="D10"/>
      <selection pane="bottomRight" activeCell="AU9" sqref="AU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7" width="10.54296875" style="9"/>
    <col min="38" max="38" width="2.54296875" style="9" customWidth="1"/>
    <col min="39" max="16384" width="10.54296875" style="9"/>
  </cols>
  <sheetData>
    <row r="6" spans="2:47" ht="14.5" customHeight="1">
      <c r="C6" s="3" t="s">
        <v>204</v>
      </c>
      <c r="D6" s="2"/>
      <c r="E6" s="4">
        <v>42460</v>
      </c>
      <c r="F6" s="4">
        <f>EOMONTH(E6,3)</f>
        <v>42551</v>
      </c>
      <c r="G6" s="4">
        <f>EOMONTH(F6,3)</f>
        <v>42643</v>
      </c>
      <c r="H6" s="4">
        <f>EOMONTH(G6,3)</f>
        <v>42735</v>
      </c>
      <c r="I6" s="4">
        <f>EOMONTH(H6,3)</f>
        <v>42825</v>
      </c>
      <c r="J6" s="4">
        <f>EOMONTH(I6,3)</f>
        <v>42916</v>
      </c>
      <c r="K6" s="4">
        <f t="shared" ref="K6:AH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EOMONTH(AH6,3)</f>
        <v>45199</v>
      </c>
      <c r="AJ6" s="4">
        <f>EOMONTH(AI6,3)</f>
        <v>45291</v>
      </c>
      <c r="AK6" s="4">
        <f>EOMONTH(AJ6,3)</f>
        <v>45382</v>
      </c>
      <c r="AM6" s="23"/>
      <c r="AN6" s="23"/>
      <c r="AO6" s="23"/>
      <c r="AP6" s="23"/>
      <c r="AQ6" s="23"/>
      <c r="AR6" s="23"/>
      <c r="AS6" s="23"/>
      <c r="AT6" s="23"/>
      <c r="AU6" s="23"/>
    </row>
    <row r="7" spans="2:47" ht="14.5" customHeight="1">
      <c r="C7" s="3" t="s">
        <v>205</v>
      </c>
      <c r="D7" s="2"/>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 t="shared" ref="AJ7:AK7" si="2">YEAR(AJ6)</f>
        <v>2023</v>
      </c>
      <c r="AK7" s="3">
        <f t="shared" si="2"/>
        <v>2024</v>
      </c>
      <c r="AM7" s="22"/>
      <c r="AN7" s="22"/>
      <c r="AO7" s="22"/>
      <c r="AP7" s="22"/>
      <c r="AQ7" s="22"/>
      <c r="AR7" s="22"/>
      <c r="AS7" s="22"/>
      <c r="AT7" s="22"/>
      <c r="AU7" s="22"/>
    </row>
    <row r="8" spans="2:47" ht="14.5" customHeight="1">
      <c r="B8" s="5" t="s">
        <v>332</v>
      </c>
      <c r="C8" s="6"/>
      <c r="D8" s="6"/>
      <c r="E8" s="7" t="str">
        <f>MONTH(E$6)/3&amp;"Q"&amp;E$7</f>
        <v>1Q2016</v>
      </c>
      <c r="F8" s="7" t="str">
        <f t="shared" ref="F8:AK8" si="3">MONTH(F$6)/3&amp;"Q"&amp;F$7</f>
        <v>2Q2016</v>
      </c>
      <c r="G8" s="7" t="str">
        <f t="shared" si="3"/>
        <v>3Q2016</v>
      </c>
      <c r="H8" s="7" t="str">
        <f t="shared" si="3"/>
        <v>4Q2016</v>
      </c>
      <c r="I8" s="7" t="str">
        <f t="shared" si="3"/>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7" t="str">
        <f t="shared" si="3"/>
        <v>4Q2023</v>
      </c>
      <c r="AK8" s="7" t="str">
        <f t="shared" si="3"/>
        <v>1Q2024</v>
      </c>
      <c r="AL8" s="2"/>
      <c r="AM8" s="6">
        <v>2016</v>
      </c>
      <c r="AN8" s="6">
        <f>AM8+1</f>
        <v>2017</v>
      </c>
      <c r="AO8" s="6">
        <f t="shared" ref="AO8:AU8" si="4">AN8+1</f>
        <v>2018</v>
      </c>
      <c r="AP8" s="6">
        <f t="shared" si="4"/>
        <v>2019</v>
      </c>
      <c r="AQ8" s="6">
        <f t="shared" si="4"/>
        <v>2020</v>
      </c>
      <c r="AR8" s="6">
        <f t="shared" si="4"/>
        <v>2021</v>
      </c>
      <c r="AS8" s="6">
        <f t="shared" si="4"/>
        <v>2022</v>
      </c>
      <c r="AT8" s="6">
        <f t="shared" si="4"/>
        <v>2023</v>
      </c>
      <c r="AU8" s="6">
        <f t="shared" si="4"/>
        <v>2024</v>
      </c>
    </row>
    <row r="9" spans="2:47" ht="14.5" customHeight="1">
      <c r="B9" s="40" t="s">
        <v>280</v>
      </c>
      <c r="C9" s="41"/>
      <c r="D9" s="41"/>
      <c r="E9" s="126">
        <v>-5.0540000000000003</v>
      </c>
      <c r="F9" s="126">
        <v>-7.16</v>
      </c>
      <c r="G9" s="126">
        <v>-28.389000000000003</v>
      </c>
      <c r="H9" s="126">
        <v>-38.639000000000003</v>
      </c>
      <c r="I9" s="126">
        <v>-26.341999999999999</v>
      </c>
      <c r="J9" s="126">
        <v>-57.454999999999998</v>
      </c>
      <c r="K9" s="126">
        <v>-102.16300000000001</v>
      </c>
      <c r="L9" s="126">
        <v>-96.821999999999974</v>
      </c>
      <c r="M9" s="126">
        <v>-97.843000000000004</v>
      </c>
      <c r="N9" s="126">
        <v>-99.265000000000001</v>
      </c>
      <c r="O9" s="126">
        <v>-36.366999999999997</v>
      </c>
      <c r="P9" s="126">
        <v>-64.600999999999999</v>
      </c>
      <c r="Q9" s="126">
        <v>-116.15300000000001</v>
      </c>
      <c r="R9" s="126">
        <v>-103.376</v>
      </c>
      <c r="S9" s="126">
        <v>-70.453000000000003</v>
      </c>
      <c r="T9" s="126">
        <v>-93.851000000000056</v>
      </c>
      <c r="U9" s="126">
        <v>-94.138000000000005</v>
      </c>
      <c r="V9" s="126">
        <v>-62.78</v>
      </c>
      <c r="W9" s="126">
        <v>-75.466000000000008</v>
      </c>
      <c r="X9" s="126">
        <v>-93.23599999999999</v>
      </c>
      <c r="Y9" s="126">
        <v>-94.725999999999999</v>
      </c>
      <c r="Z9" s="126">
        <v>-153.52600000000001</v>
      </c>
      <c r="AA9" s="126">
        <v>-184.09800000000001</v>
      </c>
      <c r="AB9" s="126">
        <v>-153.16899999999998</v>
      </c>
      <c r="AC9" s="126">
        <v>-275.77699999999999</v>
      </c>
      <c r="AD9" s="126">
        <v>-253.12799999999999</v>
      </c>
      <c r="AE9" s="126">
        <v>-313.23300000000006</v>
      </c>
      <c r="AF9" s="126">
        <v>-333.56000000000006</v>
      </c>
      <c r="AG9" s="126">
        <v>-296.12799999999999</v>
      </c>
      <c r="AH9" s="126">
        <v>-290.42699999999996</v>
      </c>
      <c r="AI9" s="126">
        <v>-371.50200000000007</v>
      </c>
      <c r="AJ9" s="26">
        <v>-407.767</v>
      </c>
      <c r="AK9" s="26">
        <v>-263.86099999999999</v>
      </c>
      <c r="AM9" s="126">
        <f t="shared" ref="AM9:AU15" si="5">SUMIF($7:$7,AM$8,9:9)</f>
        <v>-79.242000000000004</v>
      </c>
      <c r="AN9" s="126">
        <f t="shared" si="5"/>
        <v>-282.78199999999998</v>
      </c>
      <c r="AO9" s="126">
        <f t="shared" si="5"/>
        <v>-298.07600000000002</v>
      </c>
      <c r="AP9" s="126">
        <f t="shared" si="5"/>
        <v>-383.83300000000003</v>
      </c>
      <c r="AQ9" s="126">
        <f t="shared" si="5"/>
        <v>-325.62</v>
      </c>
      <c r="AR9" s="126">
        <f t="shared" si="5"/>
        <v>-585.51900000000001</v>
      </c>
      <c r="AS9" s="126">
        <f t="shared" si="5"/>
        <v>-1175.6980000000001</v>
      </c>
      <c r="AT9" s="126">
        <f t="shared" si="5"/>
        <v>-1365.8240000000001</v>
      </c>
      <c r="AU9" s="126">
        <f t="shared" si="5"/>
        <v>-263.86099999999999</v>
      </c>
    </row>
    <row r="10" spans="2:47" ht="14.5" customHeight="1">
      <c r="B10" s="14" t="s">
        <v>284</v>
      </c>
      <c r="C10" s="15"/>
      <c r="D10" s="15"/>
      <c r="E10" s="26">
        <v>-2.1070000000000002</v>
      </c>
      <c r="F10" s="26">
        <v>-2.0179999999999998</v>
      </c>
      <c r="G10" s="26">
        <v>-2.5430000000000001</v>
      </c>
      <c r="H10" s="26">
        <v>-10.103000000000002</v>
      </c>
      <c r="I10" s="26">
        <v>-2.2679999999999998</v>
      </c>
      <c r="J10" s="26">
        <v>-3.9239999999999999</v>
      </c>
      <c r="K10" s="26">
        <v>-3.9540000000000002</v>
      </c>
      <c r="L10" s="26">
        <v>-14.624000000000001</v>
      </c>
      <c r="M10" s="26">
        <v>-5.0149999999999997</v>
      </c>
      <c r="N10" s="26">
        <v>-8.5239999999999991</v>
      </c>
      <c r="O10" s="26">
        <v>-9.6379999999999999</v>
      </c>
      <c r="P10" s="26">
        <v>-9.0589999999999993</v>
      </c>
      <c r="Q10" s="26">
        <v>-7.9189999999999996</v>
      </c>
      <c r="R10" s="26">
        <v>-9.0229999999999997</v>
      </c>
      <c r="S10" s="26">
        <v>-12.366</v>
      </c>
      <c r="T10" s="26">
        <v>-18.940000000000001</v>
      </c>
      <c r="U10" s="26">
        <v>-17.63</v>
      </c>
      <c r="V10" s="26">
        <v>-19.512</v>
      </c>
      <c r="W10" s="26">
        <v>-20.751999999999999</v>
      </c>
      <c r="X10" s="26">
        <v>-27.209</v>
      </c>
      <c r="Y10" s="26">
        <v>-41.39</v>
      </c>
      <c r="Z10" s="26">
        <v>-50.694000000000003</v>
      </c>
      <c r="AA10" s="26">
        <v>-54.993000000000002</v>
      </c>
      <c r="AB10" s="26">
        <v>-20.867999999999995</v>
      </c>
      <c r="AC10" s="26">
        <v>-56.476999999999997</v>
      </c>
      <c r="AD10" s="26">
        <v>-53.214999999999996</v>
      </c>
      <c r="AE10" s="26">
        <v>-64.959999999999994</v>
      </c>
      <c r="AF10" s="26">
        <v>-38.774999999999999</v>
      </c>
      <c r="AG10" s="26">
        <v>-53.632999999999996</v>
      </c>
      <c r="AH10" s="26">
        <v>-58.494999999999997</v>
      </c>
      <c r="AI10" s="26">
        <v>-36.882000000000005</v>
      </c>
      <c r="AJ10" s="26">
        <v>-76.802000000000007</v>
      </c>
      <c r="AK10" s="26">
        <v>-70.266999999999996</v>
      </c>
      <c r="AM10" s="26">
        <f t="shared" si="5"/>
        <v>-16.771000000000001</v>
      </c>
      <c r="AN10" s="26">
        <f t="shared" si="5"/>
        <v>-24.770000000000003</v>
      </c>
      <c r="AO10" s="26">
        <f t="shared" si="5"/>
        <v>-32.235999999999997</v>
      </c>
      <c r="AP10" s="26">
        <f t="shared" si="5"/>
        <v>-48.248000000000005</v>
      </c>
      <c r="AQ10" s="26">
        <f t="shared" si="5"/>
        <v>-85.102999999999994</v>
      </c>
      <c r="AR10" s="26">
        <f t="shared" si="5"/>
        <v>-167.94499999999999</v>
      </c>
      <c r="AS10" s="26">
        <f t="shared" si="5"/>
        <v>-213.42699999999999</v>
      </c>
      <c r="AT10" s="26">
        <f t="shared" si="5"/>
        <v>-225.81200000000001</v>
      </c>
      <c r="AU10" s="26">
        <f t="shared" si="5"/>
        <v>-70.266999999999996</v>
      </c>
    </row>
    <row r="11" spans="2:47" ht="14.5" customHeight="1">
      <c r="B11" s="14" t="s">
        <v>285</v>
      </c>
      <c r="C11" s="15"/>
      <c r="D11" s="15"/>
      <c r="E11" s="26">
        <v>-1.4490000000000001</v>
      </c>
      <c r="F11" s="26">
        <v>-1.6830000000000001</v>
      </c>
      <c r="G11" s="26">
        <v>-1.4439999999999995</v>
      </c>
      <c r="H11" s="26">
        <v>-1.34</v>
      </c>
      <c r="I11" s="26">
        <v>-1.597</v>
      </c>
      <c r="J11" s="26">
        <v>-2.3650000000000002</v>
      </c>
      <c r="K11" s="26">
        <v>-2.4159999999999999</v>
      </c>
      <c r="L11" s="26">
        <v>-4.8230000000000004</v>
      </c>
      <c r="M11" s="26">
        <v>-4.1719999999999997</v>
      </c>
      <c r="N11" s="26">
        <v>-4.8769999999999998</v>
      </c>
      <c r="O11" s="26">
        <v>-4.4189999999999996</v>
      </c>
      <c r="P11" s="26">
        <v>-4.4379999999999997</v>
      </c>
      <c r="Q11" s="26">
        <v>-5.4420000000000002</v>
      </c>
      <c r="R11" s="26">
        <v>-6.2869999999999999</v>
      </c>
      <c r="S11" s="26">
        <v>-10.093</v>
      </c>
      <c r="T11" s="26">
        <v>-11.323</v>
      </c>
      <c r="U11" s="26">
        <v>-11.02</v>
      </c>
      <c r="V11" s="26">
        <v>-12.347</v>
      </c>
      <c r="W11" s="26">
        <v>-12.204000000000001</v>
      </c>
      <c r="X11" s="26">
        <v>-14.638999999999999</v>
      </c>
      <c r="Y11" s="26">
        <v>-18.227</v>
      </c>
      <c r="Z11" s="26">
        <v>-19.867999999999999</v>
      </c>
      <c r="AA11" s="26">
        <v>-19.952000000000002</v>
      </c>
      <c r="AB11" s="26">
        <v>-26.954999999999998</v>
      </c>
      <c r="AC11" s="26">
        <v>-22.135000000000002</v>
      </c>
      <c r="AD11" s="26">
        <v>-20.460999999999999</v>
      </c>
      <c r="AE11" s="26">
        <v>-24.192999999999998</v>
      </c>
      <c r="AF11" s="26">
        <v>-26.634</v>
      </c>
      <c r="AG11" s="26">
        <v>-27.972999999999999</v>
      </c>
      <c r="AH11" s="26">
        <v>-30.303000000000004</v>
      </c>
      <c r="AI11" s="26">
        <v>-31.976999999999997</v>
      </c>
      <c r="AJ11" s="26">
        <v>-32.29</v>
      </c>
      <c r="AK11" s="26">
        <v>-32.057000000000002</v>
      </c>
      <c r="AM11" s="26">
        <f t="shared" si="5"/>
        <v>-5.9159999999999995</v>
      </c>
      <c r="AN11" s="26">
        <f t="shared" si="5"/>
        <v>-11.201000000000001</v>
      </c>
      <c r="AO11" s="26">
        <f t="shared" si="5"/>
        <v>-17.905999999999999</v>
      </c>
      <c r="AP11" s="26">
        <f t="shared" si="5"/>
        <v>-33.144999999999996</v>
      </c>
      <c r="AQ11" s="26">
        <f t="shared" si="5"/>
        <v>-50.209999999999994</v>
      </c>
      <c r="AR11" s="26">
        <f t="shared" si="5"/>
        <v>-85.001999999999995</v>
      </c>
      <c r="AS11" s="26">
        <f t="shared" si="5"/>
        <v>-93.423000000000002</v>
      </c>
      <c r="AT11" s="26">
        <f t="shared" si="5"/>
        <v>-122.54300000000001</v>
      </c>
      <c r="AU11" s="26">
        <f t="shared" si="5"/>
        <v>-32.057000000000002</v>
      </c>
    </row>
    <row r="12" spans="2:47" ht="14.5" customHeight="1">
      <c r="B12" s="14" t="s">
        <v>333</v>
      </c>
      <c r="C12" s="15"/>
      <c r="D12" s="15"/>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-0.89700000000000002</v>
      </c>
      <c r="AE12" s="26">
        <v>-0.11999999999999988</v>
      </c>
      <c r="AF12" s="26">
        <v>-0.69799999999999995</v>
      </c>
      <c r="AG12" s="26">
        <v>0</v>
      </c>
      <c r="AH12" s="26">
        <v>-9.7000000000000003E-2</v>
      </c>
      <c r="AI12" s="26">
        <v>0</v>
      </c>
      <c r="AJ12" s="26">
        <v>0</v>
      </c>
      <c r="AK12" s="26">
        <v>0</v>
      </c>
      <c r="AM12" s="26">
        <f t="shared" si="5"/>
        <v>0</v>
      </c>
      <c r="AN12" s="26">
        <f t="shared" si="5"/>
        <v>0</v>
      </c>
      <c r="AO12" s="26">
        <f t="shared" si="5"/>
        <v>0</v>
      </c>
      <c r="AP12" s="26">
        <f t="shared" si="5"/>
        <v>0</v>
      </c>
      <c r="AQ12" s="26">
        <f t="shared" si="5"/>
        <v>0</v>
      </c>
      <c r="AR12" s="26">
        <f t="shared" si="5"/>
        <v>0</v>
      </c>
      <c r="AS12" s="26">
        <f t="shared" si="5"/>
        <v>-1.7149999999999999</v>
      </c>
      <c r="AT12" s="26">
        <f t="shared" si="5"/>
        <v>-9.7000000000000003E-2</v>
      </c>
      <c r="AU12" s="26">
        <f t="shared" si="5"/>
        <v>0</v>
      </c>
    </row>
    <row r="13" spans="2:47" ht="14.5" customHeight="1">
      <c r="B13" s="14" t="s">
        <v>334</v>
      </c>
      <c r="C13" s="15"/>
      <c r="D13" s="15"/>
      <c r="E13" s="26">
        <v>-6.94</v>
      </c>
      <c r="F13" s="26">
        <v>-6.9389999999999992</v>
      </c>
      <c r="G13" s="26">
        <v>-6.9399999999999995</v>
      </c>
      <c r="H13" s="26">
        <v>-6.9390000000000001</v>
      </c>
      <c r="I13" s="26">
        <v>-6.9409999999999998</v>
      </c>
      <c r="J13" s="26">
        <v>-12.298</v>
      </c>
      <c r="K13" s="26">
        <v>-12.756</v>
      </c>
      <c r="L13" s="26">
        <v>-20.943000000000001</v>
      </c>
      <c r="M13" s="26">
        <v>-29.808</v>
      </c>
      <c r="N13" s="26">
        <v>-29.893999999999998</v>
      </c>
      <c r="O13" s="26">
        <v>-29.98</v>
      </c>
      <c r="P13" s="26">
        <v>-30.1</v>
      </c>
      <c r="Q13" s="26">
        <v>-34.54</v>
      </c>
      <c r="R13" s="26">
        <v>-40.722000000000001</v>
      </c>
      <c r="S13" s="26">
        <v>-53.603000000000002</v>
      </c>
      <c r="T13" s="26">
        <v>-56.332999999999998</v>
      </c>
      <c r="U13" s="26">
        <v>-58.444000000000003</v>
      </c>
      <c r="V13" s="26">
        <v>-63.476999999999997</v>
      </c>
      <c r="W13" s="26">
        <v>-62.314</v>
      </c>
      <c r="X13" s="26">
        <v>-76.623999999999995</v>
      </c>
      <c r="Y13" s="26">
        <v>-98.643000000000001</v>
      </c>
      <c r="Z13" s="26">
        <v>-98.728999999999999</v>
      </c>
      <c r="AA13" s="26">
        <v>-98.84</v>
      </c>
      <c r="AB13" s="26">
        <v>-99.074999999999989</v>
      </c>
      <c r="AC13" s="26">
        <v>-98.183999999999997</v>
      </c>
      <c r="AD13" s="26">
        <v>-98.400999999999996</v>
      </c>
      <c r="AE13" s="26">
        <v>-99.216000000000008</v>
      </c>
      <c r="AF13" s="26">
        <v>-99.542000000000002</v>
      </c>
      <c r="AG13" s="26">
        <v>-103.51900000000001</v>
      </c>
      <c r="AH13" s="26">
        <v>-112.042</v>
      </c>
      <c r="AI13" s="26">
        <v>-112.20399999999998</v>
      </c>
      <c r="AJ13" s="26">
        <v>-127.79600000000001</v>
      </c>
      <c r="AK13" s="26">
        <v>-155.74100000000001</v>
      </c>
      <c r="AM13" s="26">
        <f t="shared" si="5"/>
        <v>-27.757999999999999</v>
      </c>
      <c r="AN13" s="26">
        <f t="shared" si="5"/>
        <v>-52.938000000000002</v>
      </c>
      <c r="AO13" s="26">
        <f t="shared" si="5"/>
        <v>-119.78200000000001</v>
      </c>
      <c r="AP13" s="26">
        <f t="shared" si="5"/>
        <v>-185.19800000000001</v>
      </c>
      <c r="AQ13" s="26">
        <f t="shared" si="5"/>
        <v>-260.85899999999998</v>
      </c>
      <c r="AR13" s="26">
        <f t="shared" si="5"/>
        <v>-395.28699999999998</v>
      </c>
      <c r="AS13" s="26">
        <f t="shared" si="5"/>
        <v>-395.34299999999996</v>
      </c>
      <c r="AT13" s="26">
        <f t="shared" si="5"/>
        <v>-455.56099999999998</v>
      </c>
      <c r="AU13" s="26">
        <f t="shared" si="5"/>
        <v>-155.74100000000001</v>
      </c>
    </row>
    <row r="14" spans="2:47" ht="14.5" customHeight="1">
      <c r="B14" s="14" t="s">
        <v>335</v>
      </c>
      <c r="C14" s="15"/>
      <c r="D14" s="15"/>
      <c r="E14" s="26">
        <v>0.58899999999999997</v>
      </c>
      <c r="F14" s="26">
        <v>0.74900000000000011</v>
      </c>
      <c r="G14" s="26">
        <v>2.7249999999999996</v>
      </c>
      <c r="H14" s="26">
        <v>3.3000000000000007</v>
      </c>
      <c r="I14" s="26">
        <v>2.403</v>
      </c>
      <c r="J14" s="26">
        <v>4.423</v>
      </c>
      <c r="K14" s="26">
        <v>10.667999999999999</v>
      </c>
      <c r="L14" s="26">
        <v>12.562999999999999</v>
      </c>
      <c r="M14" s="26">
        <v>6.306</v>
      </c>
      <c r="N14" s="26">
        <v>7.1550000000000002</v>
      </c>
      <c r="O14" s="26">
        <v>6.9939999999999998</v>
      </c>
      <c r="P14" s="26">
        <v>8.8089999999999993</v>
      </c>
      <c r="Q14" s="26">
        <v>10.029999999999999</v>
      </c>
      <c r="R14" s="26">
        <v>8.98</v>
      </c>
      <c r="S14" s="26">
        <v>9.1790000000000003</v>
      </c>
      <c r="T14" s="26">
        <v>10.063000000000002</v>
      </c>
      <c r="U14" s="26">
        <v>6.383</v>
      </c>
      <c r="V14" s="26">
        <v>6.8090000000000002</v>
      </c>
      <c r="W14" s="26">
        <v>7.5380000000000003</v>
      </c>
      <c r="X14" s="26">
        <v>13.793000000000003</v>
      </c>
      <c r="Y14" s="26">
        <v>2.569</v>
      </c>
      <c r="Z14" s="26">
        <v>12.965</v>
      </c>
      <c r="AA14" s="26">
        <v>39.288000000000004</v>
      </c>
      <c r="AB14" s="26">
        <v>24.869</v>
      </c>
      <c r="AC14" s="26">
        <v>27.748000000000001</v>
      </c>
      <c r="AD14" s="26">
        <v>29.936</v>
      </c>
      <c r="AE14" s="26">
        <v>40.444000000000003</v>
      </c>
      <c r="AF14" s="26">
        <v>29.521000000000001</v>
      </c>
      <c r="AG14" s="26">
        <v>34.692</v>
      </c>
      <c r="AH14" s="26">
        <v>34.136000000000003</v>
      </c>
      <c r="AI14" s="26">
        <v>53.144999999999996</v>
      </c>
      <c r="AJ14" s="26">
        <v>60.655999999999999</v>
      </c>
      <c r="AK14" s="26">
        <v>31.806999999999999</v>
      </c>
      <c r="AM14" s="26">
        <f t="shared" si="5"/>
        <v>7.3630000000000004</v>
      </c>
      <c r="AN14" s="26">
        <f t="shared" si="5"/>
        <v>30.056999999999999</v>
      </c>
      <c r="AO14" s="26">
        <f t="shared" si="5"/>
        <v>29.263999999999996</v>
      </c>
      <c r="AP14" s="26">
        <f t="shared" si="5"/>
        <v>38.252000000000002</v>
      </c>
      <c r="AQ14" s="26">
        <f t="shared" si="5"/>
        <v>34.523000000000003</v>
      </c>
      <c r="AR14" s="26">
        <f t="shared" si="5"/>
        <v>79.691000000000003</v>
      </c>
      <c r="AS14" s="26">
        <f t="shared" si="5"/>
        <v>127.649</v>
      </c>
      <c r="AT14" s="26">
        <f t="shared" si="5"/>
        <v>182.62899999999999</v>
      </c>
      <c r="AU14" s="26">
        <f t="shared" si="5"/>
        <v>31.806999999999999</v>
      </c>
    </row>
    <row r="15" spans="2:47" ht="14.5" customHeight="1">
      <c r="B15" s="34" t="s">
        <v>336</v>
      </c>
      <c r="C15" s="35"/>
      <c r="D15" s="35"/>
      <c r="E15" s="36">
        <v>-0.54400000000000004</v>
      </c>
      <c r="F15" s="36">
        <v>-0.57799999999999985</v>
      </c>
      <c r="G15" s="36">
        <v>-0.67300000000000004</v>
      </c>
      <c r="H15" s="36">
        <v>6.7629999999999999</v>
      </c>
      <c r="I15" s="36">
        <v>-0.624</v>
      </c>
      <c r="J15" s="36">
        <v>-1.175</v>
      </c>
      <c r="K15" s="36">
        <v>-1.1739999999999999</v>
      </c>
      <c r="L15" s="36">
        <v>-0.72100000000000009</v>
      </c>
      <c r="M15" s="36">
        <v>-0.88500000000000001</v>
      </c>
      <c r="N15" s="36">
        <v>-0.38</v>
      </c>
      <c r="O15" s="36">
        <v>-0.86199999999999999</v>
      </c>
      <c r="P15" s="36">
        <v>-0.874</v>
      </c>
      <c r="Q15" s="36">
        <v>-0.89</v>
      </c>
      <c r="R15" s="36">
        <v>-0.92900000000000005</v>
      </c>
      <c r="S15" s="36">
        <v>-1.2569999999999999</v>
      </c>
      <c r="T15" s="36">
        <v>-1.762</v>
      </c>
      <c r="U15" s="36">
        <v>-1.954</v>
      </c>
      <c r="V15" s="36">
        <v>-1.8460000000000001</v>
      </c>
      <c r="W15" s="36">
        <v>-2.11</v>
      </c>
      <c r="X15" s="36">
        <v>-2.0049999999999999</v>
      </c>
      <c r="Y15" s="36">
        <v>-3.4239999999999999</v>
      </c>
      <c r="Z15" s="36">
        <v>-3.56</v>
      </c>
      <c r="AA15" s="36">
        <v>-5.15</v>
      </c>
      <c r="AB15" s="36">
        <v>0.46</v>
      </c>
      <c r="AC15" s="36">
        <v>-3.38</v>
      </c>
      <c r="AD15" s="36">
        <v>-4.7709999999999999</v>
      </c>
      <c r="AE15" s="36">
        <v>-4.3230000000000004</v>
      </c>
      <c r="AF15" s="36">
        <v>-3.972</v>
      </c>
      <c r="AG15" s="36">
        <v>-4.7290000000000001</v>
      </c>
      <c r="AH15" s="36">
        <v>-6.0460000000000003</v>
      </c>
      <c r="AI15" s="36">
        <v>-5.4489999999999998</v>
      </c>
      <c r="AJ15" s="36">
        <v>-11.38</v>
      </c>
      <c r="AK15" s="36">
        <v>-6.3460000000000001</v>
      </c>
      <c r="AM15" s="36">
        <f t="shared" si="5"/>
        <v>4.968</v>
      </c>
      <c r="AN15" s="36">
        <f t="shared" si="5"/>
        <v>-3.694</v>
      </c>
      <c r="AO15" s="36">
        <f t="shared" si="5"/>
        <v>-3.0010000000000003</v>
      </c>
      <c r="AP15" s="36">
        <f t="shared" si="5"/>
        <v>-4.8379999999999992</v>
      </c>
      <c r="AQ15" s="36">
        <f t="shared" si="5"/>
        <v>-7.915</v>
      </c>
      <c r="AR15" s="36">
        <f t="shared" si="5"/>
        <v>-11.673999999999999</v>
      </c>
      <c r="AS15" s="36">
        <f t="shared" si="5"/>
        <v>-16.446000000000002</v>
      </c>
      <c r="AT15" s="36">
        <f t="shared" si="5"/>
        <v>-27.603999999999999</v>
      </c>
      <c r="AU15" s="36">
        <f t="shared" si="5"/>
        <v>-6.3460000000000001</v>
      </c>
    </row>
    <row r="16" spans="2:47" ht="14.5" customHeight="1">
      <c r="B16" s="30"/>
      <c r="AR16" s="47"/>
    </row>
    <row r="17" spans="2:47" ht="14.5" customHeight="1">
      <c r="B17" s="11" t="s">
        <v>337</v>
      </c>
      <c r="C17" s="12"/>
      <c r="D17" s="12"/>
      <c r="E17" s="25">
        <f>SUM(E9:E15)</f>
        <v>-15.505000000000001</v>
      </c>
      <c r="F17" s="25">
        <f t="shared" ref="F17:AK17" si="6">SUM(F9:F15)</f>
        <v>-17.629000000000001</v>
      </c>
      <c r="G17" s="25">
        <f t="shared" si="6"/>
        <v>-37.264000000000003</v>
      </c>
      <c r="H17" s="25">
        <f t="shared" si="6"/>
        <v>-46.958000000000006</v>
      </c>
      <c r="I17" s="25">
        <f t="shared" si="6"/>
        <v>-35.369000000000007</v>
      </c>
      <c r="J17" s="25">
        <f t="shared" si="6"/>
        <v>-72.793999999999997</v>
      </c>
      <c r="K17" s="25">
        <f t="shared" si="6"/>
        <v>-111.79500000000002</v>
      </c>
      <c r="L17" s="25">
        <f t="shared" si="6"/>
        <v>-125.36999999999999</v>
      </c>
      <c r="M17" s="25">
        <f t="shared" si="6"/>
        <v>-131.41699999999997</v>
      </c>
      <c r="N17" s="25">
        <f t="shared" si="6"/>
        <v>-135.785</v>
      </c>
      <c r="O17" s="25">
        <f t="shared" si="6"/>
        <v>-74.271999999999991</v>
      </c>
      <c r="P17" s="25">
        <f t="shared" si="6"/>
        <v>-100.26300000000001</v>
      </c>
      <c r="Q17" s="25">
        <f t="shared" si="6"/>
        <v>-154.91399999999999</v>
      </c>
      <c r="R17" s="25">
        <f t="shared" si="6"/>
        <v>-151.35700000000003</v>
      </c>
      <c r="S17" s="25">
        <f t="shared" si="6"/>
        <v>-138.59300000000002</v>
      </c>
      <c r="T17" s="25">
        <f t="shared" si="6"/>
        <v>-172.14600000000007</v>
      </c>
      <c r="U17" s="25">
        <f t="shared" si="6"/>
        <v>-176.803</v>
      </c>
      <c r="V17" s="25">
        <f t="shared" si="6"/>
        <v>-153.15299999999999</v>
      </c>
      <c r="W17" s="25">
        <f t="shared" si="6"/>
        <v>-165.30799999999999</v>
      </c>
      <c r="X17" s="25">
        <f t="shared" si="6"/>
        <v>-199.92</v>
      </c>
      <c r="Y17" s="25">
        <f t="shared" si="6"/>
        <v>-253.84100000000001</v>
      </c>
      <c r="Z17" s="25">
        <f t="shared" si="6"/>
        <v>-313.41200000000003</v>
      </c>
      <c r="AA17" s="25">
        <f t="shared" si="6"/>
        <v>-323.745</v>
      </c>
      <c r="AB17" s="25">
        <f t="shared" si="6"/>
        <v>-274.738</v>
      </c>
      <c r="AC17" s="25">
        <f t="shared" si="6"/>
        <v>-428.20499999999998</v>
      </c>
      <c r="AD17" s="25">
        <f t="shared" si="6"/>
        <v>-400.93700000000001</v>
      </c>
      <c r="AE17" s="25">
        <f t="shared" si="6"/>
        <v>-465.601</v>
      </c>
      <c r="AF17" s="25">
        <f t="shared" si="6"/>
        <v>-473.66</v>
      </c>
      <c r="AG17" s="25">
        <f t="shared" si="6"/>
        <v>-451.28999999999996</v>
      </c>
      <c r="AH17" s="25">
        <f t="shared" si="6"/>
        <v>-463.27399999999989</v>
      </c>
      <c r="AI17" s="25">
        <f t="shared" si="6"/>
        <v>-504.86900000000009</v>
      </c>
      <c r="AJ17" s="25">
        <f t="shared" si="6"/>
        <v>-595.37900000000013</v>
      </c>
      <c r="AK17" s="25">
        <f t="shared" si="6"/>
        <v>-496.46500000000003</v>
      </c>
      <c r="AM17" s="25">
        <f t="shared" ref="AM17:AU17" si="7">SUMIF($7:$7,AM$8,17:17)</f>
        <v>-117.35599999999999</v>
      </c>
      <c r="AN17" s="25">
        <f t="shared" si="7"/>
        <v>-345.32800000000003</v>
      </c>
      <c r="AO17" s="25">
        <f t="shared" si="7"/>
        <v>-441.73699999999997</v>
      </c>
      <c r="AP17" s="25">
        <f t="shared" si="7"/>
        <v>-617.0100000000001</v>
      </c>
      <c r="AQ17" s="25">
        <f t="shared" si="7"/>
        <v>-695.18399999999997</v>
      </c>
      <c r="AR17" s="25">
        <f t="shared" si="7"/>
        <v>-1165.7360000000001</v>
      </c>
      <c r="AS17" s="25">
        <f t="shared" si="7"/>
        <v>-1768.403</v>
      </c>
      <c r="AT17" s="25">
        <f t="shared" si="7"/>
        <v>-2014.8120000000001</v>
      </c>
      <c r="AU17" s="25">
        <f t="shared" si="7"/>
        <v>-496.46500000000003</v>
      </c>
    </row>
    <row r="19" spans="2:47" ht="14.5" customHeight="1">
      <c r="E19" s="45"/>
      <c r="F19" s="45"/>
      <c r="J19" s="46"/>
      <c r="AJ19" s="45"/>
      <c r="AK19" s="45"/>
      <c r="AS19" s="45"/>
      <c r="AT19" s="45"/>
      <c r="AU19" s="45"/>
    </row>
    <row r="20" spans="2:47" ht="14.5" customHeight="1">
      <c r="J20" s="45"/>
      <c r="L20" s="45"/>
      <c r="M20" s="45"/>
      <c r="T20" s="45"/>
      <c r="AE20" s="47"/>
      <c r="AJ20" s="45"/>
      <c r="AK20" s="45"/>
      <c r="AS20" s="45"/>
      <c r="AT20" s="45"/>
      <c r="AU20" s="45"/>
    </row>
    <row r="21" spans="2:47" ht="14.5" customHeight="1">
      <c r="K21" s="45"/>
      <c r="L21" s="45"/>
      <c r="N21" s="45"/>
      <c r="AJ21" s="45"/>
      <c r="AK21" s="45"/>
      <c r="AS21" s="45"/>
    </row>
    <row r="22" spans="2:47" ht="14.5" customHeight="1">
      <c r="I22" s="29"/>
      <c r="L22" s="45"/>
      <c r="AJ22" s="45"/>
      <c r="AK22" s="45"/>
    </row>
    <row r="23" spans="2:47" ht="14.5" customHeight="1">
      <c r="L23" s="45"/>
      <c r="AJ23" s="45"/>
      <c r="AK23" s="45"/>
    </row>
    <row r="24" spans="2:47" ht="14.5" customHeight="1">
      <c r="L24" s="45"/>
    </row>
  </sheetData>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6178A-7638-44C6-9317-9AB37C1BAE0B}">
  <sheetPr>
    <tabColor theme="5"/>
  </sheetPr>
  <dimension ref="A6:AU23"/>
  <sheetViews>
    <sheetView showGridLines="0" zoomScaleNormal="100" workbookViewId="0">
      <pane xSplit="3" ySplit="8" topLeftCell="AC9" activePane="bottomRight" state="frozen"/>
      <selection pane="topRight" activeCell="D10" sqref="D10"/>
      <selection pane="bottomLeft" activeCell="D10" sqref="D10"/>
      <selection pane="bottomRight" activeCell="AU9" sqref="AU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7" width="10.54296875" style="9" customWidth="1"/>
    <col min="38" max="38" width="2.54296875" style="9" customWidth="1"/>
    <col min="39" max="46" width="10.54296875" style="9" customWidth="1"/>
    <col min="47" max="16384" width="10.54296875" style="9"/>
  </cols>
  <sheetData>
    <row r="6" spans="2:47" ht="14.5" customHeight="1">
      <c r="C6" s="3" t="s">
        <v>204</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EOMONTH(AJ6,3)</f>
        <v>45382</v>
      </c>
      <c r="AM6" s="23"/>
      <c r="AN6" s="23"/>
      <c r="AO6" s="23"/>
      <c r="AP6" s="23"/>
      <c r="AQ6" s="23"/>
      <c r="AR6" s="23"/>
      <c r="AS6" s="23"/>
      <c r="AT6" s="23"/>
      <c r="AU6" s="23"/>
    </row>
    <row r="7" spans="2:47" ht="14.5" customHeight="1">
      <c r="C7" s="3" t="s">
        <v>205</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 si="3">YEAR(AJ6)</f>
        <v>2023</v>
      </c>
      <c r="AK7" s="3">
        <f>YEAR(AK6)</f>
        <v>2024</v>
      </c>
      <c r="AM7" s="22"/>
      <c r="AN7" s="22"/>
      <c r="AO7" s="22"/>
      <c r="AP7" s="22"/>
      <c r="AQ7" s="22"/>
      <c r="AR7" s="22"/>
      <c r="AS7" s="22"/>
      <c r="AT7" s="22"/>
      <c r="AU7" s="22"/>
    </row>
    <row r="8" spans="2:47" ht="14.5" customHeight="1">
      <c r="B8" s="5" t="s">
        <v>338</v>
      </c>
      <c r="C8" s="6"/>
      <c r="D8" s="6"/>
      <c r="E8" s="7" t="str">
        <f>MONTH(E$6)/3&amp;"Q"&amp;E$7</f>
        <v>1Q2016</v>
      </c>
      <c r="F8" s="7" t="str">
        <f t="shared" ref="F8:AJ8" si="4">MONTH(F$6)/3&amp;"Q"&amp;F$7</f>
        <v>2Q2016</v>
      </c>
      <c r="G8" s="7" t="str">
        <f t="shared" si="4"/>
        <v>3Q2016</v>
      </c>
      <c r="H8" s="7" t="str">
        <f t="shared" si="4"/>
        <v>4Q2016</v>
      </c>
      <c r="I8" s="7" t="str">
        <f t="shared" si="4"/>
        <v>1Q2017</v>
      </c>
      <c r="J8" s="7" t="str">
        <f t="shared" si="4"/>
        <v>2Q2017</v>
      </c>
      <c r="K8" s="7" t="str">
        <f t="shared" si="4"/>
        <v>3Q2017</v>
      </c>
      <c r="L8" s="7" t="str">
        <f t="shared" si="4"/>
        <v>4Q2017</v>
      </c>
      <c r="M8" s="7" t="str">
        <f t="shared" si="4"/>
        <v>1Q2018</v>
      </c>
      <c r="N8" s="7" t="str">
        <f t="shared" si="4"/>
        <v>2Q2018</v>
      </c>
      <c r="O8" s="7" t="str">
        <f t="shared" si="4"/>
        <v>3Q2018</v>
      </c>
      <c r="P8" s="7" t="str">
        <f t="shared" si="4"/>
        <v>4Q2018</v>
      </c>
      <c r="Q8" s="7" t="str">
        <f t="shared" si="4"/>
        <v>1Q2019</v>
      </c>
      <c r="R8" s="7" t="str">
        <f t="shared" si="4"/>
        <v>2Q2019</v>
      </c>
      <c r="S8" s="7" t="str">
        <f t="shared" si="4"/>
        <v>3Q2019</v>
      </c>
      <c r="T8" s="7" t="str">
        <f t="shared" si="4"/>
        <v>4Q2019</v>
      </c>
      <c r="U8" s="7" t="str">
        <f t="shared" si="4"/>
        <v>1Q2020</v>
      </c>
      <c r="V8" s="7" t="str">
        <f t="shared" si="4"/>
        <v>2Q2020</v>
      </c>
      <c r="W8" s="7" t="str">
        <f t="shared" si="4"/>
        <v>3Q2020</v>
      </c>
      <c r="X8" s="7" t="str">
        <f t="shared" si="4"/>
        <v>4Q2020</v>
      </c>
      <c r="Y8" s="7" t="str">
        <f t="shared" si="4"/>
        <v>1Q2021</v>
      </c>
      <c r="Z8" s="7" t="str">
        <f t="shared" si="4"/>
        <v>2Q2021</v>
      </c>
      <c r="AA8" s="7" t="str">
        <f t="shared" si="4"/>
        <v>3Q2021</v>
      </c>
      <c r="AB8" s="7" t="str">
        <f t="shared" si="4"/>
        <v>4Q2021</v>
      </c>
      <c r="AC8" s="7" t="str">
        <f t="shared" si="4"/>
        <v>1Q2022</v>
      </c>
      <c r="AD8" s="7" t="str">
        <f t="shared" si="4"/>
        <v>2Q2022</v>
      </c>
      <c r="AE8" s="7" t="str">
        <f t="shared" si="4"/>
        <v>3Q2022</v>
      </c>
      <c r="AF8" s="7" t="str">
        <f t="shared" si="4"/>
        <v>4Q2022</v>
      </c>
      <c r="AG8" s="7" t="str">
        <f t="shared" si="4"/>
        <v>1Q2023</v>
      </c>
      <c r="AH8" s="7" t="str">
        <f t="shared" si="4"/>
        <v>2Q2023</v>
      </c>
      <c r="AI8" s="7" t="str">
        <f t="shared" si="4"/>
        <v>3Q2023</v>
      </c>
      <c r="AJ8" s="7" t="str">
        <f t="shared" si="4"/>
        <v>4Q2023</v>
      </c>
      <c r="AK8" s="7" t="str">
        <f>MONTH(AK$6)/3&amp;"Q"&amp;AK$7</f>
        <v>1Q2024</v>
      </c>
      <c r="AL8" s="2"/>
      <c r="AM8" s="6">
        <v>2016</v>
      </c>
      <c r="AN8" s="6">
        <f>AM8+1</f>
        <v>2017</v>
      </c>
      <c r="AO8" s="6">
        <f t="shared" ref="AO8:AU8" si="5">AN8+1</f>
        <v>2018</v>
      </c>
      <c r="AP8" s="6">
        <f t="shared" si="5"/>
        <v>2019</v>
      </c>
      <c r="AQ8" s="6">
        <f t="shared" si="5"/>
        <v>2020</v>
      </c>
      <c r="AR8" s="6">
        <f t="shared" si="5"/>
        <v>2021</v>
      </c>
      <c r="AS8" s="6">
        <f t="shared" si="5"/>
        <v>2022</v>
      </c>
      <c r="AT8" s="6">
        <f t="shared" si="5"/>
        <v>2023</v>
      </c>
      <c r="AU8" s="6">
        <f t="shared" si="5"/>
        <v>2024</v>
      </c>
    </row>
    <row r="9" spans="2:47" ht="14.5" customHeight="1">
      <c r="B9" s="40" t="s">
        <v>339</v>
      </c>
      <c r="C9" s="41"/>
      <c r="D9" s="41"/>
      <c r="E9" s="126">
        <v>-1.401</v>
      </c>
      <c r="F9" s="126">
        <v>-1.796</v>
      </c>
      <c r="G9" s="126">
        <v>-1.7889999999999999</v>
      </c>
      <c r="H9" s="126">
        <v>-3.4510000000000001</v>
      </c>
      <c r="I9" s="126">
        <v>-1.2689999999999999</v>
      </c>
      <c r="J9" s="126">
        <v>-4.0609999999999999</v>
      </c>
      <c r="K9" s="126">
        <v>-6.2629999999999999</v>
      </c>
      <c r="L9" s="126">
        <v>-8.9629999999999992</v>
      </c>
      <c r="M9" s="126">
        <v>-8.0869999999999997</v>
      </c>
      <c r="N9" s="126">
        <v>-11.125</v>
      </c>
      <c r="O9" s="126">
        <v>-7.0670000000000002</v>
      </c>
      <c r="P9" s="126">
        <v>-7.6680000000000001</v>
      </c>
      <c r="Q9" s="126">
        <v>-6.9790000000000001</v>
      </c>
      <c r="R9" s="126">
        <v>-5.6619999999999999</v>
      </c>
      <c r="S9" s="126">
        <v>-7.7919999999999998</v>
      </c>
      <c r="T9" s="126">
        <v>-7.673</v>
      </c>
      <c r="U9" s="126">
        <v>-7.2560000000000002</v>
      </c>
      <c r="V9" s="126">
        <v>-9.8260000000000005</v>
      </c>
      <c r="W9" s="126">
        <v>-7.923</v>
      </c>
      <c r="X9" s="126">
        <v>-18.126999999999999</v>
      </c>
      <c r="Y9" s="126">
        <v>-15.638999999999999</v>
      </c>
      <c r="Z9" s="126">
        <v>-14.803000000000001</v>
      </c>
      <c r="AA9" s="126">
        <v>-15.420999999999999</v>
      </c>
      <c r="AB9" s="126">
        <v>-8</v>
      </c>
      <c r="AC9" s="126">
        <v>-25.675999999999998</v>
      </c>
      <c r="AD9" s="126">
        <v>-19.320000000000004</v>
      </c>
      <c r="AE9" s="126">
        <v>-28.360999999999997</v>
      </c>
      <c r="AF9" s="126">
        <v>-20.870999999999995</v>
      </c>
      <c r="AG9" s="126">
        <v>-7.8189999999999955</v>
      </c>
      <c r="AH9" s="126">
        <v>-41.724000000000004</v>
      </c>
      <c r="AI9" s="126">
        <v>-29.511000000000006</v>
      </c>
      <c r="AJ9" s="26">
        <v>-41.173999999999992</v>
      </c>
      <c r="AK9" s="26">
        <v>-25.396000000000001</v>
      </c>
      <c r="AM9" s="126">
        <f t="shared" ref="AM9:AU14" si="6">SUMIF($7:$7,AM$8,9:9)</f>
        <v>-8.4369999999999994</v>
      </c>
      <c r="AN9" s="126">
        <f t="shared" si="6"/>
        <v>-20.555999999999997</v>
      </c>
      <c r="AO9" s="126">
        <f t="shared" si="6"/>
        <v>-33.947000000000003</v>
      </c>
      <c r="AP9" s="126">
        <f t="shared" si="6"/>
        <v>-28.106000000000002</v>
      </c>
      <c r="AQ9" s="126">
        <f t="shared" si="6"/>
        <v>-43.132000000000005</v>
      </c>
      <c r="AR9" s="126">
        <f t="shared" si="6"/>
        <v>-53.863</v>
      </c>
      <c r="AS9" s="126">
        <f t="shared" si="6"/>
        <v>-94.227999999999994</v>
      </c>
      <c r="AT9" s="126">
        <f t="shared" si="6"/>
        <v>-120.22799999999999</v>
      </c>
      <c r="AU9" s="126">
        <f t="shared" si="6"/>
        <v>-25.396000000000001</v>
      </c>
    </row>
    <row r="10" spans="2:47" ht="14.5" customHeight="1">
      <c r="B10" s="14" t="s">
        <v>340</v>
      </c>
      <c r="C10" s="15"/>
      <c r="D10" s="15"/>
      <c r="E10" s="26">
        <v>0</v>
      </c>
      <c r="F10" s="26">
        <v>0</v>
      </c>
      <c r="G10" s="26">
        <v>0</v>
      </c>
      <c r="H10" s="26">
        <v>0</v>
      </c>
      <c r="I10" s="26">
        <v>0</v>
      </c>
      <c r="J10" s="26">
        <v>0</v>
      </c>
      <c r="K10" s="26">
        <v>0</v>
      </c>
      <c r="L10" s="26">
        <v>0</v>
      </c>
      <c r="M10" s="26">
        <v>0</v>
      </c>
      <c r="N10" s="26">
        <v>0</v>
      </c>
      <c r="O10" s="26">
        <v>0</v>
      </c>
      <c r="P10" s="26">
        <v>0</v>
      </c>
      <c r="Q10" s="26">
        <v>-0.63</v>
      </c>
      <c r="R10" s="26">
        <v>-1.946</v>
      </c>
      <c r="S10" s="26">
        <v>-1.034</v>
      </c>
      <c r="T10" s="26">
        <v>-3.8260000000000001</v>
      </c>
      <c r="U10" s="26">
        <v>-1.1160000000000001</v>
      </c>
      <c r="V10" s="26">
        <v>-2.387</v>
      </c>
      <c r="W10" s="26">
        <v>-2.6859999999999999</v>
      </c>
      <c r="X10" s="26">
        <v>-3.0449999999999999</v>
      </c>
      <c r="Y10" s="26">
        <v>-4.125</v>
      </c>
      <c r="Z10" s="26">
        <v>-0.75</v>
      </c>
      <c r="AA10" s="26">
        <v>-1.28</v>
      </c>
      <c r="AB10" s="26">
        <v>-33.374000000000002</v>
      </c>
      <c r="AC10" s="26">
        <v>-2.8039999999999998</v>
      </c>
      <c r="AD10" s="26">
        <v>-9.2839999999999989</v>
      </c>
      <c r="AE10" s="26">
        <v>-3.702</v>
      </c>
      <c r="AF10" s="26">
        <v>4.9629999999999992</v>
      </c>
      <c r="AG10" s="26">
        <v>-13.753</v>
      </c>
      <c r="AH10" s="26">
        <v>9.2370000000000001</v>
      </c>
      <c r="AI10" s="26">
        <v>-12.712999999999999</v>
      </c>
      <c r="AJ10" s="26">
        <v>-6.1980000000000004</v>
      </c>
      <c r="AK10" s="26">
        <v>-1.81</v>
      </c>
      <c r="AM10" s="26">
        <f t="shared" si="6"/>
        <v>0</v>
      </c>
      <c r="AN10" s="26">
        <f t="shared" si="6"/>
        <v>0</v>
      </c>
      <c r="AO10" s="26">
        <f t="shared" si="6"/>
        <v>0</v>
      </c>
      <c r="AP10" s="26">
        <f t="shared" si="6"/>
        <v>-7.4359999999999999</v>
      </c>
      <c r="AQ10" s="26">
        <f t="shared" si="6"/>
        <v>-9.234</v>
      </c>
      <c r="AR10" s="26">
        <f t="shared" si="6"/>
        <v>-39.529000000000003</v>
      </c>
      <c r="AS10" s="26">
        <f t="shared" si="6"/>
        <v>-10.827</v>
      </c>
      <c r="AT10" s="26">
        <f t="shared" si="6"/>
        <v>-23.427</v>
      </c>
      <c r="AU10" s="26">
        <f t="shared" si="6"/>
        <v>-1.81</v>
      </c>
    </row>
    <row r="11" spans="2:47" ht="14.5" customHeight="1">
      <c r="B11" s="14" t="s">
        <v>341</v>
      </c>
      <c r="C11" s="15"/>
      <c r="D11" s="15"/>
      <c r="E11" s="26">
        <v>-0.42099999999999999</v>
      </c>
      <c r="F11" s="26">
        <v>-0.46600000000000003</v>
      </c>
      <c r="G11" s="26">
        <v>-0.46100000000000002</v>
      </c>
      <c r="H11" s="26">
        <v>-0.61099999999999999</v>
      </c>
      <c r="I11" s="26">
        <v>0</v>
      </c>
      <c r="J11" s="26">
        <v>0</v>
      </c>
      <c r="K11" s="26">
        <v>0</v>
      </c>
      <c r="L11" s="26">
        <v>0</v>
      </c>
      <c r="M11" s="26">
        <v>0</v>
      </c>
      <c r="N11" s="26">
        <v>0</v>
      </c>
      <c r="O11" s="26">
        <v>0</v>
      </c>
      <c r="P11" s="26">
        <v>0</v>
      </c>
      <c r="Q11" s="26">
        <v>0</v>
      </c>
      <c r="R11" s="26">
        <v>0</v>
      </c>
      <c r="S11" s="26">
        <v>0</v>
      </c>
      <c r="T11" s="26">
        <v>0</v>
      </c>
      <c r="U11" s="26">
        <v>-0.52900000000000003</v>
      </c>
      <c r="V11" s="26">
        <v>-0.73599999999999999</v>
      </c>
      <c r="W11" s="26">
        <v>-0.497</v>
      </c>
      <c r="X11" s="26">
        <v>-0.44600000000000001</v>
      </c>
      <c r="Y11" s="26">
        <v>-0.25</v>
      </c>
      <c r="Z11" s="26">
        <v>-1.2310000000000001</v>
      </c>
      <c r="AA11" s="26">
        <v>-1.534</v>
      </c>
      <c r="AB11" s="26">
        <v>-1.746</v>
      </c>
      <c r="AC11" s="26">
        <v>-2.3290000000000002</v>
      </c>
      <c r="AD11" s="26">
        <v>-3.1320000000000001</v>
      </c>
      <c r="AE11" s="26">
        <v>-2.968</v>
      </c>
      <c r="AF11" s="26">
        <v>-2.8339999999999996</v>
      </c>
      <c r="AG11" s="26">
        <v>-2.3490000000000002</v>
      </c>
      <c r="AH11" s="26">
        <v>-0.35899999999999999</v>
      </c>
      <c r="AI11" s="26">
        <v>-2.6470000000000002</v>
      </c>
      <c r="AJ11" s="26">
        <v>-2.16</v>
      </c>
      <c r="AK11" s="26">
        <v>-2.504</v>
      </c>
      <c r="AM11" s="26">
        <f t="shared" si="6"/>
        <v>-1.9590000000000001</v>
      </c>
      <c r="AN11" s="26">
        <f t="shared" si="6"/>
        <v>0</v>
      </c>
      <c r="AO11" s="26">
        <f t="shared" si="6"/>
        <v>0</v>
      </c>
      <c r="AP11" s="26">
        <f t="shared" si="6"/>
        <v>0</v>
      </c>
      <c r="AQ11" s="26">
        <f t="shared" si="6"/>
        <v>-2.2080000000000002</v>
      </c>
      <c r="AR11" s="26">
        <f t="shared" si="6"/>
        <v>-4.7610000000000001</v>
      </c>
      <c r="AS11" s="26">
        <f t="shared" si="6"/>
        <v>-11.263</v>
      </c>
      <c r="AT11" s="26">
        <f t="shared" si="6"/>
        <v>-7.5150000000000006</v>
      </c>
      <c r="AU11" s="26">
        <f t="shared" si="6"/>
        <v>-2.504</v>
      </c>
    </row>
    <row r="12" spans="2:47" ht="14.5" customHeight="1">
      <c r="B12" s="14" t="s">
        <v>342</v>
      </c>
      <c r="C12" s="15"/>
      <c r="D12" s="15"/>
      <c r="E12" s="26">
        <v>0</v>
      </c>
      <c r="F12" s="26">
        <v>0</v>
      </c>
      <c r="G12" s="26">
        <v>0</v>
      </c>
      <c r="H12" s="26">
        <v>0</v>
      </c>
      <c r="I12" s="26">
        <v>0</v>
      </c>
      <c r="J12" s="26">
        <v>0</v>
      </c>
      <c r="K12" s="26">
        <v>0</v>
      </c>
      <c r="L12" s="26">
        <v>0</v>
      </c>
      <c r="M12" s="26">
        <v>0</v>
      </c>
      <c r="N12" s="26">
        <v>0</v>
      </c>
      <c r="O12" s="26">
        <v>0</v>
      </c>
      <c r="P12" s="26">
        <v>0</v>
      </c>
      <c r="Q12" s="26">
        <v>-9.8000000000000004E-2</v>
      </c>
      <c r="R12" s="26">
        <v>-0.33700000000000002</v>
      </c>
      <c r="S12" s="26">
        <v>8.7999999999999995E-2</v>
      </c>
      <c r="T12" s="26">
        <v>-0.188</v>
      </c>
      <c r="U12" s="26">
        <v>-0.10199999999999999</v>
      </c>
      <c r="V12" s="26">
        <v>-0.13900000000000001</v>
      </c>
      <c r="W12" s="26">
        <v>-0.106</v>
      </c>
      <c r="X12" s="26">
        <v>-0.123</v>
      </c>
      <c r="Y12" s="26">
        <v>-0.16400000000000001</v>
      </c>
      <c r="Z12" s="26">
        <v>-0.03</v>
      </c>
      <c r="AA12" s="26">
        <v>0.42499999999999999</v>
      </c>
      <c r="AB12" s="26">
        <v>-1.113</v>
      </c>
      <c r="AC12" s="26">
        <v>-1.1890000000000001</v>
      </c>
      <c r="AD12" s="26">
        <v>-0.89100000000000001</v>
      </c>
      <c r="AE12" s="26">
        <v>-1.677</v>
      </c>
      <c r="AF12" s="26">
        <v>-2.2159999999999997</v>
      </c>
      <c r="AG12" s="26">
        <v>-1.5760000000000001</v>
      </c>
      <c r="AH12" s="26">
        <v>-1.0470000000000002</v>
      </c>
      <c r="AI12" s="26">
        <v>-1.2359999999999998</v>
      </c>
      <c r="AJ12" s="26">
        <v>-1.806</v>
      </c>
      <c r="AK12" s="26">
        <v>-2.202</v>
      </c>
      <c r="AM12" s="26">
        <f t="shared" si="6"/>
        <v>0</v>
      </c>
      <c r="AN12" s="26">
        <f t="shared" si="6"/>
        <v>0</v>
      </c>
      <c r="AO12" s="26">
        <f t="shared" si="6"/>
        <v>0</v>
      </c>
      <c r="AP12" s="26">
        <f t="shared" si="6"/>
        <v>-0.53500000000000014</v>
      </c>
      <c r="AQ12" s="26">
        <f t="shared" si="6"/>
        <v>-0.47</v>
      </c>
      <c r="AR12" s="26">
        <f t="shared" si="6"/>
        <v>-0.88200000000000001</v>
      </c>
      <c r="AS12" s="26">
        <f t="shared" si="6"/>
        <v>-5.9729999999999999</v>
      </c>
      <c r="AT12" s="26">
        <f t="shared" si="6"/>
        <v>-5.665</v>
      </c>
      <c r="AU12" s="26">
        <f t="shared" si="6"/>
        <v>-2.202</v>
      </c>
    </row>
    <row r="13" spans="2:47" ht="14.5" customHeight="1">
      <c r="B13" s="14" t="s">
        <v>334</v>
      </c>
      <c r="C13" s="15"/>
      <c r="D13" s="15"/>
      <c r="E13" s="26">
        <v>-0.44500000000000001</v>
      </c>
      <c r="F13" s="26">
        <v>-0.443</v>
      </c>
      <c r="G13" s="26">
        <v>-0.44000000000000006</v>
      </c>
      <c r="H13" s="26">
        <v>-0.44699999999999984</v>
      </c>
      <c r="I13" s="26">
        <v>-0.44400000000000001</v>
      </c>
      <c r="J13" s="26">
        <v>-0.44900000000000001</v>
      </c>
      <c r="K13" s="26">
        <v>-0.42799999999999999</v>
      </c>
      <c r="L13" s="26">
        <v>-5.3819999999999997</v>
      </c>
      <c r="M13" s="26">
        <v>-0.123</v>
      </c>
      <c r="N13" s="26">
        <v>-0.13700000000000001</v>
      </c>
      <c r="O13" s="26">
        <v>-0.13600000000000001</v>
      </c>
      <c r="P13" s="26">
        <v>-0.13700000000000001</v>
      </c>
      <c r="Q13" s="26">
        <v>-0.13700000000000001</v>
      </c>
      <c r="R13" s="26">
        <v>-0.60099999999999998</v>
      </c>
      <c r="S13" s="26">
        <v>-0.57299999999999995</v>
      </c>
      <c r="T13" s="26">
        <v>-0.61399999999999999</v>
      </c>
      <c r="U13" s="26">
        <v>-0.33900000000000002</v>
      </c>
      <c r="V13" s="26">
        <v>-0.36</v>
      </c>
      <c r="W13" s="26">
        <v>-0.67100000000000004</v>
      </c>
      <c r="X13" s="26">
        <v>-1.3260000000000001</v>
      </c>
      <c r="Y13" s="26">
        <v>-1.2010000000000001</v>
      </c>
      <c r="Z13" s="26">
        <v>-1.2789999999999999</v>
      </c>
      <c r="AA13" s="26">
        <v>-1.369</v>
      </c>
      <c r="AB13" s="26">
        <v>-2.8879999999999999</v>
      </c>
      <c r="AC13" s="26">
        <v>-3.49</v>
      </c>
      <c r="AD13" s="26">
        <v>-3.3389999999999995</v>
      </c>
      <c r="AE13" s="26">
        <v>-3.519000000000001</v>
      </c>
      <c r="AF13" s="26">
        <v>-3.9689999999999994</v>
      </c>
      <c r="AG13" s="26">
        <v>-3.8530000000000002</v>
      </c>
      <c r="AH13" s="26">
        <v>-3.9649999999999994</v>
      </c>
      <c r="AI13" s="26">
        <v>-4.2670000000000012</v>
      </c>
      <c r="AJ13" s="26">
        <v>-4.4640000000000004</v>
      </c>
      <c r="AK13" s="26">
        <v>-5.2480000000000002</v>
      </c>
      <c r="AM13" s="26">
        <f t="shared" si="6"/>
        <v>-1.7749999999999999</v>
      </c>
      <c r="AN13" s="26">
        <f t="shared" si="6"/>
        <v>-6.7029999999999994</v>
      </c>
      <c r="AO13" s="26">
        <f t="shared" si="6"/>
        <v>-0.53300000000000003</v>
      </c>
      <c r="AP13" s="26">
        <f t="shared" si="6"/>
        <v>-1.9249999999999998</v>
      </c>
      <c r="AQ13" s="26">
        <f t="shared" si="6"/>
        <v>-2.6960000000000002</v>
      </c>
      <c r="AR13" s="26">
        <f t="shared" si="6"/>
        <v>-6.7370000000000001</v>
      </c>
      <c r="AS13" s="26">
        <f t="shared" si="6"/>
        <v>-14.317</v>
      </c>
      <c r="AT13" s="26">
        <f t="shared" si="6"/>
        <v>-16.548999999999999</v>
      </c>
      <c r="AU13" s="26">
        <f t="shared" si="6"/>
        <v>-5.2480000000000002</v>
      </c>
    </row>
    <row r="14" spans="2:47" ht="14.5" customHeight="1">
      <c r="B14" s="34" t="s">
        <v>336</v>
      </c>
      <c r="C14" s="35"/>
      <c r="D14" s="35"/>
      <c r="E14" s="36">
        <v>-5.2999999999999999E-2</v>
      </c>
      <c r="F14" s="36">
        <v>-3.2000000000000001E-2</v>
      </c>
      <c r="G14" s="36">
        <v>-6.9000000000000006E-2</v>
      </c>
      <c r="H14" s="36">
        <v>-9.6000000000000002E-2</v>
      </c>
      <c r="I14" s="36">
        <v>-0.72499999999999998</v>
      </c>
      <c r="J14" s="36">
        <v>-1.375</v>
      </c>
      <c r="K14" s="36">
        <v>-1.167</v>
      </c>
      <c r="L14" s="36">
        <v>-3.282</v>
      </c>
      <c r="M14" s="36">
        <v>-2.323</v>
      </c>
      <c r="N14" s="36">
        <v>-0.86399999999999999</v>
      </c>
      <c r="O14" s="36">
        <v>-1.9730000000000001</v>
      </c>
      <c r="P14" s="36">
        <v>-0.77300000000000002</v>
      </c>
      <c r="Q14" s="36">
        <v>-0.74299999999999999</v>
      </c>
      <c r="R14" s="36">
        <v>-0.14799999999999999</v>
      </c>
      <c r="S14" s="36">
        <v>-0.48</v>
      </c>
      <c r="T14" s="36">
        <v>-1.2190000000000001</v>
      </c>
      <c r="U14" s="36">
        <v>-0.70699999999999996</v>
      </c>
      <c r="V14" s="36">
        <v>-0.73499999999999999</v>
      </c>
      <c r="W14" s="36">
        <v>-1.9330000000000001</v>
      </c>
      <c r="X14" s="36">
        <v>0.39700000000000002</v>
      </c>
      <c r="Y14" s="36">
        <v>-0.93799999999999994</v>
      </c>
      <c r="Z14" s="36">
        <v>-0.83499999999999996</v>
      </c>
      <c r="AA14" s="36">
        <v>-1.117</v>
      </c>
      <c r="AB14" s="36">
        <v>-0.76800000000000024</v>
      </c>
      <c r="AC14" s="36">
        <v>-3.3450000000000002</v>
      </c>
      <c r="AD14" s="36">
        <v>-3.7229999999999994</v>
      </c>
      <c r="AE14" s="36">
        <v>-1.7889999999999997</v>
      </c>
      <c r="AF14" s="36">
        <v>2.4079999999999995</v>
      </c>
      <c r="AG14" s="36">
        <v>-0.94099999999999995</v>
      </c>
      <c r="AH14" s="36">
        <v>0.2629999999999999</v>
      </c>
      <c r="AI14" s="36">
        <v>-2.3359999999999999</v>
      </c>
      <c r="AJ14" s="36">
        <v>-1.2399999999999998</v>
      </c>
      <c r="AK14" s="36">
        <v>0.80100000000000005</v>
      </c>
      <c r="AM14" s="36">
        <f t="shared" si="6"/>
        <v>-0.25</v>
      </c>
      <c r="AN14" s="36">
        <f t="shared" si="6"/>
        <v>-6.5490000000000004</v>
      </c>
      <c r="AO14" s="36">
        <f t="shared" si="6"/>
        <v>-5.9329999999999998</v>
      </c>
      <c r="AP14" s="36">
        <f t="shared" si="6"/>
        <v>-2.59</v>
      </c>
      <c r="AQ14" s="36">
        <f t="shared" si="6"/>
        <v>-2.9779999999999998</v>
      </c>
      <c r="AR14" s="36">
        <f t="shared" si="6"/>
        <v>-3.6579999999999999</v>
      </c>
      <c r="AS14" s="36">
        <f t="shared" si="6"/>
        <v>-6.4489999999999998</v>
      </c>
      <c r="AT14" s="36">
        <f t="shared" si="6"/>
        <v>-4.2539999999999996</v>
      </c>
      <c r="AU14" s="36">
        <f t="shared" si="6"/>
        <v>0.80100000000000005</v>
      </c>
    </row>
    <row r="15" spans="2:47" ht="14.5" customHeight="1">
      <c r="B15" s="30"/>
    </row>
    <row r="16" spans="2:47" ht="14.5" customHeight="1">
      <c r="B16" s="11" t="s">
        <v>314</v>
      </c>
      <c r="C16" s="12"/>
      <c r="D16" s="12"/>
      <c r="E16" s="25">
        <f>SUM(E9:E14)</f>
        <v>-2.3199999999999998</v>
      </c>
      <c r="F16" s="25">
        <f>SUM(F9:F14)</f>
        <v>-2.7370000000000001</v>
      </c>
      <c r="G16" s="25">
        <f>SUM(G9:G14)</f>
        <v>-2.7589999999999999</v>
      </c>
      <c r="H16" s="25">
        <f>SUM(H9:H14)</f>
        <v>-4.6050000000000004</v>
      </c>
      <c r="I16" s="25">
        <f t="shared" ref="I16:AJ16" si="7">SUM(I9:I14)</f>
        <v>-2.4379999999999997</v>
      </c>
      <c r="J16" s="25">
        <f t="shared" si="7"/>
        <v>-5.8849999999999998</v>
      </c>
      <c r="K16" s="25">
        <f t="shared" si="7"/>
        <v>-7.8579999999999997</v>
      </c>
      <c r="L16" s="25">
        <f t="shared" si="7"/>
        <v>-17.626999999999999</v>
      </c>
      <c r="M16" s="25">
        <f t="shared" si="7"/>
        <v>-10.532999999999999</v>
      </c>
      <c r="N16" s="25">
        <f t="shared" si="7"/>
        <v>-12.126000000000001</v>
      </c>
      <c r="O16" s="25">
        <f t="shared" si="7"/>
        <v>-9.1760000000000002</v>
      </c>
      <c r="P16" s="25">
        <f t="shared" si="7"/>
        <v>-8.5779999999999994</v>
      </c>
      <c r="Q16" s="25">
        <f t="shared" si="7"/>
        <v>-8.5869999999999997</v>
      </c>
      <c r="R16" s="25">
        <f t="shared" si="7"/>
        <v>-8.6939999999999991</v>
      </c>
      <c r="S16" s="25">
        <f t="shared" si="7"/>
        <v>-9.7910000000000021</v>
      </c>
      <c r="T16" s="25">
        <f t="shared" si="7"/>
        <v>-13.520000000000001</v>
      </c>
      <c r="U16" s="25">
        <f t="shared" si="7"/>
        <v>-10.049000000000001</v>
      </c>
      <c r="V16" s="25">
        <f t="shared" si="7"/>
        <v>-14.183</v>
      </c>
      <c r="W16" s="25">
        <f t="shared" si="7"/>
        <v>-13.815999999999999</v>
      </c>
      <c r="X16" s="25">
        <f t="shared" si="7"/>
        <v>-22.67</v>
      </c>
      <c r="Y16" s="25">
        <f t="shared" si="7"/>
        <v>-22.317</v>
      </c>
      <c r="Z16" s="25">
        <f t="shared" si="7"/>
        <v>-18.928000000000004</v>
      </c>
      <c r="AA16" s="25">
        <f t="shared" si="7"/>
        <v>-20.295999999999999</v>
      </c>
      <c r="AB16" s="25">
        <f t="shared" si="7"/>
        <v>-47.889000000000003</v>
      </c>
      <c r="AC16" s="25">
        <f t="shared" si="7"/>
        <v>-38.832999999999998</v>
      </c>
      <c r="AD16" s="25">
        <f t="shared" si="7"/>
        <v>-39.689</v>
      </c>
      <c r="AE16" s="25">
        <f t="shared" si="7"/>
        <v>-42.015999999999991</v>
      </c>
      <c r="AF16" s="25">
        <f t="shared" si="7"/>
        <v>-22.518999999999998</v>
      </c>
      <c r="AG16" s="25">
        <f t="shared" si="7"/>
        <v>-30.290999999999997</v>
      </c>
      <c r="AH16" s="25">
        <f t="shared" si="7"/>
        <v>-37.594999999999999</v>
      </c>
      <c r="AI16" s="25">
        <f t="shared" si="7"/>
        <v>-52.71</v>
      </c>
      <c r="AJ16" s="25">
        <f t="shared" si="7"/>
        <v>-57.041999999999994</v>
      </c>
      <c r="AK16" s="25">
        <f>SUM(AK9:AK14)</f>
        <v>-36.358999999999995</v>
      </c>
      <c r="AM16" s="25">
        <f t="shared" ref="AM16:AU16" si="8">SUMIF($7:$7,AM$8,16:16)</f>
        <v>-12.421000000000001</v>
      </c>
      <c r="AN16" s="25">
        <f t="shared" si="8"/>
        <v>-33.808</v>
      </c>
      <c r="AO16" s="25">
        <f t="shared" si="8"/>
        <v>-40.412999999999997</v>
      </c>
      <c r="AP16" s="25">
        <f t="shared" si="8"/>
        <v>-40.592000000000006</v>
      </c>
      <c r="AQ16" s="25">
        <f t="shared" si="8"/>
        <v>-60.718000000000004</v>
      </c>
      <c r="AR16" s="25">
        <f t="shared" si="8"/>
        <v>-109.43</v>
      </c>
      <c r="AS16" s="25">
        <f t="shared" si="8"/>
        <v>-143.05699999999999</v>
      </c>
      <c r="AT16" s="25">
        <f t="shared" si="8"/>
        <v>-177.63800000000001</v>
      </c>
      <c r="AU16" s="25">
        <f t="shared" si="8"/>
        <v>-36.358999999999995</v>
      </c>
    </row>
    <row r="18" spans="6:47" ht="14.5" customHeight="1">
      <c r="F18" s="44"/>
      <c r="I18" s="43"/>
      <c r="AC18" s="45"/>
      <c r="AD18" s="45"/>
      <c r="AE18" s="45"/>
      <c r="AF18" s="29"/>
      <c r="AG18" s="29"/>
      <c r="AH18" s="29"/>
      <c r="AI18" s="29"/>
      <c r="AJ18" s="29"/>
      <c r="AK18" s="29"/>
      <c r="AS18" s="29"/>
      <c r="AT18" s="29"/>
      <c r="AU18" s="29"/>
    </row>
    <row r="19" spans="6:47" ht="14.5" customHeight="1">
      <c r="I19" s="43"/>
    </row>
    <row r="20" spans="6:47" ht="14.5" customHeight="1">
      <c r="I20" s="43"/>
    </row>
    <row r="21" spans="6:47" ht="14.5" customHeight="1">
      <c r="I21" s="43"/>
    </row>
    <row r="22" spans="6:47" ht="14.5" customHeight="1">
      <c r="I22" s="43"/>
    </row>
    <row r="23" spans="6:47" ht="14.5" customHeight="1">
      <c r="I23" s="43"/>
    </row>
  </sheetData>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ABCC-A59E-4A17-A848-FAB45F083014}">
  <sheetPr>
    <tabColor theme="5"/>
  </sheetPr>
  <dimension ref="A6:AU29"/>
  <sheetViews>
    <sheetView showGridLines="0" zoomScaleNormal="100" workbookViewId="0">
      <pane xSplit="3" ySplit="8" topLeftCell="AC9" activePane="bottomRight" state="frozen"/>
      <selection pane="topRight" activeCell="D10" sqref="D10"/>
      <selection pane="bottomLeft" activeCell="D10" sqref="D10"/>
      <selection pane="bottomRight" activeCell="AU9" sqref="AU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6" width="10.54296875" style="9"/>
    <col min="37" max="37" width="10.54296875" style="9" bestFit="1"/>
    <col min="38" max="38" width="2.54296875" style="9" customWidth="1"/>
    <col min="39" max="16384" width="10.54296875" style="9"/>
  </cols>
  <sheetData>
    <row r="6" spans="2:47" ht="14.5" customHeight="1">
      <c r="C6" s="3" t="s">
        <v>204</v>
      </c>
      <c r="D6" s="2"/>
      <c r="E6" s="4">
        <v>42460</v>
      </c>
      <c r="F6" s="4">
        <f>EOMONTH(E6,3)</f>
        <v>42551</v>
      </c>
      <c r="G6" s="4">
        <f>EOMONTH(F6,3)</f>
        <v>42643</v>
      </c>
      <c r="H6" s="4">
        <f>EOMONTH(G6,3)</f>
        <v>42735</v>
      </c>
      <c r="I6" s="4">
        <f>EOMONTH(H6,3)</f>
        <v>42825</v>
      </c>
      <c r="J6" s="4">
        <f>EOMONTH(I6,3)</f>
        <v>42916</v>
      </c>
      <c r="K6" s="4">
        <f t="shared" ref="K6:AJ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EOMONTH(AJ6,3)</f>
        <v>45382</v>
      </c>
      <c r="AM6" s="23"/>
      <c r="AN6" s="23"/>
      <c r="AO6" s="23"/>
      <c r="AP6" s="23"/>
      <c r="AQ6" s="23"/>
      <c r="AR6" s="23"/>
      <c r="AS6" s="23"/>
      <c r="AT6" s="23"/>
      <c r="AU6" s="23"/>
    </row>
    <row r="7" spans="2:47" ht="14.5" customHeight="1">
      <c r="C7" s="3" t="s">
        <v>205</v>
      </c>
      <c r="D7" s="2"/>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 t="shared" ref="AJ7" si="2">YEAR(AJ6)</f>
        <v>2023</v>
      </c>
      <c r="AK7" s="3">
        <f>YEAR(AK6)</f>
        <v>2024</v>
      </c>
      <c r="AM7" s="22"/>
      <c r="AN7" s="22"/>
      <c r="AO7" s="22"/>
      <c r="AP7" s="22"/>
      <c r="AQ7" s="22"/>
      <c r="AR7" s="22"/>
      <c r="AS7" s="22"/>
      <c r="AT7" s="22"/>
      <c r="AU7" s="22"/>
    </row>
    <row r="8" spans="2:47" ht="14.5" customHeight="1">
      <c r="B8" s="5" t="s">
        <v>343</v>
      </c>
      <c r="C8" s="6"/>
      <c r="D8" s="6"/>
      <c r="E8" s="7" t="str">
        <f>MONTH(E$6)/3&amp;"Q"&amp;E$7</f>
        <v>1Q2016</v>
      </c>
      <c r="F8" s="7" t="str">
        <f t="shared" ref="F8:AJ8" si="3">MONTH(F$6)/3&amp;"Q"&amp;F$7</f>
        <v>2Q2016</v>
      </c>
      <c r="G8" s="7" t="str">
        <f t="shared" si="3"/>
        <v>3Q2016</v>
      </c>
      <c r="H8" s="7" t="str">
        <f t="shared" si="3"/>
        <v>4Q2016</v>
      </c>
      <c r="I8" s="7" t="str">
        <f t="shared" si="3"/>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7" t="str">
        <f t="shared" si="3"/>
        <v>4Q2023</v>
      </c>
      <c r="AK8" s="7" t="str">
        <f>MONTH(AK$6)/3&amp;"Q"&amp;AK$7</f>
        <v>1Q2024</v>
      </c>
      <c r="AL8" s="2"/>
      <c r="AM8" s="6">
        <v>2016</v>
      </c>
      <c r="AN8" s="6">
        <f>AM8+1</f>
        <v>2017</v>
      </c>
      <c r="AO8" s="6">
        <f t="shared" ref="AO8:AU8" si="4">AN8+1</f>
        <v>2018</v>
      </c>
      <c r="AP8" s="6">
        <f t="shared" si="4"/>
        <v>2019</v>
      </c>
      <c r="AQ8" s="6">
        <f t="shared" si="4"/>
        <v>2020</v>
      </c>
      <c r="AR8" s="6">
        <f t="shared" si="4"/>
        <v>2021</v>
      </c>
      <c r="AS8" s="6">
        <f t="shared" si="4"/>
        <v>2022</v>
      </c>
      <c r="AT8" s="6">
        <f t="shared" si="4"/>
        <v>2023</v>
      </c>
      <c r="AU8" s="6">
        <f t="shared" si="4"/>
        <v>2024</v>
      </c>
    </row>
    <row r="9" spans="2:47" ht="14.5" customHeight="1">
      <c r="B9" s="37" t="s">
        <v>315</v>
      </c>
      <c r="C9" s="38"/>
      <c r="D9" s="38"/>
      <c r="E9" s="39">
        <f>SUM(E10:E11)</f>
        <v>1.548</v>
      </c>
      <c r="F9" s="39">
        <f>SUM(F10:F11)</f>
        <v>2.1219999999999999</v>
      </c>
      <c r="G9" s="39">
        <f>SUM(G10:G11)</f>
        <v>1.5950000000000002</v>
      </c>
      <c r="H9" s="39">
        <f>SUM(H10:H11)</f>
        <v>2.0900000000000003</v>
      </c>
      <c r="I9" s="39">
        <f t="shared" ref="I9:AI9" si="5">SUM(I10:I11)</f>
        <v>1.6520000000000001</v>
      </c>
      <c r="J9" s="39">
        <f t="shared" si="5"/>
        <v>2.1040000000000001</v>
      </c>
      <c r="K9" s="39">
        <f t="shared" si="5"/>
        <v>6.9160000000000004</v>
      </c>
      <c r="L9" s="39">
        <f t="shared" si="5"/>
        <v>7.7080000000000002</v>
      </c>
      <c r="M9" s="39">
        <f t="shared" si="5"/>
        <v>5.907</v>
      </c>
      <c r="N9" s="39">
        <f t="shared" si="5"/>
        <v>6.2009999999999996</v>
      </c>
      <c r="O9" s="39">
        <f t="shared" si="5"/>
        <v>6.7359999999999998</v>
      </c>
      <c r="P9" s="39">
        <f t="shared" si="5"/>
        <v>8.0299999999999994</v>
      </c>
      <c r="Q9" s="39">
        <f t="shared" si="5"/>
        <v>4.0179999999999998</v>
      </c>
      <c r="R9" s="39">
        <f t="shared" si="5"/>
        <v>4.7489999999999997</v>
      </c>
      <c r="S9" s="39">
        <f t="shared" si="5"/>
        <v>5.1559999999999997</v>
      </c>
      <c r="T9" s="39">
        <f t="shared" si="5"/>
        <v>10.739000000000001</v>
      </c>
      <c r="U9" s="39">
        <f t="shared" si="5"/>
        <v>6.1909999999999998</v>
      </c>
      <c r="V9" s="39">
        <f t="shared" si="5"/>
        <v>4.9279999999999999</v>
      </c>
      <c r="W9" s="39">
        <f t="shared" si="5"/>
        <v>5.1739999999999995</v>
      </c>
      <c r="X9" s="39">
        <f t="shared" si="5"/>
        <v>7.4049999999999994</v>
      </c>
      <c r="Y9" s="39">
        <f t="shared" si="5"/>
        <v>5.8170000000000002</v>
      </c>
      <c r="Z9" s="39">
        <f t="shared" si="5"/>
        <v>9.73</v>
      </c>
      <c r="AA9" s="39">
        <f t="shared" si="5"/>
        <v>11.100999999999999</v>
      </c>
      <c r="AB9" s="39">
        <f t="shared" si="5"/>
        <v>16.160000000000004</v>
      </c>
      <c r="AC9" s="39">
        <f t="shared" si="5"/>
        <v>26.771999999999998</v>
      </c>
      <c r="AD9" s="39">
        <f t="shared" si="5"/>
        <v>25.042999999999999</v>
      </c>
      <c r="AE9" s="39">
        <f t="shared" si="5"/>
        <v>36.843000000000004</v>
      </c>
      <c r="AF9" s="39">
        <f t="shared" si="5"/>
        <v>46.044999999999995</v>
      </c>
      <c r="AG9" s="39">
        <f t="shared" si="5"/>
        <v>40.883000000000003</v>
      </c>
      <c r="AH9" s="39">
        <f t="shared" si="5"/>
        <v>29.641000000000002</v>
      </c>
      <c r="AI9" s="39">
        <f t="shared" si="5"/>
        <v>24.960999999999984</v>
      </c>
      <c r="AJ9" s="39">
        <f t="shared" ref="AJ9" si="6">SUM(AJ10:AJ11)</f>
        <v>24.402000000000008</v>
      </c>
      <c r="AK9" s="39">
        <f>SUM(AK10:AK11)</f>
        <v>26.898</v>
      </c>
      <c r="AM9" s="39">
        <f t="shared" ref="AM9:AU11" si="7">SUMIF($7:$7,AM$8,9:9)</f>
        <v>7.3550000000000004</v>
      </c>
      <c r="AN9" s="39">
        <f t="shared" si="7"/>
        <v>18.380000000000003</v>
      </c>
      <c r="AO9" s="39">
        <f t="shared" si="7"/>
        <v>26.874000000000002</v>
      </c>
      <c r="AP9" s="39">
        <f t="shared" si="7"/>
        <v>24.661999999999999</v>
      </c>
      <c r="AQ9" s="39">
        <f t="shared" si="7"/>
        <v>23.698</v>
      </c>
      <c r="AR9" s="39">
        <f t="shared" si="7"/>
        <v>42.808000000000007</v>
      </c>
      <c r="AS9" s="39">
        <f t="shared" si="7"/>
        <v>134.703</v>
      </c>
      <c r="AT9" s="39">
        <f t="shared" si="7"/>
        <v>119.887</v>
      </c>
      <c r="AU9" s="39">
        <f t="shared" si="7"/>
        <v>26.898</v>
      </c>
    </row>
    <row r="10" spans="2:47" ht="14.5" customHeight="1">
      <c r="B10" s="14" t="s">
        <v>344</v>
      </c>
      <c r="C10" s="15"/>
      <c r="D10" s="15"/>
      <c r="E10" s="26">
        <v>1.391</v>
      </c>
      <c r="F10" s="26">
        <v>1.9849999999999999</v>
      </c>
      <c r="G10" s="26">
        <v>1.4990000000000001</v>
      </c>
      <c r="H10" s="26">
        <v>1.9080000000000004</v>
      </c>
      <c r="I10" s="26">
        <v>1.4830000000000001</v>
      </c>
      <c r="J10" s="26">
        <v>1.821</v>
      </c>
      <c r="K10" s="26">
        <v>6.6760000000000002</v>
      </c>
      <c r="L10" s="26">
        <v>7.4140000000000006</v>
      </c>
      <c r="M10" s="26">
        <v>5.9009999999999998</v>
      </c>
      <c r="N10" s="26">
        <v>6.2009999999999996</v>
      </c>
      <c r="O10" s="26">
        <v>6.7279999999999998</v>
      </c>
      <c r="P10" s="26">
        <v>8.032</v>
      </c>
      <c r="Q10" s="26">
        <v>4.0179999999999998</v>
      </c>
      <c r="R10" s="26">
        <v>4.718</v>
      </c>
      <c r="S10" s="26">
        <v>5.1280000000000001</v>
      </c>
      <c r="T10" s="26">
        <v>10.768000000000001</v>
      </c>
      <c r="U10" s="26">
        <v>6.1769999999999996</v>
      </c>
      <c r="V10" s="26">
        <v>4.92</v>
      </c>
      <c r="W10" s="26">
        <v>5.84</v>
      </c>
      <c r="X10" s="26">
        <v>5.383</v>
      </c>
      <c r="Y10" s="26">
        <v>5.1520000000000001</v>
      </c>
      <c r="Z10" s="26">
        <v>9.4459999999999997</v>
      </c>
      <c r="AA10" s="26">
        <v>9.84</v>
      </c>
      <c r="AB10" s="26">
        <v>14.726000000000003</v>
      </c>
      <c r="AC10" s="26">
        <v>24.686</v>
      </c>
      <c r="AD10" s="26">
        <v>22.58</v>
      </c>
      <c r="AE10" s="26">
        <v>33.737000000000002</v>
      </c>
      <c r="AF10" s="26">
        <v>42.995999999999995</v>
      </c>
      <c r="AG10" s="26">
        <v>38.297000000000004</v>
      </c>
      <c r="AH10" s="26">
        <v>26.273000000000003</v>
      </c>
      <c r="AI10" s="26">
        <v>25.481999999999985</v>
      </c>
      <c r="AJ10" s="26">
        <v>27.558000000000007</v>
      </c>
      <c r="AK10" s="26">
        <v>25.327999999999999</v>
      </c>
      <c r="AM10" s="26">
        <f t="shared" si="7"/>
        <v>6.7830000000000004</v>
      </c>
      <c r="AN10" s="26">
        <f t="shared" si="7"/>
        <v>17.394000000000002</v>
      </c>
      <c r="AO10" s="26">
        <f t="shared" si="7"/>
        <v>26.861999999999998</v>
      </c>
      <c r="AP10" s="26">
        <f t="shared" si="7"/>
        <v>24.632000000000001</v>
      </c>
      <c r="AQ10" s="26">
        <f t="shared" si="7"/>
        <v>22.319999999999997</v>
      </c>
      <c r="AR10" s="26">
        <f t="shared" si="7"/>
        <v>39.164000000000001</v>
      </c>
      <c r="AS10" s="26">
        <f t="shared" si="7"/>
        <v>123.999</v>
      </c>
      <c r="AT10" s="26">
        <f t="shared" si="7"/>
        <v>117.61</v>
      </c>
      <c r="AU10" s="26">
        <f t="shared" si="7"/>
        <v>25.327999999999999</v>
      </c>
    </row>
    <row r="11" spans="2:47" ht="14.5" customHeight="1">
      <c r="B11" s="14" t="s">
        <v>345</v>
      </c>
      <c r="C11" s="15"/>
      <c r="D11" s="15"/>
      <c r="E11" s="26">
        <v>0.157</v>
      </c>
      <c r="F11" s="26">
        <v>0.13699999999999998</v>
      </c>
      <c r="G11" s="26">
        <v>9.600000000000003E-2</v>
      </c>
      <c r="H11" s="26">
        <v>0.18199999999999994</v>
      </c>
      <c r="I11" s="26">
        <v>0.16900000000000001</v>
      </c>
      <c r="J11" s="26">
        <v>0.28299999999999997</v>
      </c>
      <c r="K11" s="26">
        <v>0.24</v>
      </c>
      <c r="L11" s="26">
        <v>0.29399999999999998</v>
      </c>
      <c r="M11" s="26">
        <v>6.0000000000000001E-3</v>
      </c>
      <c r="N11" s="26">
        <v>0</v>
      </c>
      <c r="O11" s="26">
        <v>8.0000000000000002E-3</v>
      </c>
      <c r="P11" s="26">
        <v>-2E-3</v>
      </c>
      <c r="Q11" s="26">
        <v>0</v>
      </c>
      <c r="R11" s="26">
        <v>3.1E-2</v>
      </c>
      <c r="S11" s="26">
        <v>2.8000000000000001E-2</v>
      </c>
      <c r="T11" s="26">
        <v>-2.9000000000000001E-2</v>
      </c>
      <c r="U11" s="26">
        <v>1.4E-2</v>
      </c>
      <c r="V11" s="26">
        <v>8.0000000000000002E-3</v>
      </c>
      <c r="W11" s="26">
        <v>-0.66600000000000004</v>
      </c>
      <c r="X11" s="26">
        <v>2.0219999999999998</v>
      </c>
      <c r="Y11" s="26">
        <v>0.66500000000000004</v>
      </c>
      <c r="Z11" s="26">
        <v>0.28399999999999997</v>
      </c>
      <c r="AA11" s="26">
        <v>1.2609999999999999</v>
      </c>
      <c r="AB11" s="26">
        <v>1.4340000000000002</v>
      </c>
      <c r="AC11" s="26">
        <v>2.0859999999999999</v>
      </c>
      <c r="AD11" s="26">
        <v>2.4630000000000001</v>
      </c>
      <c r="AE11" s="26">
        <v>3.1059999999999999</v>
      </c>
      <c r="AF11" s="26">
        <v>3.0490000000000013</v>
      </c>
      <c r="AG11" s="26">
        <v>2.5859999999999999</v>
      </c>
      <c r="AH11" s="26">
        <v>3.3679999999999999</v>
      </c>
      <c r="AI11" s="26">
        <v>-0.52099999999999991</v>
      </c>
      <c r="AJ11" s="26">
        <v>-3.1559999999999997</v>
      </c>
      <c r="AK11" s="26">
        <v>1.57</v>
      </c>
      <c r="AM11" s="26">
        <f t="shared" si="7"/>
        <v>0.57199999999999995</v>
      </c>
      <c r="AN11" s="26">
        <f t="shared" si="7"/>
        <v>0.98599999999999999</v>
      </c>
      <c r="AO11" s="26">
        <f t="shared" si="7"/>
        <v>1.2E-2</v>
      </c>
      <c r="AP11" s="26">
        <f t="shared" si="7"/>
        <v>2.9999999999999995E-2</v>
      </c>
      <c r="AQ11" s="26">
        <f t="shared" si="7"/>
        <v>1.3779999999999997</v>
      </c>
      <c r="AR11" s="26">
        <f t="shared" si="7"/>
        <v>3.6440000000000001</v>
      </c>
      <c r="AS11" s="26">
        <f t="shared" si="7"/>
        <v>10.704000000000001</v>
      </c>
      <c r="AT11" s="26">
        <f t="shared" si="7"/>
        <v>2.2770000000000001</v>
      </c>
      <c r="AU11" s="26">
        <f t="shared" si="7"/>
        <v>1.57</v>
      </c>
    </row>
    <row r="12" spans="2:47" ht="14.5" customHeight="1">
      <c r="B12" s="30"/>
      <c r="E12" s="45"/>
    </row>
    <row r="13" spans="2:47" ht="14.5" customHeight="1">
      <c r="B13" s="37" t="s">
        <v>316</v>
      </c>
      <c r="C13" s="38"/>
      <c r="D13" s="38"/>
      <c r="E13" s="39">
        <f t="shared" ref="E13:AK13" si="8">SUM(E14:E19)</f>
        <v>-10.546000000000001</v>
      </c>
      <c r="F13" s="39">
        <f t="shared" si="8"/>
        <v>-10.564</v>
      </c>
      <c r="G13" s="39">
        <f t="shared" si="8"/>
        <v>-11.025999999999998</v>
      </c>
      <c r="H13" s="39">
        <f t="shared" si="8"/>
        <v>-10.915000000000001</v>
      </c>
      <c r="I13" s="39">
        <f t="shared" si="8"/>
        <v>-9.7390000000000008</v>
      </c>
      <c r="J13" s="39">
        <f t="shared" si="8"/>
        <v>-25.582999999999998</v>
      </c>
      <c r="K13" s="39">
        <f t="shared" si="8"/>
        <v>-24.338000000000001</v>
      </c>
      <c r="L13" s="39">
        <f t="shared" si="8"/>
        <v>-59.542000000000002</v>
      </c>
      <c r="M13" s="39">
        <f t="shared" si="8"/>
        <v>-56.942</v>
      </c>
      <c r="N13" s="39">
        <f t="shared" si="8"/>
        <v>-58.98</v>
      </c>
      <c r="O13" s="39">
        <f t="shared" si="8"/>
        <v>-53.863999999999997</v>
      </c>
      <c r="P13" s="39">
        <f t="shared" si="8"/>
        <v>-54.480000000000004</v>
      </c>
      <c r="Q13" s="39">
        <f t="shared" si="8"/>
        <v>-62.933999999999997</v>
      </c>
      <c r="R13" s="39">
        <f t="shared" si="8"/>
        <v>-70.448999999999998</v>
      </c>
      <c r="S13" s="39">
        <f t="shared" si="8"/>
        <v>-106.086</v>
      </c>
      <c r="T13" s="39">
        <f t="shared" si="8"/>
        <v>-105.492</v>
      </c>
      <c r="U13" s="39">
        <f t="shared" si="8"/>
        <v>-110.65600000000001</v>
      </c>
      <c r="V13" s="39">
        <f t="shared" si="8"/>
        <v>-74.795000000000002</v>
      </c>
      <c r="W13" s="39">
        <f t="shared" si="8"/>
        <v>-100.79299999999999</v>
      </c>
      <c r="X13" s="39">
        <f t="shared" si="8"/>
        <v>-155.172</v>
      </c>
      <c r="Y13" s="39">
        <f t="shared" si="8"/>
        <v>-182.51300000000001</v>
      </c>
      <c r="Z13" s="39">
        <f t="shared" si="8"/>
        <v>-197.95499999999998</v>
      </c>
      <c r="AA13" s="39">
        <f t="shared" si="8"/>
        <v>-171.607</v>
      </c>
      <c r="AB13" s="39">
        <f t="shared" si="8"/>
        <v>-194.25099999999995</v>
      </c>
      <c r="AC13" s="39">
        <f t="shared" si="8"/>
        <v>-186.85</v>
      </c>
      <c r="AD13" s="39">
        <f t="shared" si="8"/>
        <v>-191.727</v>
      </c>
      <c r="AE13" s="39">
        <f t="shared" si="8"/>
        <v>-154.34299999999996</v>
      </c>
      <c r="AF13" s="39">
        <f t="shared" si="8"/>
        <v>-160.54700000000008</v>
      </c>
      <c r="AG13" s="39">
        <f t="shared" si="8"/>
        <v>-229.16299999999998</v>
      </c>
      <c r="AH13" s="39">
        <f t="shared" si="8"/>
        <v>-230.82299999999998</v>
      </c>
      <c r="AI13" s="39">
        <f t="shared" si="8"/>
        <v>-218.41299999999993</v>
      </c>
      <c r="AJ13" s="39">
        <f t="shared" si="8"/>
        <v>-242.06299999999999</v>
      </c>
      <c r="AK13" s="39">
        <f t="shared" si="8"/>
        <v>-265.75</v>
      </c>
      <c r="AM13" s="39">
        <f t="shared" ref="AM13:AU19" si="9">SUMIF($7:$7,AM$8,13:13)</f>
        <v>-43.050999999999995</v>
      </c>
      <c r="AN13" s="39">
        <f t="shared" si="9"/>
        <v>-119.202</v>
      </c>
      <c r="AO13" s="39">
        <f t="shared" si="9"/>
        <v>-224.26600000000002</v>
      </c>
      <c r="AP13" s="39">
        <f t="shared" si="9"/>
        <v>-344.96100000000001</v>
      </c>
      <c r="AQ13" s="39">
        <f t="shared" si="9"/>
        <v>-441.41600000000005</v>
      </c>
      <c r="AR13" s="39">
        <f t="shared" si="9"/>
        <v>-746.32599999999991</v>
      </c>
      <c r="AS13" s="39">
        <f t="shared" si="9"/>
        <v>-693.4670000000001</v>
      </c>
      <c r="AT13" s="39">
        <f t="shared" si="9"/>
        <v>-920.46199999999988</v>
      </c>
      <c r="AU13" s="39">
        <f t="shared" si="9"/>
        <v>-265.75</v>
      </c>
    </row>
    <row r="14" spans="2:47" ht="14.5" customHeight="1">
      <c r="B14" s="14" t="s">
        <v>346</v>
      </c>
      <c r="C14" s="15"/>
      <c r="D14" s="15"/>
      <c r="E14" s="26">
        <v>-8.1170000000000009</v>
      </c>
      <c r="F14" s="26">
        <v>-7.9600000000000009</v>
      </c>
      <c r="G14" s="26">
        <v>-7.8909999999999982</v>
      </c>
      <c r="H14" s="26">
        <v>-7.6810000000000009</v>
      </c>
      <c r="I14" s="26">
        <v>-6.6950000000000003</v>
      </c>
      <c r="J14" s="26">
        <v>-19.815999999999999</v>
      </c>
      <c r="K14" s="26">
        <v>-17.105</v>
      </c>
      <c r="L14" s="26">
        <v>-44.283999999999999</v>
      </c>
      <c r="M14" s="26">
        <v>-44.286999999999999</v>
      </c>
      <c r="N14" s="26">
        <v>-44.06</v>
      </c>
      <c r="O14" s="26">
        <v>-45.575000000000003</v>
      </c>
      <c r="P14" s="26">
        <v>-47.088000000000001</v>
      </c>
      <c r="Q14" s="26">
        <v>-51.831000000000003</v>
      </c>
      <c r="R14" s="26">
        <v>-59.82</v>
      </c>
      <c r="S14" s="26">
        <v>-79.341999999999999</v>
      </c>
      <c r="T14" s="26">
        <v>-76.596000000000004</v>
      </c>
      <c r="U14" s="26">
        <v>-84.876000000000005</v>
      </c>
      <c r="V14" s="26">
        <v>-57.387</v>
      </c>
      <c r="W14" s="26">
        <v>-77.2</v>
      </c>
      <c r="X14" s="26">
        <v>-117.116</v>
      </c>
      <c r="Y14" s="26">
        <v>-146.477</v>
      </c>
      <c r="Z14" s="26">
        <v>-150.047</v>
      </c>
      <c r="AA14" s="26">
        <v>-135.608</v>
      </c>
      <c r="AB14" s="26">
        <v>-164.02899999999994</v>
      </c>
      <c r="AC14" s="26">
        <v>-157.327</v>
      </c>
      <c r="AD14" s="26">
        <v>-170.00700000000001</v>
      </c>
      <c r="AE14" s="26">
        <v>-134.52799999999999</v>
      </c>
      <c r="AF14" s="26">
        <v>-116.84300000000007</v>
      </c>
      <c r="AG14" s="26">
        <v>-190.40900000000002</v>
      </c>
      <c r="AH14" s="26">
        <v>-219.547</v>
      </c>
      <c r="AI14" s="26">
        <v>-182.52699999999993</v>
      </c>
      <c r="AJ14" s="26">
        <v>-196.37700000000001</v>
      </c>
      <c r="AK14" s="26">
        <v>-222.327</v>
      </c>
      <c r="AM14" s="26">
        <f t="shared" si="9"/>
        <v>-31.649000000000001</v>
      </c>
      <c r="AN14" s="26">
        <f t="shared" si="9"/>
        <v>-87.9</v>
      </c>
      <c r="AO14" s="26">
        <f t="shared" si="9"/>
        <v>-181.01000000000002</v>
      </c>
      <c r="AP14" s="26">
        <f t="shared" si="9"/>
        <v>-267.589</v>
      </c>
      <c r="AQ14" s="26">
        <f t="shared" si="9"/>
        <v>-336.57900000000001</v>
      </c>
      <c r="AR14" s="26">
        <f t="shared" si="9"/>
        <v>-596.16099999999994</v>
      </c>
      <c r="AS14" s="26">
        <f t="shared" si="9"/>
        <v>-578.70500000000004</v>
      </c>
      <c r="AT14" s="26">
        <f t="shared" si="9"/>
        <v>-788.8599999999999</v>
      </c>
      <c r="AU14" s="26">
        <f t="shared" si="9"/>
        <v>-222.327</v>
      </c>
    </row>
    <row r="15" spans="2:47" ht="14.5" customHeight="1">
      <c r="B15" s="14" t="s">
        <v>347</v>
      </c>
      <c r="C15" s="15"/>
      <c r="D15" s="15"/>
      <c r="E15" s="26">
        <v>-1.4610000000000001</v>
      </c>
      <c r="F15" s="26">
        <v>-1.8880000000000001</v>
      </c>
      <c r="G15" s="26">
        <v>-2.5449999999999999</v>
      </c>
      <c r="H15" s="26">
        <v>-2.7409999999999997</v>
      </c>
      <c r="I15" s="26">
        <v>-2.488</v>
      </c>
      <c r="J15" s="26">
        <v>-4.3220000000000001</v>
      </c>
      <c r="K15" s="26">
        <v>-2.948</v>
      </c>
      <c r="L15" s="26">
        <v>-4.2320000000000002</v>
      </c>
      <c r="M15" s="26">
        <v>-11.271000000000001</v>
      </c>
      <c r="N15" s="26">
        <v>-13.419</v>
      </c>
      <c r="O15" s="26">
        <v>-7.157</v>
      </c>
      <c r="P15" s="26">
        <v>-4.9820000000000002</v>
      </c>
      <c r="Q15" s="26">
        <v>-7.5979999999999999</v>
      </c>
      <c r="R15" s="26">
        <v>-6.5609999999999999</v>
      </c>
      <c r="S15" s="26">
        <v>-12.827</v>
      </c>
      <c r="T15" s="26">
        <v>-12.417</v>
      </c>
      <c r="U15" s="26">
        <v>-12.45</v>
      </c>
      <c r="V15" s="26">
        <v>-8.2409999999999997</v>
      </c>
      <c r="W15" s="26">
        <v>-10.718</v>
      </c>
      <c r="X15" s="26">
        <v>-15.676</v>
      </c>
      <c r="Y15" s="26">
        <v>-8.4459999999999997</v>
      </c>
      <c r="Z15" s="26">
        <v>-12.73</v>
      </c>
      <c r="AA15" s="26">
        <v>-10.608000000000001</v>
      </c>
      <c r="AB15" s="26">
        <v>-24.231999999999996</v>
      </c>
      <c r="AC15" s="26">
        <v>-8.9149999999999991</v>
      </c>
      <c r="AD15" s="26">
        <v>-6.9510000000000005</v>
      </c>
      <c r="AE15" s="26">
        <v>-13.120000000000001</v>
      </c>
      <c r="AF15" s="26">
        <v>-12.739999999999998</v>
      </c>
      <c r="AG15" s="26">
        <v>-8.3849999999999998</v>
      </c>
      <c r="AH15" s="26">
        <v>-8.3409999999999993</v>
      </c>
      <c r="AI15" s="26">
        <v>-10.379000000000001</v>
      </c>
      <c r="AJ15" s="26">
        <v>-10.391</v>
      </c>
      <c r="AK15" s="26">
        <v>-13.333</v>
      </c>
      <c r="AM15" s="26">
        <f t="shared" si="9"/>
        <v>-8.6349999999999998</v>
      </c>
      <c r="AN15" s="26">
        <f t="shared" si="9"/>
        <v>-13.990000000000002</v>
      </c>
      <c r="AO15" s="26">
        <f t="shared" si="9"/>
        <v>-36.829000000000001</v>
      </c>
      <c r="AP15" s="26">
        <f t="shared" si="9"/>
        <v>-39.402999999999999</v>
      </c>
      <c r="AQ15" s="26">
        <f t="shared" si="9"/>
        <v>-47.085000000000001</v>
      </c>
      <c r="AR15" s="26">
        <f t="shared" si="9"/>
        <v>-56.015999999999998</v>
      </c>
      <c r="AS15" s="26">
        <f t="shared" si="9"/>
        <v>-41.725999999999999</v>
      </c>
      <c r="AT15" s="26">
        <f t="shared" si="9"/>
        <v>-37.496000000000002</v>
      </c>
      <c r="AU15" s="26">
        <f t="shared" si="9"/>
        <v>-13.333</v>
      </c>
    </row>
    <row r="16" spans="2:47" ht="14.5" customHeight="1">
      <c r="B16" s="14" t="s">
        <v>348</v>
      </c>
      <c r="C16" s="15"/>
      <c r="D16" s="15"/>
      <c r="E16" s="26">
        <v>0</v>
      </c>
      <c r="F16" s="26">
        <v>0</v>
      </c>
      <c r="G16" s="26">
        <v>0</v>
      </c>
      <c r="H16" s="26">
        <v>0</v>
      </c>
      <c r="I16" s="26">
        <v>0</v>
      </c>
      <c r="J16" s="26">
        <v>0</v>
      </c>
      <c r="K16" s="26">
        <v>0</v>
      </c>
      <c r="L16" s="26">
        <v>0</v>
      </c>
      <c r="M16" s="26">
        <v>-0.39800000000000002</v>
      </c>
      <c r="N16" s="26">
        <v>0</v>
      </c>
      <c r="O16" s="26">
        <v>-1.208</v>
      </c>
      <c r="P16" s="26">
        <v>-3.0670000000000002</v>
      </c>
      <c r="Q16" s="26">
        <v>-1.7849999999999999</v>
      </c>
      <c r="R16" s="26">
        <v>-0.61899999999999999</v>
      </c>
      <c r="S16" s="26">
        <v>-1.2030000000000001</v>
      </c>
      <c r="T16" s="26">
        <v>-2.0720000000000001</v>
      </c>
      <c r="U16" s="26">
        <v>-2.585</v>
      </c>
      <c r="V16" s="26">
        <v>-2.0950000000000002</v>
      </c>
      <c r="W16" s="26">
        <v>-2.4550000000000001</v>
      </c>
      <c r="X16" s="26">
        <v>-2.266</v>
      </c>
      <c r="Y16" s="26">
        <v>-10.185</v>
      </c>
      <c r="Z16" s="26">
        <v>-22.268000000000001</v>
      </c>
      <c r="AA16" s="26">
        <v>-2.5710000000000002</v>
      </c>
      <c r="AB16" s="26">
        <v>-2.804000000000002</v>
      </c>
      <c r="AC16" s="26">
        <v>-3.157</v>
      </c>
      <c r="AD16" s="26">
        <v>-2.8579999999999997</v>
      </c>
      <c r="AE16" s="26">
        <v>-3.5279999999999996</v>
      </c>
      <c r="AF16" s="26">
        <v>-3.479000000000001</v>
      </c>
      <c r="AG16" s="26">
        <v>-3.516</v>
      </c>
      <c r="AH16" s="26">
        <v>-3.4039999999999999</v>
      </c>
      <c r="AI16" s="26">
        <v>-3.3529999999999998</v>
      </c>
      <c r="AJ16" s="26">
        <v>-3.9089999999999998</v>
      </c>
      <c r="AK16" s="26">
        <v>-3.4729999999999999</v>
      </c>
      <c r="AM16" s="26">
        <f t="shared" si="9"/>
        <v>0</v>
      </c>
      <c r="AN16" s="26">
        <f t="shared" si="9"/>
        <v>0</v>
      </c>
      <c r="AO16" s="26">
        <f t="shared" si="9"/>
        <v>-4.673</v>
      </c>
      <c r="AP16" s="26">
        <f t="shared" si="9"/>
        <v>-5.6790000000000003</v>
      </c>
      <c r="AQ16" s="26">
        <f t="shared" si="9"/>
        <v>-9.4009999999999998</v>
      </c>
      <c r="AR16" s="26">
        <f t="shared" si="9"/>
        <v>-37.828000000000003</v>
      </c>
      <c r="AS16" s="26">
        <f t="shared" si="9"/>
        <v>-13.022</v>
      </c>
      <c r="AT16" s="26">
        <f t="shared" si="9"/>
        <v>-14.181999999999999</v>
      </c>
      <c r="AU16" s="26">
        <f t="shared" si="9"/>
        <v>-3.4729999999999999</v>
      </c>
    </row>
    <row r="17" spans="2:47" ht="14.5" customHeight="1">
      <c r="B17" s="14" t="s">
        <v>349</v>
      </c>
      <c r="C17" s="15"/>
      <c r="D17" s="15"/>
      <c r="E17" s="26">
        <v>0</v>
      </c>
      <c r="F17" s="26">
        <v>0</v>
      </c>
      <c r="G17" s="26">
        <v>0</v>
      </c>
      <c r="H17" s="26">
        <v>0</v>
      </c>
      <c r="I17" s="26">
        <v>0</v>
      </c>
      <c r="J17" s="26">
        <v>0</v>
      </c>
      <c r="K17" s="26">
        <v>-1.413</v>
      </c>
      <c r="L17" s="26">
        <v>0</v>
      </c>
      <c r="M17" s="26">
        <v>0</v>
      </c>
      <c r="N17" s="26">
        <v>0</v>
      </c>
      <c r="O17" s="26">
        <v>0</v>
      </c>
      <c r="P17" s="26">
        <v>0</v>
      </c>
      <c r="Q17" s="26">
        <v>-1.173</v>
      </c>
      <c r="R17" s="26">
        <v>-1.2E-2</v>
      </c>
      <c r="S17" s="26">
        <v>-1.0920000000000001</v>
      </c>
      <c r="T17" s="26">
        <v>-0.755</v>
      </c>
      <c r="U17" s="26">
        <v>-1.373</v>
      </c>
      <c r="V17" s="26">
        <v>-1.3720000000000001</v>
      </c>
      <c r="W17" s="26">
        <v>-1.4219999999999999</v>
      </c>
      <c r="X17" s="26">
        <v>-7.7089999999999996</v>
      </c>
      <c r="Y17" s="26">
        <v>-3.0830000000000002</v>
      </c>
      <c r="Z17" s="26">
        <v>-3.0920000000000001</v>
      </c>
      <c r="AA17" s="26">
        <v>-3.1019999999999999</v>
      </c>
      <c r="AB17" s="26">
        <v>-3.0829999999999984</v>
      </c>
      <c r="AC17" s="26">
        <v>-3.0009999999999999</v>
      </c>
      <c r="AD17" s="26">
        <v>-3.0029999999999997</v>
      </c>
      <c r="AE17" s="26">
        <v>-3.0030000000000001</v>
      </c>
      <c r="AF17" s="26">
        <v>-3.2550000000000008</v>
      </c>
      <c r="AG17" s="26">
        <v>-2.9260000000000002</v>
      </c>
      <c r="AH17" s="26">
        <v>-2.891</v>
      </c>
      <c r="AI17" s="26">
        <v>-2.9930000000000003</v>
      </c>
      <c r="AJ17" s="26">
        <v>-3.4119999999999999</v>
      </c>
      <c r="AK17" s="26">
        <v>-3.9329999999999998</v>
      </c>
      <c r="AM17" s="26">
        <f t="shared" si="9"/>
        <v>0</v>
      </c>
      <c r="AN17" s="26">
        <f t="shared" si="9"/>
        <v>-1.413</v>
      </c>
      <c r="AO17" s="26">
        <f t="shared" si="9"/>
        <v>0</v>
      </c>
      <c r="AP17" s="26">
        <f t="shared" si="9"/>
        <v>-3.032</v>
      </c>
      <c r="AQ17" s="26">
        <f t="shared" si="9"/>
        <v>-11.875999999999999</v>
      </c>
      <c r="AR17" s="26">
        <f t="shared" si="9"/>
        <v>-12.36</v>
      </c>
      <c r="AS17" s="26">
        <f t="shared" si="9"/>
        <v>-12.262</v>
      </c>
      <c r="AT17" s="26">
        <f t="shared" si="9"/>
        <v>-12.222000000000001</v>
      </c>
      <c r="AU17" s="26">
        <f t="shared" si="9"/>
        <v>-3.9329999999999998</v>
      </c>
    </row>
    <row r="18" spans="2:47" ht="14.5" customHeight="1">
      <c r="B18" s="14" t="s">
        <v>350</v>
      </c>
      <c r="C18" s="15"/>
      <c r="D18" s="15"/>
      <c r="E18" s="26">
        <v>0</v>
      </c>
      <c r="F18" s="26">
        <v>0</v>
      </c>
      <c r="G18" s="26">
        <v>0</v>
      </c>
      <c r="H18" s="26">
        <v>0</v>
      </c>
      <c r="I18" s="26">
        <v>0</v>
      </c>
      <c r="J18" s="26">
        <v>0</v>
      </c>
      <c r="K18" s="26">
        <v>0</v>
      </c>
      <c r="L18" s="26">
        <v>-6.0019999999999998</v>
      </c>
      <c r="M18" s="26">
        <v>0</v>
      </c>
      <c r="N18" s="26">
        <v>0</v>
      </c>
      <c r="O18" s="26">
        <v>0</v>
      </c>
      <c r="P18" s="26">
        <v>0</v>
      </c>
      <c r="Q18" s="26">
        <v>0</v>
      </c>
      <c r="R18" s="26">
        <v>0</v>
      </c>
      <c r="S18" s="26">
        <v>-11.68</v>
      </c>
      <c r="T18" s="26">
        <v>-8.9779999999999998</v>
      </c>
      <c r="U18" s="26">
        <v>-6.1479999999999997</v>
      </c>
      <c r="V18" s="26">
        <v>-2.1429999999999998</v>
      </c>
      <c r="W18" s="26">
        <v>-6.3529999999999998</v>
      </c>
      <c r="X18" s="26">
        <v>-9.282</v>
      </c>
      <c r="Y18" s="26">
        <v>-10.454000000000001</v>
      </c>
      <c r="Z18" s="26">
        <v>-7.7889999999999997</v>
      </c>
      <c r="AA18" s="26">
        <v>-5.0410000000000004</v>
      </c>
      <c r="AB18" s="26">
        <v>-5.166999999999998</v>
      </c>
      <c r="AC18" s="26">
        <v>-4.3010000000000002</v>
      </c>
      <c r="AD18" s="26">
        <v>-0.66199999999999992</v>
      </c>
      <c r="AE18" s="26">
        <v>0</v>
      </c>
      <c r="AF18" s="26">
        <v>0</v>
      </c>
      <c r="AG18" s="26">
        <v>0</v>
      </c>
      <c r="AH18" s="26">
        <v>0</v>
      </c>
      <c r="AI18" s="26">
        <v>-0.53100000000000003</v>
      </c>
      <c r="AJ18" s="26">
        <v>-15.226000000000001</v>
      </c>
      <c r="AK18" s="26">
        <v>-3.508</v>
      </c>
      <c r="AM18" s="26">
        <f t="shared" si="9"/>
        <v>0</v>
      </c>
      <c r="AN18" s="26">
        <f t="shared" si="9"/>
        <v>-6.0019999999999998</v>
      </c>
      <c r="AO18" s="26">
        <f t="shared" si="9"/>
        <v>0</v>
      </c>
      <c r="AP18" s="26">
        <f t="shared" si="9"/>
        <v>-20.658000000000001</v>
      </c>
      <c r="AQ18" s="26">
        <f t="shared" si="9"/>
        <v>-23.926000000000002</v>
      </c>
      <c r="AR18" s="26">
        <f t="shared" si="9"/>
        <v>-28.451000000000001</v>
      </c>
      <c r="AS18" s="26">
        <f t="shared" si="9"/>
        <v>-4.9630000000000001</v>
      </c>
      <c r="AT18" s="26">
        <f t="shared" si="9"/>
        <v>-15.757000000000001</v>
      </c>
      <c r="AU18" s="26">
        <f t="shared" si="9"/>
        <v>-3.508</v>
      </c>
    </row>
    <row r="19" spans="2:47" ht="14.5" customHeight="1">
      <c r="B19" s="34" t="s">
        <v>351</v>
      </c>
      <c r="C19" s="35"/>
      <c r="D19" s="35"/>
      <c r="E19" s="36">
        <v>-0.96800000000000008</v>
      </c>
      <c r="F19" s="36">
        <v>-0.71599999999999986</v>
      </c>
      <c r="G19" s="36">
        <v>-0.59000000000000008</v>
      </c>
      <c r="H19" s="36">
        <v>-0.49300000000000033</v>
      </c>
      <c r="I19" s="36">
        <v>-0.55600000000000005</v>
      </c>
      <c r="J19" s="36">
        <v>-1.4450000000000001</v>
      </c>
      <c r="K19" s="36">
        <v>-2.8719999999999999</v>
      </c>
      <c r="L19" s="36">
        <v>-5.024</v>
      </c>
      <c r="M19" s="36">
        <v>-0.98599999999999999</v>
      </c>
      <c r="N19" s="36">
        <v>-1.5009999999999999</v>
      </c>
      <c r="O19" s="36">
        <v>7.5999999999999998E-2</v>
      </c>
      <c r="P19" s="36">
        <v>0.65700000000000003</v>
      </c>
      <c r="Q19" s="36">
        <v>-0.54700000000000004</v>
      </c>
      <c r="R19" s="36">
        <v>-3.4369999999999998</v>
      </c>
      <c r="S19" s="36">
        <v>5.8000000000000003E-2</v>
      </c>
      <c r="T19" s="36">
        <v>-4.6740000000000004</v>
      </c>
      <c r="U19" s="36">
        <v>-3.2240000000000002</v>
      </c>
      <c r="V19" s="36">
        <v>-3.5569999999999999</v>
      </c>
      <c r="W19" s="36">
        <v>-2.645</v>
      </c>
      <c r="X19" s="36">
        <v>-3.1230000000000002</v>
      </c>
      <c r="Y19" s="36">
        <v>-3.8679999999999999</v>
      </c>
      <c r="Z19" s="36">
        <v>-2.0289999999999999</v>
      </c>
      <c r="AA19" s="36">
        <v>-14.677</v>
      </c>
      <c r="AB19" s="36">
        <v>5.0639999999999983</v>
      </c>
      <c r="AC19" s="36">
        <v>-10.148999999999999</v>
      </c>
      <c r="AD19" s="36">
        <v>-8.2460000000000004</v>
      </c>
      <c r="AE19" s="36">
        <v>-0.16400000000000148</v>
      </c>
      <c r="AF19" s="36">
        <v>-24.23</v>
      </c>
      <c r="AG19" s="36">
        <v>-23.927</v>
      </c>
      <c r="AH19" s="36">
        <v>3.3599999999999994</v>
      </c>
      <c r="AI19" s="36">
        <v>-18.630000000000003</v>
      </c>
      <c r="AJ19" s="36">
        <v>-12.747999999999999</v>
      </c>
      <c r="AK19" s="36">
        <v>-19.175999999999998</v>
      </c>
      <c r="AM19" s="36">
        <f t="shared" si="9"/>
        <v>-2.7670000000000003</v>
      </c>
      <c r="AN19" s="36">
        <f t="shared" si="9"/>
        <v>-9.8970000000000002</v>
      </c>
      <c r="AO19" s="36">
        <f t="shared" si="9"/>
        <v>-1.754</v>
      </c>
      <c r="AP19" s="36">
        <f t="shared" si="9"/>
        <v>-8.6000000000000014</v>
      </c>
      <c r="AQ19" s="36">
        <f t="shared" si="9"/>
        <v>-12.548999999999999</v>
      </c>
      <c r="AR19" s="36">
        <f t="shared" si="9"/>
        <v>-15.51</v>
      </c>
      <c r="AS19" s="36">
        <f t="shared" si="9"/>
        <v>-42.789000000000001</v>
      </c>
      <c r="AT19" s="36">
        <f t="shared" si="9"/>
        <v>-51.945</v>
      </c>
      <c r="AU19" s="36">
        <f t="shared" si="9"/>
        <v>-19.175999999999998</v>
      </c>
    </row>
    <row r="20" spans="2:47" ht="14.5" customHeight="1">
      <c r="B20" s="30"/>
    </row>
    <row r="21" spans="2:47" ht="14.5" customHeight="1">
      <c r="B21" s="11" t="s">
        <v>11</v>
      </c>
      <c r="C21" s="12"/>
      <c r="D21" s="12"/>
      <c r="E21" s="25">
        <f>SUM(E9,E13)</f>
        <v>-8.9980000000000011</v>
      </c>
      <c r="F21" s="25">
        <f>SUM(F9,F13)</f>
        <v>-8.4420000000000002</v>
      </c>
      <c r="G21" s="25">
        <f>SUM(G9,G13)</f>
        <v>-9.4309999999999974</v>
      </c>
      <c r="H21" s="25">
        <f>SUM(H9,H13)</f>
        <v>-8.8250000000000011</v>
      </c>
      <c r="I21" s="25">
        <f t="shared" ref="I21:AJ21" si="10">SUM(I9,I13)</f>
        <v>-8.0869999999999997</v>
      </c>
      <c r="J21" s="25">
        <f t="shared" si="10"/>
        <v>-23.478999999999999</v>
      </c>
      <c r="K21" s="25">
        <f t="shared" si="10"/>
        <v>-17.422000000000001</v>
      </c>
      <c r="L21" s="25">
        <f t="shared" si="10"/>
        <v>-51.834000000000003</v>
      </c>
      <c r="M21" s="25">
        <f t="shared" si="10"/>
        <v>-51.034999999999997</v>
      </c>
      <c r="N21" s="25">
        <f t="shared" si="10"/>
        <v>-52.778999999999996</v>
      </c>
      <c r="O21" s="25">
        <f t="shared" si="10"/>
        <v>-47.128</v>
      </c>
      <c r="P21" s="25">
        <f t="shared" si="10"/>
        <v>-46.45</v>
      </c>
      <c r="Q21" s="25">
        <f t="shared" si="10"/>
        <v>-58.915999999999997</v>
      </c>
      <c r="R21" s="25">
        <f t="shared" si="10"/>
        <v>-65.7</v>
      </c>
      <c r="S21" s="25">
        <f t="shared" si="10"/>
        <v>-100.92999999999999</v>
      </c>
      <c r="T21" s="25">
        <f t="shared" si="10"/>
        <v>-94.753</v>
      </c>
      <c r="U21" s="25">
        <f t="shared" si="10"/>
        <v>-104.465</v>
      </c>
      <c r="V21" s="25">
        <f t="shared" si="10"/>
        <v>-69.867000000000004</v>
      </c>
      <c r="W21" s="25">
        <f t="shared" si="10"/>
        <v>-95.619</v>
      </c>
      <c r="X21" s="25">
        <f t="shared" si="10"/>
        <v>-147.767</v>
      </c>
      <c r="Y21" s="25">
        <f t="shared" si="10"/>
        <v>-176.696</v>
      </c>
      <c r="Z21" s="25">
        <f t="shared" si="10"/>
        <v>-188.22499999999999</v>
      </c>
      <c r="AA21" s="25">
        <f t="shared" si="10"/>
        <v>-160.506</v>
      </c>
      <c r="AB21" s="25">
        <f t="shared" si="10"/>
        <v>-178.09099999999995</v>
      </c>
      <c r="AC21" s="25">
        <f t="shared" si="10"/>
        <v>-160.078</v>
      </c>
      <c r="AD21" s="25">
        <f t="shared" si="10"/>
        <v>-166.684</v>
      </c>
      <c r="AE21" s="25">
        <f t="shared" si="10"/>
        <v>-117.49999999999996</v>
      </c>
      <c r="AF21" s="25">
        <f t="shared" si="10"/>
        <v>-114.50200000000009</v>
      </c>
      <c r="AG21" s="25">
        <f t="shared" si="10"/>
        <v>-188.27999999999997</v>
      </c>
      <c r="AH21" s="25">
        <f t="shared" si="10"/>
        <v>-201.18199999999999</v>
      </c>
      <c r="AI21" s="25">
        <f t="shared" si="10"/>
        <v>-193.45199999999994</v>
      </c>
      <c r="AJ21" s="25">
        <f t="shared" si="10"/>
        <v>-217.66099999999997</v>
      </c>
      <c r="AK21" s="221">
        <f>SUM(AK9,AK13)</f>
        <v>-238.852</v>
      </c>
      <c r="AM21" s="25">
        <f t="shared" ref="AM21:AU21" si="11">SUMIF($7:$7,AM$8,21:21)</f>
        <v>-35.695999999999998</v>
      </c>
      <c r="AN21" s="25">
        <f t="shared" si="11"/>
        <v>-100.822</v>
      </c>
      <c r="AO21" s="25">
        <f t="shared" si="11"/>
        <v>-197.392</v>
      </c>
      <c r="AP21" s="25">
        <f t="shared" si="11"/>
        <v>-320.29899999999998</v>
      </c>
      <c r="AQ21" s="25">
        <f t="shared" si="11"/>
        <v>-417.71800000000002</v>
      </c>
      <c r="AR21" s="25">
        <f t="shared" si="11"/>
        <v>-703.51800000000003</v>
      </c>
      <c r="AS21" s="25">
        <f t="shared" si="11"/>
        <v>-558.76400000000001</v>
      </c>
      <c r="AT21" s="25">
        <f t="shared" si="11"/>
        <v>-800.57499999999993</v>
      </c>
      <c r="AU21" s="25">
        <f t="shared" si="11"/>
        <v>-238.852</v>
      </c>
    </row>
    <row r="24" spans="2:47" ht="14.5" customHeight="1">
      <c r="I24" s="43"/>
    </row>
    <row r="25" spans="2:47" ht="14.5" customHeight="1">
      <c r="I25" s="43"/>
    </row>
    <row r="26" spans="2:47" ht="14.5" customHeight="1">
      <c r="I26" s="43"/>
    </row>
    <row r="27" spans="2:47" ht="14.5" customHeight="1">
      <c r="I27" s="43"/>
    </row>
    <row r="28" spans="2:47" ht="14.5" customHeight="1">
      <c r="I28" s="43"/>
    </row>
    <row r="29" spans="2:47" ht="14.5" customHeight="1">
      <c r="I29" s="43"/>
    </row>
  </sheetData>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8B6D-4878-4F79-9D7F-C37729E2E7C5}">
  <sheetPr>
    <tabColor theme="1"/>
  </sheetPr>
  <dimension ref="A6:XFC41"/>
  <sheetViews>
    <sheetView showGridLines="0" zoomScaleNormal="100" workbookViewId="0">
      <pane xSplit="3" ySplit="8" topLeftCell="AC9" activePane="bottomRight" state="frozen"/>
      <selection activeCell="I56" sqref="I56"/>
      <selection pane="topRight" activeCell="I56" sqref="I56"/>
      <selection pane="bottomLeft" activeCell="I56" sqref="I56"/>
      <selection pane="bottomRight" activeCell="AU9" sqref="AU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6" width="10.54296875" style="9" customWidth="1"/>
    <col min="7" max="35" width="10.54296875" style="9" bestFit="1" customWidth="1"/>
    <col min="36" max="37" width="10.54296875" style="9" customWidth="1"/>
    <col min="38" max="38" width="2.54296875" style="9" customWidth="1"/>
    <col min="39" max="16384" width="10.54296875" style="9"/>
  </cols>
  <sheetData>
    <row r="6" spans="2:47" ht="14.5" customHeight="1">
      <c r="C6" s="3" t="s">
        <v>204</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EOMONTH(AJ6,3)</f>
        <v>45382</v>
      </c>
      <c r="AM6" s="23"/>
      <c r="AN6" s="23"/>
      <c r="AO6" s="23"/>
      <c r="AP6" s="23"/>
      <c r="AQ6" s="23"/>
      <c r="AR6" s="23"/>
      <c r="AS6" s="23"/>
      <c r="AT6" s="23"/>
      <c r="AU6" s="23"/>
    </row>
    <row r="7" spans="2:47" ht="14.5" customHeight="1">
      <c r="C7" s="3" t="s">
        <v>205</v>
      </c>
      <c r="D7" s="2"/>
      <c r="E7" s="3">
        <f t="shared" ref="E7:AI7" si="1">YEAR(E6)</f>
        <v>2016</v>
      </c>
      <c r="F7" s="3">
        <f t="shared" si="1"/>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 t="shared" si="1"/>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 t="shared" ref="AJ7" si="2">YEAR(AJ6)</f>
        <v>2023</v>
      </c>
      <c r="AK7" s="3">
        <f>YEAR(AK6)</f>
        <v>2024</v>
      </c>
      <c r="AM7" s="22"/>
      <c r="AN7" s="22"/>
      <c r="AO7" s="22"/>
      <c r="AP7" s="22"/>
      <c r="AQ7" s="22"/>
      <c r="AR7" s="22"/>
      <c r="AS7" s="22"/>
      <c r="AT7" s="22"/>
      <c r="AU7" s="22"/>
    </row>
    <row r="8" spans="2:47" ht="14.5" customHeight="1">
      <c r="B8" s="5" t="s">
        <v>352</v>
      </c>
      <c r="C8" s="6"/>
      <c r="D8" s="6"/>
      <c r="E8" s="7" t="str">
        <f t="shared" ref="E8:AJ8" si="3">MONTH(E$6)/3&amp;"Q"&amp;E$7</f>
        <v>1Q2016</v>
      </c>
      <c r="F8" s="7" t="str">
        <f t="shared" si="3"/>
        <v>2Q2016</v>
      </c>
      <c r="G8" s="7" t="str">
        <f t="shared" si="3"/>
        <v>3Q2016</v>
      </c>
      <c r="H8" s="7" t="str">
        <f t="shared" si="3"/>
        <v>4Q2016</v>
      </c>
      <c r="I8" s="7" t="str">
        <f t="shared" si="3"/>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7" t="str">
        <f t="shared" si="3"/>
        <v>4Q2023</v>
      </c>
      <c r="AK8" s="7" t="str">
        <f>MONTH(AK$6)/3&amp;"Q"&amp;AK$7</f>
        <v>1Q2024</v>
      </c>
      <c r="AL8" s="2"/>
      <c r="AM8" s="6">
        <v>2016</v>
      </c>
      <c r="AN8" s="6">
        <f t="shared" ref="AN8:AU8" si="4">AM8+1</f>
        <v>2017</v>
      </c>
      <c r="AO8" s="6">
        <f t="shared" si="4"/>
        <v>2018</v>
      </c>
      <c r="AP8" s="6">
        <f t="shared" si="4"/>
        <v>2019</v>
      </c>
      <c r="AQ8" s="6">
        <f t="shared" si="4"/>
        <v>2020</v>
      </c>
      <c r="AR8" s="6">
        <f t="shared" si="4"/>
        <v>2021</v>
      </c>
      <c r="AS8" s="6">
        <f t="shared" si="4"/>
        <v>2022</v>
      </c>
      <c r="AT8" s="6">
        <f t="shared" si="4"/>
        <v>2023</v>
      </c>
      <c r="AU8" s="6">
        <f t="shared" si="4"/>
        <v>2024</v>
      </c>
    </row>
    <row r="9" spans="2:47" ht="14.5" customHeight="1">
      <c r="B9" s="48" t="s">
        <v>353</v>
      </c>
      <c r="C9" s="49"/>
      <c r="D9" s="49"/>
      <c r="E9" s="124">
        <f t="shared" ref="E9:AI9" si="5">SUM(E10:E14)</f>
        <v>63.346000000000004</v>
      </c>
      <c r="F9" s="124">
        <f t="shared" si="5"/>
        <v>72.748999999999995</v>
      </c>
      <c r="G9" s="124">
        <f t="shared" si="5"/>
        <v>79.41</v>
      </c>
      <c r="H9" s="124">
        <f t="shared" si="5"/>
        <v>101.97300000000001</v>
      </c>
      <c r="I9" s="124">
        <f t="shared" si="5"/>
        <v>119.285</v>
      </c>
      <c r="J9" s="124">
        <f t="shared" si="5"/>
        <v>148.56100000000001</v>
      </c>
      <c r="K9" s="124">
        <f t="shared" si="5"/>
        <v>635.51400000000001</v>
      </c>
      <c r="L9" s="124">
        <f t="shared" si="5"/>
        <v>596.76700000000005</v>
      </c>
      <c r="M9" s="124">
        <f t="shared" si="5"/>
        <v>614.02499999999998</v>
      </c>
      <c r="N9" s="124">
        <f t="shared" si="5"/>
        <v>537.572</v>
      </c>
      <c r="O9" s="124">
        <f t="shared" si="5"/>
        <v>604.14099999999985</v>
      </c>
      <c r="P9" s="124">
        <f t="shared" si="5"/>
        <v>424.47400000000005</v>
      </c>
      <c r="Q9" s="124">
        <f t="shared" si="5"/>
        <v>480.87600000000003</v>
      </c>
      <c r="R9" s="124">
        <f t="shared" si="5"/>
        <v>458.70699999999999</v>
      </c>
      <c r="S9" s="124">
        <f t="shared" si="5"/>
        <v>1306.4070000000002</v>
      </c>
      <c r="T9" s="124">
        <f t="shared" si="5"/>
        <v>1276.8810000000003</v>
      </c>
      <c r="U9" s="124">
        <f t="shared" si="5"/>
        <v>993.42699999999991</v>
      </c>
      <c r="V9" s="124">
        <f t="shared" si="5"/>
        <v>978.51099999999997</v>
      </c>
      <c r="W9" s="124">
        <f t="shared" si="5"/>
        <v>2100.424</v>
      </c>
      <c r="X9" s="124">
        <f t="shared" si="5"/>
        <v>1331.009</v>
      </c>
      <c r="Y9" s="124">
        <f t="shared" si="5"/>
        <v>1891.7200000000003</v>
      </c>
      <c r="Z9" s="124">
        <f t="shared" si="5"/>
        <v>1135.2079999999999</v>
      </c>
      <c r="AA9" s="124">
        <f t="shared" si="5"/>
        <v>1217.702</v>
      </c>
      <c r="AB9" s="124">
        <f t="shared" si="5"/>
        <v>2269.9989999999998</v>
      </c>
      <c r="AC9" s="124">
        <f t="shared" si="5"/>
        <v>2234.4790000000003</v>
      </c>
      <c r="AD9" s="124">
        <f t="shared" si="5"/>
        <v>2652.3980000000001</v>
      </c>
      <c r="AE9" s="124">
        <f t="shared" si="5"/>
        <v>2740.1439999999998</v>
      </c>
      <c r="AF9" s="124">
        <f t="shared" si="5"/>
        <v>2973.62</v>
      </c>
      <c r="AG9" s="124">
        <f t="shared" si="5"/>
        <v>2469.8519999999999</v>
      </c>
      <c r="AH9" s="124">
        <f t="shared" si="5"/>
        <v>2021.6190000000001</v>
      </c>
      <c r="AI9" s="124">
        <f t="shared" si="5"/>
        <v>2122.2039999999997</v>
      </c>
      <c r="AJ9" s="124">
        <f t="shared" ref="AJ9" si="6">SUM(AJ10:AJ14)</f>
        <v>2503.1710000000003</v>
      </c>
      <c r="AK9" s="124">
        <f>SUM(AK10:AK14)</f>
        <v>2134.5610000000001</v>
      </c>
      <c r="AM9" s="124">
        <f t="shared" ref="AM9:AT9" si="7">SUM(AM10:AM14)</f>
        <v>101.97300000000001</v>
      </c>
      <c r="AN9" s="124">
        <f t="shared" si="7"/>
        <v>596.76700000000005</v>
      </c>
      <c r="AO9" s="124">
        <f t="shared" si="7"/>
        <v>424.47400000000005</v>
      </c>
      <c r="AP9" s="124">
        <f t="shared" si="7"/>
        <v>1276.8810000000003</v>
      </c>
      <c r="AQ9" s="124">
        <f t="shared" si="7"/>
        <v>1331.009</v>
      </c>
      <c r="AR9" s="124">
        <f t="shared" si="7"/>
        <v>2269.9989999999998</v>
      </c>
      <c r="AS9" s="124">
        <f t="shared" si="7"/>
        <v>2973.62</v>
      </c>
      <c r="AT9" s="124">
        <f t="shared" si="7"/>
        <v>2503.1710000000003</v>
      </c>
      <c r="AU9" s="124">
        <f t="shared" ref="AU9" si="8">SUM(AU10:AU14)</f>
        <v>2134.5610000000001</v>
      </c>
    </row>
    <row r="10" spans="2:47" ht="14.5" customHeight="1">
      <c r="B10" s="30" t="s">
        <v>354</v>
      </c>
      <c r="E10" s="29">
        <v>28.175000000000001</v>
      </c>
      <c r="F10" s="29">
        <v>25.452000000000002</v>
      </c>
      <c r="G10" s="29">
        <v>37.003999999999998</v>
      </c>
      <c r="H10" s="29">
        <v>38.188000000000002</v>
      </c>
      <c r="I10" s="29">
        <v>47.555999999999997</v>
      </c>
      <c r="J10" s="29">
        <v>53.164000000000001</v>
      </c>
      <c r="K10" s="29">
        <v>491.464</v>
      </c>
      <c r="L10" s="29">
        <v>350.887</v>
      </c>
      <c r="M10" s="29">
        <v>380.827</v>
      </c>
      <c r="N10" s="29">
        <v>357.36399999999998</v>
      </c>
      <c r="O10" s="29">
        <v>386.28699999999998</v>
      </c>
      <c r="P10" s="29">
        <v>195.38800000000001</v>
      </c>
      <c r="Q10" s="29">
        <v>249.23599999999999</v>
      </c>
      <c r="R10" s="29">
        <v>232.40799999999999</v>
      </c>
      <c r="S10" s="29">
        <v>1087.1010000000001</v>
      </c>
      <c r="T10" s="29">
        <v>984.47</v>
      </c>
      <c r="U10" s="29">
        <v>709.26400000000001</v>
      </c>
      <c r="V10" s="29">
        <v>694.09699999999998</v>
      </c>
      <c r="W10" s="29">
        <v>1761.4760000000001</v>
      </c>
      <c r="X10" s="29">
        <v>881.36400000000003</v>
      </c>
      <c r="Y10" s="29">
        <v>1469.8240000000001</v>
      </c>
      <c r="Z10" s="29">
        <v>533.298</v>
      </c>
      <c r="AA10" s="29">
        <v>605.72500000000002</v>
      </c>
      <c r="AB10" s="29">
        <v>1194.182</v>
      </c>
      <c r="AC10" s="29">
        <v>1072.769</v>
      </c>
      <c r="AD10" s="29">
        <v>1440.048</v>
      </c>
      <c r="AE10" s="29">
        <v>1469.5129999999999</v>
      </c>
      <c r="AF10" s="29">
        <v>1472.998</v>
      </c>
      <c r="AG10" s="29">
        <v>1152.568</v>
      </c>
      <c r="AH10" s="29">
        <v>736.60199999999998</v>
      </c>
      <c r="AI10" s="29">
        <v>758.46600000000001</v>
      </c>
      <c r="AJ10" s="29">
        <v>950.16200000000003</v>
      </c>
      <c r="AK10" s="29">
        <v>1198.412</v>
      </c>
      <c r="AM10" s="29">
        <f>H10</f>
        <v>38.188000000000002</v>
      </c>
      <c r="AN10" s="29">
        <f>L10</f>
        <v>350.887</v>
      </c>
      <c r="AO10" s="29">
        <f>P10</f>
        <v>195.38800000000001</v>
      </c>
      <c r="AP10" s="29">
        <f>T10</f>
        <v>984.47</v>
      </c>
      <c r="AQ10" s="29">
        <f>X10</f>
        <v>881.36400000000003</v>
      </c>
      <c r="AR10" s="29">
        <f>AB10</f>
        <v>1194.182</v>
      </c>
      <c r="AS10" s="29">
        <f>AF10</f>
        <v>1472.998</v>
      </c>
      <c r="AT10" s="29">
        <f>AJ10</f>
        <v>950.16200000000003</v>
      </c>
      <c r="AU10" s="29">
        <f>AK10</f>
        <v>1198.412</v>
      </c>
    </row>
    <row r="11" spans="2:47" ht="14.5" customHeight="1">
      <c r="B11" s="30" t="s">
        <v>355</v>
      </c>
      <c r="E11" s="29">
        <v>21.161999999999999</v>
      </c>
      <c r="F11" s="29">
        <v>30.949000000000002</v>
      </c>
      <c r="G11" s="29">
        <v>23.713000000000001</v>
      </c>
      <c r="H11" s="29">
        <v>47.491999999999997</v>
      </c>
      <c r="I11" s="29">
        <v>48.679000000000002</v>
      </c>
      <c r="J11" s="29">
        <v>62.933</v>
      </c>
      <c r="K11" s="29">
        <v>115.44799999999999</v>
      </c>
      <c r="L11" s="29">
        <v>209.715</v>
      </c>
      <c r="M11" s="29">
        <v>192.57900000000001</v>
      </c>
      <c r="N11" s="29">
        <v>133.27099999999999</v>
      </c>
      <c r="O11" s="29">
        <v>163.71600000000001</v>
      </c>
      <c r="P11" s="29">
        <v>179.01400000000001</v>
      </c>
      <c r="Q11" s="29">
        <v>182.85400000000001</v>
      </c>
      <c r="R11" s="29">
        <v>170.24199999999999</v>
      </c>
      <c r="S11" s="29">
        <v>159.66999999999999</v>
      </c>
      <c r="T11" s="29">
        <v>206.928</v>
      </c>
      <c r="U11" s="29">
        <v>193.04300000000001</v>
      </c>
      <c r="V11" s="29">
        <v>192.47200000000001</v>
      </c>
      <c r="W11" s="29">
        <v>204.66200000000001</v>
      </c>
      <c r="X11" s="29">
        <v>276.30700000000002</v>
      </c>
      <c r="Y11" s="29">
        <v>243.32400000000001</v>
      </c>
      <c r="Z11" s="29">
        <v>248.90600000000001</v>
      </c>
      <c r="AA11" s="29">
        <v>270.47399999999999</v>
      </c>
      <c r="AB11" s="29">
        <v>297.55099999999999</v>
      </c>
      <c r="AC11" s="29">
        <v>276.49299999999999</v>
      </c>
      <c r="AD11" s="29">
        <v>263.82</v>
      </c>
      <c r="AE11" s="29">
        <v>263.97399999999999</v>
      </c>
      <c r="AF11" s="29">
        <v>310.54599999999999</v>
      </c>
      <c r="AG11" s="29">
        <v>275.97300000000001</v>
      </c>
      <c r="AH11" s="29">
        <v>273.48</v>
      </c>
      <c r="AI11" s="29">
        <v>365.64299999999997</v>
      </c>
      <c r="AJ11" s="29">
        <v>410.13600000000002</v>
      </c>
      <c r="AK11" s="29">
        <v>374.44799999999998</v>
      </c>
      <c r="AM11" s="29">
        <f>H11</f>
        <v>47.491999999999997</v>
      </c>
      <c r="AN11" s="29">
        <f>L11</f>
        <v>209.715</v>
      </c>
      <c r="AO11" s="29">
        <f>P11</f>
        <v>179.01400000000001</v>
      </c>
      <c r="AP11" s="29">
        <f>T11</f>
        <v>206.928</v>
      </c>
      <c r="AQ11" s="29">
        <f>X11</f>
        <v>276.30700000000002</v>
      </c>
      <c r="AR11" s="29">
        <f>AB11</f>
        <v>297.55099999999999</v>
      </c>
      <c r="AS11" s="29">
        <f>AF11</f>
        <v>310.54599999999999</v>
      </c>
      <c r="AT11" s="29">
        <f t="shared" ref="AT11:AU14" si="9">AJ11</f>
        <v>410.13600000000002</v>
      </c>
      <c r="AU11" s="29">
        <f t="shared" si="9"/>
        <v>374.44799999999998</v>
      </c>
    </row>
    <row r="12" spans="2:47" ht="14.5" customHeight="1">
      <c r="B12" s="30" t="s">
        <v>356</v>
      </c>
      <c r="E12" s="29">
        <v>0.61699999999999999</v>
      </c>
      <c r="F12" s="29">
        <v>0</v>
      </c>
      <c r="G12" s="29">
        <v>0</v>
      </c>
      <c r="H12" s="29">
        <v>1.3360000000000001</v>
      </c>
      <c r="I12" s="29">
        <v>1.3360000000000001</v>
      </c>
      <c r="J12" s="29">
        <v>1.3360000000000001</v>
      </c>
      <c r="K12" s="29">
        <v>1.3360000000000001</v>
      </c>
      <c r="L12" s="29">
        <v>0.83899999999999997</v>
      </c>
      <c r="M12" s="29">
        <v>0</v>
      </c>
      <c r="N12" s="29">
        <v>0</v>
      </c>
      <c r="O12" s="29">
        <v>0.65</v>
      </c>
      <c r="P12" s="29">
        <v>1.19</v>
      </c>
      <c r="Q12" s="29">
        <v>1.19</v>
      </c>
      <c r="R12" s="29">
        <v>1.19</v>
      </c>
      <c r="S12" s="29">
        <v>1.19</v>
      </c>
      <c r="T12" s="29">
        <v>7.1609999999999996</v>
      </c>
      <c r="U12" s="29">
        <v>7.1609999999999996</v>
      </c>
      <c r="V12" s="29">
        <v>5.774</v>
      </c>
      <c r="W12" s="29">
        <v>5.774</v>
      </c>
      <c r="X12" s="29">
        <v>6.8390000000000004</v>
      </c>
      <c r="Y12" s="29">
        <v>6.6029999999999998</v>
      </c>
      <c r="Z12" s="29">
        <v>2.9239999999999999</v>
      </c>
      <c r="AA12" s="29">
        <v>1.367</v>
      </c>
      <c r="AB12" s="29">
        <v>7.5129999999999999</v>
      </c>
      <c r="AC12" s="29">
        <v>6.6779999999999999</v>
      </c>
      <c r="AD12" s="29">
        <v>2.7650000000000001</v>
      </c>
      <c r="AE12" s="29">
        <v>2.7650000000000001</v>
      </c>
      <c r="AF12" s="29">
        <v>4.04</v>
      </c>
      <c r="AG12" s="29">
        <v>20.672999999999998</v>
      </c>
      <c r="AH12" s="29">
        <v>14.744999999999999</v>
      </c>
      <c r="AI12" s="29">
        <v>12.176</v>
      </c>
      <c r="AJ12" s="29">
        <v>37.841000000000001</v>
      </c>
      <c r="AK12" s="29">
        <v>0.19500000000000001</v>
      </c>
      <c r="AM12" s="29">
        <f>H12</f>
        <v>1.3360000000000001</v>
      </c>
      <c r="AN12" s="29">
        <f>L12</f>
        <v>0.83899999999999997</v>
      </c>
      <c r="AO12" s="29">
        <f>P12</f>
        <v>1.19</v>
      </c>
      <c r="AP12" s="29">
        <f>T12</f>
        <v>7.1609999999999996</v>
      </c>
      <c r="AQ12" s="29">
        <f>X12</f>
        <v>6.8390000000000004</v>
      </c>
      <c r="AR12" s="29">
        <f>AB12</f>
        <v>7.5129999999999999</v>
      </c>
      <c r="AS12" s="29">
        <f>AF12</f>
        <v>4.04</v>
      </c>
      <c r="AT12" s="29">
        <f t="shared" si="9"/>
        <v>37.841000000000001</v>
      </c>
      <c r="AU12" s="29">
        <f t="shared" si="9"/>
        <v>0.19500000000000001</v>
      </c>
    </row>
    <row r="13" spans="2:47" ht="14.5" customHeight="1">
      <c r="B13" s="30" t="s">
        <v>858</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581.86800000000005</v>
      </c>
      <c r="AC13" s="29">
        <v>721.53</v>
      </c>
      <c r="AD13" s="29">
        <v>776.32299999999998</v>
      </c>
      <c r="AE13" s="29">
        <v>825.91200000000003</v>
      </c>
      <c r="AF13" s="29">
        <v>960.48800000000006</v>
      </c>
      <c r="AG13" s="29">
        <v>842.93299999999999</v>
      </c>
      <c r="AH13" s="29">
        <v>808.12199999999996</v>
      </c>
      <c r="AI13" s="29">
        <v>815.61699999999996</v>
      </c>
      <c r="AJ13" s="29">
        <v>756.65800000000002</v>
      </c>
      <c r="AK13" s="29">
        <v>297.44299999999998</v>
      </c>
      <c r="AM13" s="29">
        <f>H13</f>
        <v>0</v>
      </c>
      <c r="AN13" s="29">
        <f>L13</f>
        <v>0</v>
      </c>
      <c r="AO13" s="29">
        <f>P13</f>
        <v>0</v>
      </c>
      <c r="AP13" s="29">
        <f>T13</f>
        <v>0</v>
      </c>
      <c r="AQ13" s="29">
        <f>X13</f>
        <v>0</v>
      </c>
      <c r="AR13" s="29">
        <f>AB13</f>
        <v>581.86800000000005</v>
      </c>
      <c r="AS13" s="29">
        <f>AF13</f>
        <v>960.48800000000006</v>
      </c>
      <c r="AT13" s="29">
        <f t="shared" si="9"/>
        <v>756.65800000000002</v>
      </c>
      <c r="AU13" s="29">
        <f t="shared" si="9"/>
        <v>297.44299999999998</v>
      </c>
    </row>
    <row r="14" spans="2:47" ht="14.5" customHeight="1">
      <c r="B14" s="30" t="s">
        <v>357</v>
      </c>
      <c r="E14" s="29">
        <v>13.391999999999999</v>
      </c>
      <c r="F14" s="29">
        <v>16.347999999999999</v>
      </c>
      <c r="G14" s="29">
        <v>18.693000000000001</v>
      </c>
      <c r="H14" s="29">
        <v>14.957000000000001</v>
      </c>
      <c r="I14" s="29">
        <v>21.713999999999999</v>
      </c>
      <c r="J14" s="29">
        <v>31.128</v>
      </c>
      <c r="K14" s="29">
        <v>27.265999999999998</v>
      </c>
      <c r="L14" s="29">
        <v>35.326000000000001</v>
      </c>
      <c r="M14" s="29">
        <v>40.619</v>
      </c>
      <c r="N14" s="29">
        <v>46.936999999999998</v>
      </c>
      <c r="O14" s="29">
        <v>53.488</v>
      </c>
      <c r="P14" s="29">
        <v>48.881999999999998</v>
      </c>
      <c r="Q14" s="29">
        <v>47.595999999999997</v>
      </c>
      <c r="R14" s="29">
        <v>54.866999999999997</v>
      </c>
      <c r="S14" s="29">
        <v>58.445999999999998</v>
      </c>
      <c r="T14" s="29">
        <v>78.322000000000003</v>
      </c>
      <c r="U14" s="29">
        <v>83.959000000000003</v>
      </c>
      <c r="V14" s="29">
        <v>86.168000000000006</v>
      </c>
      <c r="W14" s="29">
        <v>128.512</v>
      </c>
      <c r="X14" s="29">
        <v>166.499</v>
      </c>
      <c r="Y14" s="29">
        <v>171.96899999999999</v>
      </c>
      <c r="Z14" s="29">
        <v>350.08</v>
      </c>
      <c r="AA14" s="29">
        <v>340.13600000000002</v>
      </c>
      <c r="AB14" s="29">
        <v>188.88499999999999</v>
      </c>
      <c r="AC14" s="29">
        <v>157.00899999999999</v>
      </c>
      <c r="AD14" s="29">
        <v>169.44200000000001</v>
      </c>
      <c r="AE14" s="29">
        <v>177.98</v>
      </c>
      <c r="AF14" s="29">
        <v>225.548</v>
      </c>
      <c r="AG14" s="29">
        <v>177.70500000000001</v>
      </c>
      <c r="AH14" s="29">
        <v>188.67</v>
      </c>
      <c r="AI14" s="29">
        <v>170.30199999999999</v>
      </c>
      <c r="AJ14" s="29">
        <v>348.37400000000002</v>
      </c>
      <c r="AK14" s="29">
        <v>264.06299999999999</v>
      </c>
      <c r="AM14" s="29">
        <f>H14</f>
        <v>14.957000000000001</v>
      </c>
      <c r="AN14" s="29">
        <f>L14</f>
        <v>35.326000000000001</v>
      </c>
      <c r="AO14" s="29">
        <f>P14</f>
        <v>48.881999999999998</v>
      </c>
      <c r="AP14" s="29">
        <f>T14</f>
        <v>78.322000000000003</v>
      </c>
      <c r="AQ14" s="29">
        <f>X14</f>
        <v>166.499</v>
      </c>
      <c r="AR14" s="29">
        <f>AB14</f>
        <v>188.88499999999999</v>
      </c>
      <c r="AS14" s="29">
        <f>AF14</f>
        <v>225.548</v>
      </c>
      <c r="AT14" s="29">
        <f t="shared" si="9"/>
        <v>348.37400000000002</v>
      </c>
      <c r="AU14" s="29">
        <f t="shared" si="9"/>
        <v>264.06299999999999</v>
      </c>
    </row>
    <row r="15" spans="2:47" ht="14.5" customHeight="1">
      <c r="B15" s="48" t="s">
        <v>358</v>
      </c>
      <c r="C15" s="49"/>
      <c r="D15" s="49"/>
      <c r="E15" s="124">
        <f t="shared" ref="E15:AJ15" si="10">SUM(E16:E20,E22:E24)</f>
        <v>696.87699999999995</v>
      </c>
      <c r="F15" s="124">
        <f t="shared" si="10"/>
        <v>688.84899999999993</v>
      </c>
      <c r="G15" s="124">
        <f t="shared" si="10"/>
        <v>682.60400000000004</v>
      </c>
      <c r="H15" s="124">
        <f t="shared" si="10"/>
        <v>671.63400000000013</v>
      </c>
      <c r="I15" s="124">
        <f t="shared" si="10"/>
        <v>662.69200000000001</v>
      </c>
      <c r="J15" s="124">
        <f t="shared" si="10"/>
        <v>1291.318</v>
      </c>
      <c r="K15" s="124">
        <f t="shared" si="10"/>
        <v>1274.8719999999998</v>
      </c>
      <c r="L15" s="124">
        <f t="shared" si="10"/>
        <v>3309.0049999999997</v>
      </c>
      <c r="M15" s="124">
        <f t="shared" si="10"/>
        <v>3288.0519999999997</v>
      </c>
      <c r="N15" s="124">
        <f t="shared" si="10"/>
        <v>3290.6179999999999</v>
      </c>
      <c r="O15" s="124">
        <f t="shared" si="10"/>
        <v>3261.1350000000002</v>
      </c>
      <c r="P15" s="124">
        <f t="shared" si="10"/>
        <v>3680.72</v>
      </c>
      <c r="Q15" s="124">
        <f t="shared" si="10"/>
        <v>4200.4740000000002</v>
      </c>
      <c r="R15" s="124">
        <f t="shared" si="10"/>
        <v>6164.0659999999998</v>
      </c>
      <c r="S15" s="124">
        <f t="shared" si="10"/>
        <v>6125.3310000000001</v>
      </c>
      <c r="T15" s="124">
        <f t="shared" si="10"/>
        <v>5985.59</v>
      </c>
      <c r="U15" s="124">
        <f t="shared" si="10"/>
        <v>6735.0420000000004</v>
      </c>
      <c r="V15" s="124">
        <f t="shared" si="10"/>
        <v>6687.3009999999995</v>
      </c>
      <c r="W15" s="124">
        <f t="shared" si="10"/>
        <v>6754.6140000000005</v>
      </c>
      <c r="X15" s="124">
        <f t="shared" si="10"/>
        <v>9262.1949999999997</v>
      </c>
      <c r="Y15" s="124">
        <f t="shared" si="10"/>
        <v>9204.8349999999991</v>
      </c>
      <c r="Z15" s="124">
        <f t="shared" si="10"/>
        <v>9114.2530000000006</v>
      </c>
      <c r="AA15" s="124">
        <f t="shared" si="10"/>
        <v>8958.0049999999992</v>
      </c>
      <c r="AB15" s="124">
        <f t="shared" si="10"/>
        <v>10393.928</v>
      </c>
      <c r="AC15" s="124">
        <f t="shared" si="10"/>
        <v>10874.511</v>
      </c>
      <c r="AD15" s="124">
        <f t="shared" si="10"/>
        <v>11871.157000000001</v>
      </c>
      <c r="AE15" s="124">
        <f t="shared" si="10"/>
        <v>12911.547999999999</v>
      </c>
      <c r="AF15" s="124">
        <f t="shared" si="10"/>
        <v>13903.981000000002</v>
      </c>
      <c r="AG15" s="124">
        <f t="shared" si="10"/>
        <v>14355.456</v>
      </c>
      <c r="AH15" s="124">
        <f t="shared" si="10"/>
        <v>15142.163</v>
      </c>
      <c r="AI15" s="124">
        <f t="shared" si="10"/>
        <v>15823.156999999999</v>
      </c>
      <c r="AJ15" s="124">
        <f t="shared" si="10"/>
        <v>16258.490000000002</v>
      </c>
      <c r="AK15" s="124">
        <f>SUM(AK16:AK20,AK22:AK24)</f>
        <v>16865.855</v>
      </c>
      <c r="AM15" s="124">
        <f t="shared" ref="AM15:AT15" si="11">SUM(AM16:AM20,AM22:AM24)</f>
        <v>671.63400000000013</v>
      </c>
      <c r="AN15" s="124">
        <f t="shared" si="11"/>
        <v>3309.0049999999997</v>
      </c>
      <c r="AO15" s="124">
        <f t="shared" si="11"/>
        <v>3680.72</v>
      </c>
      <c r="AP15" s="124">
        <f t="shared" si="11"/>
        <v>5985.59</v>
      </c>
      <c r="AQ15" s="124">
        <f t="shared" si="11"/>
        <v>9262.1949999999997</v>
      </c>
      <c r="AR15" s="124">
        <f t="shared" si="11"/>
        <v>10393.928</v>
      </c>
      <c r="AS15" s="124">
        <f t="shared" si="11"/>
        <v>13903.981000000002</v>
      </c>
      <c r="AT15" s="124">
        <f t="shared" si="11"/>
        <v>16258.490000000002</v>
      </c>
      <c r="AU15" s="124">
        <f t="shared" ref="AU15" si="12">SUM(AU16:AU20,AU22:AU24)</f>
        <v>16865.855</v>
      </c>
    </row>
    <row r="16" spans="2:47" ht="14.5" customHeight="1">
      <c r="B16" s="30" t="s">
        <v>359</v>
      </c>
      <c r="E16" s="29">
        <v>26.6</v>
      </c>
      <c r="F16" s="29">
        <v>26.474</v>
      </c>
      <c r="G16" s="29">
        <v>27.547999999999998</v>
      </c>
      <c r="H16" s="29">
        <v>25.12</v>
      </c>
      <c r="I16" s="29">
        <v>25.516999999999999</v>
      </c>
      <c r="J16" s="29">
        <v>39.749000000000002</v>
      </c>
      <c r="K16" s="29">
        <v>50.497999999999998</v>
      </c>
      <c r="L16" s="29">
        <v>82.513999999999996</v>
      </c>
      <c r="M16" s="29">
        <v>80.819999999999993</v>
      </c>
      <c r="N16" s="29">
        <v>98.382000000000005</v>
      </c>
      <c r="O16" s="29">
        <v>102.354</v>
      </c>
      <c r="P16" s="29">
        <v>95.963999999999999</v>
      </c>
      <c r="Q16" s="29">
        <v>117.405</v>
      </c>
      <c r="R16" s="29">
        <v>186.404</v>
      </c>
      <c r="S16" s="29">
        <v>200.32</v>
      </c>
      <c r="T16" s="29">
        <v>154.06299999999999</v>
      </c>
      <c r="U16" s="29">
        <v>176.26900000000001</v>
      </c>
      <c r="V16" s="29">
        <v>165.059</v>
      </c>
      <c r="W16" s="29">
        <v>182.874</v>
      </c>
      <c r="X16" s="29">
        <v>461.77100000000002</v>
      </c>
      <c r="Y16" s="29">
        <v>496.65800000000002</v>
      </c>
      <c r="Z16" s="29">
        <v>510.411</v>
      </c>
      <c r="AA16" s="29">
        <v>439.39400000000001</v>
      </c>
      <c r="AB16" s="29">
        <v>229.29900000000001</v>
      </c>
      <c r="AC16" s="29">
        <v>262.10700000000003</v>
      </c>
      <c r="AD16" s="29">
        <v>200.23500000000001</v>
      </c>
      <c r="AE16" s="29">
        <v>341.53500000000003</v>
      </c>
      <c r="AF16" s="29">
        <v>211.06899999999999</v>
      </c>
      <c r="AG16" s="29">
        <v>230.34800000000001</v>
      </c>
      <c r="AH16" s="29">
        <v>224.50299999999999</v>
      </c>
      <c r="AI16" s="29">
        <v>243.309</v>
      </c>
      <c r="AJ16" s="29">
        <v>231.14400000000001</v>
      </c>
      <c r="AK16" s="29">
        <v>369.279</v>
      </c>
      <c r="AM16" s="29">
        <f>H16</f>
        <v>25.12</v>
      </c>
      <c r="AN16" s="29">
        <f>L16</f>
        <v>82.513999999999996</v>
      </c>
      <c r="AO16" s="29">
        <f>P16</f>
        <v>95.963999999999999</v>
      </c>
      <c r="AP16" s="29">
        <f>T16</f>
        <v>154.06299999999999</v>
      </c>
      <c r="AQ16" s="29">
        <f>X16</f>
        <v>461.77100000000002</v>
      </c>
      <c r="AR16" s="29">
        <f>AB16</f>
        <v>229.29900000000001</v>
      </c>
      <c r="AS16" s="29">
        <f>AF16</f>
        <v>211.06899999999999</v>
      </c>
      <c r="AT16" s="29">
        <f t="shared" ref="AT16:AU24" si="13">AJ16</f>
        <v>231.14400000000001</v>
      </c>
      <c r="AU16" s="29">
        <f t="shared" si="13"/>
        <v>369.279</v>
      </c>
    </row>
    <row r="17" spans="2:47 16383:16383" ht="14.5" customHeight="1">
      <c r="B17" s="30" t="s">
        <v>360</v>
      </c>
      <c r="E17" s="29">
        <v>1.903</v>
      </c>
      <c r="F17" s="29">
        <v>0.65600000000000003</v>
      </c>
      <c r="G17" s="29">
        <v>0.51700000000000002</v>
      </c>
      <c r="H17" s="29">
        <v>0.59399999999999997</v>
      </c>
      <c r="I17" s="29">
        <v>0.54800000000000004</v>
      </c>
      <c r="J17" s="29">
        <v>0.39800000000000002</v>
      </c>
      <c r="K17" s="29">
        <v>0.34100000000000003</v>
      </c>
      <c r="L17" s="29">
        <v>0</v>
      </c>
      <c r="M17" s="29">
        <v>0</v>
      </c>
      <c r="N17" s="29">
        <v>15.782999999999999</v>
      </c>
      <c r="O17" s="29">
        <v>9.9589999999999996</v>
      </c>
      <c r="P17" s="29">
        <v>6.9169999999999998</v>
      </c>
      <c r="Q17" s="29">
        <v>0</v>
      </c>
      <c r="R17" s="29">
        <v>15.945</v>
      </c>
      <c r="S17" s="29">
        <v>19.963999999999999</v>
      </c>
      <c r="T17" s="29">
        <v>26.385999999999999</v>
      </c>
      <c r="U17" s="29">
        <v>10.615</v>
      </c>
      <c r="V17" s="29">
        <v>16.116</v>
      </c>
      <c r="W17" s="29">
        <v>30.553000000000001</v>
      </c>
      <c r="X17" s="29">
        <v>31.088000000000001</v>
      </c>
      <c r="Y17" s="29">
        <v>28.129000000000001</v>
      </c>
      <c r="Z17" s="29">
        <v>38.107999999999997</v>
      </c>
      <c r="AA17" s="29">
        <v>9.7880000000000003</v>
      </c>
      <c r="AB17" s="29">
        <v>18.492999999999999</v>
      </c>
      <c r="AC17" s="29">
        <v>16.826000000000001</v>
      </c>
      <c r="AD17" s="29">
        <v>21.067</v>
      </c>
      <c r="AE17" s="29">
        <v>35.308999999999997</v>
      </c>
      <c r="AF17" s="29">
        <v>46.661999999999999</v>
      </c>
      <c r="AG17" s="29">
        <v>41.664999999999999</v>
      </c>
      <c r="AH17" s="29">
        <v>38.4</v>
      </c>
      <c r="AI17" s="29">
        <v>53.661999999999999</v>
      </c>
      <c r="AJ17" s="29">
        <v>57.518999999999998</v>
      </c>
      <c r="AK17" s="29">
        <v>29.271000000000001</v>
      </c>
      <c r="AM17" s="29">
        <f>H17</f>
        <v>0.59399999999999997</v>
      </c>
      <c r="AN17" s="29">
        <f>L17</f>
        <v>0</v>
      </c>
      <c r="AO17" s="29">
        <f>P17</f>
        <v>6.9169999999999998</v>
      </c>
      <c r="AP17" s="29">
        <f>T17</f>
        <v>26.385999999999999</v>
      </c>
      <c r="AQ17" s="29">
        <f>X17</f>
        <v>31.088000000000001</v>
      </c>
      <c r="AR17" s="29">
        <f>AB17</f>
        <v>18.492999999999999</v>
      </c>
      <c r="AS17" s="29">
        <f>AF17</f>
        <v>46.661999999999999</v>
      </c>
      <c r="AT17" s="29">
        <f t="shared" si="13"/>
        <v>57.518999999999998</v>
      </c>
      <c r="AU17" s="29">
        <f t="shared" si="13"/>
        <v>29.271000000000001</v>
      </c>
    </row>
    <row r="18" spans="2:47 16383:16383" ht="14.5" customHeight="1">
      <c r="B18" s="30" t="s">
        <v>361</v>
      </c>
      <c r="E18" s="29">
        <v>7.1580000000000004</v>
      </c>
      <c r="F18" s="29">
        <v>6.0279999999999996</v>
      </c>
      <c r="G18" s="29">
        <v>4.8979999999999997</v>
      </c>
      <c r="H18" s="29">
        <v>3.7679999999999998</v>
      </c>
      <c r="I18" s="29">
        <v>0</v>
      </c>
      <c r="J18" s="29">
        <v>0</v>
      </c>
      <c r="K18" s="29">
        <v>0</v>
      </c>
      <c r="L18" s="29">
        <v>0</v>
      </c>
      <c r="M18" s="29">
        <v>0</v>
      </c>
      <c r="N18" s="29">
        <v>0</v>
      </c>
      <c r="O18" s="29">
        <v>0</v>
      </c>
      <c r="P18" s="29">
        <v>0</v>
      </c>
      <c r="Q18" s="29">
        <v>0</v>
      </c>
      <c r="R18" s="29">
        <v>0</v>
      </c>
      <c r="S18" s="29">
        <v>0</v>
      </c>
      <c r="T18" s="29">
        <v>3.5640000000000001</v>
      </c>
      <c r="U18" s="29">
        <v>0</v>
      </c>
      <c r="V18" s="29">
        <v>0</v>
      </c>
      <c r="W18" s="29">
        <v>0</v>
      </c>
      <c r="X18" s="29">
        <v>157.30600000000001</v>
      </c>
      <c r="Y18" s="29">
        <v>157.27199999999999</v>
      </c>
      <c r="Z18" s="29">
        <v>157.23699999999999</v>
      </c>
      <c r="AA18" s="29">
        <v>158.399</v>
      </c>
      <c r="AB18" s="29">
        <v>3.597</v>
      </c>
      <c r="AC18" s="29">
        <v>4.6159999999999997</v>
      </c>
      <c r="AD18" s="29">
        <v>5.1870000000000003</v>
      </c>
      <c r="AE18" s="29">
        <v>4.5960000000000001</v>
      </c>
      <c r="AF18" s="29">
        <v>1.2390000000000001</v>
      </c>
      <c r="AG18" s="29">
        <v>1.923</v>
      </c>
      <c r="AH18" s="29">
        <v>3.0110000000000001</v>
      </c>
      <c r="AI18" s="29">
        <v>1.986</v>
      </c>
      <c r="AJ18" s="29">
        <v>1.788</v>
      </c>
      <c r="AK18" s="29">
        <v>3.0489999999999999</v>
      </c>
      <c r="AM18" s="29">
        <f>H18</f>
        <v>3.7679999999999998</v>
      </c>
      <c r="AN18" s="29">
        <f>L18</f>
        <v>0</v>
      </c>
      <c r="AO18" s="29">
        <f>P18</f>
        <v>0</v>
      </c>
      <c r="AP18" s="29">
        <f>T18</f>
        <v>3.5640000000000001</v>
      </c>
      <c r="AQ18" s="29">
        <f>X18</f>
        <v>157.30600000000001</v>
      </c>
      <c r="AR18" s="29">
        <f>AB18</f>
        <v>3.597</v>
      </c>
      <c r="AS18" s="29">
        <f>AF18</f>
        <v>1.2390000000000001</v>
      </c>
      <c r="AT18" s="29">
        <f t="shared" si="13"/>
        <v>1.788</v>
      </c>
      <c r="AU18" s="29">
        <f t="shared" si="13"/>
        <v>3.0489999999999999</v>
      </c>
    </row>
    <row r="19" spans="2:47 16383:16383" ht="14.5" customHeight="1">
      <c r="B19" s="30" t="s">
        <v>362</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974.36</v>
      </c>
      <c r="AC19" s="29">
        <v>1175.144</v>
      </c>
      <c r="AD19" s="29">
        <v>1383.28</v>
      </c>
      <c r="AE19" s="29">
        <v>1478.27</v>
      </c>
      <c r="AF19" s="29">
        <v>1472.26</v>
      </c>
      <c r="AG19" s="29">
        <v>1475.758</v>
      </c>
      <c r="AH19" s="29">
        <v>1534.0989999999999</v>
      </c>
      <c r="AI19" s="29">
        <v>1629.481</v>
      </c>
      <c r="AJ19" s="29">
        <v>1621.6</v>
      </c>
      <c r="AK19" s="29">
        <v>437.24200000000002</v>
      </c>
      <c r="AM19" s="29">
        <f>H19</f>
        <v>0</v>
      </c>
      <c r="AN19" s="29">
        <f>L19</f>
        <v>0</v>
      </c>
      <c r="AO19" s="29">
        <f>P19</f>
        <v>0</v>
      </c>
      <c r="AP19" s="29">
        <f>T19</f>
        <v>0</v>
      </c>
      <c r="AQ19" s="29">
        <f>X19</f>
        <v>0</v>
      </c>
      <c r="AR19" s="29">
        <f>AB19</f>
        <v>974.36</v>
      </c>
      <c r="AS19" s="29">
        <f>AF19</f>
        <v>1472.26</v>
      </c>
      <c r="AT19" s="29">
        <f t="shared" si="13"/>
        <v>1621.6</v>
      </c>
      <c r="AU19" s="29">
        <f t="shared" si="13"/>
        <v>437.24200000000002</v>
      </c>
    </row>
    <row r="20" spans="2:47 16383:16383" ht="14.5" customHeight="1">
      <c r="B20" s="30" t="s">
        <v>357</v>
      </c>
      <c r="E20" s="29">
        <v>4.407</v>
      </c>
      <c r="F20" s="29">
        <v>4.9489999999999998</v>
      </c>
      <c r="G20" s="29">
        <v>4.7690000000000001</v>
      </c>
      <c r="H20" s="29">
        <v>4.516</v>
      </c>
      <c r="I20" s="29">
        <v>4.1040000000000001</v>
      </c>
      <c r="J20" s="29">
        <v>2.8719999999999999</v>
      </c>
      <c r="K20" s="29">
        <v>1.7330000000000001</v>
      </c>
      <c r="L20" s="29">
        <v>1.69</v>
      </c>
      <c r="M20" s="29">
        <v>4.9169999999999998</v>
      </c>
      <c r="N20" s="29">
        <v>1.341</v>
      </c>
      <c r="O20" s="29">
        <v>1.34</v>
      </c>
      <c r="P20" s="29">
        <v>1.34</v>
      </c>
      <c r="Q20" s="29">
        <v>1.34</v>
      </c>
      <c r="R20" s="29">
        <v>10.068</v>
      </c>
      <c r="S20" s="29">
        <v>10.863</v>
      </c>
      <c r="T20" s="29">
        <v>12.984</v>
      </c>
      <c r="U20" s="29">
        <v>13.648</v>
      </c>
      <c r="V20" s="29">
        <v>16.062999999999999</v>
      </c>
      <c r="W20" s="29">
        <v>83.875</v>
      </c>
      <c r="X20" s="29">
        <v>71.653000000000006</v>
      </c>
      <c r="Y20" s="29">
        <v>71.843999999999994</v>
      </c>
      <c r="Z20" s="29">
        <v>63.612000000000002</v>
      </c>
      <c r="AA20" s="29">
        <v>64.915999999999997</v>
      </c>
      <c r="AB20" s="29">
        <v>83.554000000000002</v>
      </c>
      <c r="AC20" s="29">
        <v>70.984999999999999</v>
      </c>
      <c r="AD20" s="29">
        <v>70.441999999999993</v>
      </c>
      <c r="AE20" s="29">
        <v>71</v>
      </c>
      <c r="AF20" s="29">
        <v>70.418999999999997</v>
      </c>
      <c r="AG20" s="29">
        <v>86.796000000000006</v>
      </c>
      <c r="AH20" s="29">
        <v>100.248</v>
      </c>
      <c r="AI20" s="29">
        <v>198.35399999999998</v>
      </c>
      <c r="AJ20" s="29">
        <v>171.29499999999999</v>
      </c>
      <c r="AK20" s="29">
        <v>171.12100000000001</v>
      </c>
      <c r="AM20" s="29">
        <f>H20</f>
        <v>4.516</v>
      </c>
      <c r="AN20" s="29">
        <f>L20</f>
        <v>1.69</v>
      </c>
      <c r="AO20" s="29">
        <f>P20</f>
        <v>1.34</v>
      </c>
      <c r="AP20" s="29">
        <f>T20</f>
        <v>12.984</v>
      </c>
      <c r="AQ20" s="29">
        <f>X20</f>
        <v>71.653000000000006</v>
      </c>
      <c r="AR20" s="29">
        <f>AB20</f>
        <v>83.554000000000002</v>
      </c>
      <c r="AS20" s="29">
        <f>AF20</f>
        <v>70.418999999999997</v>
      </c>
      <c r="AT20" s="29">
        <f t="shared" si="13"/>
        <v>171.29499999999999</v>
      </c>
      <c r="AU20" s="29">
        <f t="shared" si="13"/>
        <v>171.12100000000001</v>
      </c>
    </row>
    <row r="21" spans="2:47 16383:16383" ht="14.5" customHeight="1">
      <c r="B21" s="48"/>
      <c r="C21" s="49"/>
      <c r="D21" s="49"/>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M21" s="124"/>
      <c r="AN21" s="124"/>
      <c r="AO21" s="124"/>
      <c r="AP21" s="124"/>
      <c r="AQ21" s="124"/>
      <c r="AR21" s="124"/>
      <c r="AS21" s="124"/>
      <c r="AT21" s="124"/>
      <c r="AU21" s="124"/>
    </row>
    <row r="22" spans="2:47 16383:16383" ht="14.5" customHeight="1">
      <c r="B22" s="30" t="s">
        <v>363</v>
      </c>
      <c r="E22" s="29">
        <v>30.452000000000002</v>
      </c>
      <c r="F22" s="29">
        <v>31.684000000000001</v>
      </c>
      <c r="G22" s="29">
        <v>33.040999999999997</v>
      </c>
      <c r="H22" s="29">
        <v>33.164000000000001</v>
      </c>
      <c r="I22" s="29">
        <v>35.374000000000002</v>
      </c>
      <c r="J22" s="29">
        <v>36.109000000000002</v>
      </c>
      <c r="K22" s="29">
        <v>36.616</v>
      </c>
      <c r="L22" s="29">
        <v>29.286000000000001</v>
      </c>
      <c r="M22" s="29">
        <v>30.376000000000001</v>
      </c>
      <c r="N22" s="29">
        <v>30.733000000000001</v>
      </c>
      <c r="O22" s="29">
        <v>30.036000000000001</v>
      </c>
      <c r="P22" s="29">
        <v>490.142</v>
      </c>
      <c r="Q22" s="29">
        <v>494.97800000000001</v>
      </c>
      <c r="R22" s="29">
        <v>496.762</v>
      </c>
      <c r="S22" s="29">
        <v>504.589</v>
      </c>
      <c r="T22" s="29">
        <v>460.21899999999999</v>
      </c>
      <c r="U22" s="29">
        <v>458.84699999999998</v>
      </c>
      <c r="V22" s="29">
        <v>469.89400000000001</v>
      </c>
      <c r="W22" s="29">
        <v>474.43099999999998</v>
      </c>
      <c r="X22" s="29">
        <v>821.26300000000003</v>
      </c>
      <c r="Y22" s="29">
        <v>818.05499999999995</v>
      </c>
      <c r="Z22" s="29">
        <v>795.44200000000001</v>
      </c>
      <c r="AA22" s="29">
        <v>819.75900000000001</v>
      </c>
      <c r="AB22" s="29">
        <v>726.54300000000001</v>
      </c>
      <c r="AC22" s="29">
        <v>733.96900000000005</v>
      </c>
      <c r="AD22" s="29">
        <v>735.73299999999995</v>
      </c>
      <c r="AE22" s="29">
        <v>759.60900000000004</v>
      </c>
      <c r="AF22" s="29">
        <v>953.45500000000004</v>
      </c>
      <c r="AG22" s="29">
        <v>955.46600000000001</v>
      </c>
      <c r="AH22" s="29">
        <v>959.81600000000003</v>
      </c>
      <c r="AI22" s="29">
        <v>982.84</v>
      </c>
      <c r="AJ22" s="29">
        <v>968.15700000000004</v>
      </c>
      <c r="AK22" s="29">
        <v>49.889000000000003</v>
      </c>
      <c r="AM22" s="29">
        <f>H22</f>
        <v>33.164000000000001</v>
      </c>
      <c r="AN22" s="29">
        <f>L22</f>
        <v>29.286000000000001</v>
      </c>
      <c r="AO22" s="29">
        <f>P22</f>
        <v>490.142</v>
      </c>
      <c r="AP22" s="29">
        <f>T22</f>
        <v>460.21899999999999</v>
      </c>
      <c r="AQ22" s="29">
        <f>X22</f>
        <v>821.26300000000003</v>
      </c>
      <c r="AR22" s="29">
        <f>AB22</f>
        <v>726.54300000000001</v>
      </c>
      <c r="AS22" s="29">
        <f>AF22</f>
        <v>953.45500000000004</v>
      </c>
      <c r="AT22" s="29">
        <f t="shared" si="13"/>
        <v>968.15700000000004</v>
      </c>
      <c r="AU22" s="29">
        <f t="shared" si="13"/>
        <v>49.889000000000003</v>
      </c>
    </row>
    <row r="23" spans="2:47 16383:16383" ht="14.5" customHeight="1">
      <c r="B23" s="30" t="s">
        <v>364</v>
      </c>
      <c r="E23" s="29">
        <v>605.64099999999996</v>
      </c>
      <c r="F23" s="29">
        <v>598.71199999999999</v>
      </c>
      <c r="G23" s="29">
        <v>591.76</v>
      </c>
      <c r="H23" s="29">
        <v>584.77700000000004</v>
      </c>
      <c r="I23" s="29">
        <v>577.79700000000003</v>
      </c>
      <c r="J23" s="29">
        <v>1192.2370000000001</v>
      </c>
      <c r="K23" s="29">
        <v>1164.173</v>
      </c>
      <c r="L23" s="29">
        <v>2735.29</v>
      </c>
      <c r="M23" s="29">
        <v>2717.605</v>
      </c>
      <c r="N23" s="29">
        <v>2695.31</v>
      </c>
      <c r="O23" s="29">
        <v>2673.7640000000001</v>
      </c>
      <c r="P23" s="29">
        <v>2648.212</v>
      </c>
      <c r="Q23" s="29">
        <v>3089.0230000000001</v>
      </c>
      <c r="R23" s="29">
        <v>4614.7939999999999</v>
      </c>
      <c r="S23" s="29">
        <v>4557.8519999999999</v>
      </c>
      <c r="T23" s="29">
        <v>4516.4219999999996</v>
      </c>
      <c r="U23" s="29">
        <v>5117.8620000000001</v>
      </c>
      <c r="V23" s="29">
        <v>5074.93</v>
      </c>
      <c r="W23" s="29">
        <v>5033.0460000000003</v>
      </c>
      <c r="X23" s="29">
        <v>6599.6779999999999</v>
      </c>
      <c r="Y23" s="29">
        <v>6527.0510000000004</v>
      </c>
      <c r="Z23" s="29">
        <v>6455.7910000000002</v>
      </c>
      <c r="AA23" s="29">
        <v>6369.2969999999996</v>
      </c>
      <c r="AB23" s="29">
        <v>7246.4709999999995</v>
      </c>
      <c r="AC23" s="29">
        <v>7421.9480000000003</v>
      </c>
      <c r="AD23" s="29">
        <v>7866.3280000000004</v>
      </c>
      <c r="AE23" s="29">
        <v>8632.0769999999993</v>
      </c>
      <c r="AF23" s="29">
        <v>9582.9760000000006</v>
      </c>
      <c r="AG23" s="29">
        <v>10021.821</v>
      </c>
      <c r="AH23" s="29">
        <v>10731.546</v>
      </c>
      <c r="AI23" s="29">
        <v>11146.044</v>
      </c>
      <c r="AJ23" s="29">
        <v>11819.939</v>
      </c>
      <c r="AK23" s="29">
        <v>13432.545</v>
      </c>
      <c r="AM23" s="29">
        <f>H23</f>
        <v>584.77700000000004</v>
      </c>
      <c r="AN23" s="29">
        <f>L23</f>
        <v>2735.29</v>
      </c>
      <c r="AO23" s="29">
        <f>P23</f>
        <v>2648.212</v>
      </c>
      <c r="AP23" s="29">
        <f>T23</f>
        <v>4516.4219999999996</v>
      </c>
      <c r="AQ23" s="29">
        <f>X23</f>
        <v>6599.6779999999999</v>
      </c>
      <c r="AR23" s="29">
        <f>AB23</f>
        <v>7246.4709999999995</v>
      </c>
      <c r="AS23" s="29">
        <f>AF23</f>
        <v>9582.9760000000006</v>
      </c>
      <c r="AT23" s="29">
        <f t="shared" si="13"/>
        <v>11819.939</v>
      </c>
      <c r="AU23" s="29">
        <f t="shared" si="13"/>
        <v>13432.545</v>
      </c>
    </row>
    <row r="24" spans="2:47 16383:16383" ht="14.5" customHeight="1">
      <c r="B24" s="31" t="s">
        <v>365</v>
      </c>
      <c r="C24" s="32"/>
      <c r="D24" s="32"/>
      <c r="E24" s="128">
        <v>20.716000000000001</v>
      </c>
      <c r="F24" s="128">
        <v>20.346</v>
      </c>
      <c r="G24" s="128">
        <v>20.071000000000002</v>
      </c>
      <c r="H24" s="128">
        <v>19.695</v>
      </c>
      <c r="I24" s="128">
        <v>19.352</v>
      </c>
      <c r="J24" s="128">
        <v>19.952999999999999</v>
      </c>
      <c r="K24" s="128">
        <v>21.510999999999999</v>
      </c>
      <c r="L24" s="128">
        <v>460.22500000000002</v>
      </c>
      <c r="M24" s="128">
        <v>454.334</v>
      </c>
      <c r="N24" s="128">
        <v>449.06900000000002</v>
      </c>
      <c r="O24" s="128">
        <v>443.68200000000002</v>
      </c>
      <c r="P24" s="128">
        <v>438.14499999999998</v>
      </c>
      <c r="Q24" s="128">
        <v>497.72800000000001</v>
      </c>
      <c r="R24" s="128">
        <v>840.09299999999996</v>
      </c>
      <c r="S24" s="128">
        <v>831.74300000000005</v>
      </c>
      <c r="T24" s="128">
        <v>811.952</v>
      </c>
      <c r="U24" s="128">
        <v>957.80100000000004</v>
      </c>
      <c r="V24" s="128">
        <v>945.23900000000003</v>
      </c>
      <c r="W24" s="128">
        <v>949.83500000000004</v>
      </c>
      <c r="X24" s="128">
        <v>1119.4359999999999</v>
      </c>
      <c r="Y24" s="128">
        <v>1105.826</v>
      </c>
      <c r="Z24" s="128">
        <v>1093.652</v>
      </c>
      <c r="AA24" s="128">
        <v>1096.452</v>
      </c>
      <c r="AB24" s="128">
        <v>1111.6110000000001</v>
      </c>
      <c r="AC24" s="128">
        <v>1188.9159999999999</v>
      </c>
      <c r="AD24" s="128">
        <v>1588.885</v>
      </c>
      <c r="AE24" s="128">
        <v>1589.152</v>
      </c>
      <c r="AF24" s="128">
        <v>1565.9010000000001</v>
      </c>
      <c r="AG24" s="128">
        <v>1541.6790000000001</v>
      </c>
      <c r="AH24" s="128">
        <v>1550.54</v>
      </c>
      <c r="AI24" s="128">
        <v>1567.481</v>
      </c>
      <c r="AJ24" s="128">
        <v>1387.048</v>
      </c>
      <c r="AK24" s="128">
        <v>2373.4589999999998</v>
      </c>
      <c r="AM24" s="128">
        <f>H24</f>
        <v>19.695</v>
      </c>
      <c r="AN24" s="128">
        <f>L24</f>
        <v>460.22500000000002</v>
      </c>
      <c r="AO24" s="128">
        <f>P24</f>
        <v>438.14499999999998</v>
      </c>
      <c r="AP24" s="128">
        <f>T24</f>
        <v>811.952</v>
      </c>
      <c r="AQ24" s="128">
        <f>X24</f>
        <v>1119.4359999999999</v>
      </c>
      <c r="AR24" s="128">
        <f>AB24</f>
        <v>1111.6110000000001</v>
      </c>
      <c r="AS24" s="128">
        <f>AF24</f>
        <v>1565.9010000000001</v>
      </c>
      <c r="AT24" s="128">
        <f t="shared" si="13"/>
        <v>1387.048</v>
      </c>
      <c r="AU24" s="128">
        <f t="shared" si="13"/>
        <v>2373.4589999999998</v>
      </c>
    </row>
    <row r="26" spans="2:47 16383:16383" ht="14.5" customHeight="1">
      <c r="B26" s="96" t="s">
        <v>366</v>
      </c>
      <c r="C26" s="12"/>
      <c r="D26" s="12"/>
      <c r="E26" s="25">
        <f t="shared" ref="E26:AJ26" si="14">SUM(E9,E15)</f>
        <v>760.22299999999996</v>
      </c>
      <c r="F26" s="25">
        <f t="shared" si="14"/>
        <v>761.59799999999996</v>
      </c>
      <c r="G26" s="25">
        <f t="shared" si="14"/>
        <v>762.01400000000001</v>
      </c>
      <c r="H26" s="25">
        <f t="shared" si="14"/>
        <v>773.6070000000002</v>
      </c>
      <c r="I26" s="25">
        <f t="shared" si="14"/>
        <v>781.97699999999998</v>
      </c>
      <c r="J26" s="25">
        <f t="shared" si="14"/>
        <v>1439.8789999999999</v>
      </c>
      <c r="K26" s="25">
        <f t="shared" si="14"/>
        <v>1910.386</v>
      </c>
      <c r="L26" s="25">
        <f t="shared" si="14"/>
        <v>3905.7719999999999</v>
      </c>
      <c r="M26" s="25">
        <f t="shared" si="14"/>
        <v>3902.0769999999998</v>
      </c>
      <c r="N26" s="25">
        <f t="shared" si="14"/>
        <v>3828.19</v>
      </c>
      <c r="O26" s="25">
        <f t="shared" si="14"/>
        <v>3865.2759999999998</v>
      </c>
      <c r="P26" s="25">
        <f t="shared" si="14"/>
        <v>4105.1939999999995</v>
      </c>
      <c r="Q26" s="25">
        <f t="shared" si="14"/>
        <v>4681.3500000000004</v>
      </c>
      <c r="R26" s="25">
        <f t="shared" si="14"/>
        <v>6622.7730000000001</v>
      </c>
      <c r="S26" s="25">
        <f t="shared" si="14"/>
        <v>7431.7380000000003</v>
      </c>
      <c r="T26" s="25">
        <f t="shared" si="14"/>
        <v>7262.4710000000005</v>
      </c>
      <c r="U26" s="25">
        <f t="shared" si="14"/>
        <v>7728.4690000000001</v>
      </c>
      <c r="V26" s="25">
        <f t="shared" si="14"/>
        <v>7665.8119999999999</v>
      </c>
      <c r="W26" s="25">
        <f t="shared" si="14"/>
        <v>8855.0380000000005</v>
      </c>
      <c r="X26" s="25">
        <f t="shared" si="14"/>
        <v>10593.204</v>
      </c>
      <c r="Y26" s="25">
        <f t="shared" si="14"/>
        <v>11096.555</v>
      </c>
      <c r="Z26" s="25">
        <f t="shared" si="14"/>
        <v>10249.461000000001</v>
      </c>
      <c r="AA26" s="25">
        <f t="shared" si="14"/>
        <v>10175.706999999999</v>
      </c>
      <c r="AB26" s="25">
        <f t="shared" si="14"/>
        <v>12663.927</v>
      </c>
      <c r="AC26" s="25">
        <f t="shared" si="14"/>
        <v>13108.990000000002</v>
      </c>
      <c r="AD26" s="25">
        <f t="shared" si="14"/>
        <v>14523.555</v>
      </c>
      <c r="AE26" s="25">
        <f t="shared" si="14"/>
        <v>15651.691999999999</v>
      </c>
      <c r="AF26" s="25">
        <f t="shared" si="14"/>
        <v>16877.601000000002</v>
      </c>
      <c r="AG26" s="25">
        <f t="shared" si="14"/>
        <v>16825.308000000001</v>
      </c>
      <c r="AH26" s="25">
        <f t="shared" si="14"/>
        <v>17163.781999999999</v>
      </c>
      <c r="AI26" s="25">
        <f t="shared" si="14"/>
        <v>17945.360999999997</v>
      </c>
      <c r="AJ26" s="25">
        <f t="shared" si="14"/>
        <v>18761.661</v>
      </c>
      <c r="AK26" s="25">
        <f>SUM(AK9,AK15)</f>
        <v>19000.416000000001</v>
      </c>
      <c r="AM26" s="25">
        <f>SUM(AM9,AM15)</f>
        <v>773.6070000000002</v>
      </c>
      <c r="AN26" s="25">
        <f>SUM(AN9,AN15)</f>
        <v>3905.7719999999999</v>
      </c>
      <c r="AO26" s="25">
        <f>SUM(AO9,AO15)</f>
        <v>4105.1939999999995</v>
      </c>
      <c r="AP26" s="25">
        <f>SUM(AP9,AP15)</f>
        <v>7262.4710000000005</v>
      </c>
      <c r="AQ26" s="25">
        <f>SUM(AQ9,AQ15)</f>
        <v>10593.204</v>
      </c>
      <c r="AR26" s="25">
        <f>SUM(AR9,AR15)</f>
        <v>12663.927</v>
      </c>
      <c r="AS26" s="25">
        <f>SUM(AS9,AS15)</f>
        <v>16877.601000000002</v>
      </c>
      <c r="AT26" s="25">
        <f>SUM(AT9,AT15)</f>
        <v>18761.661</v>
      </c>
      <c r="AU26" s="25">
        <f>SUM(AU9,AU15)</f>
        <v>19000.416000000001</v>
      </c>
    </row>
    <row r="27" spans="2:47 16383:16383" ht="14.5" customHeight="1">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XFC27" s="52"/>
    </row>
    <row r="28" spans="2:47 16383:16383" ht="14.5" customHeight="1">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M28" s="53"/>
      <c r="AN28" s="53"/>
      <c r="AO28" s="53"/>
      <c r="AP28" s="53"/>
      <c r="AQ28" s="53"/>
      <c r="AR28" s="53"/>
      <c r="AS28" s="53"/>
      <c r="AT28" s="53"/>
      <c r="AU28" s="53"/>
      <c r="XFC28" s="53"/>
    </row>
    <row r="29" spans="2:47 16383:16383" ht="14.5" customHeight="1">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row>
    <row r="30" spans="2:47 16383:16383" ht="14.5" customHeight="1">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row>
    <row r="31" spans="2:47 16383:16383" ht="14.5" customHeight="1">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row>
    <row r="32" spans="2:47 16383:16383" ht="14.5" customHeight="1">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row>
    <row r="33" spans="6:37" ht="14.5" customHeight="1">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row>
    <row r="34" spans="6:37" ht="14.5" customHeight="1">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row>
    <row r="35" spans="6:37" ht="14.5" customHeight="1">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row>
    <row r="36" spans="6:37" ht="14.5" customHeight="1">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row>
    <row r="37" spans="6:37" ht="14.5" customHeight="1">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row>
    <row r="38" spans="6:37" ht="14.5" customHeight="1">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row>
    <row r="39" spans="6:37" ht="14.5" customHeight="1">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row>
    <row r="41" spans="6:37" ht="14.5" customHeight="1">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row>
  </sheetData>
  <pageMargins left="0.511811024" right="0.511811024" top="0.78740157499999996" bottom="0.78740157499999996" header="0.31496062000000002" footer="0.31496062000000002"/>
  <pageSetup paperSize="9" orientation="portrait" r:id="rId1"/>
  <ignoredErrors>
    <ignoredError sqref="AM15:AT15 AJ9"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C998-497D-4FA8-ABA2-0E7DC9934CAA}">
  <sheetPr>
    <tabColor theme="1"/>
  </sheetPr>
  <dimension ref="A6:XFD70"/>
  <sheetViews>
    <sheetView showGridLines="0" zoomScaleNormal="100" workbookViewId="0">
      <pane xSplit="3" ySplit="8" topLeftCell="AC9" activePane="bottomRight" state="frozen"/>
      <selection activeCell="I56" sqref="I56"/>
      <selection pane="topRight" activeCell="I56" sqref="I56"/>
      <selection pane="bottomLeft" activeCell="I56" sqref="I56"/>
      <selection pane="bottomRight" activeCell="AU9" sqref="AU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6" width="10.54296875" style="9" customWidth="1"/>
    <col min="7" max="35" width="10.54296875" style="9" bestFit="1" customWidth="1"/>
    <col min="36" max="37" width="10.54296875" style="9" customWidth="1"/>
    <col min="38" max="38" width="2.54296875" style="9" customWidth="1"/>
    <col min="39" max="16384" width="10.54296875" style="9"/>
  </cols>
  <sheetData>
    <row r="6" spans="2:47" ht="14.5" customHeight="1">
      <c r="C6" s="3" t="s">
        <v>204</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EOMONTH(AJ6,3)</f>
        <v>45382</v>
      </c>
      <c r="AM6" s="23"/>
      <c r="AN6" s="23"/>
      <c r="AO6" s="23"/>
      <c r="AP6" s="23"/>
      <c r="AQ6" s="23"/>
      <c r="AR6" s="23"/>
      <c r="AS6" s="23"/>
      <c r="AT6" s="23"/>
      <c r="AU6" s="23"/>
    </row>
    <row r="7" spans="2:47" ht="14.5" customHeight="1">
      <c r="C7" s="3" t="s">
        <v>205</v>
      </c>
      <c r="D7" s="2"/>
      <c r="E7" s="3">
        <f t="shared" ref="E7:AI7" si="1">YEAR(E6)</f>
        <v>2016</v>
      </c>
      <c r="F7" s="3">
        <f t="shared" si="1"/>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 t="shared" si="1"/>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 t="shared" ref="AJ7" si="2">YEAR(AJ6)</f>
        <v>2023</v>
      </c>
      <c r="AK7" s="3">
        <f>YEAR(AK6)</f>
        <v>2024</v>
      </c>
      <c r="AM7" s="22"/>
      <c r="AN7" s="22"/>
      <c r="AO7" s="22"/>
      <c r="AP7" s="22"/>
      <c r="AQ7" s="22"/>
      <c r="AR7" s="22"/>
      <c r="AS7" s="22"/>
      <c r="AT7" s="22"/>
      <c r="AU7" s="22"/>
    </row>
    <row r="8" spans="2:47" ht="14.5" customHeight="1">
      <c r="B8" s="5" t="s">
        <v>367</v>
      </c>
      <c r="C8" s="6"/>
      <c r="D8" s="6"/>
      <c r="E8" s="7" t="str">
        <f t="shared" ref="E8:AJ8" si="3">MONTH(E$6)/3&amp;"Q"&amp;E$7</f>
        <v>1Q2016</v>
      </c>
      <c r="F8" s="7" t="str">
        <f t="shared" si="3"/>
        <v>2Q2016</v>
      </c>
      <c r="G8" s="7" t="str">
        <f t="shared" si="3"/>
        <v>3Q2016</v>
      </c>
      <c r="H8" s="7" t="str">
        <f t="shared" si="3"/>
        <v>4Q2016</v>
      </c>
      <c r="I8" s="7" t="str">
        <f t="shared" si="3"/>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7" t="str">
        <f t="shared" si="3"/>
        <v>4Q2023</v>
      </c>
      <c r="AK8" s="7" t="str">
        <f>MONTH(AK$6)/3&amp;"Q"&amp;AK$7</f>
        <v>1Q2024</v>
      </c>
      <c r="AL8" s="2"/>
      <c r="AM8" s="6">
        <v>2016</v>
      </c>
      <c r="AN8" s="6">
        <f t="shared" ref="AN8:AU8" si="4">AM8+1</f>
        <v>2017</v>
      </c>
      <c r="AO8" s="6">
        <f t="shared" si="4"/>
        <v>2018</v>
      </c>
      <c r="AP8" s="6">
        <f t="shared" si="4"/>
        <v>2019</v>
      </c>
      <c r="AQ8" s="6">
        <f t="shared" si="4"/>
        <v>2020</v>
      </c>
      <c r="AR8" s="6">
        <f t="shared" si="4"/>
        <v>2021</v>
      </c>
      <c r="AS8" s="6">
        <f t="shared" si="4"/>
        <v>2022</v>
      </c>
      <c r="AT8" s="6">
        <f t="shared" si="4"/>
        <v>2023</v>
      </c>
      <c r="AU8" s="6">
        <f t="shared" si="4"/>
        <v>2024</v>
      </c>
    </row>
    <row r="9" spans="2:47" ht="14.5" customHeight="1">
      <c r="B9" s="48" t="s">
        <v>368</v>
      </c>
      <c r="C9" s="49"/>
      <c r="D9" s="49"/>
      <c r="E9" s="124">
        <f t="shared" ref="E9:AI9" si="5">SUM(E10:E16)</f>
        <v>59.28</v>
      </c>
      <c r="F9" s="124">
        <f t="shared" si="5"/>
        <v>62.993000000000002</v>
      </c>
      <c r="G9" s="124">
        <f t="shared" si="5"/>
        <v>78.832999999999998</v>
      </c>
      <c r="H9" s="124">
        <f t="shared" si="5"/>
        <v>101.42599999999999</v>
      </c>
      <c r="I9" s="124">
        <f t="shared" si="5"/>
        <v>100.17699999999999</v>
      </c>
      <c r="J9" s="124">
        <f t="shared" si="5"/>
        <v>231.61499999999998</v>
      </c>
      <c r="K9" s="124">
        <f t="shared" si="5"/>
        <v>184.28</v>
      </c>
      <c r="L9" s="124">
        <f t="shared" si="5"/>
        <v>319.101</v>
      </c>
      <c r="M9" s="124">
        <f t="shared" si="5"/>
        <v>309.12599999999998</v>
      </c>
      <c r="N9" s="124">
        <f t="shared" si="5"/>
        <v>253.48399999999998</v>
      </c>
      <c r="O9" s="124">
        <f t="shared" si="5"/>
        <v>264.31700000000001</v>
      </c>
      <c r="P9" s="124">
        <f t="shared" si="5"/>
        <v>211.55899999999997</v>
      </c>
      <c r="Q9" s="124">
        <f t="shared" si="5"/>
        <v>279.15199999999999</v>
      </c>
      <c r="R9" s="124">
        <f t="shared" si="5"/>
        <v>343.572</v>
      </c>
      <c r="S9" s="124">
        <f t="shared" si="5"/>
        <v>513.12400000000002</v>
      </c>
      <c r="T9" s="124">
        <f t="shared" si="5"/>
        <v>334.82300000000004</v>
      </c>
      <c r="U9" s="124">
        <f t="shared" si="5"/>
        <v>404.41</v>
      </c>
      <c r="V9" s="124">
        <f t="shared" si="5"/>
        <v>395.858</v>
      </c>
      <c r="W9" s="124">
        <f t="shared" si="5"/>
        <v>408.84800000000001</v>
      </c>
      <c r="X9" s="124">
        <f t="shared" si="5"/>
        <v>608.33100000000002</v>
      </c>
      <c r="Y9" s="124">
        <f t="shared" si="5"/>
        <v>596.81399999999996</v>
      </c>
      <c r="Z9" s="124">
        <f t="shared" si="5"/>
        <v>646.92200000000003</v>
      </c>
      <c r="AA9" s="124">
        <f t="shared" si="5"/>
        <v>709.41099999999994</v>
      </c>
      <c r="AB9" s="124">
        <f t="shared" si="5"/>
        <v>1520.623</v>
      </c>
      <c r="AC9" s="124">
        <f t="shared" si="5"/>
        <v>1766.6990000000001</v>
      </c>
      <c r="AD9" s="124">
        <f t="shared" si="5"/>
        <v>2470.6840000000002</v>
      </c>
      <c r="AE9" s="124">
        <f t="shared" si="5"/>
        <v>2859.9760000000006</v>
      </c>
      <c r="AF9" s="124">
        <f t="shared" si="5"/>
        <v>3109.6549999999997</v>
      </c>
      <c r="AG9" s="124">
        <f t="shared" si="5"/>
        <v>2814.8920000000003</v>
      </c>
      <c r="AH9" s="124">
        <f t="shared" si="5"/>
        <v>3288.6890000000003</v>
      </c>
      <c r="AI9" s="124">
        <f t="shared" si="5"/>
        <v>4462.9430000000002</v>
      </c>
      <c r="AJ9" s="124">
        <f t="shared" ref="AJ9" si="6">SUM(AJ10:AJ16)</f>
        <v>4603.4889999999996</v>
      </c>
      <c r="AK9" s="124">
        <f>SUM(AK10:AK16)</f>
        <v>2515.5789999999997</v>
      </c>
      <c r="AM9" s="124">
        <f>SUM(AM10:AM16)</f>
        <v>101.42599999999999</v>
      </c>
      <c r="AN9" s="124">
        <f t="shared" ref="AN9:AT9" si="7">SUM(AN10:AN16)</f>
        <v>319.101</v>
      </c>
      <c r="AO9" s="124">
        <f t="shared" si="7"/>
        <v>211.55899999999997</v>
      </c>
      <c r="AP9" s="124">
        <f t="shared" si="7"/>
        <v>334.82300000000004</v>
      </c>
      <c r="AQ9" s="124">
        <f t="shared" si="7"/>
        <v>608.33100000000002</v>
      </c>
      <c r="AR9" s="124">
        <f t="shared" si="7"/>
        <v>1520.623</v>
      </c>
      <c r="AS9" s="124">
        <f t="shared" si="7"/>
        <v>3109.6549999999997</v>
      </c>
      <c r="AT9" s="124">
        <f t="shared" si="7"/>
        <v>4603.4889999999996</v>
      </c>
      <c r="AU9" s="124">
        <f t="shared" ref="AU9" si="8">SUM(AU10:AU16)</f>
        <v>2515.5789999999997</v>
      </c>
    </row>
    <row r="10" spans="2:47" ht="14.5" customHeight="1">
      <c r="B10" s="30" t="s">
        <v>369</v>
      </c>
      <c r="E10" s="29">
        <v>3.6930000000000001</v>
      </c>
      <c r="F10" s="29">
        <v>6.3840000000000003</v>
      </c>
      <c r="G10" s="29">
        <v>17.379000000000001</v>
      </c>
      <c r="H10" s="29">
        <v>27.478000000000002</v>
      </c>
      <c r="I10" s="29">
        <v>29.47</v>
      </c>
      <c r="J10" s="29">
        <v>61.884</v>
      </c>
      <c r="K10" s="29">
        <v>63.305</v>
      </c>
      <c r="L10" s="29">
        <v>95.173000000000002</v>
      </c>
      <c r="M10" s="29">
        <v>88.262</v>
      </c>
      <c r="N10" s="29">
        <v>49.139000000000003</v>
      </c>
      <c r="O10" s="29">
        <v>70.055000000000007</v>
      </c>
      <c r="P10" s="29">
        <v>67.010000000000005</v>
      </c>
      <c r="Q10" s="29">
        <v>104.955</v>
      </c>
      <c r="R10" s="29">
        <v>83.119</v>
      </c>
      <c r="S10" s="29">
        <v>70.022999999999996</v>
      </c>
      <c r="T10" s="29">
        <v>69.19</v>
      </c>
      <c r="U10" s="29">
        <v>78.697999999999993</v>
      </c>
      <c r="V10" s="29">
        <v>87.534000000000006</v>
      </c>
      <c r="W10" s="29">
        <v>80.206000000000003</v>
      </c>
      <c r="X10" s="29">
        <v>84.814999999999998</v>
      </c>
      <c r="Y10" s="29">
        <v>73.712000000000003</v>
      </c>
      <c r="Z10" s="29">
        <v>104.806</v>
      </c>
      <c r="AA10" s="29">
        <v>194.98599999999999</v>
      </c>
      <c r="AB10" s="29">
        <v>219.251</v>
      </c>
      <c r="AC10" s="29">
        <v>217.34399999999999</v>
      </c>
      <c r="AD10" s="29">
        <v>195.761</v>
      </c>
      <c r="AE10" s="29">
        <v>235.18</v>
      </c>
      <c r="AF10" s="29">
        <v>236.73400000000001</v>
      </c>
      <c r="AG10" s="29">
        <v>251.042</v>
      </c>
      <c r="AH10" s="29">
        <v>174.48500000000001</v>
      </c>
      <c r="AI10" s="29">
        <v>252.44</v>
      </c>
      <c r="AJ10" s="29">
        <v>395.78699999999998</v>
      </c>
      <c r="AK10" s="29">
        <v>262.31700000000001</v>
      </c>
      <c r="AM10" s="29">
        <f t="shared" ref="AM10:AM16" si="9">H10</f>
        <v>27.478000000000002</v>
      </c>
      <c r="AN10" s="29">
        <f t="shared" ref="AN10:AN16" si="10">L10</f>
        <v>95.173000000000002</v>
      </c>
      <c r="AO10" s="29">
        <f t="shared" ref="AO10:AO16" si="11">P10</f>
        <v>67.010000000000005</v>
      </c>
      <c r="AP10" s="29">
        <f t="shared" ref="AP10:AP16" si="12">T10</f>
        <v>69.19</v>
      </c>
      <c r="AQ10" s="29">
        <f t="shared" ref="AQ10:AQ16" si="13">X10</f>
        <v>84.814999999999998</v>
      </c>
      <c r="AR10" s="29">
        <f t="shared" ref="AR10:AR16" si="14">AB10</f>
        <v>219.251</v>
      </c>
      <c r="AS10" s="29">
        <f t="shared" ref="AS10:AS16" si="15">AF10</f>
        <v>236.73400000000001</v>
      </c>
      <c r="AT10" s="29">
        <f>AJ10</f>
        <v>395.78699999999998</v>
      </c>
      <c r="AU10" s="29">
        <f>AK10</f>
        <v>262.31700000000001</v>
      </c>
    </row>
    <row r="11" spans="2:47" ht="14.5" customHeight="1">
      <c r="B11" s="30" t="s">
        <v>370</v>
      </c>
      <c r="E11" s="29">
        <v>34.206000000000003</v>
      </c>
      <c r="F11" s="29">
        <v>34.029000000000003</v>
      </c>
      <c r="G11" s="29">
        <v>34.085000000000001</v>
      </c>
      <c r="H11" s="29">
        <v>34.351999999999997</v>
      </c>
      <c r="I11" s="29">
        <v>32.536999999999999</v>
      </c>
      <c r="J11" s="29">
        <v>125.051</v>
      </c>
      <c r="K11" s="29">
        <v>65.59</v>
      </c>
      <c r="L11" s="29">
        <v>135.47999999999999</v>
      </c>
      <c r="M11" s="29">
        <v>134.15199999999999</v>
      </c>
      <c r="N11" s="29">
        <v>143.87799999999999</v>
      </c>
      <c r="O11" s="29">
        <v>146.21700000000001</v>
      </c>
      <c r="P11" s="29">
        <v>107.86799999999999</v>
      </c>
      <c r="Q11" s="29">
        <v>132.62299999999999</v>
      </c>
      <c r="R11" s="29">
        <v>188.303</v>
      </c>
      <c r="S11" s="29">
        <v>200.78200000000001</v>
      </c>
      <c r="T11" s="29">
        <v>193.666</v>
      </c>
      <c r="U11" s="29">
        <v>241.45599999999999</v>
      </c>
      <c r="V11" s="29">
        <v>215.423</v>
      </c>
      <c r="W11" s="29">
        <v>242.405</v>
      </c>
      <c r="X11" s="29">
        <v>373.86099999999999</v>
      </c>
      <c r="Y11" s="29">
        <v>385.74</v>
      </c>
      <c r="Z11" s="29">
        <v>298.86200000000002</v>
      </c>
      <c r="AA11" s="29">
        <v>320.99599999999998</v>
      </c>
      <c r="AB11" s="29">
        <v>482.08800000000002</v>
      </c>
      <c r="AC11" s="29">
        <v>561.49099999999999</v>
      </c>
      <c r="AD11" s="29">
        <v>1329.1969999999999</v>
      </c>
      <c r="AE11" s="29">
        <v>1637.6790000000001</v>
      </c>
      <c r="AF11" s="29">
        <v>1724.473</v>
      </c>
      <c r="AG11" s="29">
        <v>1549.3689999999999</v>
      </c>
      <c r="AH11" s="29">
        <v>2142.88</v>
      </c>
      <c r="AI11" s="29">
        <v>3184.7440000000001</v>
      </c>
      <c r="AJ11" s="29">
        <v>3204.0419999999999</v>
      </c>
      <c r="AK11" s="29">
        <v>1672.4159999999999</v>
      </c>
      <c r="AM11" s="29">
        <f t="shared" si="9"/>
        <v>34.351999999999997</v>
      </c>
      <c r="AN11" s="29">
        <f t="shared" si="10"/>
        <v>135.47999999999999</v>
      </c>
      <c r="AO11" s="29">
        <f t="shared" si="11"/>
        <v>107.86799999999999</v>
      </c>
      <c r="AP11" s="29">
        <f t="shared" si="12"/>
        <v>193.666</v>
      </c>
      <c r="AQ11" s="29">
        <f t="shared" si="13"/>
        <v>373.86099999999999</v>
      </c>
      <c r="AR11" s="29">
        <f t="shared" si="14"/>
        <v>482.08800000000002</v>
      </c>
      <c r="AS11" s="29">
        <f t="shared" si="15"/>
        <v>1724.473</v>
      </c>
      <c r="AT11" s="29">
        <f t="shared" ref="AT11:AU16" si="16">AJ11</f>
        <v>3204.0419999999999</v>
      </c>
      <c r="AU11" s="29">
        <f t="shared" si="16"/>
        <v>1672.4159999999999</v>
      </c>
    </row>
    <row r="12" spans="2:47" ht="14.5" customHeight="1">
      <c r="B12" s="30" t="s">
        <v>371</v>
      </c>
      <c r="E12" s="29">
        <v>3.306</v>
      </c>
      <c r="F12" s="29">
        <v>4.375</v>
      </c>
      <c r="G12" s="29">
        <v>4.601</v>
      </c>
      <c r="H12" s="29">
        <v>5.5380000000000003</v>
      </c>
      <c r="I12" s="29">
        <v>6.194</v>
      </c>
      <c r="J12" s="29">
        <v>10.569000000000001</v>
      </c>
      <c r="K12" s="29">
        <v>12.244</v>
      </c>
      <c r="L12" s="29">
        <v>24.949000000000002</v>
      </c>
      <c r="M12" s="29">
        <v>26.603999999999999</v>
      </c>
      <c r="N12" s="29">
        <v>33.582000000000001</v>
      </c>
      <c r="O12" s="29">
        <v>36.250999999999998</v>
      </c>
      <c r="P12" s="29">
        <v>22.039000000000001</v>
      </c>
      <c r="Q12" s="29">
        <v>25.143999999999998</v>
      </c>
      <c r="R12" s="29">
        <v>20.584</v>
      </c>
      <c r="S12" s="29">
        <v>31.108000000000001</v>
      </c>
      <c r="T12" s="29">
        <v>38.725999999999999</v>
      </c>
      <c r="U12" s="29">
        <v>47.942</v>
      </c>
      <c r="V12" s="29">
        <v>41.597999999999999</v>
      </c>
      <c r="W12" s="29">
        <v>41.052</v>
      </c>
      <c r="X12" s="29">
        <v>44.536999999999999</v>
      </c>
      <c r="Y12" s="29">
        <v>37.439</v>
      </c>
      <c r="Z12" s="29">
        <v>42.069000000000003</v>
      </c>
      <c r="AA12" s="29">
        <v>55.253</v>
      </c>
      <c r="AB12" s="29">
        <v>62.372999999999998</v>
      </c>
      <c r="AC12" s="29">
        <v>63.508000000000003</v>
      </c>
      <c r="AD12" s="29">
        <v>66.393000000000001</v>
      </c>
      <c r="AE12" s="29">
        <v>86.738</v>
      </c>
      <c r="AF12" s="29">
        <v>102.535</v>
      </c>
      <c r="AG12" s="29">
        <v>89.111000000000004</v>
      </c>
      <c r="AH12" s="29">
        <v>94.021000000000001</v>
      </c>
      <c r="AI12" s="29">
        <v>119.83799999999999</v>
      </c>
      <c r="AJ12" s="29">
        <v>146.42699999999999</v>
      </c>
      <c r="AK12" s="29">
        <v>109.837</v>
      </c>
      <c r="AM12" s="29">
        <f t="shared" si="9"/>
        <v>5.5380000000000003</v>
      </c>
      <c r="AN12" s="29">
        <f t="shared" si="10"/>
        <v>24.949000000000002</v>
      </c>
      <c r="AO12" s="29">
        <f t="shared" si="11"/>
        <v>22.039000000000001</v>
      </c>
      <c r="AP12" s="29">
        <f t="shared" si="12"/>
        <v>38.725999999999999</v>
      </c>
      <c r="AQ12" s="29">
        <f t="shared" si="13"/>
        <v>44.536999999999999</v>
      </c>
      <c r="AR12" s="29">
        <f t="shared" si="14"/>
        <v>62.372999999999998</v>
      </c>
      <c r="AS12" s="29">
        <f t="shared" si="15"/>
        <v>102.535</v>
      </c>
      <c r="AT12" s="29">
        <f t="shared" si="16"/>
        <v>146.42699999999999</v>
      </c>
      <c r="AU12" s="29">
        <f t="shared" si="16"/>
        <v>109.837</v>
      </c>
    </row>
    <row r="13" spans="2:47" ht="14.5" customHeight="1">
      <c r="B13" s="30" t="s">
        <v>372</v>
      </c>
      <c r="E13" s="29">
        <v>0</v>
      </c>
      <c r="F13" s="29">
        <v>0</v>
      </c>
      <c r="G13" s="29">
        <v>0</v>
      </c>
      <c r="H13" s="29">
        <v>0</v>
      </c>
      <c r="I13" s="29">
        <v>0</v>
      </c>
      <c r="J13" s="29">
        <v>0</v>
      </c>
      <c r="K13" s="29">
        <v>0</v>
      </c>
      <c r="L13" s="29">
        <v>0</v>
      </c>
      <c r="M13" s="29">
        <v>0</v>
      </c>
      <c r="N13" s="29">
        <v>0</v>
      </c>
      <c r="O13" s="29">
        <v>0</v>
      </c>
      <c r="P13" s="29">
        <v>0</v>
      </c>
      <c r="Q13" s="29">
        <v>0</v>
      </c>
      <c r="R13" s="29">
        <v>4.5629999999999997</v>
      </c>
      <c r="S13" s="29">
        <v>4.5960000000000001</v>
      </c>
      <c r="T13" s="29">
        <v>4.9340000000000002</v>
      </c>
      <c r="U13" s="29">
        <v>5.5449999999999999</v>
      </c>
      <c r="V13" s="29">
        <v>5.556</v>
      </c>
      <c r="W13" s="29">
        <v>7.601</v>
      </c>
      <c r="X13" s="29">
        <v>20.056999999999999</v>
      </c>
      <c r="Y13" s="29">
        <v>20.806000000000001</v>
      </c>
      <c r="Z13" s="29">
        <v>16.141999999999999</v>
      </c>
      <c r="AA13" s="29">
        <v>16.43</v>
      </c>
      <c r="AB13" s="29">
        <v>16.794</v>
      </c>
      <c r="AC13" s="29">
        <v>16.834</v>
      </c>
      <c r="AD13" s="29">
        <v>16.532</v>
      </c>
      <c r="AE13" s="29">
        <v>16.393000000000001</v>
      </c>
      <c r="AF13" s="29">
        <v>17.484999999999999</v>
      </c>
      <c r="AG13" s="29">
        <v>17.533999999999999</v>
      </c>
      <c r="AH13" s="29">
        <v>13.497999999999999</v>
      </c>
      <c r="AI13" s="29">
        <v>12.826000000000001</v>
      </c>
      <c r="AJ13" s="29">
        <v>12.289</v>
      </c>
      <c r="AK13" s="29">
        <v>14.085000000000001</v>
      </c>
      <c r="AM13" s="29">
        <f t="shared" si="9"/>
        <v>0</v>
      </c>
      <c r="AN13" s="29">
        <f t="shared" si="10"/>
        <v>0</v>
      </c>
      <c r="AO13" s="29">
        <f t="shared" si="11"/>
        <v>0</v>
      </c>
      <c r="AP13" s="29">
        <f t="shared" si="12"/>
        <v>4.9340000000000002</v>
      </c>
      <c r="AQ13" s="29">
        <f t="shared" si="13"/>
        <v>20.056999999999999</v>
      </c>
      <c r="AR13" s="29">
        <f t="shared" si="14"/>
        <v>16.794</v>
      </c>
      <c r="AS13" s="29">
        <f t="shared" si="15"/>
        <v>17.484999999999999</v>
      </c>
      <c r="AT13" s="29">
        <f t="shared" si="16"/>
        <v>12.289</v>
      </c>
      <c r="AU13" s="29">
        <f t="shared" si="16"/>
        <v>14.085000000000001</v>
      </c>
    </row>
    <row r="14" spans="2:47" ht="14.5" customHeight="1">
      <c r="B14" s="30" t="s">
        <v>362</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591.84799999999996</v>
      </c>
      <c r="AC14" s="29">
        <v>718.91499999999996</v>
      </c>
      <c r="AD14" s="29">
        <v>779.80899999999997</v>
      </c>
      <c r="AE14" s="29">
        <v>818.49</v>
      </c>
      <c r="AF14" s="29">
        <v>949.54200000000003</v>
      </c>
      <c r="AG14" s="29">
        <v>828.81100000000004</v>
      </c>
      <c r="AH14" s="29">
        <v>788.35199999999998</v>
      </c>
      <c r="AI14" s="29">
        <v>796.91</v>
      </c>
      <c r="AJ14" s="29">
        <v>734.29600000000005</v>
      </c>
      <c r="AK14" s="29">
        <v>262.67899999999997</v>
      </c>
      <c r="AM14" s="29">
        <f t="shared" si="9"/>
        <v>0</v>
      </c>
      <c r="AN14" s="29">
        <f t="shared" si="10"/>
        <v>0</v>
      </c>
      <c r="AO14" s="29">
        <f t="shared" si="11"/>
        <v>0</v>
      </c>
      <c r="AP14" s="29">
        <f t="shared" si="12"/>
        <v>0</v>
      </c>
      <c r="AQ14" s="29">
        <f t="shared" si="13"/>
        <v>0</v>
      </c>
      <c r="AR14" s="29">
        <f t="shared" si="14"/>
        <v>591.84799999999996</v>
      </c>
      <c r="AS14" s="29">
        <f t="shared" si="15"/>
        <v>949.54200000000003</v>
      </c>
      <c r="AT14" s="29">
        <f t="shared" si="16"/>
        <v>734.29600000000005</v>
      </c>
      <c r="AU14" s="29">
        <f t="shared" si="16"/>
        <v>262.67899999999997</v>
      </c>
    </row>
    <row r="15" spans="2:47" ht="14.5" customHeight="1">
      <c r="B15" s="30" t="s">
        <v>373</v>
      </c>
      <c r="E15" s="29">
        <v>0</v>
      </c>
      <c r="F15" s="29">
        <v>0</v>
      </c>
      <c r="G15" s="29">
        <v>0</v>
      </c>
      <c r="H15" s="29">
        <v>0</v>
      </c>
      <c r="I15" s="29">
        <v>0</v>
      </c>
      <c r="J15" s="29">
        <v>0</v>
      </c>
      <c r="K15" s="29">
        <v>0</v>
      </c>
      <c r="L15" s="29">
        <v>0</v>
      </c>
      <c r="M15" s="29">
        <v>0</v>
      </c>
      <c r="N15" s="29">
        <v>0</v>
      </c>
      <c r="O15" s="29">
        <v>0</v>
      </c>
      <c r="P15" s="29">
        <v>0</v>
      </c>
      <c r="Q15" s="29">
        <v>0</v>
      </c>
      <c r="R15" s="29">
        <v>28.268999999999998</v>
      </c>
      <c r="S15" s="29">
        <v>188.96600000000001</v>
      </c>
      <c r="T15" s="29">
        <v>1.204</v>
      </c>
      <c r="U15" s="29">
        <v>1.663</v>
      </c>
      <c r="V15" s="29">
        <v>23.17</v>
      </c>
      <c r="W15" s="29">
        <v>17.771000000000001</v>
      </c>
      <c r="X15" s="29">
        <v>18.542999999999999</v>
      </c>
      <c r="Y15" s="29">
        <v>19.428999999999998</v>
      </c>
      <c r="Z15" s="29">
        <v>127.782</v>
      </c>
      <c r="AA15" s="29">
        <v>83.037999999999997</v>
      </c>
      <c r="AB15" s="29">
        <v>88.204999999999998</v>
      </c>
      <c r="AC15" s="29">
        <v>92.506</v>
      </c>
      <c r="AD15" s="29">
        <v>53.436</v>
      </c>
      <c r="AE15" s="29">
        <v>55.469000000000001</v>
      </c>
      <c r="AF15" s="29">
        <v>65.161999999999992</v>
      </c>
      <c r="AG15" s="29">
        <v>69.614000000000004</v>
      </c>
      <c r="AH15" s="29">
        <v>66.036000000000001</v>
      </c>
      <c r="AI15" s="29">
        <v>69.811999999999998</v>
      </c>
      <c r="AJ15" s="29">
        <v>73.248000000000005</v>
      </c>
      <c r="AK15" s="29">
        <v>128.006</v>
      </c>
      <c r="AM15" s="29">
        <f t="shared" si="9"/>
        <v>0</v>
      </c>
      <c r="AN15" s="29">
        <f t="shared" si="10"/>
        <v>0</v>
      </c>
      <c r="AO15" s="29">
        <f t="shared" si="11"/>
        <v>0</v>
      </c>
      <c r="AP15" s="29">
        <f t="shared" si="12"/>
        <v>1.204</v>
      </c>
      <c r="AQ15" s="29">
        <f t="shared" si="13"/>
        <v>18.542999999999999</v>
      </c>
      <c r="AR15" s="29">
        <f t="shared" si="14"/>
        <v>88.204999999999998</v>
      </c>
      <c r="AS15" s="29">
        <f t="shared" si="15"/>
        <v>65.161999999999992</v>
      </c>
      <c r="AT15" s="29">
        <f t="shared" si="16"/>
        <v>73.248000000000005</v>
      </c>
      <c r="AU15" s="29">
        <f t="shared" si="16"/>
        <v>128.006</v>
      </c>
    </row>
    <row r="16" spans="2:47" ht="14.5" customHeight="1">
      <c r="B16" s="30" t="s">
        <v>357</v>
      </c>
      <c r="E16" s="29">
        <v>18.074999999999999</v>
      </c>
      <c r="F16" s="29">
        <v>18.204999999999998</v>
      </c>
      <c r="G16" s="29">
        <v>22.768000000000001</v>
      </c>
      <c r="H16" s="29">
        <v>34.058</v>
      </c>
      <c r="I16" s="29">
        <v>31.975999999999999</v>
      </c>
      <c r="J16" s="29">
        <v>34.110999999999997</v>
      </c>
      <c r="K16" s="29">
        <v>43.140999999999998</v>
      </c>
      <c r="L16" s="29">
        <v>63.499000000000002</v>
      </c>
      <c r="M16" s="29">
        <v>60.107999999999997</v>
      </c>
      <c r="N16" s="29">
        <v>26.885000000000002</v>
      </c>
      <c r="O16" s="29">
        <v>11.794</v>
      </c>
      <c r="P16" s="29">
        <v>14.641999999999999</v>
      </c>
      <c r="Q16" s="29">
        <v>16.43</v>
      </c>
      <c r="R16" s="29">
        <v>18.734000000000002</v>
      </c>
      <c r="S16" s="29">
        <v>17.649000000000001</v>
      </c>
      <c r="T16" s="29">
        <v>27.103000000000002</v>
      </c>
      <c r="U16" s="29">
        <v>29.106000000000002</v>
      </c>
      <c r="V16" s="29">
        <v>22.577000000000002</v>
      </c>
      <c r="W16" s="29">
        <v>19.812999999999999</v>
      </c>
      <c r="X16" s="29">
        <v>66.518000000000001</v>
      </c>
      <c r="Y16" s="29">
        <v>59.688000000000002</v>
      </c>
      <c r="Z16" s="29">
        <v>57.261000000000003</v>
      </c>
      <c r="AA16" s="29">
        <v>38.707999999999998</v>
      </c>
      <c r="AB16" s="29">
        <v>60.064</v>
      </c>
      <c r="AC16" s="29">
        <v>96.100999999999999</v>
      </c>
      <c r="AD16" s="29">
        <v>29.556000000000001</v>
      </c>
      <c r="AE16" s="29">
        <v>10.026999999999999</v>
      </c>
      <c r="AF16" s="29">
        <v>13.724</v>
      </c>
      <c r="AG16" s="29">
        <v>9.4109999999999996</v>
      </c>
      <c r="AH16" s="29">
        <v>9.4169999999999998</v>
      </c>
      <c r="AI16" s="29">
        <v>26.373000000000001</v>
      </c>
      <c r="AJ16" s="29">
        <v>37.4</v>
      </c>
      <c r="AK16" s="29">
        <v>66.239000000000004</v>
      </c>
      <c r="AM16" s="29">
        <f t="shared" si="9"/>
        <v>34.058</v>
      </c>
      <c r="AN16" s="29">
        <f t="shared" si="10"/>
        <v>63.499000000000002</v>
      </c>
      <c r="AO16" s="29">
        <f t="shared" si="11"/>
        <v>14.641999999999999</v>
      </c>
      <c r="AP16" s="29">
        <f t="shared" si="12"/>
        <v>27.103000000000002</v>
      </c>
      <c r="AQ16" s="29">
        <f t="shared" si="13"/>
        <v>66.518000000000001</v>
      </c>
      <c r="AR16" s="29">
        <f t="shared" si="14"/>
        <v>60.064</v>
      </c>
      <c r="AS16" s="29">
        <f t="shared" si="15"/>
        <v>13.724</v>
      </c>
      <c r="AT16" s="29">
        <f t="shared" si="16"/>
        <v>37.4</v>
      </c>
      <c r="AU16" s="29">
        <f t="shared" si="16"/>
        <v>66.239000000000004</v>
      </c>
    </row>
    <row r="17" spans="2:47" ht="14.5" customHeight="1">
      <c r="B17" s="48" t="s">
        <v>374</v>
      </c>
      <c r="C17" s="49"/>
      <c r="D17" s="49"/>
      <c r="E17" s="124">
        <f t="shared" ref="E17:AJ17" si="17">SUM(E18:E24)</f>
        <v>328.66699999999997</v>
      </c>
      <c r="F17" s="124">
        <f t="shared" si="17"/>
        <v>323.19</v>
      </c>
      <c r="G17" s="124">
        <f t="shared" si="17"/>
        <v>308.13200000000006</v>
      </c>
      <c r="H17" s="124">
        <f t="shared" si="17"/>
        <v>302.43399999999997</v>
      </c>
      <c r="I17" s="124">
        <f t="shared" si="17"/>
        <v>298.28800000000001</v>
      </c>
      <c r="J17" s="124">
        <f t="shared" si="17"/>
        <v>702.04199999999992</v>
      </c>
      <c r="K17" s="124">
        <f t="shared" si="17"/>
        <v>697.38800000000003</v>
      </c>
      <c r="L17" s="124">
        <f t="shared" si="17"/>
        <v>1776.1550000000002</v>
      </c>
      <c r="M17" s="124">
        <f t="shared" si="17"/>
        <v>1795.913</v>
      </c>
      <c r="N17" s="124">
        <f t="shared" si="17"/>
        <v>1793.1679999999999</v>
      </c>
      <c r="O17" s="124">
        <f t="shared" si="17"/>
        <v>2043.627</v>
      </c>
      <c r="P17" s="124">
        <f t="shared" si="17"/>
        <v>2038.097</v>
      </c>
      <c r="Q17" s="124">
        <f t="shared" si="17"/>
        <v>2420.6779999999999</v>
      </c>
      <c r="R17" s="124">
        <f t="shared" si="17"/>
        <v>4307.473</v>
      </c>
      <c r="S17" s="124">
        <f t="shared" si="17"/>
        <v>4106.5420000000004</v>
      </c>
      <c r="T17" s="124">
        <f t="shared" si="17"/>
        <v>4065.9850000000001</v>
      </c>
      <c r="U17" s="124">
        <f t="shared" si="17"/>
        <v>4515.4909999999991</v>
      </c>
      <c r="V17" s="124">
        <f t="shared" si="17"/>
        <v>4495.0220000000018</v>
      </c>
      <c r="W17" s="124">
        <f t="shared" si="17"/>
        <v>4679.5479999999998</v>
      </c>
      <c r="X17" s="124">
        <f t="shared" si="17"/>
        <v>6130.0330000000004</v>
      </c>
      <c r="Y17" s="124">
        <f t="shared" si="17"/>
        <v>6738.6350000000002</v>
      </c>
      <c r="Z17" s="124">
        <f t="shared" si="17"/>
        <v>5813.0879999999997</v>
      </c>
      <c r="AA17" s="124">
        <f t="shared" si="17"/>
        <v>5698.5400000000009</v>
      </c>
      <c r="AB17" s="124">
        <f t="shared" si="17"/>
        <v>6837.0550000000003</v>
      </c>
      <c r="AC17" s="124">
        <f t="shared" si="17"/>
        <v>7131.9509999999991</v>
      </c>
      <c r="AD17" s="124">
        <f t="shared" si="17"/>
        <v>7912.8490000000011</v>
      </c>
      <c r="AE17" s="124">
        <f t="shared" si="17"/>
        <v>8598.5420000000013</v>
      </c>
      <c r="AF17" s="124">
        <f t="shared" si="17"/>
        <v>8588.5800000000017</v>
      </c>
      <c r="AG17" s="124">
        <f t="shared" si="17"/>
        <v>8923.1490000000013</v>
      </c>
      <c r="AH17" s="124">
        <f t="shared" si="17"/>
        <v>8901.3670000000002</v>
      </c>
      <c r="AI17" s="124">
        <f t="shared" si="17"/>
        <v>8371.58</v>
      </c>
      <c r="AJ17" s="124">
        <f t="shared" si="17"/>
        <v>8916.4239999999991</v>
      </c>
      <c r="AK17" s="124">
        <f>SUM(AK18:AK24)</f>
        <v>11077.942000000001</v>
      </c>
      <c r="AM17" s="124">
        <f>SUM(AM18:AM24)</f>
        <v>302.43399999999997</v>
      </c>
      <c r="AN17" s="124">
        <f t="shared" ref="AN17:AT17" si="18">SUM(AN18:AN24)</f>
        <v>1776.1550000000002</v>
      </c>
      <c r="AO17" s="124">
        <f t="shared" si="18"/>
        <v>2038.097</v>
      </c>
      <c r="AP17" s="124">
        <f t="shared" si="18"/>
        <v>4065.9850000000001</v>
      </c>
      <c r="AQ17" s="124">
        <f t="shared" si="18"/>
        <v>6130.0330000000004</v>
      </c>
      <c r="AR17" s="124">
        <f t="shared" si="18"/>
        <v>6837.0550000000003</v>
      </c>
      <c r="AS17" s="124">
        <f t="shared" si="18"/>
        <v>8588.5800000000017</v>
      </c>
      <c r="AT17" s="124">
        <f t="shared" si="18"/>
        <v>8916.4239999999991</v>
      </c>
      <c r="AU17" s="124">
        <f t="shared" ref="AU17" si="19">SUM(AU18:AU24)</f>
        <v>11077.942000000001</v>
      </c>
    </row>
    <row r="18" spans="2:47" ht="14.5" customHeight="1">
      <c r="B18" s="30" t="s">
        <v>375</v>
      </c>
      <c r="E18" s="29">
        <v>20.907</v>
      </c>
      <c r="F18" s="29">
        <v>21.689</v>
      </c>
      <c r="G18" s="29">
        <v>12.05</v>
      </c>
      <c r="H18" s="29">
        <v>11.936999999999999</v>
      </c>
      <c r="I18" s="29">
        <v>12.137</v>
      </c>
      <c r="J18" s="29">
        <v>12.327999999999999</v>
      </c>
      <c r="K18" s="29">
        <v>15.515000000000001</v>
      </c>
      <c r="L18" s="29">
        <v>15.615</v>
      </c>
      <c r="M18" s="29">
        <v>13.805</v>
      </c>
      <c r="N18" s="29">
        <v>12.298999999999999</v>
      </c>
      <c r="O18" s="29">
        <v>12.958</v>
      </c>
      <c r="P18" s="29">
        <v>12.864000000000001</v>
      </c>
      <c r="Q18" s="29">
        <v>33.640999999999998</v>
      </c>
      <c r="R18" s="29">
        <v>62.805</v>
      </c>
      <c r="S18" s="29">
        <v>32.451999999999998</v>
      </c>
      <c r="T18" s="29">
        <v>28.59</v>
      </c>
      <c r="U18" s="29">
        <v>57.99</v>
      </c>
      <c r="V18" s="29">
        <v>97.626999999999995</v>
      </c>
      <c r="W18" s="29">
        <v>85.433999999999997</v>
      </c>
      <c r="X18" s="29">
        <v>214.68199999999999</v>
      </c>
      <c r="Y18" s="29">
        <v>223.34899999999999</v>
      </c>
      <c r="Z18" s="29">
        <v>252.923</v>
      </c>
      <c r="AA18" s="29">
        <v>160.417</v>
      </c>
      <c r="AB18" s="29">
        <v>168.50800000000001</v>
      </c>
      <c r="AC18" s="29">
        <v>204.81200000000001</v>
      </c>
      <c r="AD18" s="29">
        <v>256.07299999999998</v>
      </c>
      <c r="AE18" s="29">
        <v>225.99199999999999</v>
      </c>
      <c r="AF18" s="29">
        <v>179.523</v>
      </c>
      <c r="AG18" s="29">
        <v>206.429</v>
      </c>
      <c r="AH18" s="29">
        <v>253.65299999999999</v>
      </c>
      <c r="AI18" s="29">
        <v>217.02099999999999</v>
      </c>
      <c r="AJ18" s="29">
        <v>98.21</v>
      </c>
      <c r="AK18" s="29">
        <v>86.635999999999996</v>
      </c>
      <c r="AM18" s="29">
        <f t="shared" ref="AM18:AM24" si="20">H18</f>
        <v>11.936999999999999</v>
      </c>
      <c r="AN18" s="29">
        <f t="shared" ref="AN18:AN24" si="21">L18</f>
        <v>15.615</v>
      </c>
      <c r="AO18" s="29">
        <f t="shared" ref="AO18:AO24" si="22">P18</f>
        <v>12.864000000000001</v>
      </c>
      <c r="AP18" s="29">
        <f t="shared" ref="AP18:AP24" si="23">T18</f>
        <v>28.59</v>
      </c>
      <c r="AQ18" s="29">
        <f t="shared" ref="AQ18:AQ24" si="24">X18</f>
        <v>214.68199999999999</v>
      </c>
      <c r="AR18" s="29">
        <f t="shared" ref="AR18:AR24" si="25">AB18</f>
        <v>168.50800000000001</v>
      </c>
      <c r="AS18" s="29">
        <f t="shared" ref="AS18:AS24" si="26">AF18</f>
        <v>179.523</v>
      </c>
      <c r="AT18" s="29">
        <f t="shared" ref="AT18:AU24" si="27">AJ18</f>
        <v>98.21</v>
      </c>
      <c r="AU18" s="29">
        <f t="shared" si="27"/>
        <v>86.635999999999996</v>
      </c>
    </row>
    <row r="19" spans="2:47" ht="14.5" customHeight="1">
      <c r="B19" s="30" t="s">
        <v>370</v>
      </c>
      <c r="E19" s="29">
        <v>301.52199999999999</v>
      </c>
      <c r="F19" s="29">
        <v>295.214</v>
      </c>
      <c r="G19" s="29">
        <v>288.70800000000003</v>
      </c>
      <c r="H19" s="29">
        <v>281.95499999999998</v>
      </c>
      <c r="I19" s="29">
        <v>277.06799999999998</v>
      </c>
      <c r="J19" s="29">
        <v>678.71699999999998</v>
      </c>
      <c r="K19" s="29">
        <v>669.93799999999999</v>
      </c>
      <c r="L19" s="29">
        <v>1747.249</v>
      </c>
      <c r="M19" s="29">
        <v>1768.5250000000001</v>
      </c>
      <c r="N19" s="29">
        <v>1766.8340000000001</v>
      </c>
      <c r="O19" s="29">
        <v>2015.154</v>
      </c>
      <c r="P19" s="29">
        <v>2001.1420000000001</v>
      </c>
      <c r="Q19" s="29">
        <v>2301.16</v>
      </c>
      <c r="R19" s="29">
        <v>3819.4290000000001</v>
      </c>
      <c r="S19" s="29">
        <v>3800.05</v>
      </c>
      <c r="T19" s="29">
        <v>3757.2179999999998</v>
      </c>
      <c r="U19" s="29">
        <v>4174.09</v>
      </c>
      <c r="V19" s="29">
        <v>4130.6980000000003</v>
      </c>
      <c r="W19" s="29">
        <v>4308.2520000000004</v>
      </c>
      <c r="X19" s="29">
        <v>5522.9930000000004</v>
      </c>
      <c r="Y19" s="29">
        <v>6118.335</v>
      </c>
      <c r="Z19" s="29">
        <v>5363.9719999999998</v>
      </c>
      <c r="AA19" s="29">
        <v>5342.1170000000002</v>
      </c>
      <c r="AB19" s="29">
        <v>5556.3450000000003</v>
      </c>
      <c r="AC19" s="29">
        <v>5523.3850000000002</v>
      </c>
      <c r="AD19" s="29">
        <v>5818.2790000000005</v>
      </c>
      <c r="AE19" s="29">
        <v>6433.73</v>
      </c>
      <c r="AF19" s="29">
        <v>6651.5309999999999</v>
      </c>
      <c r="AG19" s="29">
        <v>7018.81</v>
      </c>
      <c r="AH19" s="29">
        <v>6752.6379999999999</v>
      </c>
      <c r="AI19" s="29">
        <v>6072.2669999999998</v>
      </c>
      <c r="AJ19" s="29">
        <v>6680.4639999999999</v>
      </c>
      <c r="AK19" s="29">
        <v>9428.9</v>
      </c>
      <c r="AM19" s="29">
        <f t="shared" si="20"/>
        <v>281.95499999999998</v>
      </c>
      <c r="AN19" s="29">
        <f t="shared" si="21"/>
        <v>1747.249</v>
      </c>
      <c r="AO19" s="29">
        <f t="shared" si="22"/>
        <v>2001.1420000000001</v>
      </c>
      <c r="AP19" s="29">
        <f t="shared" si="23"/>
        <v>3757.2179999999998</v>
      </c>
      <c r="AQ19" s="29">
        <f t="shared" si="24"/>
        <v>5522.9930000000004</v>
      </c>
      <c r="AR19" s="29">
        <f t="shared" si="25"/>
        <v>5556.3450000000003</v>
      </c>
      <c r="AS19" s="29">
        <f t="shared" si="26"/>
        <v>6651.5309999999999</v>
      </c>
      <c r="AT19" s="29">
        <f t="shared" si="27"/>
        <v>6680.4639999999999</v>
      </c>
      <c r="AU19" s="29">
        <f t="shared" si="27"/>
        <v>9428.9</v>
      </c>
    </row>
    <row r="20" spans="2:47" ht="14.5" customHeight="1">
      <c r="B20" s="30" t="s">
        <v>372</v>
      </c>
      <c r="E20" s="29">
        <v>0</v>
      </c>
      <c r="F20" s="29">
        <v>0</v>
      </c>
      <c r="G20" s="29">
        <v>0</v>
      </c>
      <c r="H20" s="29">
        <v>0</v>
      </c>
      <c r="I20" s="29">
        <v>0</v>
      </c>
      <c r="J20" s="29">
        <v>0</v>
      </c>
      <c r="K20" s="29">
        <v>0</v>
      </c>
      <c r="L20" s="29">
        <v>0</v>
      </c>
      <c r="M20" s="29">
        <v>0</v>
      </c>
      <c r="N20" s="29">
        <v>0</v>
      </c>
      <c r="O20" s="29">
        <v>0</v>
      </c>
      <c r="P20" s="29">
        <v>0</v>
      </c>
      <c r="Q20" s="29">
        <v>66.149000000000001</v>
      </c>
      <c r="R20" s="29">
        <v>61.061</v>
      </c>
      <c r="S20" s="29">
        <v>61.104999999999997</v>
      </c>
      <c r="T20" s="29">
        <v>48.19</v>
      </c>
      <c r="U20" s="29">
        <v>53.378</v>
      </c>
      <c r="V20" s="29">
        <v>53.359000000000002</v>
      </c>
      <c r="W20" s="29">
        <v>66.933000000000007</v>
      </c>
      <c r="X20" s="29">
        <v>105.33</v>
      </c>
      <c r="Y20" s="29">
        <v>104.09399999999999</v>
      </c>
      <c r="Z20" s="29">
        <v>107.74299999999999</v>
      </c>
      <c r="AA20" s="29">
        <v>106.53700000000001</v>
      </c>
      <c r="AB20" s="29">
        <v>105.215</v>
      </c>
      <c r="AC20" s="29">
        <v>104.137</v>
      </c>
      <c r="AD20" s="29">
        <v>103.137</v>
      </c>
      <c r="AE20" s="29">
        <v>101.901</v>
      </c>
      <c r="AF20" s="29">
        <v>101.66</v>
      </c>
      <c r="AG20" s="29">
        <v>100.166</v>
      </c>
      <c r="AH20" s="29">
        <v>141.27600000000001</v>
      </c>
      <c r="AI20" s="29">
        <v>156.71199999999999</v>
      </c>
      <c r="AJ20" s="29">
        <v>173.62899999999999</v>
      </c>
      <c r="AK20" s="29">
        <v>205.16800000000001</v>
      </c>
      <c r="AM20" s="29">
        <f t="shared" si="20"/>
        <v>0</v>
      </c>
      <c r="AN20" s="29">
        <f t="shared" si="21"/>
        <v>0</v>
      </c>
      <c r="AO20" s="29">
        <f t="shared" si="22"/>
        <v>0</v>
      </c>
      <c r="AP20" s="29">
        <f t="shared" si="23"/>
        <v>48.19</v>
      </c>
      <c r="AQ20" s="29">
        <f t="shared" si="24"/>
        <v>105.33</v>
      </c>
      <c r="AR20" s="29">
        <f t="shared" si="25"/>
        <v>105.215</v>
      </c>
      <c r="AS20" s="29">
        <f t="shared" si="26"/>
        <v>101.66</v>
      </c>
      <c r="AT20" s="29">
        <f t="shared" si="27"/>
        <v>173.62899999999999</v>
      </c>
      <c r="AU20" s="29">
        <f t="shared" si="27"/>
        <v>205.16800000000001</v>
      </c>
    </row>
    <row r="21" spans="2:47" ht="14.5" customHeight="1">
      <c r="B21" s="30" t="s">
        <v>376</v>
      </c>
      <c r="E21" s="29">
        <v>6.2380000000000004</v>
      </c>
      <c r="F21" s="29">
        <v>6.2869999999999999</v>
      </c>
      <c r="G21" s="29">
        <v>7.3739999999999997</v>
      </c>
      <c r="H21" s="29">
        <v>8.5419999999999998</v>
      </c>
      <c r="I21" s="29">
        <v>9.0830000000000002</v>
      </c>
      <c r="J21" s="29">
        <v>10.113</v>
      </c>
      <c r="K21" s="29">
        <v>11.086</v>
      </c>
      <c r="L21" s="29">
        <v>12.064</v>
      </c>
      <c r="M21" s="29">
        <v>12.387</v>
      </c>
      <c r="N21" s="29">
        <v>12.387</v>
      </c>
      <c r="O21" s="29">
        <v>12.387</v>
      </c>
      <c r="P21" s="29">
        <v>20.907</v>
      </c>
      <c r="Q21" s="29">
        <v>17.09</v>
      </c>
      <c r="R21" s="29">
        <v>18.786000000000001</v>
      </c>
      <c r="S21" s="29">
        <v>20.945</v>
      </c>
      <c r="T21" s="29">
        <v>32.988</v>
      </c>
      <c r="U21" s="29">
        <v>24.82</v>
      </c>
      <c r="V21" s="29">
        <v>23.206</v>
      </c>
      <c r="W21" s="29">
        <v>22.864999999999998</v>
      </c>
      <c r="X21" s="29">
        <v>62.021999999999998</v>
      </c>
      <c r="Y21" s="29">
        <v>62.113</v>
      </c>
      <c r="Z21" s="29">
        <v>64.34</v>
      </c>
      <c r="AA21" s="29">
        <v>69.435000000000002</v>
      </c>
      <c r="AB21" s="29">
        <v>63.832000000000001</v>
      </c>
      <c r="AC21" s="29">
        <v>65.602000000000004</v>
      </c>
      <c r="AD21" s="29">
        <v>62.234000000000002</v>
      </c>
      <c r="AE21" s="29">
        <v>68.777000000000001</v>
      </c>
      <c r="AF21" s="29">
        <v>54.947000000000003</v>
      </c>
      <c r="AG21" s="29">
        <v>54.273000000000003</v>
      </c>
      <c r="AH21" s="29">
        <v>57.36</v>
      </c>
      <c r="AI21" s="29">
        <v>69.879000000000005</v>
      </c>
      <c r="AJ21" s="29">
        <v>73.766000000000005</v>
      </c>
      <c r="AK21" s="29">
        <v>544.93600000000004</v>
      </c>
      <c r="AM21" s="29">
        <f t="shared" si="20"/>
        <v>8.5419999999999998</v>
      </c>
      <c r="AN21" s="29">
        <f t="shared" si="21"/>
        <v>12.064</v>
      </c>
      <c r="AO21" s="29">
        <f t="shared" si="22"/>
        <v>20.907</v>
      </c>
      <c r="AP21" s="29">
        <f t="shared" si="23"/>
        <v>32.988</v>
      </c>
      <c r="AQ21" s="29">
        <f t="shared" si="24"/>
        <v>62.021999999999998</v>
      </c>
      <c r="AR21" s="29">
        <f t="shared" si="25"/>
        <v>63.832000000000001</v>
      </c>
      <c r="AS21" s="29">
        <f t="shared" si="26"/>
        <v>54.947000000000003</v>
      </c>
      <c r="AT21" s="29">
        <f t="shared" si="27"/>
        <v>73.766000000000005</v>
      </c>
      <c r="AU21" s="29">
        <f t="shared" si="27"/>
        <v>544.93600000000004</v>
      </c>
    </row>
    <row r="22" spans="2:47" ht="14.5" customHeight="1">
      <c r="B22" s="30" t="s">
        <v>362</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928.33299999999997</v>
      </c>
      <c r="AC22" s="29">
        <v>1126.596</v>
      </c>
      <c r="AD22" s="29">
        <v>1325.25</v>
      </c>
      <c r="AE22" s="29">
        <v>1411.046</v>
      </c>
      <c r="AF22" s="29">
        <v>1394.0630000000001</v>
      </c>
      <c r="AG22" s="29">
        <v>1388.69</v>
      </c>
      <c r="AH22" s="29">
        <v>1430.5360000000001</v>
      </c>
      <c r="AI22" s="29">
        <v>1474.7460000000001</v>
      </c>
      <c r="AJ22" s="29">
        <v>1455.4480000000001</v>
      </c>
      <c r="AK22" s="29">
        <v>238.04</v>
      </c>
      <c r="AM22" s="29">
        <f t="shared" si="20"/>
        <v>0</v>
      </c>
      <c r="AN22" s="29">
        <f t="shared" si="21"/>
        <v>0</v>
      </c>
      <c r="AO22" s="29">
        <f t="shared" si="22"/>
        <v>0</v>
      </c>
      <c r="AP22" s="29">
        <f t="shared" si="23"/>
        <v>0</v>
      </c>
      <c r="AQ22" s="29">
        <f t="shared" si="24"/>
        <v>0</v>
      </c>
      <c r="AR22" s="29">
        <f t="shared" si="25"/>
        <v>928.33299999999997</v>
      </c>
      <c r="AS22" s="29">
        <f t="shared" si="26"/>
        <v>1394.0630000000001</v>
      </c>
      <c r="AT22" s="29">
        <f t="shared" si="27"/>
        <v>1455.4480000000001</v>
      </c>
      <c r="AU22" s="29">
        <f t="shared" si="27"/>
        <v>238.04</v>
      </c>
    </row>
    <row r="23" spans="2:47" ht="14.5" customHeight="1">
      <c r="B23" s="30" t="s">
        <v>373</v>
      </c>
      <c r="E23" s="29">
        <v>0</v>
      </c>
      <c r="F23" s="29">
        <v>0</v>
      </c>
      <c r="G23" s="29">
        <v>0</v>
      </c>
      <c r="H23" s="29">
        <v>0</v>
      </c>
      <c r="I23" s="29">
        <v>0</v>
      </c>
      <c r="J23" s="29">
        <v>0</v>
      </c>
      <c r="K23" s="29">
        <v>0</v>
      </c>
      <c r="L23" s="29">
        <v>0</v>
      </c>
      <c r="M23" s="29">
        <v>0</v>
      </c>
      <c r="N23" s="29">
        <v>0</v>
      </c>
      <c r="O23" s="29">
        <v>0</v>
      </c>
      <c r="P23" s="29">
        <v>0</v>
      </c>
      <c r="Q23" s="29">
        <v>0</v>
      </c>
      <c r="R23" s="29">
        <v>330.35399999999998</v>
      </c>
      <c r="S23" s="29">
        <v>178.709</v>
      </c>
      <c r="T23" s="29">
        <v>186.84899999999999</v>
      </c>
      <c r="U23" s="29">
        <v>192.98500000000001</v>
      </c>
      <c r="V23" s="29">
        <v>177.881</v>
      </c>
      <c r="W23" s="29">
        <v>183.70400000000001</v>
      </c>
      <c r="X23" s="29">
        <v>191.148</v>
      </c>
      <c r="Y23" s="29">
        <v>200.5</v>
      </c>
      <c r="Z23" s="29">
        <v>0</v>
      </c>
      <c r="AA23" s="29">
        <v>0</v>
      </c>
      <c r="AB23" s="29">
        <v>0</v>
      </c>
      <c r="AC23" s="29">
        <v>92.561999999999998</v>
      </c>
      <c r="AD23" s="29">
        <v>332.99</v>
      </c>
      <c r="AE23" s="29">
        <v>343.53899999999999</v>
      </c>
      <c r="AF23" s="29">
        <v>193.423</v>
      </c>
      <c r="AG23" s="29">
        <v>132.18100000000001</v>
      </c>
      <c r="AH23" s="29">
        <v>128.02000000000001</v>
      </c>
      <c r="AI23" s="29">
        <v>131.02099999999999</v>
      </c>
      <c r="AJ23" s="29">
        <v>128.37200000000001</v>
      </c>
      <c r="AK23" s="29">
        <v>79.588999999999999</v>
      </c>
      <c r="AM23" s="29">
        <f t="shared" si="20"/>
        <v>0</v>
      </c>
      <c r="AN23" s="29">
        <f t="shared" si="21"/>
        <v>0</v>
      </c>
      <c r="AO23" s="29">
        <f t="shared" si="22"/>
        <v>0</v>
      </c>
      <c r="AP23" s="29">
        <f t="shared" si="23"/>
        <v>186.84899999999999</v>
      </c>
      <c r="AQ23" s="29">
        <f t="shared" si="24"/>
        <v>191.148</v>
      </c>
      <c r="AR23" s="29">
        <f t="shared" si="25"/>
        <v>0</v>
      </c>
      <c r="AS23" s="29">
        <f t="shared" si="26"/>
        <v>193.423</v>
      </c>
      <c r="AT23" s="29">
        <f t="shared" si="27"/>
        <v>128.37200000000001</v>
      </c>
      <c r="AU23" s="29">
        <f t="shared" si="27"/>
        <v>79.588999999999999</v>
      </c>
    </row>
    <row r="24" spans="2:47" ht="14.5" customHeight="1">
      <c r="B24" s="30" t="s">
        <v>357</v>
      </c>
      <c r="E24" s="29">
        <v>0</v>
      </c>
      <c r="F24" s="29">
        <v>0</v>
      </c>
      <c r="G24" s="29">
        <v>0</v>
      </c>
      <c r="H24" s="29">
        <v>0</v>
      </c>
      <c r="I24" s="29">
        <v>0</v>
      </c>
      <c r="J24" s="29">
        <v>0.88400000000000001</v>
      </c>
      <c r="K24" s="29">
        <v>0.84899999999999998</v>
      </c>
      <c r="L24" s="29">
        <v>1.2270000000000001</v>
      </c>
      <c r="M24" s="29">
        <v>1.196</v>
      </c>
      <c r="N24" s="29">
        <v>1.6479999999999999</v>
      </c>
      <c r="O24" s="29">
        <v>3.1280000000000001</v>
      </c>
      <c r="P24" s="29">
        <v>3.1840000000000002</v>
      </c>
      <c r="Q24" s="29">
        <v>2.6379999999999999</v>
      </c>
      <c r="R24" s="29">
        <v>15.038</v>
      </c>
      <c r="S24" s="29">
        <v>13.281000000000001</v>
      </c>
      <c r="T24" s="29">
        <v>12.15</v>
      </c>
      <c r="U24" s="29">
        <v>12.228</v>
      </c>
      <c r="V24" s="29">
        <v>12.250999999999999</v>
      </c>
      <c r="W24" s="29">
        <v>12.36</v>
      </c>
      <c r="X24" s="29">
        <v>33.857999999999997</v>
      </c>
      <c r="Y24" s="29">
        <v>30.244</v>
      </c>
      <c r="Z24" s="29">
        <v>24.11</v>
      </c>
      <c r="AA24" s="29">
        <v>20.033999999999999</v>
      </c>
      <c r="AB24" s="29">
        <v>14.821999999999999</v>
      </c>
      <c r="AC24" s="29">
        <v>14.856999999999999</v>
      </c>
      <c r="AD24" s="29">
        <v>14.885999999999999</v>
      </c>
      <c r="AE24" s="29">
        <v>13.557</v>
      </c>
      <c r="AF24" s="29">
        <v>13.433</v>
      </c>
      <c r="AG24" s="29">
        <v>22.6</v>
      </c>
      <c r="AH24" s="29">
        <v>137.88399999999999</v>
      </c>
      <c r="AI24" s="29">
        <v>249.934</v>
      </c>
      <c r="AJ24" s="29">
        <v>306.53500000000003</v>
      </c>
      <c r="AK24" s="29">
        <v>494.673</v>
      </c>
      <c r="AM24" s="29">
        <f t="shared" si="20"/>
        <v>0</v>
      </c>
      <c r="AN24" s="29">
        <f t="shared" si="21"/>
        <v>1.2270000000000001</v>
      </c>
      <c r="AO24" s="29">
        <f t="shared" si="22"/>
        <v>3.1840000000000002</v>
      </c>
      <c r="AP24" s="29">
        <f t="shared" si="23"/>
        <v>12.15</v>
      </c>
      <c r="AQ24" s="29">
        <f t="shared" si="24"/>
        <v>33.857999999999997</v>
      </c>
      <c r="AR24" s="29">
        <f t="shared" si="25"/>
        <v>14.821999999999999</v>
      </c>
      <c r="AS24" s="29">
        <f t="shared" si="26"/>
        <v>13.433</v>
      </c>
      <c r="AT24" s="29">
        <f t="shared" si="27"/>
        <v>306.53500000000003</v>
      </c>
      <c r="AU24" s="29">
        <f t="shared" si="27"/>
        <v>494.673</v>
      </c>
    </row>
    <row r="25" spans="2:47" ht="14.5" customHeight="1">
      <c r="B25" s="50" t="s">
        <v>377</v>
      </c>
      <c r="C25" s="38"/>
      <c r="D25" s="38"/>
      <c r="E25" s="39">
        <f>SUM(E1,E9)</f>
        <v>59.28</v>
      </c>
      <c r="F25" s="39">
        <f>SUM(F1,F9)</f>
        <v>62.993000000000002</v>
      </c>
      <c r="G25" s="39">
        <f t="shared" ref="G25:AJ25" si="28">SUM(G9,G17)</f>
        <v>386.96500000000003</v>
      </c>
      <c r="H25" s="39">
        <f t="shared" si="28"/>
        <v>403.85999999999996</v>
      </c>
      <c r="I25" s="39">
        <f t="shared" si="28"/>
        <v>398.46500000000003</v>
      </c>
      <c r="J25" s="39">
        <f t="shared" si="28"/>
        <v>933.65699999999993</v>
      </c>
      <c r="K25" s="39">
        <f t="shared" si="28"/>
        <v>881.66800000000001</v>
      </c>
      <c r="L25" s="39">
        <f t="shared" si="28"/>
        <v>2095.2560000000003</v>
      </c>
      <c r="M25" s="39">
        <f t="shared" si="28"/>
        <v>2105.0389999999998</v>
      </c>
      <c r="N25" s="39">
        <f t="shared" si="28"/>
        <v>2046.6519999999998</v>
      </c>
      <c r="O25" s="39">
        <f t="shared" si="28"/>
        <v>2307.944</v>
      </c>
      <c r="P25" s="39">
        <f t="shared" si="28"/>
        <v>2249.6559999999999</v>
      </c>
      <c r="Q25" s="39">
        <f t="shared" si="28"/>
        <v>2699.83</v>
      </c>
      <c r="R25" s="39">
        <f t="shared" si="28"/>
        <v>4651.0450000000001</v>
      </c>
      <c r="S25" s="39">
        <f t="shared" si="28"/>
        <v>4619.6660000000002</v>
      </c>
      <c r="T25" s="39">
        <f t="shared" si="28"/>
        <v>4400.808</v>
      </c>
      <c r="U25" s="39">
        <f t="shared" si="28"/>
        <v>4919.9009999999989</v>
      </c>
      <c r="V25" s="39">
        <f t="shared" si="28"/>
        <v>4890.8800000000019</v>
      </c>
      <c r="W25" s="39">
        <f t="shared" si="28"/>
        <v>5088.3959999999997</v>
      </c>
      <c r="X25" s="39">
        <f t="shared" si="28"/>
        <v>6738.3640000000005</v>
      </c>
      <c r="Y25" s="39">
        <f t="shared" si="28"/>
        <v>7335.4490000000005</v>
      </c>
      <c r="Z25" s="39">
        <f t="shared" si="28"/>
        <v>6460.01</v>
      </c>
      <c r="AA25" s="39">
        <f t="shared" si="28"/>
        <v>6407.9510000000009</v>
      </c>
      <c r="AB25" s="39">
        <f t="shared" si="28"/>
        <v>8357.6779999999999</v>
      </c>
      <c r="AC25" s="39">
        <f t="shared" si="28"/>
        <v>8898.65</v>
      </c>
      <c r="AD25" s="39">
        <f t="shared" si="28"/>
        <v>10383.533000000001</v>
      </c>
      <c r="AE25" s="39">
        <f t="shared" si="28"/>
        <v>11458.518000000002</v>
      </c>
      <c r="AF25" s="39">
        <f t="shared" si="28"/>
        <v>11698.235000000001</v>
      </c>
      <c r="AG25" s="39">
        <f t="shared" si="28"/>
        <v>11738.041000000001</v>
      </c>
      <c r="AH25" s="39">
        <f t="shared" si="28"/>
        <v>12190.056</v>
      </c>
      <c r="AI25" s="39">
        <f t="shared" si="28"/>
        <v>12834.523000000001</v>
      </c>
      <c r="AJ25" s="39">
        <f t="shared" si="28"/>
        <v>13519.912999999999</v>
      </c>
      <c r="AK25" s="39">
        <f>SUM(AK9,AK17)</f>
        <v>13593.521000000001</v>
      </c>
      <c r="AM25" s="39">
        <f t="shared" ref="AM25:AT25" si="29">SUM(AM9,AM17)</f>
        <v>403.85999999999996</v>
      </c>
      <c r="AN25" s="39">
        <f t="shared" si="29"/>
        <v>2095.2560000000003</v>
      </c>
      <c r="AO25" s="39">
        <f t="shared" si="29"/>
        <v>2249.6559999999999</v>
      </c>
      <c r="AP25" s="39">
        <f t="shared" si="29"/>
        <v>4400.808</v>
      </c>
      <c r="AQ25" s="39">
        <f t="shared" si="29"/>
        <v>6738.3640000000005</v>
      </c>
      <c r="AR25" s="39">
        <f t="shared" si="29"/>
        <v>8357.6779999999999</v>
      </c>
      <c r="AS25" s="39">
        <f t="shared" si="29"/>
        <v>11698.235000000001</v>
      </c>
      <c r="AT25" s="39">
        <f t="shared" si="29"/>
        <v>13519.912999999999</v>
      </c>
      <c r="AU25" s="39">
        <f t="shared" ref="AU25" si="30">SUM(AU9,AU17)</f>
        <v>13593.521000000001</v>
      </c>
    </row>
    <row r="26" spans="2:47" ht="14.5" customHeight="1">
      <c r="B26" s="30"/>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M26" s="45"/>
      <c r="AN26" s="45"/>
      <c r="AO26" s="45"/>
      <c r="AP26" s="45"/>
      <c r="AQ26" s="45"/>
      <c r="AR26" s="45"/>
      <c r="AS26" s="45"/>
      <c r="AT26" s="45"/>
      <c r="AU26" s="45"/>
    </row>
    <row r="27" spans="2:47" ht="14.5" customHeight="1">
      <c r="B27" s="50" t="s">
        <v>378</v>
      </c>
      <c r="C27" s="38"/>
      <c r="D27" s="38"/>
      <c r="E27" s="39">
        <f t="shared" ref="E27:AJ27" si="31">SUM(E28:E36)</f>
        <v>372.27600000000007</v>
      </c>
      <c r="F27" s="39">
        <f t="shared" si="31"/>
        <v>375.41500000000002</v>
      </c>
      <c r="G27" s="39">
        <f t="shared" si="31"/>
        <v>375.04899999999998</v>
      </c>
      <c r="H27" s="39">
        <f t="shared" si="31"/>
        <v>369.74700000000007</v>
      </c>
      <c r="I27" s="39">
        <f t="shared" si="31"/>
        <v>383.512</v>
      </c>
      <c r="J27" s="39">
        <f t="shared" si="31"/>
        <v>506.22199999999998</v>
      </c>
      <c r="K27" s="39">
        <f t="shared" si="31"/>
        <v>1028.7180000000001</v>
      </c>
      <c r="L27" s="39">
        <f t="shared" si="31"/>
        <v>1810.5160000000001</v>
      </c>
      <c r="M27" s="39">
        <f t="shared" si="31"/>
        <v>1797.038</v>
      </c>
      <c r="N27" s="39">
        <f t="shared" si="31"/>
        <v>1781.5380000000002</v>
      </c>
      <c r="O27" s="39">
        <f t="shared" si="31"/>
        <v>1805.7580000000003</v>
      </c>
      <c r="P27" s="39">
        <f t="shared" si="31"/>
        <v>1855.538</v>
      </c>
      <c r="Q27" s="39">
        <f t="shared" si="31"/>
        <v>1981.52</v>
      </c>
      <c r="R27" s="39">
        <f t="shared" si="31"/>
        <v>1971.7280000000001</v>
      </c>
      <c r="S27" s="39">
        <f t="shared" si="31"/>
        <v>2812.0719999999997</v>
      </c>
      <c r="T27" s="39">
        <f t="shared" si="31"/>
        <v>2861.6629999999996</v>
      </c>
      <c r="U27" s="39">
        <f t="shared" si="31"/>
        <v>2808.5679999999998</v>
      </c>
      <c r="V27" s="39">
        <f t="shared" si="31"/>
        <v>2774.9319999999998</v>
      </c>
      <c r="W27" s="39">
        <f t="shared" si="31"/>
        <v>3766.6419999999994</v>
      </c>
      <c r="X27" s="39">
        <f t="shared" si="31"/>
        <v>3854.84</v>
      </c>
      <c r="Y27" s="39">
        <f t="shared" si="31"/>
        <v>3761.1059999999998</v>
      </c>
      <c r="Z27" s="39">
        <f t="shared" si="31"/>
        <v>3789.4509999999996</v>
      </c>
      <c r="AA27" s="39">
        <f t="shared" si="31"/>
        <v>3767.7560000000003</v>
      </c>
      <c r="AB27" s="39">
        <f t="shared" si="31"/>
        <v>4306.2489999999998</v>
      </c>
      <c r="AC27" s="39">
        <f t="shared" si="31"/>
        <v>4210.3419999999996</v>
      </c>
      <c r="AD27" s="39">
        <f t="shared" si="31"/>
        <v>4140.0219999999999</v>
      </c>
      <c r="AE27" s="39">
        <f t="shared" si="31"/>
        <v>4193.1719999999996</v>
      </c>
      <c r="AF27" s="39">
        <f t="shared" si="31"/>
        <v>5179.3670000000002</v>
      </c>
      <c r="AG27" s="39">
        <f t="shared" si="31"/>
        <v>5087.2730000000001</v>
      </c>
      <c r="AH27" s="39">
        <f t="shared" si="31"/>
        <v>4973.7259999999997</v>
      </c>
      <c r="AI27" s="39">
        <f t="shared" si="31"/>
        <v>5110.76</v>
      </c>
      <c r="AJ27" s="39">
        <f t="shared" si="31"/>
        <v>5241.7469999999994</v>
      </c>
      <c r="AK27" s="39">
        <f>SUM(AK28:AK36)</f>
        <v>5406.8949999999995</v>
      </c>
      <c r="AM27" s="39">
        <f>SUM(AM28:AM36)</f>
        <v>369.74700000000007</v>
      </c>
      <c r="AN27" s="39">
        <f t="shared" ref="AN27:AT27" si="32">SUM(AN28:AN36)</f>
        <v>1810.5160000000001</v>
      </c>
      <c r="AO27" s="39">
        <f t="shared" si="32"/>
        <v>1855.538</v>
      </c>
      <c r="AP27" s="39">
        <f t="shared" si="32"/>
        <v>2861.6629999999996</v>
      </c>
      <c r="AQ27" s="39">
        <f t="shared" si="32"/>
        <v>3854.84</v>
      </c>
      <c r="AR27" s="39">
        <f t="shared" si="32"/>
        <v>4306.2489999999998</v>
      </c>
      <c r="AS27" s="39">
        <f t="shared" si="32"/>
        <v>5179.3670000000002</v>
      </c>
      <c r="AT27" s="39">
        <f t="shared" si="32"/>
        <v>5241.7469999999994</v>
      </c>
      <c r="AU27" s="39">
        <f t="shared" ref="AU27" si="33">SUM(AU28:AU36)</f>
        <v>5406.8949999999995</v>
      </c>
    </row>
    <row r="28" spans="2:47" ht="14.5" customHeight="1">
      <c r="B28" s="30" t="s">
        <v>379</v>
      </c>
      <c r="E28" s="29">
        <v>265.29599999999999</v>
      </c>
      <c r="F28" s="29">
        <v>265.29599999999999</v>
      </c>
      <c r="G28" s="29">
        <v>265.29599999999999</v>
      </c>
      <c r="H28" s="29">
        <v>265.29599999999999</v>
      </c>
      <c r="I28" s="29">
        <v>265.29599999999999</v>
      </c>
      <c r="J28" s="29">
        <v>432.15699999999998</v>
      </c>
      <c r="K28" s="29">
        <v>970.69500000000005</v>
      </c>
      <c r="L28" s="29">
        <v>1754.463</v>
      </c>
      <c r="M28" s="29">
        <v>1754.463</v>
      </c>
      <c r="N28" s="29">
        <v>1754.463</v>
      </c>
      <c r="O28" s="29">
        <v>1754.463</v>
      </c>
      <c r="P28" s="29">
        <v>1754.463</v>
      </c>
      <c r="Q28" s="29">
        <v>1829.6369999999999</v>
      </c>
      <c r="R28" s="29">
        <v>1830.297</v>
      </c>
      <c r="S28" s="29">
        <v>2662.5039999999999</v>
      </c>
      <c r="T28" s="29">
        <v>2664.0140000000001</v>
      </c>
      <c r="U28" s="29">
        <v>2865.03</v>
      </c>
      <c r="V28" s="29">
        <v>2867.2739999999999</v>
      </c>
      <c r="W28" s="29">
        <v>3831.1109999999999</v>
      </c>
      <c r="X28" s="29">
        <v>3833.2449999999999</v>
      </c>
      <c r="Y28" s="29">
        <v>3834.9450000000002</v>
      </c>
      <c r="Z28" s="29">
        <v>3839.1889999999999</v>
      </c>
      <c r="AA28" s="29">
        <v>3843.9720000000002</v>
      </c>
      <c r="AB28" s="29">
        <v>3736.3249999999998</v>
      </c>
      <c r="AC28" s="29">
        <v>3736.3249999999998</v>
      </c>
      <c r="AD28" s="29">
        <v>3759.268</v>
      </c>
      <c r="AE28" s="29">
        <v>3759.268</v>
      </c>
      <c r="AF28" s="29">
        <v>4439.3599999999997</v>
      </c>
      <c r="AG28" s="29">
        <v>4439.3599999999997</v>
      </c>
      <c r="AH28" s="29">
        <v>4439.3599999999997</v>
      </c>
      <c r="AI28" s="29">
        <v>4439.3599999999997</v>
      </c>
      <c r="AJ28" s="29">
        <v>4439.3599999999997</v>
      </c>
      <c r="AK28" s="29">
        <v>4439.3599999999997</v>
      </c>
      <c r="AM28" s="29">
        <f t="shared" ref="AM28:AM36" si="34">H28</f>
        <v>265.29599999999999</v>
      </c>
      <c r="AN28" s="29">
        <f t="shared" ref="AN28:AN36" si="35">L28</f>
        <v>1754.463</v>
      </c>
      <c r="AO28" s="29">
        <f t="shared" ref="AO28:AO36" si="36">P28</f>
        <v>1754.463</v>
      </c>
      <c r="AP28" s="29">
        <f t="shared" ref="AP28:AP36" si="37">T28</f>
        <v>2664.0140000000001</v>
      </c>
      <c r="AQ28" s="29">
        <f t="shared" ref="AQ28:AQ36" si="38">X28</f>
        <v>3833.2449999999999</v>
      </c>
      <c r="AR28" s="29">
        <f t="shared" ref="AR28:AR36" si="39">AB28</f>
        <v>3736.3249999999998</v>
      </c>
      <c r="AS28" s="29">
        <f t="shared" ref="AS28:AS36" si="40">AF28</f>
        <v>4439.3599999999997</v>
      </c>
      <c r="AT28" s="29">
        <f t="shared" ref="AT28:AU36" si="41">AJ28</f>
        <v>4439.3599999999997</v>
      </c>
      <c r="AU28" s="29">
        <f t="shared" si="41"/>
        <v>4439.3599999999997</v>
      </c>
    </row>
    <row r="29" spans="2:47" ht="14.5" customHeight="1">
      <c r="B29" s="30" t="s">
        <v>380</v>
      </c>
      <c r="E29" s="29">
        <v>0</v>
      </c>
      <c r="F29" s="29">
        <v>0</v>
      </c>
      <c r="G29" s="29">
        <v>0</v>
      </c>
      <c r="H29" s="29">
        <v>0</v>
      </c>
      <c r="I29" s="29">
        <v>0</v>
      </c>
      <c r="J29" s="29">
        <v>0</v>
      </c>
      <c r="K29" s="29">
        <v>0</v>
      </c>
      <c r="L29" s="29">
        <v>-33.067999999999998</v>
      </c>
      <c r="M29" s="29">
        <v>0</v>
      </c>
      <c r="N29" s="29">
        <v>0</v>
      </c>
      <c r="O29" s="29">
        <v>0</v>
      </c>
      <c r="P29" s="29">
        <v>0</v>
      </c>
      <c r="Q29" s="29">
        <v>0</v>
      </c>
      <c r="R29" s="29">
        <v>0</v>
      </c>
      <c r="S29" s="29">
        <v>0</v>
      </c>
      <c r="T29" s="29">
        <v>0</v>
      </c>
      <c r="U29" s="29">
        <v>0</v>
      </c>
      <c r="V29" s="29">
        <v>0</v>
      </c>
      <c r="W29" s="29">
        <v>0</v>
      </c>
      <c r="X29" s="29">
        <v>0</v>
      </c>
      <c r="Y29" s="29">
        <v>-1.6639999999999999</v>
      </c>
      <c r="Z29" s="29">
        <v>-1.6639999999999999</v>
      </c>
      <c r="AA29" s="29">
        <v>-1.6639999999999999</v>
      </c>
      <c r="AB29" s="29">
        <v>0</v>
      </c>
      <c r="AC29" s="29">
        <v>0</v>
      </c>
      <c r="AD29" s="29">
        <v>0</v>
      </c>
      <c r="AE29" s="29">
        <v>0</v>
      </c>
      <c r="AF29" s="29">
        <v>0</v>
      </c>
      <c r="AG29" s="29">
        <v>0</v>
      </c>
      <c r="AH29" s="29">
        <v>0</v>
      </c>
      <c r="AI29" s="29">
        <v>0</v>
      </c>
      <c r="AJ29" s="29">
        <v>-0.33700000000000002</v>
      </c>
      <c r="AK29" s="29">
        <v>-0.33700000000000002</v>
      </c>
      <c r="AM29" s="29">
        <f t="shared" si="34"/>
        <v>0</v>
      </c>
      <c r="AN29" s="29">
        <f t="shared" si="35"/>
        <v>-33.067999999999998</v>
      </c>
      <c r="AO29" s="29">
        <f t="shared" si="36"/>
        <v>0</v>
      </c>
      <c r="AP29" s="29">
        <f t="shared" si="37"/>
        <v>0</v>
      </c>
      <c r="AQ29" s="29">
        <f t="shared" si="38"/>
        <v>0</v>
      </c>
      <c r="AR29" s="29">
        <f t="shared" si="39"/>
        <v>0</v>
      </c>
      <c r="AS29" s="29">
        <f t="shared" si="40"/>
        <v>0</v>
      </c>
      <c r="AT29" s="29">
        <f t="shared" si="41"/>
        <v>-0.33700000000000002</v>
      </c>
      <c r="AU29" s="29">
        <f t="shared" si="41"/>
        <v>-0.33700000000000002</v>
      </c>
    </row>
    <row r="30" spans="2:47" ht="14.5" customHeight="1">
      <c r="B30" s="30" t="s">
        <v>381</v>
      </c>
      <c r="E30" s="29">
        <v>0</v>
      </c>
      <c r="F30" s="29">
        <v>0</v>
      </c>
      <c r="G30" s="29">
        <v>0</v>
      </c>
      <c r="H30" s="29">
        <v>-2.3540000000000001</v>
      </c>
      <c r="I30" s="29">
        <v>31.06</v>
      </c>
      <c r="J30" s="29">
        <v>35.073999999999998</v>
      </c>
      <c r="K30" s="29">
        <v>6.742</v>
      </c>
      <c r="L30" s="29">
        <v>0</v>
      </c>
      <c r="M30" s="29">
        <v>-33.067999999999998</v>
      </c>
      <c r="N30" s="29">
        <v>-33.067999999999998</v>
      </c>
      <c r="O30" s="29">
        <v>-33.067999999999998</v>
      </c>
      <c r="P30" s="29">
        <v>-33.067999999999998</v>
      </c>
      <c r="Q30" s="29">
        <v>-33.067999999999998</v>
      </c>
      <c r="R30" s="29">
        <v>-33.067999999999998</v>
      </c>
      <c r="S30" s="29">
        <v>-55.81</v>
      </c>
      <c r="T30" s="29">
        <v>-55.81</v>
      </c>
      <c r="U30" s="29">
        <v>-55.81</v>
      </c>
      <c r="V30" s="29">
        <v>-55.81</v>
      </c>
      <c r="W30" s="29">
        <v>-72.944000000000003</v>
      </c>
      <c r="X30" s="29">
        <v>-72.944000000000003</v>
      </c>
      <c r="Y30" s="29">
        <v>-72.944000000000003</v>
      </c>
      <c r="Z30" s="29">
        <v>-72.944000000000003</v>
      </c>
      <c r="AA30" s="29">
        <v>-72.944000000000003</v>
      </c>
      <c r="AB30" s="29">
        <v>0</v>
      </c>
      <c r="AC30" s="29">
        <v>0</v>
      </c>
      <c r="AD30" s="29">
        <v>0</v>
      </c>
      <c r="AE30" s="29">
        <v>0</v>
      </c>
      <c r="AF30" s="29">
        <v>0</v>
      </c>
      <c r="AG30" s="29">
        <v>0</v>
      </c>
      <c r="AH30" s="29">
        <v>0</v>
      </c>
      <c r="AI30" s="29">
        <v>0</v>
      </c>
      <c r="AJ30" s="29">
        <v>0</v>
      </c>
      <c r="AK30" s="29">
        <v>0</v>
      </c>
      <c r="AM30" s="29">
        <f t="shared" si="34"/>
        <v>-2.3540000000000001</v>
      </c>
      <c r="AN30" s="29">
        <f t="shared" si="35"/>
        <v>0</v>
      </c>
      <c r="AO30" s="29">
        <f t="shared" si="36"/>
        <v>-33.067999999999998</v>
      </c>
      <c r="AP30" s="29">
        <f t="shared" si="37"/>
        <v>-55.81</v>
      </c>
      <c r="AQ30" s="29">
        <f t="shared" si="38"/>
        <v>-72.944000000000003</v>
      </c>
      <c r="AR30" s="29">
        <f t="shared" si="39"/>
        <v>0</v>
      </c>
      <c r="AS30" s="29">
        <f t="shared" si="40"/>
        <v>0</v>
      </c>
      <c r="AT30" s="29">
        <f t="shared" si="41"/>
        <v>0</v>
      </c>
      <c r="AU30" s="29">
        <f t="shared" si="41"/>
        <v>0</v>
      </c>
    </row>
    <row r="31" spans="2:47" ht="14.5" customHeight="1">
      <c r="B31" s="30" t="s">
        <v>382</v>
      </c>
      <c r="E31" s="29">
        <v>35.581000000000003</v>
      </c>
      <c r="F31" s="29">
        <v>34.451000000000001</v>
      </c>
      <c r="G31" s="29">
        <v>33.320999999999998</v>
      </c>
      <c r="H31" s="29">
        <v>34.545000000000002</v>
      </c>
      <c r="I31" s="29">
        <v>0</v>
      </c>
      <c r="J31" s="29">
        <v>0</v>
      </c>
      <c r="K31" s="29">
        <v>0</v>
      </c>
      <c r="L31" s="29">
        <v>35.920999999999999</v>
      </c>
      <c r="M31" s="29">
        <v>39.384999999999998</v>
      </c>
      <c r="N31" s="29">
        <v>44.256999999999998</v>
      </c>
      <c r="O31" s="29">
        <v>45.707999999999998</v>
      </c>
      <c r="P31" s="29">
        <v>45.820999999999998</v>
      </c>
      <c r="Q31" s="29">
        <v>121.48699999999999</v>
      </c>
      <c r="R31" s="29">
        <v>121.557</v>
      </c>
      <c r="S31" s="29">
        <v>121.584</v>
      </c>
      <c r="T31" s="29">
        <v>121.584</v>
      </c>
      <c r="U31" s="29">
        <v>121.584</v>
      </c>
      <c r="V31" s="29">
        <v>123.932</v>
      </c>
      <c r="W31" s="29">
        <v>132.077</v>
      </c>
      <c r="X31" s="29">
        <v>132.077</v>
      </c>
      <c r="Y31" s="29">
        <v>132.077</v>
      </c>
      <c r="Z31" s="29">
        <v>135.483</v>
      </c>
      <c r="AA31" s="29">
        <v>135.483</v>
      </c>
      <c r="AB31" s="29">
        <v>0</v>
      </c>
      <c r="AC31" s="29">
        <v>0</v>
      </c>
      <c r="AD31" s="29">
        <v>0</v>
      </c>
      <c r="AE31" s="29">
        <v>0</v>
      </c>
      <c r="AF31" s="29">
        <v>170.024</v>
      </c>
      <c r="AG31" s="29">
        <v>170.023</v>
      </c>
      <c r="AH31" s="29">
        <v>170.023</v>
      </c>
      <c r="AI31" s="29">
        <v>178.678</v>
      </c>
      <c r="AJ31" s="29">
        <v>176.12299999999999</v>
      </c>
      <c r="AK31" s="29">
        <v>176.12299999999999</v>
      </c>
      <c r="AM31" s="29">
        <f t="shared" si="34"/>
        <v>34.545000000000002</v>
      </c>
      <c r="AN31" s="29">
        <f t="shared" si="35"/>
        <v>35.920999999999999</v>
      </c>
      <c r="AO31" s="29">
        <f t="shared" si="36"/>
        <v>45.820999999999998</v>
      </c>
      <c r="AP31" s="29">
        <f t="shared" si="37"/>
        <v>121.584</v>
      </c>
      <c r="AQ31" s="29">
        <f t="shared" si="38"/>
        <v>132.077</v>
      </c>
      <c r="AR31" s="29">
        <f t="shared" si="39"/>
        <v>0</v>
      </c>
      <c r="AS31" s="29">
        <f t="shared" si="40"/>
        <v>170.024</v>
      </c>
      <c r="AT31" s="29">
        <f t="shared" si="41"/>
        <v>176.12299999999999</v>
      </c>
      <c r="AU31" s="29">
        <f t="shared" si="41"/>
        <v>176.12299999999999</v>
      </c>
    </row>
    <row r="32" spans="2:47" ht="14.5" customHeight="1">
      <c r="B32" s="30" t="s">
        <v>383</v>
      </c>
      <c r="E32" s="29">
        <v>0</v>
      </c>
      <c r="F32" s="29">
        <v>0</v>
      </c>
      <c r="G32" s="29">
        <v>0</v>
      </c>
      <c r="H32" s="29">
        <v>0</v>
      </c>
      <c r="I32" s="29">
        <v>0</v>
      </c>
      <c r="J32" s="29">
        <v>0</v>
      </c>
      <c r="K32" s="29">
        <v>0</v>
      </c>
      <c r="L32" s="29">
        <v>98.593000000000004</v>
      </c>
      <c r="M32" s="29">
        <v>98.593000000000004</v>
      </c>
      <c r="N32" s="29">
        <v>98.593000000000004</v>
      </c>
      <c r="O32" s="29">
        <v>98.593000000000004</v>
      </c>
      <c r="P32" s="29">
        <v>140.47900000000001</v>
      </c>
      <c r="Q32" s="29">
        <v>140.47900000000001</v>
      </c>
      <c r="R32" s="29">
        <v>155.30799999999999</v>
      </c>
      <c r="S32" s="29">
        <v>155.30799999999999</v>
      </c>
      <c r="T32" s="29">
        <v>182.45699999999999</v>
      </c>
      <c r="U32" s="29">
        <v>182.45699999999999</v>
      </c>
      <c r="V32" s="29">
        <v>182.45699999999999</v>
      </c>
      <c r="W32" s="29">
        <v>182.45699999999999</v>
      </c>
      <c r="X32" s="29">
        <v>241.61799999999999</v>
      </c>
      <c r="Y32" s="29">
        <v>241.61799999999999</v>
      </c>
      <c r="Z32" s="29">
        <v>241.61799999999999</v>
      </c>
      <c r="AA32" s="29">
        <v>241.61799999999999</v>
      </c>
      <c r="AB32" s="29">
        <v>598.23099999999999</v>
      </c>
      <c r="AC32" s="29">
        <v>580.20000000000005</v>
      </c>
      <c r="AD32" s="29">
        <v>580.20000000000005</v>
      </c>
      <c r="AE32" s="29">
        <v>580.20000000000005</v>
      </c>
      <c r="AF32" s="29">
        <v>587.21500000000003</v>
      </c>
      <c r="AG32" s="29">
        <v>590.19799999999998</v>
      </c>
      <c r="AH32" s="29">
        <v>590.19799999999998</v>
      </c>
      <c r="AI32" s="29">
        <v>590.19799999999998</v>
      </c>
      <c r="AJ32" s="29">
        <v>653.04</v>
      </c>
      <c r="AK32" s="29">
        <v>653.04</v>
      </c>
      <c r="AM32" s="29">
        <f t="shared" si="34"/>
        <v>0</v>
      </c>
      <c r="AN32" s="29">
        <f t="shared" si="35"/>
        <v>98.593000000000004</v>
      </c>
      <c r="AO32" s="29">
        <f t="shared" si="36"/>
        <v>140.47900000000001</v>
      </c>
      <c r="AP32" s="29">
        <f t="shared" si="37"/>
        <v>182.45699999999999</v>
      </c>
      <c r="AQ32" s="29">
        <f t="shared" si="38"/>
        <v>241.61799999999999</v>
      </c>
      <c r="AR32" s="29">
        <f t="shared" si="39"/>
        <v>598.23099999999999</v>
      </c>
      <c r="AS32" s="29">
        <f t="shared" si="40"/>
        <v>587.21500000000003</v>
      </c>
      <c r="AT32" s="29">
        <f t="shared" si="41"/>
        <v>653.04</v>
      </c>
      <c r="AU32" s="29">
        <f t="shared" si="41"/>
        <v>653.04</v>
      </c>
    </row>
    <row r="33" spans="2:47" ht="14.5" customHeight="1">
      <c r="B33" s="30" t="s">
        <v>384</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M33" s="29">
        <f t="shared" si="34"/>
        <v>0</v>
      </c>
      <c r="AN33" s="29">
        <f t="shared" si="35"/>
        <v>0</v>
      </c>
      <c r="AO33" s="29">
        <f t="shared" si="36"/>
        <v>0</v>
      </c>
      <c r="AP33" s="29">
        <f t="shared" si="37"/>
        <v>0</v>
      </c>
      <c r="AQ33" s="29">
        <f t="shared" si="38"/>
        <v>0</v>
      </c>
      <c r="AR33" s="29">
        <f t="shared" si="39"/>
        <v>0</v>
      </c>
      <c r="AS33" s="29">
        <f t="shared" si="40"/>
        <v>0</v>
      </c>
      <c r="AT33" s="29">
        <f t="shared" si="41"/>
        <v>0</v>
      </c>
      <c r="AU33" s="29">
        <f t="shared" si="41"/>
        <v>0</v>
      </c>
    </row>
    <row r="34" spans="2:47" ht="14.5" customHeight="1">
      <c r="B34" s="30" t="s">
        <v>385</v>
      </c>
      <c r="E34" s="29">
        <v>0</v>
      </c>
      <c r="F34" s="29">
        <v>0</v>
      </c>
      <c r="G34" s="29">
        <v>0</v>
      </c>
      <c r="H34" s="29">
        <v>0</v>
      </c>
      <c r="I34" s="29">
        <v>0</v>
      </c>
      <c r="J34" s="29">
        <v>0</v>
      </c>
      <c r="K34" s="29">
        <v>0</v>
      </c>
      <c r="L34" s="29">
        <v>-95.733000000000004</v>
      </c>
      <c r="M34" s="29">
        <v>-95.733000000000004</v>
      </c>
      <c r="N34" s="29">
        <v>-95.733000000000004</v>
      </c>
      <c r="O34" s="29">
        <v>-95.733000000000004</v>
      </c>
      <c r="P34" s="29">
        <v>-95.733000000000004</v>
      </c>
      <c r="Q34" s="29">
        <v>-95.733000000000004</v>
      </c>
      <c r="R34" s="29">
        <v>-95.733000000000004</v>
      </c>
      <c r="S34" s="29">
        <v>-95.733000000000004</v>
      </c>
      <c r="T34" s="29">
        <v>-95.733000000000004</v>
      </c>
      <c r="U34" s="29">
        <v>-297.44</v>
      </c>
      <c r="V34" s="29">
        <v>-301.08199999999999</v>
      </c>
      <c r="W34" s="29">
        <v>-301.08199999999999</v>
      </c>
      <c r="X34" s="29">
        <v>-391.02499999999998</v>
      </c>
      <c r="Y34" s="29">
        <v>-391.02499999999998</v>
      </c>
      <c r="Z34" s="29">
        <v>-391.02499999999998</v>
      </c>
      <c r="AA34" s="29">
        <v>-391.75599999999997</v>
      </c>
      <c r="AB34" s="29">
        <v>-28.306999999999999</v>
      </c>
      <c r="AC34" s="29">
        <v>-28.306999999999999</v>
      </c>
      <c r="AD34" s="29">
        <v>-28.306999999999999</v>
      </c>
      <c r="AE34" s="29">
        <v>-45.51</v>
      </c>
      <c r="AF34" s="29">
        <v>-45.51</v>
      </c>
      <c r="AG34" s="29">
        <v>-28.306999999999999</v>
      </c>
      <c r="AH34" s="29">
        <v>-59.366999999999997</v>
      </c>
      <c r="AI34" s="29">
        <v>-46.073999999999998</v>
      </c>
      <c r="AJ34" s="29">
        <v>-61.396000000000001</v>
      </c>
      <c r="AK34" s="29">
        <v>-43.289000000000001</v>
      </c>
      <c r="AM34" s="29">
        <f t="shared" si="34"/>
        <v>0</v>
      </c>
      <c r="AN34" s="29">
        <f t="shared" si="35"/>
        <v>-95.733000000000004</v>
      </c>
      <c r="AO34" s="29">
        <f t="shared" si="36"/>
        <v>-95.733000000000004</v>
      </c>
      <c r="AP34" s="29">
        <f t="shared" si="37"/>
        <v>-95.733000000000004</v>
      </c>
      <c r="AQ34" s="29">
        <f t="shared" si="38"/>
        <v>-391.02499999999998</v>
      </c>
      <c r="AR34" s="29">
        <f t="shared" si="39"/>
        <v>-28.306999999999999</v>
      </c>
      <c r="AS34" s="29">
        <f t="shared" si="40"/>
        <v>-45.51</v>
      </c>
      <c r="AT34" s="29">
        <f t="shared" si="41"/>
        <v>-61.396000000000001</v>
      </c>
      <c r="AU34" s="29">
        <f t="shared" si="41"/>
        <v>-43.289000000000001</v>
      </c>
    </row>
    <row r="35" spans="2:47" ht="14.5" customHeight="1">
      <c r="B35" s="30" t="s">
        <v>386</v>
      </c>
      <c r="E35" s="29">
        <v>-8.5299999999999994</v>
      </c>
      <c r="F35" s="29">
        <v>-1.06</v>
      </c>
      <c r="G35" s="29">
        <v>-1.9410000000000001</v>
      </c>
      <c r="H35" s="29">
        <v>-1.9530000000000001</v>
      </c>
      <c r="I35" s="29">
        <v>10.164999999999999</v>
      </c>
      <c r="J35" s="29">
        <v>-12.487</v>
      </c>
      <c r="K35" s="29">
        <v>-1.8720000000000001</v>
      </c>
      <c r="L35" s="29">
        <v>0</v>
      </c>
      <c r="M35" s="29">
        <v>-16.422999999999998</v>
      </c>
      <c r="N35" s="29">
        <v>-36.161999999999999</v>
      </c>
      <c r="O35" s="29">
        <v>-11.847</v>
      </c>
      <c r="P35" s="29">
        <v>0</v>
      </c>
      <c r="Q35" s="29">
        <v>-25.172999999999998</v>
      </c>
      <c r="R35" s="29">
        <v>-50.392000000000003</v>
      </c>
      <c r="S35" s="29">
        <v>-20.053000000000001</v>
      </c>
      <c r="T35" s="29">
        <v>0</v>
      </c>
      <c r="U35" s="29">
        <v>-52.933999999999997</v>
      </c>
      <c r="V35" s="29">
        <v>-84.911000000000001</v>
      </c>
      <c r="W35" s="29">
        <v>-49.424999999999997</v>
      </c>
      <c r="X35" s="29">
        <v>0</v>
      </c>
      <c r="Y35" s="29">
        <v>-91.304000000000002</v>
      </c>
      <c r="Z35" s="29">
        <v>-241.77</v>
      </c>
      <c r="AA35" s="29">
        <v>-271.14</v>
      </c>
      <c r="AB35" s="29">
        <v>0</v>
      </c>
      <c r="AC35" s="29">
        <v>-77.876000000000005</v>
      </c>
      <c r="AD35" s="29">
        <v>-171.13900000000001</v>
      </c>
      <c r="AE35" s="29">
        <v>-126.937</v>
      </c>
      <c r="AF35" s="29">
        <v>0</v>
      </c>
      <c r="AG35" s="29">
        <v>-84.001000000000005</v>
      </c>
      <c r="AH35" s="29">
        <v>-185.22900000000001</v>
      </c>
      <c r="AI35" s="29">
        <v>-82.200999999999993</v>
      </c>
      <c r="AJ35" s="29">
        <v>0</v>
      </c>
      <c r="AK35" s="29">
        <v>137.78299999999999</v>
      </c>
      <c r="AM35" s="29">
        <f t="shared" si="34"/>
        <v>-1.9530000000000001</v>
      </c>
      <c r="AN35" s="29">
        <f t="shared" si="35"/>
        <v>0</v>
      </c>
      <c r="AO35" s="29">
        <f t="shared" si="36"/>
        <v>0</v>
      </c>
      <c r="AP35" s="29">
        <f t="shared" si="37"/>
        <v>0</v>
      </c>
      <c r="AQ35" s="29">
        <f t="shared" si="38"/>
        <v>0</v>
      </c>
      <c r="AR35" s="29">
        <f t="shared" si="39"/>
        <v>0</v>
      </c>
      <c r="AS35" s="29">
        <f t="shared" si="40"/>
        <v>0</v>
      </c>
      <c r="AT35" s="29">
        <f t="shared" si="41"/>
        <v>0</v>
      </c>
      <c r="AU35" s="29">
        <f t="shared" si="41"/>
        <v>137.78299999999999</v>
      </c>
    </row>
    <row r="36" spans="2:47" ht="14.5" customHeight="1">
      <c r="B36" s="54" t="s">
        <v>387</v>
      </c>
      <c r="C36" s="55"/>
      <c r="D36" s="55"/>
      <c r="E36" s="128">
        <v>79.929000000000002</v>
      </c>
      <c r="F36" s="128">
        <v>76.727999999999994</v>
      </c>
      <c r="G36" s="128">
        <v>78.373000000000005</v>
      </c>
      <c r="H36" s="128">
        <v>74.212999999999994</v>
      </c>
      <c r="I36" s="128">
        <v>76.991</v>
      </c>
      <c r="J36" s="128">
        <v>51.478000000000002</v>
      </c>
      <c r="K36" s="128">
        <v>53.152999999999999</v>
      </c>
      <c r="L36" s="128">
        <v>50.34</v>
      </c>
      <c r="M36" s="128">
        <v>49.820999999999998</v>
      </c>
      <c r="N36" s="128">
        <v>49.188000000000002</v>
      </c>
      <c r="O36" s="128">
        <v>47.642000000000003</v>
      </c>
      <c r="P36" s="128">
        <v>43.576000000000001</v>
      </c>
      <c r="Q36" s="128">
        <v>43.890999999999998</v>
      </c>
      <c r="R36" s="128">
        <v>43.759</v>
      </c>
      <c r="S36" s="128">
        <v>44.271999999999998</v>
      </c>
      <c r="T36" s="128">
        <v>45.151000000000003</v>
      </c>
      <c r="U36" s="128">
        <v>45.680999999999997</v>
      </c>
      <c r="V36" s="128">
        <v>43.072000000000003</v>
      </c>
      <c r="W36" s="128">
        <v>44.448</v>
      </c>
      <c r="X36" s="128">
        <v>111.869</v>
      </c>
      <c r="Y36" s="128">
        <v>109.40300000000001</v>
      </c>
      <c r="Z36" s="128">
        <v>280.56400000000002</v>
      </c>
      <c r="AA36" s="128">
        <v>284.18700000000001</v>
      </c>
      <c r="AB36" s="128">
        <v>0</v>
      </c>
      <c r="AC36" s="128">
        <v>0</v>
      </c>
      <c r="AD36" s="128">
        <v>0</v>
      </c>
      <c r="AE36" s="128">
        <v>26.151</v>
      </c>
      <c r="AF36" s="128">
        <v>28.277999999999999</v>
      </c>
      <c r="AG36" s="128">
        <v>0</v>
      </c>
      <c r="AH36" s="128">
        <v>18.741</v>
      </c>
      <c r="AI36" s="128">
        <v>30.798999999999999</v>
      </c>
      <c r="AJ36" s="128">
        <v>34.957000000000001</v>
      </c>
      <c r="AK36" s="128">
        <v>44.215000000000003</v>
      </c>
      <c r="AM36" s="128">
        <f t="shared" si="34"/>
        <v>74.212999999999994</v>
      </c>
      <c r="AN36" s="128">
        <f t="shared" si="35"/>
        <v>50.34</v>
      </c>
      <c r="AO36" s="128">
        <f t="shared" si="36"/>
        <v>43.576000000000001</v>
      </c>
      <c r="AP36" s="128">
        <f t="shared" si="37"/>
        <v>45.151000000000003</v>
      </c>
      <c r="AQ36" s="128">
        <f t="shared" si="38"/>
        <v>111.869</v>
      </c>
      <c r="AR36" s="128">
        <f t="shared" si="39"/>
        <v>0</v>
      </c>
      <c r="AS36" s="128">
        <f t="shared" si="40"/>
        <v>28.277999999999999</v>
      </c>
      <c r="AT36" s="128">
        <f t="shared" si="41"/>
        <v>34.957000000000001</v>
      </c>
      <c r="AU36" s="128">
        <f t="shared" si="41"/>
        <v>44.215000000000003</v>
      </c>
    </row>
    <row r="37" spans="2:47" ht="14.5" customHeight="1">
      <c r="B37" s="30"/>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M37" s="45"/>
      <c r="AN37" s="45"/>
      <c r="AO37" s="45"/>
      <c r="AP37" s="45"/>
      <c r="AQ37" s="45"/>
      <c r="AR37" s="45"/>
      <c r="AS37" s="45"/>
      <c r="AT37" s="45"/>
      <c r="AU37" s="45"/>
    </row>
    <row r="38" spans="2:47" ht="14.5" customHeight="1">
      <c r="B38" s="96" t="s">
        <v>388</v>
      </c>
      <c r="C38" s="12"/>
      <c r="D38" s="12"/>
      <c r="E38" s="25">
        <f t="shared" ref="E38:AJ38" si="42">SUM(E25,E27)</f>
        <v>431.55600000000004</v>
      </c>
      <c r="F38" s="25">
        <f t="shared" si="42"/>
        <v>438.40800000000002</v>
      </c>
      <c r="G38" s="25">
        <f t="shared" si="42"/>
        <v>762.01400000000001</v>
      </c>
      <c r="H38" s="25">
        <f t="shared" si="42"/>
        <v>773.60699999999997</v>
      </c>
      <c r="I38" s="25">
        <f t="shared" si="42"/>
        <v>781.97700000000009</v>
      </c>
      <c r="J38" s="25">
        <f t="shared" si="42"/>
        <v>1439.8789999999999</v>
      </c>
      <c r="K38" s="25">
        <f t="shared" si="42"/>
        <v>1910.386</v>
      </c>
      <c r="L38" s="25">
        <f t="shared" si="42"/>
        <v>3905.7720000000004</v>
      </c>
      <c r="M38" s="25">
        <f t="shared" si="42"/>
        <v>3902.0769999999998</v>
      </c>
      <c r="N38" s="25">
        <f t="shared" si="42"/>
        <v>3828.19</v>
      </c>
      <c r="O38" s="25">
        <f t="shared" si="42"/>
        <v>4113.7020000000002</v>
      </c>
      <c r="P38" s="25">
        <f t="shared" si="42"/>
        <v>4105.1939999999995</v>
      </c>
      <c r="Q38" s="25">
        <f t="shared" si="42"/>
        <v>4681.3500000000004</v>
      </c>
      <c r="R38" s="25">
        <f t="shared" si="42"/>
        <v>6622.7730000000001</v>
      </c>
      <c r="S38" s="25">
        <f t="shared" si="42"/>
        <v>7431.7379999999994</v>
      </c>
      <c r="T38" s="25">
        <f t="shared" si="42"/>
        <v>7262.4709999999995</v>
      </c>
      <c r="U38" s="25">
        <f t="shared" si="42"/>
        <v>7728.4689999999991</v>
      </c>
      <c r="V38" s="25">
        <f t="shared" si="42"/>
        <v>7665.8120000000017</v>
      </c>
      <c r="W38" s="25">
        <f t="shared" si="42"/>
        <v>8855.0379999999986</v>
      </c>
      <c r="X38" s="25">
        <f t="shared" si="42"/>
        <v>10593.204000000002</v>
      </c>
      <c r="Y38" s="25">
        <f t="shared" si="42"/>
        <v>11096.555</v>
      </c>
      <c r="Z38" s="25">
        <f t="shared" si="42"/>
        <v>10249.460999999999</v>
      </c>
      <c r="AA38" s="25">
        <f t="shared" si="42"/>
        <v>10175.707000000002</v>
      </c>
      <c r="AB38" s="25">
        <f t="shared" si="42"/>
        <v>12663.927</v>
      </c>
      <c r="AC38" s="25">
        <f t="shared" si="42"/>
        <v>13108.991999999998</v>
      </c>
      <c r="AD38" s="25">
        <f t="shared" si="42"/>
        <v>14523.555</v>
      </c>
      <c r="AE38" s="25">
        <f t="shared" si="42"/>
        <v>15651.690000000002</v>
      </c>
      <c r="AF38" s="25">
        <f t="shared" si="42"/>
        <v>16877.601999999999</v>
      </c>
      <c r="AG38" s="25">
        <f t="shared" si="42"/>
        <v>16825.314000000002</v>
      </c>
      <c r="AH38" s="25">
        <f t="shared" si="42"/>
        <v>17163.781999999999</v>
      </c>
      <c r="AI38" s="25">
        <f t="shared" si="42"/>
        <v>17945.283000000003</v>
      </c>
      <c r="AJ38" s="25">
        <f t="shared" si="42"/>
        <v>18761.659999999996</v>
      </c>
      <c r="AK38" s="25">
        <f>SUM(AK25,AK27)</f>
        <v>19000.416000000001</v>
      </c>
      <c r="AM38" s="25">
        <f>SUM(AM25,AM27)</f>
        <v>773.60699999999997</v>
      </c>
      <c r="AN38" s="25">
        <f t="shared" ref="AN38:AT38" si="43">SUM(AN25,AN27)</f>
        <v>3905.7720000000004</v>
      </c>
      <c r="AO38" s="25">
        <f t="shared" si="43"/>
        <v>4105.1939999999995</v>
      </c>
      <c r="AP38" s="25">
        <f t="shared" si="43"/>
        <v>7262.4709999999995</v>
      </c>
      <c r="AQ38" s="25">
        <f t="shared" si="43"/>
        <v>10593.204000000002</v>
      </c>
      <c r="AR38" s="25">
        <f t="shared" si="43"/>
        <v>12663.927</v>
      </c>
      <c r="AS38" s="25">
        <f t="shared" si="43"/>
        <v>16877.601999999999</v>
      </c>
      <c r="AT38" s="25">
        <f t="shared" si="43"/>
        <v>18761.659999999996</v>
      </c>
      <c r="AU38" s="25">
        <f t="shared" ref="AU38" si="44">SUM(AU25,AU27)</f>
        <v>19000.416000000001</v>
      </c>
    </row>
    <row r="39" spans="2:47" ht="14.5" customHeight="1">
      <c r="B39" s="30"/>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M39" s="45"/>
      <c r="AN39" s="45"/>
      <c r="AO39" s="45"/>
      <c r="AP39" s="45"/>
      <c r="AQ39" s="45"/>
      <c r="AR39" s="45"/>
      <c r="AS39" s="45"/>
      <c r="AT39" s="45"/>
      <c r="AU39" s="45"/>
    </row>
    <row r="40" spans="2:47" ht="14.5" customHeight="1">
      <c r="B40" s="30"/>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M40" s="45"/>
      <c r="AN40" s="45"/>
      <c r="AO40" s="45"/>
      <c r="AP40" s="45"/>
      <c r="AQ40" s="45"/>
      <c r="AR40" s="45"/>
      <c r="AS40" s="45"/>
      <c r="AT40" s="45"/>
      <c r="AU40" s="45"/>
    </row>
    <row r="41" spans="2:47" ht="14.5" customHeight="1">
      <c r="B41" s="30"/>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M41" s="45"/>
      <c r="AN41" s="45"/>
      <c r="AO41" s="45"/>
      <c r="AP41" s="45"/>
      <c r="AQ41" s="45"/>
      <c r="AR41" s="45"/>
      <c r="AS41" s="45"/>
      <c r="AT41" s="45"/>
      <c r="AU41" s="45"/>
    </row>
    <row r="42" spans="2:47" ht="14.5" customHeight="1">
      <c r="B42" s="30"/>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M42" s="45"/>
      <c r="AN42" s="45"/>
      <c r="AO42" s="45"/>
      <c r="AP42" s="45"/>
      <c r="AQ42" s="45"/>
      <c r="AR42" s="45"/>
      <c r="AS42" s="45"/>
      <c r="AT42" s="45"/>
      <c r="AU42" s="45"/>
    </row>
    <row r="43" spans="2:47" ht="14.5" customHeight="1">
      <c r="B43" s="30"/>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M43" s="45"/>
      <c r="AN43" s="45"/>
      <c r="AO43" s="45"/>
      <c r="AP43" s="45"/>
      <c r="AQ43" s="45"/>
      <c r="AR43" s="45"/>
      <c r="AS43" s="45"/>
      <c r="AT43" s="45"/>
      <c r="AU43" s="45"/>
    </row>
    <row r="44" spans="2:47" ht="14.5" customHeight="1">
      <c r="B44" s="30"/>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M44" s="45"/>
      <c r="AN44" s="45"/>
      <c r="AO44" s="45"/>
      <c r="AP44" s="45"/>
      <c r="AQ44" s="45"/>
      <c r="AR44" s="45"/>
      <c r="AS44" s="45"/>
      <c r="AT44" s="45"/>
      <c r="AU44" s="45"/>
    </row>
    <row r="45" spans="2:47" ht="14.5" customHeight="1">
      <c r="B45" s="30"/>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M45" s="45"/>
      <c r="AN45" s="45"/>
      <c r="AO45" s="45"/>
      <c r="AP45" s="45"/>
      <c r="AQ45" s="45"/>
      <c r="AR45" s="45"/>
      <c r="AS45" s="45"/>
      <c r="AT45" s="45"/>
      <c r="AU45" s="45"/>
    </row>
    <row r="46" spans="2:47" ht="14.5" customHeight="1">
      <c r="B46" s="30"/>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M46" s="45"/>
      <c r="AN46" s="45"/>
      <c r="AO46" s="45"/>
      <c r="AP46" s="45"/>
      <c r="AQ46" s="45"/>
      <c r="AR46" s="45"/>
      <c r="AS46" s="45"/>
      <c r="AT46" s="45"/>
      <c r="AU46" s="45"/>
    </row>
    <row r="47" spans="2:47" ht="14.5" customHeight="1">
      <c r="B47" s="30"/>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M47" s="45"/>
      <c r="AN47" s="45"/>
      <c r="AO47" s="45"/>
      <c r="AP47" s="45"/>
      <c r="AQ47" s="45"/>
      <c r="AR47" s="45"/>
      <c r="AS47" s="45"/>
      <c r="AT47" s="45"/>
      <c r="AU47" s="45"/>
    </row>
    <row r="48" spans="2:47" ht="14.5" customHeight="1">
      <c r="B48" s="30"/>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M48" s="45"/>
      <c r="AN48" s="45"/>
      <c r="AO48" s="45"/>
      <c r="AP48" s="45"/>
      <c r="AQ48" s="45"/>
      <c r="AR48" s="45"/>
      <c r="AS48" s="45"/>
      <c r="AT48" s="45"/>
      <c r="AU48" s="45"/>
    </row>
    <row r="49" spans="2:47 16384:16384" ht="14.5" customHeight="1">
      <c r="B49" s="30"/>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M49" s="45"/>
      <c r="AN49" s="45"/>
      <c r="AO49" s="45"/>
      <c r="AP49" s="45"/>
      <c r="AQ49" s="45"/>
      <c r="AR49" s="45"/>
      <c r="AS49" s="45"/>
      <c r="AT49" s="45"/>
      <c r="AU49" s="45"/>
    </row>
    <row r="50" spans="2:47 16384:16384" ht="14.5" customHeight="1">
      <c r="B50" s="131"/>
      <c r="C50" s="132"/>
      <c r="D50" s="132"/>
      <c r="E50" s="132"/>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M50" s="133"/>
      <c r="AN50" s="133"/>
      <c r="AO50" s="133"/>
      <c r="AP50" s="133"/>
      <c r="AQ50" s="133"/>
      <c r="AR50" s="133"/>
      <c r="AS50" s="133"/>
      <c r="AT50" s="133"/>
      <c r="AU50" s="133"/>
    </row>
    <row r="51" spans="2:47 16384:16384" ht="14.5" customHeight="1">
      <c r="B51" s="30"/>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M51" s="45"/>
      <c r="AN51" s="45"/>
      <c r="AO51" s="45"/>
      <c r="AP51" s="45"/>
      <c r="AQ51" s="45"/>
      <c r="AR51" s="45"/>
      <c r="AS51" s="45"/>
      <c r="AT51" s="45"/>
      <c r="AU51" s="45"/>
    </row>
    <row r="52" spans="2:47 16384:16384" ht="14.5" customHeight="1">
      <c r="B52" s="30"/>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M52" s="45"/>
      <c r="AN52" s="45"/>
      <c r="AO52" s="45"/>
      <c r="AP52" s="45"/>
      <c r="AQ52" s="45"/>
      <c r="AR52" s="45"/>
      <c r="AS52" s="45"/>
      <c r="AT52" s="45"/>
      <c r="AU52" s="45"/>
    </row>
    <row r="53" spans="2:47 16384:16384" ht="14.5" customHeight="1">
      <c r="B53" s="30"/>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M53" s="45"/>
      <c r="AN53" s="45"/>
      <c r="AO53" s="45"/>
      <c r="AP53" s="45"/>
      <c r="AQ53" s="45"/>
      <c r="AR53" s="45"/>
      <c r="AS53" s="45"/>
      <c r="AT53" s="45"/>
      <c r="AU53" s="45"/>
    </row>
    <row r="55" spans="2:47 16384:16384" ht="14.5" customHeight="1">
      <c r="B55" s="134"/>
      <c r="C55" s="135"/>
      <c r="D55" s="135"/>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M55" s="136"/>
      <c r="AN55" s="136"/>
      <c r="AO55" s="136"/>
      <c r="AP55" s="136"/>
      <c r="AQ55" s="136"/>
      <c r="AR55" s="136"/>
      <c r="AS55" s="136"/>
      <c r="AT55" s="136"/>
      <c r="AU55" s="136"/>
    </row>
    <row r="56" spans="2:47 16384:16384" ht="14.5" customHeight="1">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XFD56" s="52"/>
    </row>
    <row r="57" spans="2:47 16384:16384" ht="14.5" customHeight="1">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M57" s="53"/>
      <c r="AN57" s="53"/>
      <c r="AO57" s="53"/>
      <c r="AP57" s="53"/>
      <c r="AQ57" s="53"/>
      <c r="AR57" s="53"/>
      <c r="AS57" s="53"/>
      <c r="AT57" s="53"/>
      <c r="AU57" s="53"/>
      <c r="XFD57" s="53"/>
    </row>
    <row r="58" spans="2:47 16384:16384" ht="14.5" customHeight="1">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row>
    <row r="59" spans="2:47 16384:16384" ht="14.5" customHeight="1">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row>
    <row r="60" spans="2:47 16384:16384" ht="14.5" customHeight="1">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row>
    <row r="61" spans="2:47 16384:16384" ht="14.5" customHeight="1">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row>
    <row r="62" spans="2:47 16384:16384" ht="14.5" customHeight="1">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row>
    <row r="63" spans="2:47 16384:16384" ht="14.5" customHeight="1">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row>
    <row r="64" spans="2:47 16384:16384" ht="14.5" customHeight="1">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row>
    <row r="65" spans="6:37" ht="14.5" customHeight="1">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row>
    <row r="66" spans="6:37" ht="14.5" customHeight="1">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row>
    <row r="67" spans="6:37" ht="14.5" customHeight="1">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row>
    <row r="68" spans="6:37" ht="14.5" customHeight="1">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row>
    <row r="70" spans="6:37" ht="14.5" customHeight="1">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row>
  </sheetData>
  <pageMargins left="0.511811024" right="0.511811024" top="0.78740157499999996" bottom="0.78740157499999996" header="0.31496062000000002" footer="0.31496062000000002"/>
  <pageSetup paperSize="9" orientation="portrait" r:id="rId1"/>
  <ignoredErrors>
    <ignoredError sqref="AM17:AT17"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5CEC5-D74A-434D-A578-244A381FA8F5}">
  <sheetPr>
    <tabColor theme="1"/>
  </sheetPr>
  <dimension ref="A1:XDT132"/>
  <sheetViews>
    <sheetView showGridLines="0" zoomScaleNormal="100" workbookViewId="0"/>
  </sheetViews>
  <sheetFormatPr defaultColWidth="11.54296875" defaultRowHeight="14.5" customHeight="1"/>
  <cols>
    <col min="1" max="1" width="2.54296875" style="1" customWidth="1"/>
    <col min="2" max="2" width="42.81640625" style="1" customWidth="1"/>
    <col min="3" max="3" width="15.81640625" style="2" customWidth="1"/>
    <col min="4" max="5" width="14.36328125" style="2" customWidth="1"/>
    <col min="6" max="6" width="13.81640625" style="2" customWidth="1"/>
    <col min="7" max="7" width="14.36328125" style="2" customWidth="1"/>
    <col min="8" max="16384" width="11.54296875" style="2"/>
  </cols>
  <sheetData>
    <row r="1" spans="1:12" s="9" customFormat="1" ht="14.5" customHeight="1">
      <c r="A1" s="8"/>
      <c r="B1" s="8"/>
    </row>
    <row r="2" spans="1:12" s="9" customFormat="1" ht="14.5" customHeight="1">
      <c r="A2" s="8"/>
      <c r="B2" s="8"/>
    </row>
    <row r="3" spans="1:12" s="9" customFormat="1" ht="14.5" customHeight="1">
      <c r="A3" s="8"/>
      <c r="B3" s="8"/>
    </row>
    <row r="4" spans="1:12" s="9" customFormat="1" ht="14.5" customHeight="1">
      <c r="A4" s="8"/>
      <c r="B4" s="8"/>
    </row>
    <row r="5" spans="1:12" s="9" customFormat="1" ht="14.5" customHeight="1">
      <c r="A5" s="8"/>
      <c r="B5" s="8"/>
    </row>
    <row r="6" spans="1:12" s="9" customFormat="1" ht="14.5" customHeight="1">
      <c r="A6" s="8"/>
      <c r="B6" s="8"/>
    </row>
    <row r="7" spans="1:12" s="9" customFormat="1" ht="14.5" customHeight="1">
      <c r="A7" s="8"/>
      <c r="B7" s="134"/>
      <c r="C7" s="151"/>
      <c r="D7" s="151"/>
      <c r="E7" s="151"/>
      <c r="F7" s="151"/>
      <c r="G7" s="151"/>
      <c r="H7" s="151"/>
      <c r="I7" s="151"/>
      <c r="J7" s="2"/>
      <c r="K7" s="135"/>
      <c r="L7" s="135"/>
    </row>
    <row r="8" spans="1:12" s="9" customFormat="1" ht="14.5" customHeight="1">
      <c r="A8" s="8"/>
      <c r="B8" s="137" t="s">
        <v>860</v>
      </c>
      <c r="C8" s="138">
        <f>Summary!$B$7</f>
        <v>45382</v>
      </c>
      <c r="D8" s="138"/>
      <c r="E8" s="138"/>
      <c r="F8" s="138"/>
      <c r="G8" s="138"/>
      <c r="H8" s="138"/>
      <c r="I8" s="138"/>
      <c r="J8" s="2"/>
      <c r="K8" s="113"/>
      <c r="L8" s="113"/>
    </row>
    <row r="9" spans="1:12" s="9" customFormat="1" ht="14.5" customHeight="1">
      <c r="A9" s="8"/>
      <c r="B9" s="8"/>
      <c r="C9" s="3"/>
      <c r="D9" s="3"/>
      <c r="E9" s="3"/>
      <c r="F9" s="3"/>
      <c r="G9" s="3"/>
      <c r="H9" s="3"/>
      <c r="I9" s="3"/>
      <c r="K9" s="22"/>
      <c r="L9" s="22"/>
    </row>
    <row r="10" spans="1:12" s="9" customFormat="1" ht="31">
      <c r="A10" s="8"/>
      <c r="B10" s="5" t="s">
        <v>389</v>
      </c>
      <c r="C10" s="7" t="s">
        <v>390</v>
      </c>
      <c r="D10" s="139" t="s">
        <v>391</v>
      </c>
      <c r="E10" s="7" t="s">
        <v>392</v>
      </c>
      <c r="F10" s="139" t="s">
        <v>393</v>
      </c>
      <c r="G10" s="139" t="s">
        <v>394</v>
      </c>
      <c r="H10" s="139" t="s">
        <v>395</v>
      </c>
      <c r="I10" s="7" t="s">
        <v>867</v>
      </c>
      <c r="J10" s="2"/>
      <c r="K10" s="6" t="s">
        <v>809</v>
      </c>
      <c r="L10" s="6" t="s">
        <v>866</v>
      </c>
    </row>
    <row r="11" spans="1:12" s="9" customFormat="1" ht="14.5" customHeight="1">
      <c r="A11" s="8"/>
      <c r="B11" s="30" t="s">
        <v>168</v>
      </c>
      <c r="C11" s="144" t="s">
        <v>39</v>
      </c>
      <c r="D11" s="145" t="s">
        <v>396</v>
      </c>
      <c r="E11" s="146">
        <v>45839</v>
      </c>
      <c r="F11" s="145" t="s">
        <v>397</v>
      </c>
      <c r="G11" s="145" t="s">
        <v>397</v>
      </c>
      <c r="H11" s="145" t="s">
        <v>398</v>
      </c>
      <c r="I11" s="166">
        <v>26.923999999999999</v>
      </c>
      <c r="K11" s="167">
        <v>31.99</v>
      </c>
      <c r="L11" s="167">
        <v>47.276000000000003</v>
      </c>
    </row>
    <row r="12" spans="1:12" s="9" customFormat="1" ht="14.5" customHeight="1">
      <c r="A12" s="8"/>
      <c r="B12" s="30" t="s">
        <v>82</v>
      </c>
      <c r="C12" s="147" t="s">
        <v>403</v>
      </c>
      <c r="D12" s="145" t="s">
        <v>404</v>
      </c>
      <c r="E12" s="146">
        <v>46357</v>
      </c>
      <c r="F12" s="145" t="s">
        <v>405</v>
      </c>
      <c r="G12" s="145" t="s">
        <v>406</v>
      </c>
      <c r="H12" s="145" t="s">
        <v>407</v>
      </c>
      <c r="I12" s="166">
        <v>25.256</v>
      </c>
      <c r="K12" s="167">
        <v>24.416</v>
      </c>
      <c r="L12" s="167">
        <v>30.768999999999998</v>
      </c>
    </row>
    <row r="13" spans="1:12" s="9" customFormat="1" ht="14.5" customHeight="1">
      <c r="A13" s="8"/>
      <c r="B13" s="30" t="s">
        <v>91</v>
      </c>
      <c r="C13" s="147" t="s">
        <v>409</v>
      </c>
      <c r="D13" s="145" t="s">
        <v>404</v>
      </c>
      <c r="E13" s="146">
        <v>47453</v>
      </c>
      <c r="F13" s="145" t="s">
        <v>405</v>
      </c>
      <c r="G13" s="145" t="s">
        <v>406</v>
      </c>
      <c r="H13" s="145" t="s">
        <v>410</v>
      </c>
      <c r="I13" s="166">
        <v>207.98400000000001</v>
      </c>
      <c r="J13" s="130"/>
      <c r="K13" s="167">
        <v>201.16499999999999</v>
      </c>
      <c r="L13" s="167">
        <v>218.04</v>
      </c>
    </row>
    <row r="14" spans="1:12" s="9" customFormat="1" ht="14.5" customHeight="1">
      <c r="A14" s="8"/>
      <c r="B14" s="30" t="s">
        <v>415</v>
      </c>
      <c r="C14" s="147" t="s">
        <v>416</v>
      </c>
      <c r="D14" s="145" t="s">
        <v>404</v>
      </c>
      <c r="E14" s="146">
        <v>45413</v>
      </c>
      <c r="F14" s="145" t="s">
        <v>405</v>
      </c>
      <c r="G14" s="145" t="s">
        <v>417</v>
      </c>
      <c r="H14" s="145" t="s">
        <v>418</v>
      </c>
      <c r="I14" s="166">
        <v>177.31</v>
      </c>
      <c r="J14" s="29"/>
      <c r="K14" s="167">
        <v>172.27699999999999</v>
      </c>
      <c r="L14" s="167">
        <v>325.31</v>
      </c>
    </row>
    <row r="15" spans="1:12" s="9" customFormat="1" ht="14.5" customHeight="1">
      <c r="A15" s="8"/>
      <c r="B15" s="30" t="s">
        <v>415</v>
      </c>
      <c r="C15" s="147" t="s">
        <v>419</v>
      </c>
      <c r="D15" s="145" t="s">
        <v>404</v>
      </c>
      <c r="E15" s="146">
        <v>46143</v>
      </c>
      <c r="F15" s="145" t="s">
        <v>405</v>
      </c>
      <c r="G15" s="145" t="s">
        <v>417</v>
      </c>
      <c r="H15" s="145" t="s">
        <v>420</v>
      </c>
      <c r="I15" s="166">
        <v>175.565</v>
      </c>
      <c r="J15" s="43"/>
      <c r="K15" s="167">
        <v>170.541</v>
      </c>
      <c r="L15" s="167">
        <v>177.16300000000001</v>
      </c>
    </row>
    <row r="16" spans="1:12" s="9" customFormat="1" ht="14.5" customHeight="1">
      <c r="A16" s="8"/>
      <c r="B16" s="30" t="s">
        <v>415</v>
      </c>
      <c r="C16" s="147" t="s">
        <v>421</v>
      </c>
      <c r="D16" s="145" t="s">
        <v>404</v>
      </c>
      <c r="E16" s="146">
        <v>46143</v>
      </c>
      <c r="F16" s="145" t="s">
        <v>405</v>
      </c>
      <c r="G16" s="145" t="s">
        <v>417</v>
      </c>
      <c r="H16" s="145" t="s">
        <v>422</v>
      </c>
      <c r="I16" s="166">
        <v>253.428</v>
      </c>
      <c r="J16" s="130"/>
      <c r="K16" s="167">
        <v>245.96199999999999</v>
      </c>
      <c r="L16" s="167">
        <v>243.44200000000001</v>
      </c>
    </row>
    <row r="17" spans="1:12" s="9" customFormat="1" ht="14.5" customHeight="1">
      <c r="A17" s="8"/>
      <c r="B17" s="30" t="s">
        <v>415</v>
      </c>
      <c r="C17" s="147" t="s">
        <v>423</v>
      </c>
      <c r="D17" s="145" t="s">
        <v>404</v>
      </c>
      <c r="E17" s="146">
        <v>46508</v>
      </c>
      <c r="F17" s="145" t="s">
        <v>405</v>
      </c>
      <c r="G17" s="145" t="s">
        <v>424</v>
      </c>
      <c r="H17" s="145" t="s">
        <v>425</v>
      </c>
      <c r="I17" s="166">
        <v>201.203</v>
      </c>
      <c r="K17" s="167">
        <v>195.54400000000001</v>
      </c>
      <c r="L17" s="167">
        <v>193.298</v>
      </c>
    </row>
    <row r="18" spans="1:12" s="9" customFormat="1" ht="14.5" customHeight="1">
      <c r="A18" s="8"/>
      <c r="B18" s="30" t="s">
        <v>415</v>
      </c>
      <c r="C18" s="147" t="s">
        <v>426</v>
      </c>
      <c r="D18" s="145" t="s">
        <v>404</v>
      </c>
      <c r="E18" s="146">
        <v>46997</v>
      </c>
      <c r="F18" s="145" t="s">
        <v>405</v>
      </c>
      <c r="G18" s="145" t="s">
        <v>424</v>
      </c>
      <c r="H18" s="145" t="s">
        <v>427</v>
      </c>
      <c r="I18" s="166">
        <v>141.173</v>
      </c>
      <c r="K18" s="167">
        <v>140.297</v>
      </c>
      <c r="L18" s="167">
        <v>135.583</v>
      </c>
    </row>
    <row r="19" spans="1:12" s="9" customFormat="1" ht="14.5" customHeight="1">
      <c r="A19" s="8"/>
      <c r="B19" s="30" t="s">
        <v>415</v>
      </c>
      <c r="C19" s="147" t="s">
        <v>428</v>
      </c>
      <c r="D19" s="145" t="s">
        <v>404</v>
      </c>
      <c r="E19" s="146">
        <v>46997</v>
      </c>
      <c r="F19" s="145" t="s">
        <v>429</v>
      </c>
      <c r="G19" s="145" t="s">
        <v>424</v>
      </c>
      <c r="H19" s="145" t="s">
        <v>427</v>
      </c>
      <c r="I19" s="166">
        <v>65.522000000000006</v>
      </c>
      <c r="K19" s="167">
        <v>63.768999999999998</v>
      </c>
      <c r="L19" s="167">
        <v>62.938000000000002</v>
      </c>
    </row>
    <row r="20" spans="1:12" s="9" customFormat="1" ht="14.5" customHeight="1">
      <c r="A20" s="8"/>
      <c r="B20" s="30" t="s">
        <v>415</v>
      </c>
      <c r="C20" s="147" t="s">
        <v>430</v>
      </c>
      <c r="D20" s="145" t="s">
        <v>404</v>
      </c>
      <c r="E20" s="146">
        <v>47178</v>
      </c>
      <c r="F20" s="145" t="s">
        <v>405</v>
      </c>
      <c r="G20" s="145" t="s">
        <v>431</v>
      </c>
      <c r="H20" s="145" t="s">
        <v>432</v>
      </c>
      <c r="I20" s="166">
        <v>891.15300000000002</v>
      </c>
      <c r="K20" s="167">
        <v>965.56299999999999</v>
      </c>
      <c r="L20" s="167">
        <v>935.80700000000002</v>
      </c>
    </row>
    <row r="21" spans="1:12" s="9" customFormat="1" ht="14.5" customHeight="1">
      <c r="A21" s="8"/>
      <c r="B21" s="30" t="s">
        <v>415</v>
      </c>
      <c r="C21" s="147" t="s">
        <v>433</v>
      </c>
      <c r="D21" s="145" t="s">
        <v>404</v>
      </c>
      <c r="E21" s="146">
        <v>46905</v>
      </c>
      <c r="F21" s="145" t="s">
        <v>405</v>
      </c>
      <c r="G21" s="145" t="s">
        <v>434</v>
      </c>
      <c r="H21" s="145" t="s">
        <v>435</v>
      </c>
      <c r="I21" s="166">
        <v>74.132000000000005</v>
      </c>
      <c r="K21" s="167">
        <v>71.477999999999994</v>
      </c>
      <c r="L21" s="167">
        <v>80.95</v>
      </c>
    </row>
    <row r="22" spans="1:12" s="9" customFormat="1" ht="14.5" customHeight="1">
      <c r="A22" s="8"/>
      <c r="B22" s="30" t="s">
        <v>436</v>
      </c>
      <c r="C22" s="147" t="s">
        <v>438</v>
      </c>
      <c r="D22" s="145" t="s">
        <v>404</v>
      </c>
      <c r="E22" s="146">
        <v>47788</v>
      </c>
      <c r="F22" s="145" t="s">
        <v>405</v>
      </c>
      <c r="G22" s="145" t="s">
        <v>434</v>
      </c>
      <c r="H22" s="145" t="s">
        <v>439</v>
      </c>
      <c r="I22" s="166">
        <v>40.734000000000002</v>
      </c>
      <c r="K22" s="167">
        <v>39.295000000000002</v>
      </c>
      <c r="L22" s="167">
        <v>41.024999999999999</v>
      </c>
    </row>
    <row r="23" spans="1:12" s="9" customFormat="1" ht="14.5" customHeight="1">
      <c r="A23" s="8"/>
      <c r="B23" s="30" t="s">
        <v>440</v>
      </c>
      <c r="C23" s="147" t="s">
        <v>442</v>
      </c>
      <c r="D23" s="145" t="s">
        <v>404</v>
      </c>
      <c r="E23" s="146">
        <v>47635</v>
      </c>
      <c r="F23" s="145" t="s">
        <v>405</v>
      </c>
      <c r="G23" s="145" t="s">
        <v>434</v>
      </c>
      <c r="H23" s="145" t="s">
        <v>443</v>
      </c>
      <c r="I23" s="166">
        <v>160.94999999999999</v>
      </c>
      <c r="K23" s="167">
        <v>155.81899999999999</v>
      </c>
      <c r="L23" s="167">
        <v>169.99299999999999</v>
      </c>
    </row>
    <row r="24" spans="1:12" s="9" customFormat="1" ht="14.5" customHeight="1">
      <c r="A24" s="8"/>
      <c r="B24" s="30" t="s">
        <v>445</v>
      </c>
      <c r="C24" s="147" t="s">
        <v>446</v>
      </c>
      <c r="D24" s="145" t="s">
        <v>404</v>
      </c>
      <c r="E24" s="146">
        <v>45292</v>
      </c>
      <c r="F24" s="145" t="s">
        <v>424</v>
      </c>
      <c r="G24" s="145" t="s">
        <v>424</v>
      </c>
      <c r="H24" s="145" t="s">
        <v>447</v>
      </c>
      <c r="I24" s="166">
        <v>0</v>
      </c>
      <c r="K24" s="167">
        <v>777.61500000000001</v>
      </c>
      <c r="L24" s="167">
        <v>695.89599999999996</v>
      </c>
    </row>
    <row r="25" spans="1:12" s="9" customFormat="1" ht="14.5" customHeight="1">
      <c r="A25" s="8"/>
      <c r="B25" s="30" t="s">
        <v>452</v>
      </c>
      <c r="C25" s="147" t="s">
        <v>454</v>
      </c>
      <c r="D25" s="145" t="s">
        <v>404</v>
      </c>
      <c r="E25" s="146">
        <v>45809</v>
      </c>
      <c r="F25" s="145" t="s">
        <v>405</v>
      </c>
      <c r="G25" s="145" t="s">
        <v>424</v>
      </c>
      <c r="H25" s="145" t="s">
        <v>455</v>
      </c>
      <c r="I25" s="166">
        <v>674.66600000000005</v>
      </c>
      <c r="K25" s="167">
        <v>653.18399999999997</v>
      </c>
      <c r="L25" s="167">
        <v>680.18799999999999</v>
      </c>
    </row>
    <row r="26" spans="1:12" s="9" customFormat="1" ht="14.5" customHeight="1">
      <c r="A26" s="8"/>
      <c r="B26" s="30" t="s">
        <v>811</v>
      </c>
      <c r="C26" s="144" t="s">
        <v>39</v>
      </c>
      <c r="D26" s="145" t="s">
        <v>404</v>
      </c>
      <c r="E26" s="146">
        <v>45809</v>
      </c>
      <c r="F26" s="145" t="s">
        <v>424</v>
      </c>
      <c r="G26" s="145" t="s">
        <v>424</v>
      </c>
      <c r="H26" s="145" t="s">
        <v>896</v>
      </c>
      <c r="I26" s="166">
        <v>312.10300000000001</v>
      </c>
      <c r="K26" s="167">
        <v>218.29900000000001</v>
      </c>
      <c r="L26" s="167">
        <v>0</v>
      </c>
    </row>
    <row r="27" spans="1:12" s="9" customFormat="1" ht="14.5" customHeight="1">
      <c r="A27" s="8"/>
      <c r="B27" s="30" t="s">
        <v>473</v>
      </c>
      <c r="C27" s="147" t="s">
        <v>474</v>
      </c>
      <c r="D27" s="145" t="s">
        <v>404</v>
      </c>
      <c r="E27" s="146">
        <v>48670</v>
      </c>
      <c r="F27" s="145" t="s">
        <v>405</v>
      </c>
      <c r="G27" s="145" t="s">
        <v>434</v>
      </c>
      <c r="H27" s="145" t="s">
        <v>475</v>
      </c>
      <c r="I27" s="166">
        <v>132.99299999999999</v>
      </c>
      <c r="K27" s="167">
        <v>0</v>
      </c>
      <c r="L27" s="167">
        <v>0</v>
      </c>
    </row>
    <row r="28" spans="1:12" s="9" customFormat="1" ht="14.5" customHeight="1">
      <c r="A28" s="8"/>
      <c r="B28" s="30" t="s">
        <v>143</v>
      </c>
      <c r="C28" s="147" t="s">
        <v>477</v>
      </c>
      <c r="D28" s="145" t="s">
        <v>404</v>
      </c>
      <c r="E28" s="146">
        <v>45231</v>
      </c>
      <c r="F28" s="149" t="s">
        <v>478</v>
      </c>
      <c r="G28" s="149" t="s">
        <v>478</v>
      </c>
      <c r="H28" s="145" t="s">
        <v>418</v>
      </c>
      <c r="I28" s="166">
        <v>0</v>
      </c>
      <c r="K28" s="167">
        <v>0</v>
      </c>
      <c r="L28" s="167">
        <v>0</v>
      </c>
    </row>
    <row r="29" spans="1:12" s="9" customFormat="1" ht="14.5" customHeight="1">
      <c r="A29" s="8"/>
      <c r="B29" s="30" t="s">
        <v>862</v>
      </c>
      <c r="C29" s="147" t="s">
        <v>863</v>
      </c>
      <c r="D29" s="145" t="s">
        <v>404</v>
      </c>
      <c r="E29" s="146">
        <v>49461</v>
      </c>
      <c r="F29" s="145" t="s">
        <v>405</v>
      </c>
      <c r="G29" s="145" t="s">
        <v>434</v>
      </c>
      <c r="H29" s="145" t="s">
        <v>864</v>
      </c>
      <c r="I29" s="166">
        <v>230.33799999999999</v>
      </c>
      <c r="K29" s="167">
        <v>0</v>
      </c>
      <c r="L29" s="167">
        <v>0</v>
      </c>
    </row>
    <row r="30" spans="1:12" s="9" customFormat="1" ht="14.5" customHeight="1">
      <c r="A30" s="8"/>
      <c r="B30" s="30" t="s">
        <v>862</v>
      </c>
      <c r="C30" s="147" t="s">
        <v>865</v>
      </c>
      <c r="D30" s="145" t="s">
        <v>404</v>
      </c>
      <c r="E30" s="146">
        <v>51653</v>
      </c>
      <c r="F30" s="145" t="s">
        <v>405</v>
      </c>
      <c r="G30" s="145" t="s">
        <v>434</v>
      </c>
      <c r="H30" s="145" t="s">
        <v>410</v>
      </c>
      <c r="I30" s="166">
        <v>595.92200000000003</v>
      </c>
      <c r="K30" s="167">
        <v>0</v>
      </c>
      <c r="L30" s="167">
        <v>0</v>
      </c>
    </row>
    <row r="31" spans="1:12" s="9" customFormat="1" ht="14.5" customHeight="1">
      <c r="A31" s="8"/>
      <c r="B31" s="30" t="s">
        <v>71</v>
      </c>
      <c r="C31" s="144" t="s">
        <v>39</v>
      </c>
      <c r="D31" s="145" t="s">
        <v>399</v>
      </c>
      <c r="E31" s="146">
        <v>47757</v>
      </c>
      <c r="F31" s="145" t="s">
        <v>397</v>
      </c>
      <c r="G31" s="145" t="s">
        <v>397</v>
      </c>
      <c r="H31" s="145" t="s">
        <v>400</v>
      </c>
      <c r="I31" s="166">
        <v>101.544</v>
      </c>
      <c r="K31" s="167">
        <v>105.268</v>
      </c>
      <c r="L31" s="167">
        <v>116.04</v>
      </c>
    </row>
    <row r="32" spans="1:12" s="9" customFormat="1" ht="14.5" customHeight="1">
      <c r="A32" s="8"/>
      <c r="B32" s="30" t="s">
        <v>215</v>
      </c>
      <c r="C32" s="144" t="s">
        <v>39</v>
      </c>
      <c r="D32" s="145" t="s">
        <v>399</v>
      </c>
      <c r="E32" s="146">
        <v>50222</v>
      </c>
      <c r="F32" s="145" t="s">
        <v>397</v>
      </c>
      <c r="G32" s="145" t="s">
        <v>397</v>
      </c>
      <c r="H32" s="145" t="s">
        <v>401</v>
      </c>
      <c r="I32" s="166">
        <v>83.024000000000001</v>
      </c>
      <c r="K32" s="167">
        <v>84.474999999999994</v>
      </c>
      <c r="L32" s="167">
        <v>88.540999999999997</v>
      </c>
    </row>
    <row r="33" spans="1:12" s="9" customFormat="1" ht="14.5" customHeight="1">
      <c r="A33" s="8"/>
      <c r="B33" s="30" t="s">
        <v>82</v>
      </c>
      <c r="C33" s="144" t="s">
        <v>39</v>
      </c>
      <c r="D33" s="145" t="s">
        <v>399</v>
      </c>
      <c r="E33" s="146">
        <v>48580</v>
      </c>
      <c r="F33" s="145" t="s">
        <v>397</v>
      </c>
      <c r="G33" s="145" t="s">
        <v>397</v>
      </c>
      <c r="H33" s="145" t="s">
        <v>402</v>
      </c>
      <c r="I33" s="166">
        <v>211.39599999999999</v>
      </c>
      <c r="K33" s="167">
        <v>215.214</v>
      </c>
      <c r="L33" s="167">
        <v>225.45599999999999</v>
      </c>
    </row>
    <row r="34" spans="1:12" s="9" customFormat="1" ht="14.5" customHeight="1">
      <c r="A34" s="8"/>
      <c r="B34" s="30" t="s">
        <v>91</v>
      </c>
      <c r="C34" s="144" t="s">
        <v>39</v>
      </c>
      <c r="D34" s="145" t="s">
        <v>399</v>
      </c>
      <c r="E34" s="146">
        <v>49004</v>
      </c>
      <c r="F34" s="145" t="s">
        <v>397</v>
      </c>
      <c r="G34" s="145" t="s">
        <v>397</v>
      </c>
      <c r="H34" s="145" t="s">
        <v>408</v>
      </c>
      <c r="I34" s="166">
        <v>790.15899999999999</v>
      </c>
      <c r="K34" s="167">
        <v>801.93700000000001</v>
      </c>
      <c r="L34" s="167">
        <v>833.07600000000002</v>
      </c>
    </row>
    <row r="35" spans="1:12" s="9" customFormat="1" ht="14.5" customHeight="1">
      <c r="A35" s="8"/>
      <c r="B35" s="30" t="s">
        <v>440</v>
      </c>
      <c r="C35" s="144" t="s">
        <v>39</v>
      </c>
      <c r="D35" s="145" t="s">
        <v>399</v>
      </c>
      <c r="E35" s="146">
        <v>49096</v>
      </c>
      <c r="F35" s="145" t="s">
        <v>397</v>
      </c>
      <c r="G35" s="145" t="s">
        <v>397</v>
      </c>
      <c r="H35" s="145" t="s">
        <v>441</v>
      </c>
      <c r="I35" s="166">
        <v>611.91499999999996</v>
      </c>
      <c r="K35" s="167">
        <v>620.45699999999999</v>
      </c>
      <c r="L35" s="167">
        <v>642.89200000000005</v>
      </c>
    </row>
    <row r="36" spans="1:12" s="9" customFormat="1" ht="14.5" customHeight="1">
      <c r="A36" s="8"/>
      <c r="B36" s="30" t="s">
        <v>436</v>
      </c>
      <c r="C36" s="144" t="s">
        <v>39</v>
      </c>
      <c r="D36" s="145" t="s">
        <v>399</v>
      </c>
      <c r="E36" s="146">
        <v>48519</v>
      </c>
      <c r="F36" s="145" t="s">
        <v>397</v>
      </c>
      <c r="G36" s="145" t="s">
        <v>397</v>
      </c>
      <c r="H36" s="145" t="s">
        <v>437</v>
      </c>
      <c r="I36" s="166">
        <v>112.714</v>
      </c>
      <c r="K36" s="167">
        <v>114.741</v>
      </c>
      <c r="L36" s="167">
        <v>120.19199999999999</v>
      </c>
    </row>
    <row r="37" spans="1:12" s="9" customFormat="1" ht="14.5" customHeight="1">
      <c r="A37" s="8"/>
      <c r="B37" s="30" t="s">
        <v>471</v>
      </c>
      <c r="C37" s="148" t="s">
        <v>39</v>
      </c>
      <c r="D37" s="145" t="s">
        <v>399</v>
      </c>
      <c r="E37" s="146">
        <v>49096</v>
      </c>
      <c r="F37" s="145" t="s">
        <v>397</v>
      </c>
      <c r="G37" s="145" t="s">
        <v>397</v>
      </c>
      <c r="H37" s="145" t="s">
        <v>472</v>
      </c>
      <c r="I37" s="166">
        <v>174.26499999999999</v>
      </c>
      <c r="K37" s="167">
        <v>0</v>
      </c>
      <c r="L37" s="167">
        <v>0</v>
      </c>
    </row>
    <row r="38" spans="1:12" s="9" customFormat="1" ht="14.5" customHeight="1">
      <c r="A38" s="8"/>
      <c r="B38" s="30" t="s">
        <v>473</v>
      </c>
      <c r="C38" s="148" t="s">
        <v>39</v>
      </c>
      <c r="D38" s="145" t="s">
        <v>399</v>
      </c>
      <c r="E38" s="146">
        <v>49400</v>
      </c>
      <c r="F38" s="145" t="s">
        <v>397</v>
      </c>
      <c r="G38" s="145" t="s">
        <v>397</v>
      </c>
      <c r="H38" s="145" t="s">
        <v>476</v>
      </c>
      <c r="I38" s="166">
        <v>412.31400000000002</v>
      </c>
      <c r="K38" s="167">
        <v>0</v>
      </c>
      <c r="L38" s="167">
        <v>0</v>
      </c>
    </row>
    <row r="39" spans="1:12" s="9" customFormat="1" ht="14.5" customHeight="1">
      <c r="A39" s="8"/>
      <c r="B39" s="30" t="s">
        <v>100</v>
      </c>
      <c r="C39" s="144" t="s">
        <v>39</v>
      </c>
      <c r="D39" s="145" t="s">
        <v>411</v>
      </c>
      <c r="E39" s="146">
        <v>50526</v>
      </c>
      <c r="F39" s="145" t="s">
        <v>397</v>
      </c>
      <c r="G39" s="145" t="s">
        <v>412</v>
      </c>
      <c r="H39" s="145" t="s">
        <v>413</v>
      </c>
      <c r="I39" s="166">
        <v>279.71600000000001</v>
      </c>
      <c r="K39" s="167">
        <v>282.25599999999997</v>
      </c>
      <c r="L39" s="167">
        <v>293.18299999999999</v>
      </c>
    </row>
    <row r="40" spans="1:12" s="9" customFormat="1" ht="14.5" customHeight="1">
      <c r="A40" s="8"/>
      <c r="B40" s="30" t="s">
        <v>106</v>
      </c>
      <c r="C40" s="144" t="s">
        <v>39</v>
      </c>
      <c r="D40" s="145" t="s">
        <v>411</v>
      </c>
      <c r="E40" s="146">
        <v>50771</v>
      </c>
      <c r="F40" s="145" t="s">
        <v>397</v>
      </c>
      <c r="G40" s="145" t="s">
        <v>412</v>
      </c>
      <c r="H40" s="145" t="s">
        <v>414</v>
      </c>
      <c r="I40" s="166">
        <v>260.84300000000002</v>
      </c>
      <c r="K40" s="167">
        <v>264.13799999999998</v>
      </c>
      <c r="L40" s="167">
        <v>277.60899999999998</v>
      </c>
    </row>
    <row r="41" spans="1:12" s="9" customFormat="1" ht="14.5" customHeight="1">
      <c r="A41" s="8"/>
      <c r="B41" s="30" t="s">
        <v>119</v>
      </c>
      <c r="C41" s="144" t="s">
        <v>39</v>
      </c>
      <c r="D41" s="145" t="s">
        <v>411</v>
      </c>
      <c r="E41" s="146">
        <v>50710</v>
      </c>
      <c r="F41" s="145" t="s">
        <v>397</v>
      </c>
      <c r="G41" s="145" t="s">
        <v>412</v>
      </c>
      <c r="H41" s="145" t="s">
        <v>444</v>
      </c>
      <c r="I41" s="166">
        <v>181.80600000000001</v>
      </c>
      <c r="K41" s="167">
        <v>183.126</v>
      </c>
      <c r="L41" s="167">
        <v>188.94900000000001</v>
      </c>
    </row>
    <row r="42" spans="1:12" s="9" customFormat="1" ht="14.5" customHeight="1">
      <c r="A42" s="8"/>
      <c r="B42" s="30" t="s">
        <v>807</v>
      </c>
      <c r="C42" s="144" t="s">
        <v>39</v>
      </c>
      <c r="D42" s="145" t="s">
        <v>411</v>
      </c>
      <c r="E42" s="146">
        <v>52413</v>
      </c>
      <c r="F42" s="145" t="s">
        <v>397</v>
      </c>
      <c r="G42" s="145" t="s">
        <v>412</v>
      </c>
      <c r="H42" s="145" t="s">
        <v>448</v>
      </c>
      <c r="I42" s="166">
        <v>585.95000000000005</v>
      </c>
      <c r="K42" s="167">
        <v>591.22500000000002</v>
      </c>
      <c r="L42" s="167">
        <v>521.43200000000002</v>
      </c>
    </row>
    <row r="43" spans="1:12" s="9" customFormat="1" ht="14.5" customHeight="1">
      <c r="A43" s="8"/>
      <c r="B43" s="30" t="s">
        <v>143</v>
      </c>
      <c r="C43" s="144" t="s">
        <v>39</v>
      </c>
      <c r="D43" s="145" t="s">
        <v>411</v>
      </c>
      <c r="E43" s="146">
        <v>52718</v>
      </c>
      <c r="F43" s="145" t="s">
        <v>397</v>
      </c>
      <c r="G43" s="145" t="s">
        <v>412</v>
      </c>
      <c r="H43" s="145" t="s">
        <v>479</v>
      </c>
      <c r="I43" s="166">
        <v>463.54500000000002</v>
      </c>
      <c r="K43" s="167">
        <v>0</v>
      </c>
      <c r="L43" s="167">
        <v>0</v>
      </c>
    </row>
    <row r="44" spans="1:12" s="9" customFormat="1" ht="14.5" customHeight="1">
      <c r="A44" s="8"/>
      <c r="B44" s="30" t="s">
        <v>449</v>
      </c>
      <c r="C44" s="144" t="s">
        <v>39</v>
      </c>
      <c r="D44" s="145" t="s">
        <v>450</v>
      </c>
      <c r="E44" s="146">
        <v>51683</v>
      </c>
      <c r="F44" s="145" t="s">
        <v>405</v>
      </c>
      <c r="G44" s="145" t="s">
        <v>405</v>
      </c>
      <c r="H44" s="145" t="s">
        <v>451</v>
      </c>
      <c r="I44" s="166">
        <v>349.911</v>
      </c>
      <c r="K44" s="167">
        <v>342.81599999999997</v>
      </c>
      <c r="L44" s="167">
        <v>224.41900000000001</v>
      </c>
    </row>
    <row r="45" spans="1:12" s="9" customFormat="1" ht="14.5" customHeight="1">
      <c r="A45" s="8"/>
      <c r="B45" s="30" t="s">
        <v>868</v>
      </c>
      <c r="C45" s="144" t="s">
        <v>39</v>
      </c>
      <c r="D45" s="145" t="s">
        <v>450</v>
      </c>
      <c r="E45" s="146">
        <v>51683</v>
      </c>
      <c r="F45" s="145" t="s">
        <v>405</v>
      </c>
      <c r="G45" s="145" t="s">
        <v>405</v>
      </c>
      <c r="H45" s="145" t="s">
        <v>869</v>
      </c>
      <c r="I45" s="166">
        <v>304.39400000000001</v>
      </c>
      <c r="K45" s="167">
        <v>215.148</v>
      </c>
      <c r="L45" s="167">
        <v>0</v>
      </c>
    </row>
    <row r="46" spans="1:12" s="9" customFormat="1" ht="14.5" customHeight="1">
      <c r="A46" s="8"/>
      <c r="B46" s="30" t="s">
        <v>452</v>
      </c>
      <c r="C46" s="144" t="s">
        <v>39</v>
      </c>
      <c r="D46" s="145" t="s">
        <v>878</v>
      </c>
      <c r="E46" s="146">
        <v>45323</v>
      </c>
      <c r="F46" s="145" t="s">
        <v>424</v>
      </c>
      <c r="G46" s="145" t="s">
        <v>424</v>
      </c>
      <c r="H46" s="145" t="s">
        <v>453</v>
      </c>
      <c r="I46" s="166">
        <v>0</v>
      </c>
      <c r="K46" s="167">
        <v>0</v>
      </c>
      <c r="L46" s="167">
        <v>169.364</v>
      </c>
    </row>
    <row r="47" spans="1:12" s="9" customFormat="1" ht="14.5" customHeight="1">
      <c r="A47" s="8"/>
      <c r="B47" s="30" t="s">
        <v>456</v>
      </c>
      <c r="C47" s="144" t="s">
        <v>39</v>
      </c>
      <c r="D47" s="145" t="s">
        <v>457</v>
      </c>
      <c r="E47" s="146">
        <v>45505</v>
      </c>
      <c r="F47" s="145" t="s">
        <v>405</v>
      </c>
      <c r="G47" s="145" t="s">
        <v>424</v>
      </c>
      <c r="H47" s="145" t="s">
        <v>458</v>
      </c>
      <c r="I47" s="166">
        <v>503.85500000000002</v>
      </c>
      <c r="K47" s="167">
        <v>485.74099999999999</v>
      </c>
      <c r="L47" s="167">
        <v>512.26599999999996</v>
      </c>
    </row>
    <row r="48" spans="1:12" s="9" customFormat="1" ht="14.5" customHeight="1">
      <c r="A48" s="8"/>
      <c r="B48" s="30" t="s">
        <v>456</v>
      </c>
      <c r="C48" s="144" t="s">
        <v>39</v>
      </c>
      <c r="D48" s="145" t="s">
        <v>457</v>
      </c>
      <c r="E48" s="146">
        <v>45505</v>
      </c>
      <c r="F48" s="145" t="s">
        <v>405</v>
      </c>
      <c r="G48" s="145" t="s">
        <v>424</v>
      </c>
      <c r="H48" s="145" t="s">
        <v>459</v>
      </c>
      <c r="I48" s="166">
        <v>257.05099999999999</v>
      </c>
      <c r="K48" s="167">
        <v>261.05500000000001</v>
      </c>
      <c r="L48" s="167">
        <v>259.91699999999997</v>
      </c>
    </row>
    <row r="49" spans="1:12" s="9" customFormat="1" ht="14.5" customHeight="1">
      <c r="A49" s="8"/>
      <c r="B49" s="30" t="s">
        <v>781</v>
      </c>
      <c r="C49" s="144" t="s">
        <v>39</v>
      </c>
      <c r="D49" s="145" t="s">
        <v>460</v>
      </c>
      <c r="E49" s="146">
        <v>45261</v>
      </c>
      <c r="F49" s="145" t="s">
        <v>397</v>
      </c>
      <c r="G49" s="145" t="s">
        <v>424</v>
      </c>
      <c r="H49" s="145" t="s">
        <v>461</v>
      </c>
      <c r="I49" s="166">
        <v>0</v>
      </c>
      <c r="K49" s="167">
        <v>943.99199999999996</v>
      </c>
      <c r="L49" s="167">
        <v>115.952</v>
      </c>
    </row>
    <row r="50" spans="1:12" s="9" customFormat="1" ht="14.5" customHeight="1">
      <c r="A50" s="8"/>
      <c r="B50" s="30" t="s">
        <v>781</v>
      </c>
      <c r="C50" s="144" t="s">
        <v>39</v>
      </c>
      <c r="D50" s="145" t="s">
        <v>870</v>
      </c>
      <c r="E50" s="146">
        <v>47119</v>
      </c>
      <c r="F50" s="145" t="s">
        <v>871</v>
      </c>
      <c r="G50" s="145" t="s">
        <v>871</v>
      </c>
      <c r="H50" s="145" t="s">
        <v>872</v>
      </c>
      <c r="I50" s="166">
        <v>186.87799999999999</v>
      </c>
      <c r="K50" s="167">
        <v>0</v>
      </c>
      <c r="L50" s="167">
        <v>0</v>
      </c>
    </row>
    <row r="51" spans="1:12" s="9" customFormat="1" ht="14.5" customHeight="1">
      <c r="A51" s="8"/>
      <c r="B51" s="30" t="s">
        <v>781</v>
      </c>
      <c r="C51" s="144" t="s">
        <v>39</v>
      </c>
      <c r="D51" s="145" t="s">
        <v>873</v>
      </c>
      <c r="E51" s="146" t="s">
        <v>37</v>
      </c>
      <c r="F51" s="146" t="s">
        <v>37</v>
      </c>
      <c r="G51" s="146" t="s">
        <v>37</v>
      </c>
      <c r="H51" s="145" t="s">
        <v>874</v>
      </c>
      <c r="I51" s="166">
        <v>934.06399999999996</v>
      </c>
      <c r="K51" s="167">
        <v>0</v>
      </c>
      <c r="L51" s="167">
        <v>0</v>
      </c>
    </row>
    <row r="52" spans="1:12" s="9" customFormat="1" ht="14.5" customHeight="1">
      <c r="A52" s="8"/>
      <c r="B52" s="30" t="s">
        <v>452</v>
      </c>
      <c r="C52" s="199" t="s">
        <v>39</v>
      </c>
      <c r="D52" s="9" t="s">
        <v>877</v>
      </c>
      <c r="E52" s="146">
        <v>45323</v>
      </c>
      <c r="F52" s="145" t="s">
        <v>424</v>
      </c>
      <c r="G52" s="145" t="s">
        <v>424</v>
      </c>
      <c r="H52" s="9" t="s">
        <v>808</v>
      </c>
      <c r="I52" s="166">
        <v>0</v>
      </c>
      <c r="K52" s="167">
        <v>162.184</v>
      </c>
      <c r="L52" s="167">
        <v>0</v>
      </c>
    </row>
    <row r="53" spans="1:12" s="9" customFormat="1" ht="14.5" customHeight="1">
      <c r="A53" s="8"/>
      <c r="B53" s="50" t="s">
        <v>875</v>
      </c>
      <c r="C53" s="56"/>
      <c r="D53" s="56"/>
      <c r="E53" s="56"/>
      <c r="F53" s="56"/>
      <c r="G53" s="56"/>
      <c r="H53" s="56"/>
      <c r="I53" s="39">
        <f>SUM(I11:I52)</f>
        <v>11192.7</v>
      </c>
      <c r="K53" s="39">
        <f>SUM(K11:K52)</f>
        <v>9800.987000000001</v>
      </c>
      <c r="L53" s="39">
        <f>SUM(L11:L52)</f>
        <v>8626.9659999999985</v>
      </c>
    </row>
    <row r="54" spans="1:12" s="9" customFormat="1" ht="14.5" customHeight="1">
      <c r="A54" s="8"/>
      <c r="B54" s="30" t="s">
        <v>876</v>
      </c>
      <c r="C54" s="144" t="s">
        <v>39</v>
      </c>
      <c r="D54" s="145" t="s">
        <v>873</v>
      </c>
      <c r="E54" s="146" t="s">
        <v>37</v>
      </c>
      <c r="F54" s="146" t="s">
        <v>37</v>
      </c>
      <c r="G54" s="146" t="s">
        <v>37</v>
      </c>
      <c r="H54" s="145" t="s">
        <v>874</v>
      </c>
      <c r="I54" s="166">
        <f>-I51</f>
        <v>-934.06399999999996</v>
      </c>
      <c r="K54" s="167">
        <f t="shared" ref="K54:L54" si="0">-K51</f>
        <v>0</v>
      </c>
      <c r="L54" s="167">
        <f t="shared" si="0"/>
        <v>0</v>
      </c>
    </row>
    <row r="55" spans="1:12" s="9" customFormat="1" ht="14.5" customHeight="1">
      <c r="A55" s="8"/>
      <c r="B55" s="50" t="s">
        <v>462</v>
      </c>
      <c r="C55" s="56"/>
      <c r="D55" s="56"/>
      <c r="E55" s="56"/>
      <c r="F55" s="56"/>
      <c r="G55" s="56"/>
      <c r="H55" s="56"/>
      <c r="I55" s="39">
        <f>SUM(I53:I54)</f>
        <v>10258.636</v>
      </c>
      <c r="K55" s="39">
        <f t="shared" ref="K55:L55" si="1">SUM(K53:K54)</f>
        <v>9800.987000000001</v>
      </c>
      <c r="L55" s="39">
        <f t="shared" si="1"/>
        <v>8626.9659999999985</v>
      </c>
    </row>
    <row r="56" spans="1:12" s="9" customFormat="1" ht="14.5" customHeight="1">
      <c r="A56" s="8"/>
      <c r="B56" s="30" t="s">
        <v>164</v>
      </c>
      <c r="C56" s="148" t="s">
        <v>39</v>
      </c>
      <c r="D56" s="145" t="s">
        <v>399</v>
      </c>
      <c r="E56" s="146">
        <v>45658</v>
      </c>
      <c r="F56" s="145" t="s">
        <v>397</v>
      </c>
      <c r="G56" s="145" t="s">
        <v>397</v>
      </c>
      <c r="H56" s="145" t="s">
        <v>463</v>
      </c>
      <c r="I56" s="166">
        <v>2.8149999999999999</v>
      </c>
      <c r="K56" s="167">
        <v>3.6549999999999998</v>
      </c>
      <c r="L56" s="167">
        <v>6.1432292454000006</v>
      </c>
    </row>
    <row r="57" spans="1:12" s="9" customFormat="1" ht="14.5" customHeight="1">
      <c r="A57" s="8"/>
      <c r="B57" s="30" t="s">
        <v>155</v>
      </c>
      <c r="C57" s="147" t="s">
        <v>464</v>
      </c>
      <c r="D57" s="145" t="s">
        <v>404</v>
      </c>
      <c r="E57" s="146">
        <v>49157</v>
      </c>
      <c r="F57" s="145" t="s">
        <v>405</v>
      </c>
      <c r="G57" s="145" t="s">
        <v>434</v>
      </c>
      <c r="H57" s="145" t="s">
        <v>465</v>
      </c>
      <c r="I57" s="166">
        <v>0</v>
      </c>
      <c r="K57" s="167">
        <v>124.88500000000001</v>
      </c>
      <c r="L57" s="167">
        <v>123.29986183</v>
      </c>
    </row>
    <row r="58" spans="1:12" s="9" customFormat="1" ht="14.5" customHeight="1">
      <c r="A58" s="8"/>
      <c r="B58" s="30" t="s">
        <v>155</v>
      </c>
      <c r="C58" s="148" t="s">
        <v>39</v>
      </c>
      <c r="D58" s="145" t="s">
        <v>399</v>
      </c>
      <c r="E58" s="146">
        <v>49706</v>
      </c>
      <c r="F58" s="145" t="s">
        <v>397</v>
      </c>
      <c r="G58" s="145" t="s">
        <v>397</v>
      </c>
      <c r="H58" s="145" t="s">
        <v>466</v>
      </c>
      <c r="I58" s="166">
        <v>0</v>
      </c>
      <c r="K58" s="167">
        <v>222.84</v>
      </c>
      <c r="L58" s="167">
        <v>234.14185337000001</v>
      </c>
    </row>
    <row r="59" spans="1:12" s="9" customFormat="1" ht="14.5" customHeight="1">
      <c r="A59" s="8"/>
      <c r="B59" s="30" t="s">
        <v>155</v>
      </c>
      <c r="C59" s="147" t="s">
        <v>467</v>
      </c>
      <c r="D59" s="145" t="s">
        <v>404</v>
      </c>
      <c r="E59" s="146">
        <v>48183</v>
      </c>
      <c r="F59" s="145" t="s">
        <v>405</v>
      </c>
      <c r="G59" s="145" t="s">
        <v>434</v>
      </c>
      <c r="H59" s="145" t="s">
        <v>468</v>
      </c>
      <c r="I59" s="166">
        <v>0</v>
      </c>
      <c r="K59" s="167">
        <v>67.620999999999995</v>
      </c>
      <c r="L59" s="167">
        <v>70.364922340000007</v>
      </c>
    </row>
    <row r="60" spans="1:12" s="9" customFormat="1" ht="14.5" customHeight="1">
      <c r="A60" s="8"/>
      <c r="B60" s="30" t="s">
        <v>155</v>
      </c>
      <c r="C60" s="148" t="s">
        <v>39</v>
      </c>
      <c r="D60" s="145" t="s">
        <v>411</v>
      </c>
      <c r="E60" s="146">
        <v>50587</v>
      </c>
      <c r="F60" s="145" t="s">
        <v>397</v>
      </c>
      <c r="G60" s="145" t="s">
        <v>412</v>
      </c>
      <c r="H60" s="145" t="s">
        <v>469</v>
      </c>
      <c r="I60" s="166">
        <v>0</v>
      </c>
      <c r="K60" s="167">
        <v>138.05099999999999</v>
      </c>
      <c r="L60" s="167">
        <v>145.955176505</v>
      </c>
    </row>
    <row r="61" spans="1:12" s="9" customFormat="1" ht="14.5" customHeight="1">
      <c r="A61" s="8"/>
      <c r="B61" s="30" t="s">
        <v>155</v>
      </c>
      <c r="C61" s="148" t="s">
        <v>39</v>
      </c>
      <c r="D61" s="145" t="s">
        <v>399</v>
      </c>
      <c r="E61" s="146">
        <v>49096</v>
      </c>
      <c r="F61" s="145" t="s">
        <v>397</v>
      </c>
      <c r="G61" s="145" t="s">
        <v>397</v>
      </c>
      <c r="H61" s="145" t="s">
        <v>470</v>
      </c>
      <c r="I61" s="202">
        <v>0</v>
      </c>
      <c r="K61" s="167">
        <v>104.72</v>
      </c>
      <c r="L61" s="167">
        <v>109.95001632</v>
      </c>
    </row>
    <row r="62" spans="1:12" s="9" customFormat="1" ht="14.5" customHeight="1">
      <c r="A62" s="8"/>
      <c r="B62" s="30" t="s">
        <v>471</v>
      </c>
      <c r="C62" s="148" t="s">
        <v>39</v>
      </c>
      <c r="D62" s="145" t="s">
        <v>399</v>
      </c>
      <c r="E62" s="146">
        <v>49096</v>
      </c>
      <c r="F62" s="145" t="s">
        <v>397</v>
      </c>
      <c r="G62" s="145" t="s">
        <v>397</v>
      </c>
      <c r="H62" s="145" t="s">
        <v>472</v>
      </c>
      <c r="I62" s="166">
        <v>0</v>
      </c>
      <c r="K62" s="167">
        <v>87.186000000000007</v>
      </c>
      <c r="L62" s="167">
        <v>95.085638584999998</v>
      </c>
    </row>
    <row r="63" spans="1:12" s="9" customFormat="1" ht="14.5" customHeight="1">
      <c r="A63" s="8"/>
      <c r="B63" s="30" t="s">
        <v>473</v>
      </c>
      <c r="C63" s="147" t="s">
        <v>474</v>
      </c>
      <c r="D63" s="145" t="s">
        <v>404</v>
      </c>
      <c r="E63" s="146">
        <v>48670</v>
      </c>
      <c r="F63" s="145" t="s">
        <v>405</v>
      </c>
      <c r="G63" s="145" t="s">
        <v>434</v>
      </c>
      <c r="H63" s="145" t="s">
        <v>475</v>
      </c>
      <c r="I63" s="166">
        <v>0</v>
      </c>
      <c r="K63" s="167">
        <v>64.802999999999997</v>
      </c>
      <c r="L63" s="167">
        <v>66.149466924999999</v>
      </c>
    </row>
    <row r="64" spans="1:12" s="9" customFormat="1" ht="14.5" customHeight="1">
      <c r="A64" s="8"/>
      <c r="B64" s="30" t="s">
        <v>473</v>
      </c>
      <c r="C64" s="148" t="s">
        <v>39</v>
      </c>
      <c r="D64" s="145" t="s">
        <v>399</v>
      </c>
      <c r="E64" s="146">
        <v>49400</v>
      </c>
      <c r="F64" s="145" t="s">
        <v>397</v>
      </c>
      <c r="G64" s="145" t="s">
        <v>397</v>
      </c>
      <c r="H64" s="145" t="s">
        <v>476</v>
      </c>
      <c r="I64" s="166">
        <v>0</v>
      </c>
      <c r="K64" s="167">
        <v>204.691</v>
      </c>
      <c r="L64" s="167">
        <v>215.84622587000001</v>
      </c>
    </row>
    <row r="65" spans="1:28 16348:16348" s="9" customFormat="1" ht="14.5" customHeight="1">
      <c r="A65" s="8"/>
      <c r="B65" s="30" t="s">
        <v>143</v>
      </c>
      <c r="C65" s="147" t="s">
        <v>477</v>
      </c>
      <c r="D65" s="145" t="s">
        <v>404</v>
      </c>
      <c r="E65" s="146">
        <v>45231</v>
      </c>
      <c r="F65" s="149" t="s">
        <v>478</v>
      </c>
      <c r="G65" s="149" t="s">
        <v>478</v>
      </c>
      <c r="H65" s="145" t="s">
        <v>418</v>
      </c>
      <c r="I65" s="166">
        <v>0</v>
      </c>
      <c r="K65" s="167">
        <v>0</v>
      </c>
      <c r="L65" s="167">
        <v>25.976072129999999</v>
      </c>
    </row>
    <row r="66" spans="1:28 16348:16348" s="9" customFormat="1" ht="14.5" customHeight="1">
      <c r="A66" s="8"/>
      <c r="B66" s="30" t="s">
        <v>143</v>
      </c>
      <c r="C66" s="148" t="s">
        <v>39</v>
      </c>
      <c r="D66" s="145" t="s">
        <v>411</v>
      </c>
      <c r="E66" s="146">
        <v>52718</v>
      </c>
      <c r="F66" s="145" t="s">
        <v>397</v>
      </c>
      <c r="G66" s="145" t="s">
        <v>412</v>
      </c>
      <c r="H66" s="145" t="s">
        <v>479</v>
      </c>
      <c r="I66" s="166">
        <v>0</v>
      </c>
      <c r="K66" s="167">
        <v>234.17400000000001</v>
      </c>
      <c r="L66" s="167">
        <v>237.18576074000001</v>
      </c>
    </row>
    <row r="67" spans="1:28 16348:16348" s="9" customFormat="1" ht="14.5" customHeight="1">
      <c r="A67" s="8"/>
      <c r="B67" s="50" t="s">
        <v>480</v>
      </c>
      <c r="C67" s="56"/>
      <c r="D67" s="56"/>
      <c r="E67" s="56"/>
      <c r="F67" s="56"/>
      <c r="G67" s="56"/>
      <c r="H67" s="56"/>
      <c r="I67" s="39">
        <f>SUM(I55:I66)</f>
        <v>10261.451000000001</v>
      </c>
      <c r="K67" s="39">
        <f t="shared" ref="K67:L67" si="2">SUM(K55:K66)</f>
        <v>11053.613000000001</v>
      </c>
      <c r="L67" s="39">
        <f t="shared" si="2"/>
        <v>9957.0642238603996</v>
      </c>
    </row>
    <row r="68" spans="1:28 16348:16348" s="9" customFormat="1" ht="14.5" customHeight="1">
      <c r="A68" s="8"/>
      <c r="B68" s="134"/>
      <c r="C68" s="136"/>
      <c r="D68" s="136"/>
      <c r="E68" s="136"/>
      <c r="F68" s="136"/>
      <c r="G68" s="136"/>
      <c r="H68" s="136"/>
      <c r="I68" s="136"/>
      <c r="K68" s="136"/>
      <c r="L68" s="136"/>
    </row>
    <row r="69" spans="1:28 16348:16348" s="9" customFormat="1" ht="14.5" customHeight="1">
      <c r="A69" s="8"/>
      <c r="B69" s="140" t="s">
        <v>42</v>
      </c>
      <c r="C69" s="136"/>
      <c r="D69" s="136"/>
      <c r="E69" s="136"/>
      <c r="F69" s="136"/>
      <c r="G69" s="136"/>
      <c r="H69" s="136"/>
      <c r="I69" s="136"/>
      <c r="K69" s="136"/>
      <c r="L69" s="136"/>
    </row>
    <row r="70" spans="1:28 16348:16348" s="9" customFormat="1" ht="14.5" customHeight="1">
      <c r="A70" s="8"/>
      <c r="B70" s="140" t="s">
        <v>481</v>
      </c>
      <c r="C70" s="45"/>
      <c r="D70" s="45"/>
      <c r="E70" s="45"/>
      <c r="F70" s="45"/>
      <c r="G70" s="45"/>
      <c r="H70" s="45"/>
      <c r="I70" s="45"/>
      <c r="K70" s="45"/>
      <c r="L70" s="45"/>
    </row>
    <row r="71" spans="1:28 16348:16348" s="9" customFormat="1" ht="14.5" customHeight="1">
      <c r="A71" s="8"/>
      <c r="B71" s="30"/>
      <c r="C71" s="45"/>
      <c r="D71" s="45"/>
      <c r="E71" s="45"/>
      <c r="F71" s="45"/>
      <c r="G71" s="45"/>
      <c r="H71" s="45"/>
      <c r="I71" s="45"/>
      <c r="K71" s="45"/>
      <c r="L71" s="45"/>
    </row>
    <row r="72" spans="1:28 16348:16348" s="9" customFormat="1" ht="14.5" customHeight="1">
      <c r="A72" s="8"/>
      <c r="B72" s="137" t="s">
        <v>482</v>
      </c>
      <c r="C72" s="45"/>
      <c r="D72" s="45"/>
      <c r="E72" s="45"/>
      <c r="F72" s="45"/>
      <c r="G72" s="45"/>
      <c r="H72" s="45"/>
      <c r="I72" s="45"/>
      <c r="K72" s="45"/>
      <c r="L72" s="45"/>
    </row>
    <row r="73" spans="1:28 16348:16348" s="9" customFormat="1" ht="14.5" customHeight="1">
      <c r="A73" s="8"/>
      <c r="B73" s="30"/>
      <c r="C73" s="45"/>
      <c r="D73" s="45"/>
      <c r="E73" s="45"/>
      <c r="F73" s="45"/>
      <c r="G73" s="45"/>
      <c r="H73" s="45"/>
      <c r="I73" s="45"/>
      <c r="K73" s="45"/>
      <c r="L73" s="45"/>
    </row>
    <row r="74" spans="1:28 16348:16348" s="9" customFormat="1" ht="15.5">
      <c r="A74" s="8"/>
      <c r="B74" s="5" t="s">
        <v>483</v>
      </c>
      <c r="C74" s="75" t="s">
        <v>484</v>
      </c>
      <c r="D74" s="75" t="s">
        <v>485</v>
      </c>
      <c r="E74" s="75" t="s">
        <v>486</v>
      </c>
      <c r="F74" s="75" t="s">
        <v>487</v>
      </c>
      <c r="G74" s="75" t="s">
        <v>488</v>
      </c>
      <c r="H74" s="75" t="s">
        <v>489</v>
      </c>
      <c r="I74" s="75" t="s">
        <v>490</v>
      </c>
      <c r="J74" s="75" t="s">
        <v>491</v>
      </c>
      <c r="K74" s="75" t="s">
        <v>492</v>
      </c>
      <c r="L74" s="75" t="s">
        <v>493</v>
      </c>
      <c r="M74" s="75" t="s">
        <v>494</v>
      </c>
      <c r="N74" s="75" t="s">
        <v>495</v>
      </c>
      <c r="O74" s="75" t="s">
        <v>496</v>
      </c>
      <c r="P74" s="75" t="s">
        <v>497</v>
      </c>
      <c r="Q74" s="75" t="s">
        <v>498</v>
      </c>
      <c r="R74" s="75" t="s">
        <v>499</v>
      </c>
      <c r="S74" s="75" t="s">
        <v>500</v>
      </c>
      <c r="T74" s="75" t="s">
        <v>501</v>
      </c>
      <c r="U74" s="75" t="s">
        <v>502</v>
      </c>
      <c r="V74" s="75" t="s">
        <v>503</v>
      </c>
      <c r="W74" s="75" t="s">
        <v>504</v>
      </c>
      <c r="X74" s="75" t="s">
        <v>505</v>
      </c>
      <c r="Y74" s="75" t="s">
        <v>506</v>
      </c>
      <c r="Z74" s="75" t="s">
        <v>507</v>
      </c>
      <c r="AA74" s="75" t="s">
        <v>193</v>
      </c>
      <c r="AB74" s="75" t="s">
        <v>879</v>
      </c>
    </row>
    <row r="75" spans="1:28 16348:16348" s="9" customFormat="1" ht="14.5" customHeight="1">
      <c r="A75" s="8"/>
      <c r="B75" s="30" t="s">
        <v>508</v>
      </c>
      <c r="C75" s="150">
        <v>9.2999999999999999E-2</v>
      </c>
      <c r="D75" s="150">
        <v>9.4399999999999998E-2</v>
      </c>
      <c r="E75" s="150">
        <v>9.6699999999999994E-2</v>
      </c>
      <c r="F75" s="150">
        <v>9.35E-2</v>
      </c>
      <c r="G75" s="150">
        <v>9.2999999999999999E-2</v>
      </c>
      <c r="H75" s="150">
        <v>8.6900000000000005E-2</v>
      </c>
      <c r="I75" s="150">
        <v>8.9700000000000002E-2</v>
      </c>
      <c r="J75" s="150">
        <v>8.8599999999999998E-2</v>
      </c>
      <c r="K75" s="150">
        <v>8.3699999999999997E-2</v>
      </c>
      <c r="L75" s="150">
        <v>7.7799999999999994E-2</v>
      </c>
      <c r="M75" s="150">
        <v>7.7499999999999999E-2</v>
      </c>
      <c r="N75" s="150">
        <v>7.7700000000000005E-2</v>
      </c>
      <c r="O75" s="150">
        <v>7.85E-2</v>
      </c>
      <c r="P75" s="150">
        <v>7.7600000000000002E-2</v>
      </c>
      <c r="Q75" s="150">
        <v>7.6899999999999996E-2</v>
      </c>
      <c r="R75" s="150">
        <v>8.2600000000000007E-2</v>
      </c>
      <c r="S75" s="150">
        <v>8.6599999999999996E-2</v>
      </c>
      <c r="T75" s="150">
        <v>9.5100000000000004E-2</v>
      </c>
      <c r="U75" s="150">
        <v>0.1003</v>
      </c>
      <c r="V75" s="150">
        <v>9.7199999999999995E-2</v>
      </c>
      <c r="W75" s="150">
        <v>0.10680000000000001</v>
      </c>
      <c r="X75" s="150">
        <v>0.10340000000000001</v>
      </c>
      <c r="Y75" s="150">
        <v>0.1007</v>
      </c>
      <c r="Z75" s="150">
        <v>9.0800000000000006E-2</v>
      </c>
      <c r="AA75" s="150">
        <v>8.7499999999999994E-2</v>
      </c>
      <c r="AB75" s="150">
        <v>8.77E-2</v>
      </c>
    </row>
    <row r="76" spans="1:28 16348:16348" s="9" customFormat="1" ht="14.5" customHeight="1">
      <c r="A76" s="8"/>
      <c r="B76" s="31" t="s">
        <v>509</v>
      </c>
      <c r="C76" s="165">
        <v>8.8000000000000007</v>
      </c>
      <c r="D76" s="165">
        <v>7.8</v>
      </c>
      <c r="E76" s="165">
        <v>8.1</v>
      </c>
      <c r="F76" s="165">
        <v>7.5</v>
      </c>
      <c r="G76" s="165">
        <v>7.7</v>
      </c>
      <c r="H76" s="165">
        <v>7.7</v>
      </c>
      <c r="I76" s="165">
        <v>7.8</v>
      </c>
      <c r="J76" s="165">
        <v>7.6</v>
      </c>
      <c r="K76" s="165">
        <v>7.4</v>
      </c>
      <c r="L76" s="165">
        <v>7.6</v>
      </c>
      <c r="M76" s="165">
        <v>7.5</v>
      </c>
      <c r="N76" s="165">
        <v>7.3</v>
      </c>
      <c r="O76" s="165">
        <v>6.8</v>
      </c>
      <c r="P76" s="165">
        <v>6.7</v>
      </c>
      <c r="Q76" s="165">
        <v>6.4</v>
      </c>
      <c r="R76" s="165">
        <v>6.3</v>
      </c>
      <c r="S76" s="165">
        <v>5.9</v>
      </c>
      <c r="T76" s="165">
        <v>5.6</v>
      </c>
      <c r="U76" s="165">
        <v>5.0999999999999996</v>
      </c>
      <c r="V76" s="165">
        <v>4.5999999999999996</v>
      </c>
      <c r="W76" s="165">
        <v>4.7</v>
      </c>
      <c r="X76" s="165">
        <v>4.7</v>
      </c>
      <c r="Y76" s="165">
        <v>4.3</v>
      </c>
      <c r="Z76" s="165">
        <v>4</v>
      </c>
      <c r="AA76" s="165">
        <v>3.9</v>
      </c>
      <c r="AB76" s="165">
        <v>5.3</v>
      </c>
    </row>
    <row r="77" spans="1:28 16348:16348" s="9" customFormat="1" ht="14.5" customHeight="1">
      <c r="A77" s="8"/>
      <c r="B77" s="8"/>
      <c r="D77" s="53"/>
      <c r="E77" s="53"/>
      <c r="F77" s="53"/>
      <c r="G77" s="53"/>
      <c r="I77" s="53"/>
      <c r="J77" s="53"/>
      <c r="XDT77" s="53"/>
    </row>
    <row r="78" spans="1:28 16348:16348" s="9" customFormat="1" ht="14.5" customHeight="1">
      <c r="A78" s="8"/>
      <c r="B78" s="137" t="s">
        <v>810</v>
      </c>
      <c r="C78" s="138">
        <f>Summary!$B$7</f>
        <v>45382</v>
      </c>
      <c r="D78" s="164"/>
      <c r="E78" s="164"/>
      <c r="F78" s="52"/>
      <c r="G78" s="52"/>
    </row>
    <row r="79" spans="1:28 16348:16348" s="9" customFormat="1" ht="14.5" customHeight="1">
      <c r="A79" s="8"/>
      <c r="B79" s="8"/>
      <c r="D79" s="52"/>
      <c r="E79" s="52"/>
      <c r="F79" s="52"/>
      <c r="G79" s="52"/>
    </row>
    <row r="80" spans="1:28 16348:16348" s="9" customFormat="1" ht="46.5">
      <c r="A80" s="8"/>
      <c r="B80" s="162" t="s">
        <v>205</v>
      </c>
      <c r="C80" s="163" t="s">
        <v>510</v>
      </c>
      <c r="D80" s="163" t="s">
        <v>511</v>
      </c>
      <c r="E80" s="163" t="s">
        <v>880</v>
      </c>
      <c r="F80" s="52"/>
      <c r="G80" s="52"/>
    </row>
    <row r="81" spans="1:7" s="9" customFormat="1" ht="14.5" customHeight="1">
      <c r="A81" s="8"/>
      <c r="B81" s="161">
        <v>2024</v>
      </c>
      <c r="C81" s="168">
        <v>1289.1239959669319</v>
      </c>
      <c r="D81" s="168">
        <v>116.43356382424601</v>
      </c>
      <c r="E81" s="168">
        <f t="shared" ref="E81:E101" si="3">C81+D81</f>
        <v>1405.5575597911779</v>
      </c>
      <c r="F81" s="52"/>
      <c r="G81" s="52"/>
    </row>
    <row r="82" spans="1:7" s="9" customFormat="1" ht="14.5" customHeight="1">
      <c r="A82" s="8"/>
      <c r="B82" s="161">
        <v>2025</v>
      </c>
      <c r="C82" s="168">
        <v>1610.9287949802178</v>
      </c>
      <c r="D82" s="168">
        <v>43.890745564065988</v>
      </c>
      <c r="E82" s="168">
        <f t="shared" si="3"/>
        <v>1654.8195405442839</v>
      </c>
      <c r="F82" s="52"/>
      <c r="G82" s="52"/>
    </row>
    <row r="83" spans="1:7" s="9" customFormat="1" ht="14.5" customHeight="1">
      <c r="A83" s="8"/>
      <c r="B83" s="161">
        <v>2026</v>
      </c>
      <c r="C83" s="168">
        <v>740.04308433865299</v>
      </c>
      <c r="D83" s="168">
        <v>69.018811378817929</v>
      </c>
      <c r="E83" s="168">
        <f t="shared" si="3"/>
        <v>809.06189571747086</v>
      </c>
      <c r="F83" s="52"/>
      <c r="G83" s="52"/>
    </row>
    <row r="84" spans="1:7" s="9" customFormat="1" ht="14.5" customHeight="1">
      <c r="A84" s="8"/>
      <c r="B84" s="161">
        <v>2027</v>
      </c>
      <c r="C84" s="168">
        <v>806.15940270464409</v>
      </c>
      <c r="D84" s="168">
        <v>69.065575515432826</v>
      </c>
      <c r="E84" s="168">
        <f t="shared" si="3"/>
        <v>875.22497822007688</v>
      </c>
      <c r="F84" s="52"/>
      <c r="G84" s="52"/>
    </row>
    <row r="85" spans="1:7" s="9" customFormat="1" ht="14.5" customHeight="1">
      <c r="A85" s="8"/>
      <c r="B85" s="161">
        <v>2028</v>
      </c>
      <c r="C85" s="168">
        <v>826.42322730504895</v>
      </c>
      <c r="D85" s="168">
        <v>68.701688002141907</v>
      </c>
      <c r="E85" s="168">
        <f t="shared" si="3"/>
        <v>895.1249153071908</v>
      </c>
      <c r="F85" s="52"/>
      <c r="G85" s="52"/>
    </row>
    <row r="86" spans="1:7" s="9" customFormat="1" ht="14.5" customHeight="1">
      <c r="A86" s="8"/>
      <c r="B86" s="161">
        <v>2029</v>
      </c>
      <c r="C86" s="168">
        <v>853.62648127448995</v>
      </c>
      <c r="D86" s="168">
        <v>69.021957334420108</v>
      </c>
      <c r="E86" s="168">
        <f t="shared" si="3"/>
        <v>922.64843860891006</v>
      </c>
      <c r="F86" s="52"/>
      <c r="G86" s="52"/>
    </row>
    <row r="87" spans="1:7" s="9" customFormat="1" ht="14.5" customHeight="1">
      <c r="A87" s="8"/>
      <c r="B87" s="161">
        <v>2030</v>
      </c>
      <c r="C87" s="168">
        <v>468.87292656783598</v>
      </c>
      <c r="D87" s="168">
        <v>23.065821297006252</v>
      </c>
      <c r="E87" s="168">
        <f t="shared" si="3"/>
        <v>491.93874786484224</v>
      </c>
      <c r="F87" s="52"/>
      <c r="G87" s="52"/>
    </row>
    <row r="88" spans="1:7" s="9" customFormat="1" ht="14.5" customHeight="1">
      <c r="A88" s="8"/>
      <c r="B88" s="161">
        <v>2031</v>
      </c>
      <c r="C88" s="168">
        <v>454.30334740228398</v>
      </c>
      <c r="D88" s="168">
        <v>12.180496697365173</v>
      </c>
      <c r="E88" s="168">
        <f t="shared" si="3"/>
        <v>466.48384409964916</v>
      </c>
      <c r="F88" s="52"/>
      <c r="G88" s="52"/>
    </row>
    <row r="89" spans="1:7" s="9" customFormat="1" ht="14.5" customHeight="1">
      <c r="A89" s="8"/>
      <c r="B89" s="161">
        <v>2032</v>
      </c>
      <c r="C89" s="168">
        <v>484.04717390261402</v>
      </c>
      <c r="D89" s="168">
        <v>12.14597623064811</v>
      </c>
      <c r="E89" s="168">
        <f t="shared" si="3"/>
        <v>496.19315013326212</v>
      </c>
    </row>
    <row r="90" spans="1:7" s="9" customFormat="1" ht="14.5" customHeight="1">
      <c r="A90" s="8"/>
      <c r="B90" s="161">
        <v>2033</v>
      </c>
      <c r="C90" s="168">
        <v>463.21323069389797</v>
      </c>
      <c r="D90" s="168">
        <v>9.0480174241578784</v>
      </c>
      <c r="E90" s="168">
        <f t="shared" si="3"/>
        <v>472.26124811805585</v>
      </c>
      <c r="F90" s="52"/>
      <c r="G90" s="52"/>
    </row>
    <row r="91" spans="1:7" s="9" customFormat="1" ht="14.5" customHeight="1">
      <c r="A91" s="8"/>
      <c r="B91" s="161">
        <v>2034</v>
      </c>
      <c r="C91" s="168">
        <v>324.96988254630327</v>
      </c>
      <c r="D91" s="168">
        <v>6.6217787513506225</v>
      </c>
      <c r="E91" s="168">
        <f t="shared" si="3"/>
        <v>331.5916612976539</v>
      </c>
    </row>
    <row r="92" spans="1:7" s="9" customFormat="1" ht="14.5" customHeight="1">
      <c r="A92" s="8"/>
      <c r="B92" s="161">
        <v>2035</v>
      </c>
      <c r="C92" s="168">
        <v>229.19325933768758</v>
      </c>
      <c r="D92" s="168">
        <v>6.7071989632866051</v>
      </c>
      <c r="E92" s="168">
        <f t="shared" si="3"/>
        <v>235.90045830097418</v>
      </c>
    </row>
    <row r="93" spans="1:7" s="9" customFormat="1" ht="14.5" customHeight="1">
      <c r="A93" s="8"/>
      <c r="B93" s="161">
        <v>2036</v>
      </c>
      <c r="C93" s="168">
        <v>209.37159499851546</v>
      </c>
      <c r="D93" s="168">
        <v>6.8039993259139919</v>
      </c>
      <c r="E93" s="168">
        <f t="shared" si="3"/>
        <v>216.17559432442945</v>
      </c>
    </row>
    <row r="94" spans="1:7" s="9" customFormat="1" ht="14.5" customHeight="1">
      <c r="A94" s="8"/>
      <c r="B94" s="161">
        <v>2037</v>
      </c>
      <c r="C94" s="168">
        <v>220.38965095899241</v>
      </c>
      <c r="D94" s="168">
        <v>6.9124227066980488</v>
      </c>
      <c r="E94" s="168">
        <f t="shared" si="3"/>
        <v>227.30207366569044</v>
      </c>
    </row>
    <row r="95" spans="1:7" s="9" customFormat="1" ht="14.5" customHeight="1">
      <c r="A95" s="8"/>
      <c r="B95" s="161">
        <v>2038</v>
      </c>
      <c r="C95" s="168">
        <v>204.62024325366048</v>
      </c>
      <c r="D95" s="168">
        <v>6.4738191425323901</v>
      </c>
      <c r="E95" s="168">
        <f t="shared" si="3"/>
        <v>211.09406239619287</v>
      </c>
    </row>
    <row r="96" spans="1:7" s="9" customFormat="1" ht="14.5" customHeight="1">
      <c r="A96" s="8"/>
      <c r="B96" s="161">
        <v>2039</v>
      </c>
      <c r="C96" s="168">
        <v>139.9330162536603</v>
      </c>
      <c r="D96" s="168">
        <v>4.7367674128249044</v>
      </c>
      <c r="E96" s="168">
        <f t="shared" si="3"/>
        <v>144.66978366648522</v>
      </c>
    </row>
    <row r="97" spans="1:6" s="9" customFormat="1" ht="14.5" customHeight="1">
      <c r="A97" s="8"/>
      <c r="B97" s="161">
        <v>2040</v>
      </c>
      <c r="C97" s="168">
        <v>139.98909126275586</v>
      </c>
      <c r="D97" s="168">
        <v>4.6794887645454537</v>
      </c>
      <c r="E97" s="168">
        <f t="shared" si="3"/>
        <v>144.66858002730132</v>
      </c>
    </row>
    <row r="98" spans="1:6" s="9" customFormat="1" ht="14.5" customHeight="1">
      <c r="A98" s="8"/>
      <c r="B98" s="161">
        <v>2041</v>
      </c>
      <c r="C98" s="168">
        <v>116.51000715275583</v>
      </c>
      <c r="D98" s="168">
        <v>4.6793873245454565</v>
      </c>
      <c r="E98" s="168">
        <f t="shared" si="3"/>
        <v>121.18939447730129</v>
      </c>
    </row>
    <row r="99" spans="1:6" s="9" customFormat="1" ht="14.5" customHeight="1">
      <c r="A99" s="8"/>
      <c r="B99" s="161">
        <v>2042</v>
      </c>
      <c r="C99" s="168">
        <v>70.542891511921951</v>
      </c>
      <c r="D99" s="168">
        <v>2.8603335299999992</v>
      </c>
      <c r="E99" s="168">
        <f t="shared" si="3"/>
        <v>73.403225041921957</v>
      </c>
    </row>
    <row r="100" spans="1:6" s="9" customFormat="1" ht="14.5" customHeight="1">
      <c r="A100" s="8"/>
      <c r="B100" s="161">
        <v>2043</v>
      </c>
      <c r="C100" s="168">
        <v>51.178054561695134</v>
      </c>
      <c r="D100" s="168">
        <v>2.8606126599999993</v>
      </c>
      <c r="E100" s="168">
        <f t="shared" si="3"/>
        <v>54.038667221695135</v>
      </c>
    </row>
    <row r="101" spans="1:6" s="9" customFormat="1" ht="14.5" customHeight="1">
      <c r="A101" s="8"/>
      <c r="B101" s="161">
        <v>2044</v>
      </c>
      <c r="C101" s="168">
        <v>8.0972489725232712</v>
      </c>
      <c r="D101" s="168">
        <v>1.1919908200000005</v>
      </c>
      <c r="E101" s="168">
        <f t="shared" si="3"/>
        <v>9.2892397925232721</v>
      </c>
    </row>
    <row r="102" spans="1:6" s="9" customFormat="1" ht="14.5" customHeight="1">
      <c r="A102" s="8"/>
      <c r="B102" s="160" t="s">
        <v>41</v>
      </c>
      <c r="C102" s="169">
        <f>SUM(C81:C101)</f>
        <v>9711.5366059470925</v>
      </c>
      <c r="D102" s="169">
        <f>SUM(D81:D101)</f>
        <v>547.10045266999975</v>
      </c>
      <c r="E102" s="169">
        <f>SUM(E81:E101)</f>
        <v>10258.637058617089</v>
      </c>
    </row>
    <row r="103" spans="1:6" s="9" customFormat="1" ht="14.5" customHeight="1">
      <c r="A103" s="8"/>
      <c r="B103" s="1"/>
      <c r="C103" s="1"/>
      <c r="D103" s="1"/>
      <c r="E103" s="1"/>
    </row>
    <row r="104" spans="1:6" ht="14.5" customHeight="1">
      <c r="B104" s="1" t="s">
        <v>42</v>
      </c>
    </row>
    <row r="105" spans="1:6" ht="14.5" customHeight="1">
      <c r="B105" s="1" t="s">
        <v>881</v>
      </c>
    </row>
    <row r="107" spans="1:6" ht="14.5" customHeight="1">
      <c r="B107" s="162" t="s">
        <v>205</v>
      </c>
      <c r="C107" s="163" t="s">
        <v>512</v>
      </c>
      <c r="D107" s="163" t="s">
        <v>513</v>
      </c>
      <c r="E107" s="163" t="s">
        <v>812</v>
      </c>
    </row>
    <row r="108" spans="1:6" ht="15.5">
      <c r="B108" s="161">
        <v>2024</v>
      </c>
      <c r="C108" s="168">
        <f>C81-SUM(D108:E108)</f>
        <v>535.20756754586398</v>
      </c>
      <c r="D108" s="24">
        <v>753.91642842106796</v>
      </c>
      <c r="E108" s="24"/>
    </row>
    <row r="109" spans="1:6" ht="14.5" customHeight="1">
      <c r="B109" s="161">
        <v>2025</v>
      </c>
      <c r="C109" s="168">
        <f>C82-SUM(D109:E109)</f>
        <v>960.92879498021784</v>
      </c>
      <c r="E109" s="24">
        <v>650</v>
      </c>
      <c r="F109" s="201"/>
    </row>
    <row r="110" spans="1:6" ht="14.5" customHeight="1">
      <c r="B110" s="161">
        <v>2026</v>
      </c>
      <c r="C110" s="168">
        <v>740.04308433865299</v>
      </c>
    </row>
    <row r="111" spans="1:6" ht="14.5" customHeight="1">
      <c r="B111" s="161">
        <v>2027</v>
      </c>
      <c r="C111" s="168">
        <v>806.15940270464409</v>
      </c>
    </row>
    <row r="112" spans="1:6" ht="14.5" customHeight="1">
      <c r="B112" s="161">
        <v>2028</v>
      </c>
      <c r="C112" s="168">
        <v>826.42322730504895</v>
      </c>
    </row>
    <row r="113" spans="2:3" ht="14.5" customHeight="1">
      <c r="B113" s="161">
        <v>2029</v>
      </c>
      <c r="C113" s="168">
        <v>853.62648127448995</v>
      </c>
    </row>
    <row r="114" spans="2:3" ht="14.5" customHeight="1">
      <c r="B114" s="161">
        <v>2030</v>
      </c>
      <c r="C114" s="168">
        <v>468.87292656783598</v>
      </c>
    </row>
    <row r="115" spans="2:3" ht="14.5" customHeight="1">
      <c r="B115" s="161">
        <v>2031</v>
      </c>
      <c r="C115" s="168">
        <v>454.30334740228398</v>
      </c>
    </row>
    <row r="116" spans="2:3" ht="14.5" customHeight="1">
      <c r="B116" s="161">
        <v>2032</v>
      </c>
      <c r="C116" s="168">
        <v>484.04717390261402</v>
      </c>
    </row>
    <row r="117" spans="2:3" ht="14.5" customHeight="1">
      <c r="B117" s="161">
        <v>2033</v>
      </c>
      <c r="C117" s="168">
        <v>463.21323069389797</v>
      </c>
    </row>
    <row r="118" spans="2:3" ht="14.5" customHeight="1">
      <c r="B118" s="161">
        <v>2034</v>
      </c>
      <c r="C118" s="168">
        <v>324.96988254630327</v>
      </c>
    </row>
    <row r="119" spans="2:3" ht="14.5" customHeight="1">
      <c r="B119" s="161">
        <v>2035</v>
      </c>
      <c r="C119" s="168">
        <v>229.19325933768758</v>
      </c>
    </row>
    <row r="120" spans="2:3" ht="14.5" customHeight="1">
      <c r="B120" s="161">
        <v>2036</v>
      </c>
      <c r="C120" s="168">
        <v>209.37159499851546</v>
      </c>
    </row>
    <row r="121" spans="2:3" ht="14.5" customHeight="1">
      <c r="B121" s="161">
        <v>2037</v>
      </c>
      <c r="C121" s="168">
        <v>220.38965095899241</v>
      </c>
    </row>
    <row r="122" spans="2:3" ht="14.5" customHeight="1">
      <c r="B122" s="161">
        <v>2038</v>
      </c>
      <c r="C122" s="168">
        <v>204.62024325366048</v>
      </c>
    </row>
    <row r="123" spans="2:3" ht="14.5" customHeight="1">
      <c r="B123" s="161">
        <v>2039</v>
      </c>
      <c r="C123" s="168">
        <v>139.9330162536603</v>
      </c>
    </row>
    <row r="124" spans="2:3" ht="14.5" customHeight="1">
      <c r="B124" s="161">
        <v>2040</v>
      </c>
      <c r="C124" s="168">
        <v>139.98909126275586</v>
      </c>
    </row>
    <row r="125" spans="2:3" ht="14.5" customHeight="1">
      <c r="B125" s="161">
        <v>2041</v>
      </c>
      <c r="C125" s="168">
        <v>116.51000715275583</v>
      </c>
    </row>
    <row r="126" spans="2:3" ht="14.5" customHeight="1">
      <c r="B126" s="161">
        <v>2042</v>
      </c>
      <c r="C126" s="168">
        <v>70.542891511921951</v>
      </c>
    </row>
    <row r="127" spans="2:3" ht="14.5" customHeight="1">
      <c r="B127" s="161">
        <v>2043</v>
      </c>
      <c r="C127" s="168">
        <v>51.178054561695134</v>
      </c>
    </row>
    <row r="128" spans="2:3" ht="14.5" customHeight="1">
      <c r="B128" s="161">
        <v>2044</v>
      </c>
      <c r="C128" s="168">
        <v>8.0972489725232712</v>
      </c>
    </row>
    <row r="129" spans="2:5" ht="14.5" customHeight="1">
      <c r="B129" s="160" t="s">
        <v>41</v>
      </c>
      <c r="C129" s="169">
        <f>SUM(C108:C128)</f>
        <v>8307.6201775260215</v>
      </c>
      <c r="D129" s="169">
        <f t="shared" ref="D129:E129" si="4">SUM(D108:D128)</f>
        <v>753.91642842106796</v>
      </c>
      <c r="E129" s="169">
        <f t="shared" si="4"/>
        <v>650</v>
      </c>
    </row>
    <row r="131" spans="2:5" ht="14.5" customHeight="1">
      <c r="B131" s="1" t="s">
        <v>42</v>
      </c>
    </row>
    <row r="132" spans="2:5" ht="14.5" customHeight="1">
      <c r="B132" s="1" t="s">
        <v>813</v>
      </c>
    </row>
  </sheetData>
  <hyperlinks>
    <hyperlink ref="C57" r:id="rId1" xr:uid="{DAC2823A-78CA-4E23-B44A-4BA6E19B5AB0}"/>
    <hyperlink ref="C59" r:id="rId2" xr:uid="{11195FC8-48E4-465C-8AE2-3CAF7033E724}"/>
    <hyperlink ref="C63" r:id="rId3" xr:uid="{0BC8B6BD-C2BA-4CE8-8DEB-6040461A19F5}"/>
    <hyperlink ref="C65" r:id="rId4" xr:uid="{44EBB702-CF9A-4848-8F85-65B2743E9B54}"/>
    <hyperlink ref="C12" r:id="rId5" xr:uid="{0048D2C0-C139-4288-86F4-F34921876CAD}"/>
    <hyperlink ref="C13" r:id="rId6" xr:uid="{FCFD5342-E9F7-4667-ABD2-9F77390A7510}"/>
    <hyperlink ref="C14" r:id="rId7" xr:uid="{EA4DBD1E-049A-45A1-937C-E48437D1B555}"/>
    <hyperlink ref="C15" r:id="rId8" xr:uid="{1A629DB8-E228-4300-83C7-1F67B2D295DC}"/>
    <hyperlink ref="C16" r:id="rId9" xr:uid="{7E43201B-4ACB-44AF-9276-6D9C26F7D8F8}"/>
    <hyperlink ref="C17" r:id="rId10" xr:uid="{10427DFD-CC68-47C1-A9E7-A39A45580C0C}"/>
    <hyperlink ref="C18" r:id="rId11" xr:uid="{ECAFE478-A6D2-4D86-B196-956008F654BD}"/>
    <hyperlink ref="C19" r:id="rId12" xr:uid="{03C482C6-8879-49BD-A8FD-82D692F69E98}"/>
    <hyperlink ref="C20" r:id="rId13" xr:uid="{2FA455C0-51FC-440E-8871-7967AE063B4F}"/>
    <hyperlink ref="C21" r:id="rId14" xr:uid="{593639E3-1BFB-456D-8639-D7E5772ADC65}"/>
    <hyperlink ref="C22" r:id="rId15" xr:uid="{1D356465-2B07-41BD-8495-6B0F342B1955}"/>
    <hyperlink ref="C23" r:id="rId16" xr:uid="{04D893CD-AF60-4AE5-8846-2AE5AA4CECDE}"/>
    <hyperlink ref="C24" r:id="rId17" xr:uid="{1FB5DDBF-D2B8-4EB0-87AE-8410AA1C7854}"/>
    <hyperlink ref="C25" r:id="rId18" xr:uid="{D59A4A33-A03A-4D6E-997D-00A0F8111029}"/>
    <hyperlink ref="C27" r:id="rId19" xr:uid="{C7F82CBA-E495-4B69-A22D-39E6A54DB332}"/>
    <hyperlink ref="C28" r:id="rId20" xr:uid="{666FFB24-7AA7-427C-9989-DFAAE71C9D09}"/>
    <hyperlink ref="C29" r:id="rId21" xr:uid="{3232F7ED-3C4B-454C-B57B-11A2AD1858C2}"/>
    <hyperlink ref="C30" r:id="rId22" xr:uid="{0D41A6A9-7DB0-42E7-9762-D6C5042CAB20}"/>
  </hyperlinks>
  <pageMargins left="0.511811024" right="0.511811024" top="0.78740157499999996" bottom="0.78740157499999996" header="0.31496062000000002" footer="0.31496062000000002"/>
  <pageSetup paperSize="9" orientation="portrait" r:id="rId23"/>
  <drawing r:id="rId2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C338-25DA-46EA-9ED1-138F730515C7}">
  <sheetPr>
    <tabColor theme="1"/>
  </sheetPr>
  <dimension ref="B8:U8"/>
  <sheetViews>
    <sheetView showGridLines="0" zoomScaleNormal="100" workbookViewId="0"/>
  </sheetViews>
  <sheetFormatPr defaultColWidth="8.7265625" defaultRowHeight="14.5" customHeight="1"/>
  <cols>
    <col min="1" max="1" width="2.54296875" style="60" customWidth="1"/>
    <col min="2" max="2" width="42.81640625" style="60" customWidth="1"/>
    <col min="3" max="3" width="15.81640625" style="60" customWidth="1"/>
    <col min="4" max="16384" width="8.7265625" style="60"/>
  </cols>
  <sheetData>
    <row r="8" spans="2:21" ht="14.5" customHeight="1">
      <c r="B8" s="114" t="s">
        <v>15</v>
      </c>
      <c r="C8" s="210">
        <f>Summary!B7</f>
        <v>45382</v>
      </c>
      <c r="D8" s="115"/>
      <c r="E8" s="115"/>
      <c r="F8" s="115"/>
      <c r="G8" s="115"/>
      <c r="H8" s="115"/>
      <c r="I8" s="115"/>
      <c r="J8" s="115"/>
      <c r="K8" s="115"/>
      <c r="L8" s="115"/>
      <c r="M8" s="115"/>
      <c r="N8" s="115"/>
      <c r="O8" s="115"/>
      <c r="P8" s="115"/>
      <c r="Q8" s="115"/>
      <c r="R8" s="115"/>
      <c r="S8" s="116"/>
      <c r="T8" s="116"/>
      <c r="U8" s="116"/>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E479-DAEF-41F3-B6AB-B63292210124}">
  <sheetPr>
    <tabColor theme="1"/>
  </sheetPr>
  <dimension ref="B1:E133"/>
  <sheetViews>
    <sheetView showGridLines="0" zoomScaleNormal="100" workbookViewId="0"/>
  </sheetViews>
  <sheetFormatPr defaultColWidth="8.7265625" defaultRowHeight="14.5" customHeight="1"/>
  <cols>
    <col min="1" max="1" width="2.54296875" style="117" customWidth="1"/>
    <col min="2" max="2" width="42.81640625" style="117" customWidth="1"/>
    <col min="3" max="3" width="15.81640625" style="60" customWidth="1"/>
    <col min="4" max="4" width="35.54296875" style="60" customWidth="1"/>
    <col min="5" max="5" width="44.54296875" style="60" bestFit="1" customWidth="1"/>
    <col min="6" max="16384" width="8.7265625" style="117"/>
  </cols>
  <sheetData>
    <row r="1" spans="2:5" s="60" customFormat="1" ht="14.5" customHeight="1"/>
    <row r="2" spans="2:5" s="60" customFormat="1" ht="14.5" customHeight="1"/>
    <row r="3" spans="2:5" s="60" customFormat="1" ht="14.5" customHeight="1"/>
    <row r="4" spans="2:5" s="60" customFormat="1" ht="14.5" customHeight="1"/>
    <row r="5" spans="2:5" s="60" customFormat="1" ht="14.5" customHeight="1"/>
    <row r="6" spans="2:5" s="60" customFormat="1" ht="14.5" customHeight="1"/>
    <row r="7" spans="2:5" s="60" customFormat="1" ht="14.5" customHeight="1"/>
    <row r="8" spans="2:5" s="60" customFormat="1" ht="36.5" customHeight="1">
      <c r="B8" s="79" t="s">
        <v>514</v>
      </c>
      <c r="C8" s="79" t="s">
        <v>515</v>
      </c>
      <c r="D8" s="79" t="s">
        <v>516</v>
      </c>
      <c r="E8" s="79" t="s">
        <v>517</v>
      </c>
    </row>
    <row r="9" spans="2:5" s="60" customFormat="1" ht="14.5" customHeight="1">
      <c r="B9" s="76" t="s">
        <v>28</v>
      </c>
      <c r="C9" s="77" t="s">
        <v>39</v>
      </c>
      <c r="D9" s="77" t="s">
        <v>39</v>
      </c>
      <c r="E9" s="77" t="s">
        <v>39</v>
      </c>
    </row>
    <row r="10" spans="2:5" s="60" customFormat="1" ht="14.5" customHeight="1">
      <c r="B10" s="16" t="s">
        <v>518</v>
      </c>
      <c r="C10" s="15" t="s">
        <v>39</v>
      </c>
      <c r="D10" s="15" t="s">
        <v>39</v>
      </c>
      <c r="E10" s="15" t="s">
        <v>39</v>
      </c>
    </row>
    <row r="11" spans="2:5" ht="14.5" customHeight="1">
      <c r="B11" s="159" t="s">
        <v>71</v>
      </c>
      <c r="C11" s="13" t="s">
        <v>39</v>
      </c>
      <c r="D11" s="13" t="s">
        <v>39</v>
      </c>
      <c r="E11" s="13" t="s">
        <v>39</v>
      </c>
    </row>
    <row r="12" spans="2:5" ht="14.5" customHeight="1">
      <c r="B12" s="19" t="s">
        <v>519</v>
      </c>
      <c r="C12" s="2">
        <v>76890</v>
      </c>
      <c r="D12" s="2" t="s">
        <v>520</v>
      </c>
      <c r="E12" s="2" t="s">
        <v>521</v>
      </c>
    </row>
    <row r="13" spans="2:5" ht="14.5" customHeight="1">
      <c r="B13" s="19" t="s">
        <v>522</v>
      </c>
      <c r="C13" s="2">
        <v>76901</v>
      </c>
      <c r="D13" s="2" t="s">
        <v>523</v>
      </c>
      <c r="E13" s="2" t="s">
        <v>524</v>
      </c>
    </row>
    <row r="14" spans="2:5" ht="14.5" customHeight="1">
      <c r="B14" s="19" t="s">
        <v>525</v>
      </c>
      <c r="C14" s="2">
        <v>76892</v>
      </c>
      <c r="D14" s="2" t="s">
        <v>526</v>
      </c>
      <c r="E14" s="2" t="s">
        <v>527</v>
      </c>
    </row>
    <row r="15" spans="2:5" ht="14.5" customHeight="1">
      <c r="B15" s="159" t="s">
        <v>82</v>
      </c>
      <c r="C15" s="13" t="s">
        <v>39</v>
      </c>
      <c r="D15" s="13" t="s">
        <v>39</v>
      </c>
      <c r="E15" s="13" t="s">
        <v>39</v>
      </c>
    </row>
    <row r="16" spans="2:5" ht="14.5" customHeight="1">
      <c r="B16" s="121" t="s">
        <v>528</v>
      </c>
      <c r="C16" s="2">
        <v>92872</v>
      </c>
      <c r="D16" s="2" t="s">
        <v>529</v>
      </c>
      <c r="E16" s="2" t="s">
        <v>530</v>
      </c>
    </row>
    <row r="17" spans="2:5" ht="14.5" customHeight="1">
      <c r="B17" s="121" t="s">
        <v>531</v>
      </c>
      <c r="C17" s="2">
        <v>86718</v>
      </c>
      <c r="D17" s="2" t="s">
        <v>532</v>
      </c>
      <c r="E17" s="2" t="s">
        <v>533</v>
      </c>
    </row>
    <row r="18" spans="2:5" ht="14.5" customHeight="1">
      <c r="B18" s="121" t="s">
        <v>534</v>
      </c>
      <c r="C18" s="2">
        <v>86682</v>
      </c>
      <c r="D18" s="2" t="s">
        <v>535</v>
      </c>
      <c r="E18" s="2" t="s">
        <v>536</v>
      </c>
    </row>
    <row r="19" spans="2:5" ht="14.5" customHeight="1">
      <c r="B19" s="119" t="s">
        <v>537</v>
      </c>
      <c r="C19" s="15" t="s">
        <v>39</v>
      </c>
      <c r="D19" s="15" t="s">
        <v>39</v>
      </c>
      <c r="E19" s="15" t="s">
        <v>39</v>
      </c>
    </row>
    <row r="20" spans="2:5" ht="14.5" customHeight="1">
      <c r="B20" s="120" t="s">
        <v>91</v>
      </c>
      <c r="C20" s="13" t="s">
        <v>39</v>
      </c>
      <c r="D20" s="13" t="s">
        <v>39</v>
      </c>
      <c r="E20" s="13" t="s">
        <v>39</v>
      </c>
    </row>
    <row r="21" spans="2:5" ht="14.5" customHeight="1">
      <c r="B21" s="121" t="s">
        <v>538</v>
      </c>
      <c r="C21" s="2">
        <v>98536</v>
      </c>
      <c r="D21" s="2" t="s">
        <v>539</v>
      </c>
      <c r="E21" s="2" t="s">
        <v>540</v>
      </c>
    </row>
    <row r="22" spans="2:5" ht="14.5" customHeight="1">
      <c r="B22" s="121" t="s">
        <v>541</v>
      </c>
      <c r="C22" s="2">
        <v>98589</v>
      </c>
      <c r="D22" s="2" t="s">
        <v>542</v>
      </c>
      <c r="E22" s="2" t="s">
        <v>543</v>
      </c>
    </row>
    <row r="23" spans="2:5" ht="14.5" customHeight="1">
      <c r="B23" s="121" t="s">
        <v>544</v>
      </c>
      <c r="C23" s="2">
        <v>98573</v>
      </c>
      <c r="D23" s="2" t="s">
        <v>545</v>
      </c>
      <c r="E23" s="2" t="s">
        <v>546</v>
      </c>
    </row>
    <row r="24" spans="2:5" ht="14.5" customHeight="1">
      <c r="B24" s="121" t="s">
        <v>547</v>
      </c>
      <c r="C24" s="2">
        <v>98574</v>
      </c>
      <c r="D24" s="2" t="s">
        <v>548</v>
      </c>
      <c r="E24" s="2" t="s">
        <v>549</v>
      </c>
    </row>
    <row r="25" spans="2:5" ht="14.5" customHeight="1">
      <c r="B25" s="121" t="s">
        <v>550</v>
      </c>
      <c r="C25" s="2">
        <v>98575</v>
      </c>
      <c r="D25" s="2" t="s">
        <v>551</v>
      </c>
      <c r="E25" s="2" t="s">
        <v>552</v>
      </c>
    </row>
    <row r="26" spans="2:5" ht="14.5" customHeight="1">
      <c r="B26" s="121" t="s">
        <v>553</v>
      </c>
      <c r="C26" s="2">
        <v>98576</v>
      </c>
      <c r="D26" s="2" t="s">
        <v>554</v>
      </c>
      <c r="E26" s="2" t="s">
        <v>555</v>
      </c>
    </row>
    <row r="27" spans="2:5" ht="14.5" customHeight="1">
      <c r="B27" s="121" t="s">
        <v>556</v>
      </c>
      <c r="C27" s="2">
        <v>98570</v>
      </c>
      <c r="D27" s="2" t="s">
        <v>557</v>
      </c>
      <c r="E27" s="2" t="s">
        <v>558</v>
      </c>
    </row>
    <row r="28" spans="2:5" ht="14.5" customHeight="1">
      <c r="B28" s="121" t="s">
        <v>559</v>
      </c>
      <c r="C28" s="2">
        <v>98590</v>
      </c>
      <c r="D28" s="2" t="s">
        <v>560</v>
      </c>
      <c r="E28" s="2" t="s">
        <v>561</v>
      </c>
    </row>
    <row r="29" spans="2:5" ht="14.5" customHeight="1">
      <c r="B29" s="120" t="s">
        <v>208</v>
      </c>
      <c r="C29" s="13" t="s">
        <v>39</v>
      </c>
      <c r="D29" s="13" t="s">
        <v>39</v>
      </c>
      <c r="E29" s="13" t="s">
        <v>39</v>
      </c>
    </row>
    <row r="30" spans="2:5" ht="14.5" customHeight="1">
      <c r="B30" s="121" t="s">
        <v>562</v>
      </c>
      <c r="C30" s="2">
        <v>107202</v>
      </c>
      <c r="D30" s="2" t="s">
        <v>563</v>
      </c>
      <c r="E30" s="2" t="s">
        <v>564</v>
      </c>
    </row>
    <row r="31" spans="2:5" ht="14.5" customHeight="1">
      <c r="B31" s="121" t="s">
        <v>565</v>
      </c>
      <c r="C31" s="2">
        <v>107121</v>
      </c>
      <c r="D31" s="2" t="s">
        <v>566</v>
      </c>
      <c r="E31" s="2" t="s">
        <v>567</v>
      </c>
    </row>
    <row r="32" spans="2:5" ht="14.5" customHeight="1">
      <c r="B32" s="121" t="s">
        <v>568</v>
      </c>
      <c r="C32" s="2">
        <v>107120</v>
      </c>
      <c r="D32" s="2" t="s">
        <v>569</v>
      </c>
      <c r="E32" s="2" t="s">
        <v>570</v>
      </c>
    </row>
    <row r="33" spans="2:5" ht="14.5" customHeight="1">
      <c r="B33" s="121" t="s">
        <v>571</v>
      </c>
      <c r="C33" s="2">
        <v>107119</v>
      </c>
      <c r="D33" s="2" t="s">
        <v>572</v>
      </c>
      <c r="E33" s="2" t="s">
        <v>573</v>
      </c>
    </row>
    <row r="34" spans="2:5" ht="14.5" customHeight="1">
      <c r="B34" s="120" t="s">
        <v>209</v>
      </c>
      <c r="C34" s="13" t="s">
        <v>39</v>
      </c>
      <c r="D34" s="13" t="s">
        <v>39</v>
      </c>
      <c r="E34" s="13" t="s">
        <v>39</v>
      </c>
    </row>
    <row r="35" spans="2:5" ht="14.5" customHeight="1">
      <c r="B35" s="121" t="s">
        <v>574</v>
      </c>
      <c r="C35" s="2">
        <v>125763</v>
      </c>
      <c r="D35" s="2" t="s">
        <v>575</v>
      </c>
      <c r="E35" s="2" t="s">
        <v>576</v>
      </c>
    </row>
    <row r="36" spans="2:5" ht="14.5" customHeight="1">
      <c r="B36" s="121" t="s">
        <v>577</v>
      </c>
      <c r="C36" s="2">
        <v>125872</v>
      </c>
      <c r="D36" s="2" t="s">
        <v>578</v>
      </c>
      <c r="E36" s="2" t="s">
        <v>579</v>
      </c>
    </row>
    <row r="37" spans="2:5" ht="14.5" customHeight="1">
      <c r="B37" s="122" t="s">
        <v>580</v>
      </c>
      <c r="C37" s="157">
        <v>125873</v>
      </c>
      <c r="D37" s="2" t="s">
        <v>581</v>
      </c>
      <c r="E37" s="2" t="s">
        <v>582</v>
      </c>
    </row>
    <row r="38" spans="2:5" ht="14.5" customHeight="1">
      <c r="B38" s="118" t="s">
        <v>31</v>
      </c>
      <c r="C38" s="77" t="s">
        <v>39</v>
      </c>
      <c r="D38" s="77" t="s">
        <v>39</v>
      </c>
      <c r="E38" s="77" t="s">
        <v>39</v>
      </c>
    </row>
    <row r="39" spans="2:5" ht="14.5" customHeight="1">
      <c r="B39" s="119" t="s">
        <v>108</v>
      </c>
      <c r="C39" s="15" t="s">
        <v>39</v>
      </c>
      <c r="D39" s="15" t="s">
        <v>39</v>
      </c>
      <c r="E39" s="15" t="s">
        <v>39</v>
      </c>
    </row>
    <row r="40" spans="2:5" ht="14.5" customHeight="1">
      <c r="B40" s="120" t="s">
        <v>210</v>
      </c>
      <c r="C40" s="13" t="s">
        <v>39</v>
      </c>
      <c r="D40" s="13" t="s">
        <v>39</v>
      </c>
      <c r="E40" s="13" t="s">
        <v>39</v>
      </c>
    </row>
    <row r="41" spans="2:5" ht="14.5" customHeight="1">
      <c r="B41" s="121" t="s">
        <v>583</v>
      </c>
      <c r="C41" s="2">
        <v>82287</v>
      </c>
      <c r="D41" s="2" t="s">
        <v>584</v>
      </c>
      <c r="E41" s="2" t="s">
        <v>585</v>
      </c>
    </row>
    <row r="42" spans="2:5" ht="14.5" customHeight="1">
      <c r="B42" s="121" t="s">
        <v>586</v>
      </c>
      <c r="C42" s="2">
        <v>78664</v>
      </c>
      <c r="D42" s="2" t="s">
        <v>587</v>
      </c>
      <c r="E42" s="2" t="s">
        <v>588</v>
      </c>
    </row>
    <row r="43" spans="2:5" ht="14.5" customHeight="1">
      <c r="B43" s="121" t="s">
        <v>589</v>
      </c>
      <c r="C43" s="2">
        <v>82288</v>
      </c>
      <c r="D43" s="2" t="s">
        <v>590</v>
      </c>
      <c r="E43" s="2" t="s">
        <v>591</v>
      </c>
    </row>
    <row r="44" spans="2:5" ht="14.5" customHeight="1">
      <c r="B44" s="121" t="s">
        <v>592</v>
      </c>
      <c r="C44" s="2">
        <v>99783</v>
      </c>
      <c r="D44" s="2" t="s">
        <v>593</v>
      </c>
      <c r="E44" s="2" t="s">
        <v>594</v>
      </c>
    </row>
    <row r="45" spans="2:5" ht="14.5" customHeight="1">
      <c r="B45" s="121" t="s">
        <v>595</v>
      </c>
      <c r="C45" s="2">
        <v>99259</v>
      </c>
      <c r="D45" s="2" t="s">
        <v>596</v>
      </c>
      <c r="E45" s="2" t="s">
        <v>597</v>
      </c>
    </row>
    <row r="46" spans="2:5" ht="14.5" customHeight="1">
      <c r="B46" s="121" t="s">
        <v>598</v>
      </c>
      <c r="C46" s="2">
        <v>99784</v>
      </c>
      <c r="D46" s="2" t="s">
        <v>599</v>
      </c>
      <c r="E46" s="2" t="s">
        <v>600</v>
      </c>
    </row>
    <row r="47" spans="2:5" ht="14.5" customHeight="1">
      <c r="B47" s="121" t="s">
        <v>601</v>
      </c>
      <c r="C47" s="2">
        <v>99785</v>
      </c>
      <c r="D47" s="2" t="s">
        <v>602</v>
      </c>
      <c r="E47" s="2" t="s">
        <v>603</v>
      </c>
    </row>
    <row r="48" spans="2:5" ht="14.5" customHeight="1">
      <c r="B48" s="121" t="s">
        <v>604</v>
      </c>
      <c r="C48" s="2">
        <v>99786</v>
      </c>
      <c r="D48" s="2" t="s">
        <v>605</v>
      </c>
      <c r="E48" s="2" t="s">
        <v>606</v>
      </c>
    </row>
    <row r="49" spans="2:5" ht="14.5" customHeight="1">
      <c r="B49" s="121" t="s">
        <v>607</v>
      </c>
      <c r="C49" s="2">
        <v>99787</v>
      </c>
      <c r="D49" s="2" t="s">
        <v>608</v>
      </c>
      <c r="E49" s="2" t="s">
        <v>609</v>
      </c>
    </row>
    <row r="50" spans="2:5" ht="14.5" customHeight="1">
      <c r="B50" s="121" t="s">
        <v>610</v>
      </c>
      <c r="C50" s="2">
        <v>99788</v>
      </c>
      <c r="D50" s="2" t="s">
        <v>611</v>
      </c>
      <c r="E50" s="2" t="s">
        <v>612</v>
      </c>
    </row>
    <row r="51" spans="2:5" ht="14.5" customHeight="1">
      <c r="B51" s="121" t="s">
        <v>613</v>
      </c>
      <c r="C51" s="2">
        <v>99795</v>
      </c>
      <c r="D51" s="2" t="s">
        <v>614</v>
      </c>
      <c r="E51" s="2" t="s">
        <v>615</v>
      </c>
    </row>
    <row r="52" spans="2:5" ht="14.5" customHeight="1">
      <c r="B52" s="121" t="s">
        <v>616</v>
      </c>
      <c r="C52" s="2">
        <v>99796</v>
      </c>
      <c r="D52" s="2" t="s">
        <v>617</v>
      </c>
      <c r="E52" s="2" t="s">
        <v>618</v>
      </c>
    </row>
    <row r="53" spans="2:5" ht="14.5" customHeight="1">
      <c r="B53" s="121" t="s">
        <v>619</v>
      </c>
      <c r="C53" s="2">
        <v>99797</v>
      </c>
      <c r="D53" s="2" t="s">
        <v>620</v>
      </c>
      <c r="E53" s="2" t="s">
        <v>621</v>
      </c>
    </row>
    <row r="54" spans="2:5" ht="14.5" customHeight="1">
      <c r="B54" s="120" t="s">
        <v>119</v>
      </c>
      <c r="C54" s="13" t="s">
        <v>39</v>
      </c>
      <c r="D54" s="158" t="s">
        <v>39</v>
      </c>
      <c r="E54" s="158" t="s">
        <v>39</v>
      </c>
    </row>
    <row r="55" spans="2:5" ht="14.5" customHeight="1">
      <c r="B55" s="121" t="s">
        <v>622</v>
      </c>
      <c r="C55" s="2">
        <v>99977</v>
      </c>
      <c r="D55" s="2" t="s">
        <v>623</v>
      </c>
      <c r="E55" s="2" t="s">
        <v>624</v>
      </c>
    </row>
    <row r="56" spans="2:5" ht="14.5" customHeight="1">
      <c r="B56" s="121" t="s">
        <v>625</v>
      </c>
      <c r="C56" s="2">
        <v>99978</v>
      </c>
      <c r="D56" s="2" t="s">
        <v>626</v>
      </c>
      <c r="E56" s="2" t="s">
        <v>627</v>
      </c>
    </row>
    <row r="57" spans="2:5" ht="14.5" customHeight="1">
      <c r="B57" s="120" t="s">
        <v>126</v>
      </c>
      <c r="C57" s="13" t="s">
        <v>39</v>
      </c>
      <c r="D57" s="158" t="s">
        <v>39</v>
      </c>
      <c r="E57" s="158" t="s">
        <v>39</v>
      </c>
    </row>
    <row r="58" spans="2:5" ht="14.5" customHeight="1">
      <c r="B58" s="121" t="s">
        <v>628</v>
      </c>
      <c r="C58" s="2">
        <v>162241</v>
      </c>
      <c r="D58" s="2" t="s">
        <v>629</v>
      </c>
      <c r="E58" s="2" t="s">
        <v>630</v>
      </c>
    </row>
    <row r="59" spans="2:5" ht="14.5" customHeight="1">
      <c r="B59" s="121" t="s">
        <v>631</v>
      </c>
      <c r="C59" s="2">
        <v>162292</v>
      </c>
      <c r="D59" s="2" t="s">
        <v>632</v>
      </c>
      <c r="E59" s="2" t="s">
        <v>633</v>
      </c>
    </row>
    <row r="60" spans="2:5" ht="14.5" customHeight="1">
      <c r="B60" s="121" t="s">
        <v>634</v>
      </c>
      <c r="C60" s="2">
        <v>162293</v>
      </c>
      <c r="D60" s="2" t="s">
        <v>635</v>
      </c>
      <c r="E60" s="2" t="s">
        <v>636</v>
      </c>
    </row>
    <row r="61" spans="2:5" ht="14.5" customHeight="1">
      <c r="B61" s="121" t="s">
        <v>637</v>
      </c>
      <c r="C61" s="2">
        <v>162312</v>
      </c>
      <c r="D61" s="2" t="s">
        <v>638</v>
      </c>
      <c r="E61" s="2" t="s">
        <v>639</v>
      </c>
    </row>
    <row r="62" spans="2:5" ht="14.5" customHeight="1">
      <c r="B62" s="121" t="s">
        <v>640</v>
      </c>
      <c r="C62" s="2">
        <v>162313</v>
      </c>
      <c r="D62" s="2" t="s">
        <v>641</v>
      </c>
      <c r="E62" s="2" t="s">
        <v>642</v>
      </c>
    </row>
    <row r="63" spans="2:5" ht="14.5" customHeight="1">
      <c r="B63" s="121" t="s">
        <v>643</v>
      </c>
      <c r="C63" s="2">
        <v>162314</v>
      </c>
      <c r="D63" s="2" t="s">
        <v>644</v>
      </c>
      <c r="E63" s="2" t="s">
        <v>645</v>
      </c>
    </row>
    <row r="64" spans="2:5" ht="14.5" customHeight="1">
      <c r="B64" s="120" t="s">
        <v>130</v>
      </c>
      <c r="C64" s="13" t="s">
        <v>39</v>
      </c>
      <c r="D64" s="158" t="s">
        <v>39</v>
      </c>
      <c r="E64" s="158" t="s">
        <v>39</v>
      </c>
    </row>
    <row r="65" spans="2:5" ht="14.5" customHeight="1">
      <c r="B65" s="121" t="s">
        <v>646</v>
      </c>
      <c r="C65" s="2">
        <v>164705</v>
      </c>
      <c r="D65" s="2" t="s">
        <v>647</v>
      </c>
      <c r="E65" s="2" t="s">
        <v>648</v>
      </c>
    </row>
    <row r="66" spans="2:5" ht="14.5" customHeight="1">
      <c r="B66" s="121" t="s">
        <v>827</v>
      </c>
      <c r="C66" s="2">
        <v>164725</v>
      </c>
      <c r="D66" s="2" t="s">
        <v>650</v>
      </c>
      <c r="E66" s="2" t="s">
        <v>651</v>
      </c>
    </row>
    <row r="67" spans="2:5" ht="14.5" customHeight="1">
      <c r="B67" s="121" t="s">
        <v>649</v>
      </c>
      <c r="C67" s="2">
        <v>164738</v>
      </c>
      <c r="D67" s="2" t="s">
        <v>652</v>
      </c>
      <c r="E67" s="2" t="s">
        <v>653</v>
      </c>
    </row>
    <row r="68" spans="2:5" ht="14.5" customHeight="1">
      <c r="B68" s="121" t="s">
        <v>654</v>
      </c>
      <c r="C68" s="2">
        <v>164689</v>
      </c>
      <c r="D68" s="2" t="s">
        <v>655</v>
      </c>
      <c r="E68" s="2" t="s">
        <v>656</v>
      </c>
    </row>
    <row r="69" spans="2:5" ht="14.5" customHeight="1">
      <c r="B69" s="121" t="s">
        <v>657</v>
      </c>
      <c r="C69" s="2">
        <v>164739</v>
      </c>
      <c r="D69" s="2" t="s">
        <v>658</v>
      </c>
      <c r="E69" s="2" t="s">
        <v>659</v>
      </c>
    </row>
    <row r="70" spans="2:5" ht="14.5" customHeight="1">
      <c r="B70" s="121" t="s">
        <v>660</v>
      </c>
      <c r="C70" s="2">
        <v>164751</v>
      </c>
      <c r="D70" s="2" t="s">
        <v>661</v>
      </c>
      <c r="E70" s="2" t="s">
        <v>662</v>
      </c>
    </row>
    <row r="71" spans="2:5" ht="14.5" customHeight="1">
      <c r="B71" s="119" t="s">
        <v>133</v>
      </c>
      <c r="C71" s="15" t="s">
        <v>39</v>
      </c>
      <c r="D71" s="15" t="s">
        <v>39</v>
      </c>
      <c r="E71" s="15" t="s">
        <v>39</v>
      </c>
    </row>
    <row r="72" spans="2:5" ht="14.5" customHeight="1">
      <c r="B72" s="120" t="s">
        <v>471</v>
      </c>
      <c r="C72" s="13" t="s">
        <v>39</v>
      </c>
      <c r="D72" s="158" t="s">
        <v>39</v>
      </c>
      <c r="E72" s="158" t="s">
        <v>39</v>
      </c>
    </row>
    <row r="73" spans="2:5" ht="14.5" customHeight="1">
      <c r="B73" s="121" t="s">
        <v>663</v>
      </c>
      <c r="C73" s="2">
        <v>98675</v>
      </c>
      <c r="D73" s="2" t="s">
        <v>664</v>
      </c>
      <c r="E73" s="2" t="s">
        <v>665</v>
      </c>
    </row>
    <row r="74" spans="2:5" ht="14.5" customHeight="1">
      <c r="B74" s="121" t="s">
        <v>666</v>
      </c>
      <c r="C74" s="2">
        <v>98990</v>
      </c>
      <c r="D74" s="2" t="s">
        <v>667</v>
      </c>
      <c r="E74" s="2" t="s">
        <v>668</v>
      </c>
    </row>
    <row r="75" spans="2:5" ht="14.5" customHeight="1">
      <c r="B75" s="121" t="s">
        <v>669</v>
      </c>
      <c r="C75" s="2">
        <v>98871</v>
      </c>
      <c r="D75" s="2" t="s">
        <v>670</v>
      </c>
      <c r="E75" s="2" t="s">
        <v>671</v>
      </c>
    </row>
    <row r="76" spans="2:5" ht="14.5" customHeight="1">
      <c r="B76" s="120" t="s">
        <v>473</v>
      </c>
      <c r="C76" s="13" t="s">
        <v>39</v>
      </c>
      <c r="D76" s="158" t="s">
        <v>39</v>
      </c>
      <c r="E76" s="158" t="s">
        <v>39</v>
      </c>
    </row>
    <row r="77" spans="2:5" ht="14.5" customHeight="1">
      <c r="B77" s="121" t="s">
        <v>672</v>
      </c>
      <c r="C77" s="2">
        <v>100916</v>
      </c>
      <c r="D77" s="2" t="s">
        <v>673</v>
      </c>
      <c r="E77" s="2" t="s">
        <v>674</v>
      </c>
    </row>
    <row r="78" spans="2:5" ht="14.5" customHeight="1">
      <c r="B78" s="121" t="s">
        <v>675</v>
      </c>
      <c r="C78" s="2">
        <v>100917</v>
      </c>
      <c r="D78" s="2" t="s">
        <v>676</v>
      </c>
      <c r="E78" s="2" t="s">
        <v>677</v>
      </c>
    </row>
    <row r="79" spans="2:5" ht="14.5" customHeight="1">
      <c r="B79" s="121" t="s">
        <v>678</v>
      </c>
      <c r="C79" s="2">
        <v>100918</v>
      </c>
      <c r="D79" s="2" t="s">
        <v>679</v>
      </c>
      <c r="E79" s="2" t="s">
        <v>680</v>
      </c>
    </row>
    <row r="80" spans="2:5" ht="14.5" customHeight="1">
      <c r="B80" s="121" t="s">
        <v>681</v>
      </c>
      <c r="C80" s="2">
        <v>100939</v>
      </c>
      <c r="D80" s="2" t="s">
        <v>682</v>
      </c>
      <c r="E80" s="2" t="s">
        <v>683</v>
      </c>
    </row>
    <row r="81" spans="2:5" ht="14.5" customHeight="1">
      <c r="B81" s="120" t="s">
        <v>143</v>
      </c>
      <c r="C81" s="13" t="s">
        <v>39</v>
      </c>
      <c r="D81" s="158" t="s">
        <v>39</v>
      </c>
      <c r="E81" s="158" t="s">
        <v>39</v>
      </c>
    </row>
    <row r="82" spans="2:5" ht="14.5" customHeight="1">
      <c r="B82" s="121" t="s">
        <v>684</v>
      </c>
      <c r="C82" s="2">
        <v>143432</v>
      </c>
      <c r="D82" s="2" t="s">
        <v>685</v>
      </c>
      <c r="E82" s="2" t="s">
        <v>686</v>
      </c>
    </row>
    <row r="83" spans="2:5" ht="14.5" customHeight="1">
      <c r="B83" s="121" t="s">
        <v>687</v>
      </c>
      <c r="C83" s="2">
        <v>143433</v>
      </c>
      <c r="D83" s="2" t="s">
        <v>688</v>
      </c>
      <c r="E83" s="2" t="s">
        <v>689</v>
      </c>
    </row>
    <row r="84" spans="2:5" ht="14.5" customHeight="1">
      <c r="B84" s="121" t="s">
        <v>690</v>
      </c>
      <c r="C84" s="2">
        <v>143435</v>
      </c>
      <c r="D84" s="2" t="s">
        <v>691</v>
      </c>
      <c r="E84" s="2" t="s">
        <v>692</v>
      </c>
    </row>
    <row r="85" spans="2:5" ht="14.5" customHeight="1">
      <c r="B85" s="121" t="s">
        <v>693</v>
      </c>
      <c r="C85" s="2">
        <v>143434</v>
      </c>
      <c r="D85" s="2" t="s">
        <v>694</v>
      </c>
      <c r="E85" s="2" t="s">
        <v>695</v>
      </c>
    </row>
    <row r="86" spans="2:5" s="60" customFormat="1" ht="14.5" customHeight="1">
      <c r="B86" s="76" t="s">
        <v>33</v>
      </c>
      <c r="C86" s="77" t="s">
        <v>39</v>
      </c>
      <c r="D86" s="77" t="s">
        <v>39</v>
      </c>
      <c r="E86" s="77" t="s">
        <v>39</v>
      </c>
    </row>
    <row r="87" spans="2:5" s="60" customFormat="1" ht="14.5" customHeight="1">
      <c r="B87" s="16" t="s">
        <v>215</v>
      </c>
      <c r="C87" s="15" t="s">
        <v>39</v>
      </c>
      <c r="D87" s="15" t="s">
        <v>39</v>
      </c>
      <c r="E87" s="15" t="s">
        <v>39</v>
      </c>
    </row>
    <row r="88" spans="2:5" ht="14.5" customHeight="1">
      <c r="B88" s="120" t="s">
        <v>215</v>
      </c>
      <c r="C88" s="13" t="s">
        <v>39</v>
      </c>
      <c r="D88" s="158" t="s">
        <v>39</v>
      </c>
      <c r="E88" s="158" t="s">
        <v>39</v>
      </c>
    </row>
    <row r="89" spans="2:5" ht="14.5" customHeight="1">
      <c r="B89" s="121" t="s">
        <v>696</v>
      </c>
      <c r="C89" s="2">
        <v>93832</v>
      </c>
      <c r="D89" s="2" t="s">
        <v>697</v>
      </c>
      <c r="E89" s="2" t="s">
        <v>698</v>
      </c>
    </row>
    <row r="90" spans="2:5" ht="14.5" customHeight="1">
      <c r="B90" s="119" t="s">
        <v>168</v>
      </c>
      <c r="C90" s="15" t="s">
        <v>39</v>
      </c>
      <c r="D90" s="15" t="s">
        <v>39</v>
      </c>
      <c r="E90" s="15" t="s">
        <v>39</v>
      </c>
    </row>
    <row r="91" spans="2:5" ht="14.5" customHeight="1">
      <c r="B91" s="120" t="s">
        <v>699</v>
      </c>
      <c r="C91" s="13" t="s">
        <v>39</v>
      </c>
      <c r="D91" s="158" t="s">
        <v>39</v>
      </c>
      <c r="E91" s="158" t="s">
        <v>39</v>
      </c>
    </row>
    <row r="92" spans="2:5" ht="14.5" customHeight="1">
      <c r="B92" s="121" t="s">
        <v>700</v>
      </c>
      <c r="C92" s="2">
        <v>8976</v>
      </c>
      <c r="D92" s="2" t="s">
        <v>701</v>
      </c>
      <c r="E92" s="2" t="s">
        <v>702</v>
      </c>
    </row>
    <row r="93" spans="2:5" ht="14.5" customHeight="1">
      <c r="B93" s="120" t="s">
        <v>703</v>
      </c>
      <c r="C93" s="13" t="s">
        <v>39</v>
      </c>
      <c r="D93" s="158" t="s">
        <v>39</v>
      </c>
      <c r="E93" s="158" t="s">
        <v>39</v>
      </c>
    </row>
    <row r="94" spans="2:5" ht="14.5" customHeight="1">
      <c r="B94" s="121" t="s">
        <v>704</v>
      </c>
      <c r="C94" s="2">
        <v>8990</v>
      </c>
      <c r="D94" s="2" t="s">
        <v>705</v>
      </c>
      <c r="E94" s="2" t="s">
        <v>706</v>
      </c>
    </row>
    <row r="95" spans="2:5" ht="14.5" customHeight="1">
      <c r="B95" s="119" t="s">
        <v>164</v>
      </c>
      <c r="C95" s="15" t="s">
        <v>39</v>
      </c>
      <c r="D95" s="15" t="s">
        <v>39</v>
      </c>
      <c r="E95" s="15" t="s">
        <v>39</v>
      </c>
    </row>
    <row r="96" spans="2:5" ht="14.5" customHeight="1">
      <c r="B96" s="120" t="s">
        <v>164</v>
      </c>
      <c r="C96" s="13" t="s">
        <v>39</v>
      </c>
      <c r="D96" s="158" t="s">
        <v>39</v>
      </c>
      <c r="E96" s="158" t="s">
        <v>39</v>
      </c>
    </row>
    <row r="97" spans="2:5" ht="14.5" customHeight="1">
      <c r="B97" s="121" t="s">
        <v>707</v>
      </c>
      <c r="C97" s="2">
        <v>8742</v>
      </c>
      <c r="D97" s="2" t="s">
        <v>708</v>
      </c>
      <c r="E97" s="2" t="s">
        <v>709</v>
      </c>
    </row>
    <row r="98" spans="2:5" ht="14.5" customHeight="1">
      <c r="B98" s="119" t="s">
        <v>710</v>
      </c>
      <c r="C98" s="15" t="s">
        <v>39</v>
      </c>
      <c r="D98" s="15" t="s">
        <v>39</v>
      </c>
      <c r="E98" s="15" t="s">
        <v>39</v>
      </c>
    </row>
    <row r="99" spans="2:5" ht="14.5" customHeight="1">
      <c r="B99" s="120" t="s">
        <v>710</v>
      </c>
      <c r="C99" s="13" t="s">
        <v>39</v>
      </c>
      <c r="D99" s="158" t="s">
        <v>39</v>
      </c>
      <c r="E99" s="158" t="s">
        <v>39</v>
      </c>
    </row>
    <row r="100" spans="2:5" ht="14.5" customHeight="1">
      <c r="B100" s="121" t="s">
        <v>711</v>
      </c>
      <c r="C100" s="2">
        <v>8755</v>
      </c>
      <c r="D100" s="2" t="s">
        <v>712</v>
      </c>
      <c r="E100" s="2" t="s">
        <v>713</v>
      </c>
    </row>
    <row r="101" spans="2:5" ht="14.5" customHeight="1">
      <c r="B101" s="118" t="s">
        <v>34</v>
      </c>
      <c r="C101" s="77" t="s">
        <v>39</v>
      </c>
      <c r="D101" s="77" t="s">
        <v>39</v>
      </c>
      <c r="E101" s="77" t="s">
        <v>39</v>
      </c>
    </row>
    <row r="102" spans="2:5" ht="14.5" customHeight="1">
      <c r="B102" s="119" t="s">
        <v>714</v>
      </c>
      <c r="C102" s="15" t="s">
        <v>39</v>
      </c>
      <c r="D102" s="15" t="s">
        <v>39</v>
      </c>
      <c r="E102" s="15" t="s">
        <v>39</v>
      </c>
    </row>
    <row r="103" spans="2:5" ht="14.5" customHeight="1">
      <c r="B103" s="120" t="s">
        <v>714</v>
      </c>
      <c r="C103" s="13" t="s">
        <v>39</v>
      </c>
      <c r="D103" s="158" t="s">
        <v>39</v>
      </c>
      <c r="E103" s="158" t="s">
        <v>39</v>
      </c>
    </row>
    <row r="104" spans="2:5" ht="14.5" customHeight="1">
      <c r="B104" s="121" t="s">
        <v>715</v>
      </c>
      <c r="C104" s="2">
        <v>76899</v>
      </c>
      <c r="D104" s="2" t="s">
        <v>716</v>
      </c>
      <c r="E104" s="2" t="s">
        <v>717</v>
      </c>
    </row>
    <row r="105" spans="2:5" ht="14.5" customHeight="1">
      <c r="B105" s="121" t="s">
        <v>718</v>
      </c>
      <c r="C105" s="2">
        <v>76924</v>
      </c>
      <c r="D105" s="2" t="s">
        <v>719</v>
      </c>
      <c r="E105" s="2" t="s">
        <v>717</v>
      </c>
    </row>
    <row r="106" spans="2:5" ht="14.5" customHeight="1">
      <c r="B106" s="121" t="s">
        <v>720</v>
      </c>
      <c r="C106" s="2">
        <v>76926</v>
      </c>
      <c r="D106" s="2" t="s">
        <v>721</v>
      </c>
      <c r="E106" s="2" t="s">
        <v>717</v>
      </c>
    </row>
    <row r="107" spans="2:5" ht="14.5" customHeight="1">
      <c r="B107" s="121" t="s">
        <v>722</v>
      </c>
      <c r="C107" s="2">
        <v>77087</v>
      </c>
      <c r="D107" s="2" t="s">
        <v>723</v>
      </c>
      <c r="E107" s="2" t="s">
        <v>717</v>
      </c>
    </row>
    <row r="108" spans="2:5" ht="14.5" customHeight="1">
      <c r="B108" s="121" t="s">
        <v>724</v>
      </c>
      <c r="C108" s="2">
        <v>76906</v>
      </c>
      <c r="D108" s="2" t="s">
        <v>725</v>
      </c>
      <c r="E108" s="2" t="s">
        <v>717</v>
      </c>
    </row>
    <row r="109" spans="2:5" ht="14.5" customHeight="1">
      <c r="B109" s="121" t="s">
        <v>726</v>
      </c>
      <c r="C109" s="2">
        <v>76898</v>
      </c>
      <c r="D109" s="2" t="s">
        <v>727</v>
      </c>
      <c r="E109" s="2" t="s">
        <v>717</v>
      </c>
    </row>
    <row r="110" spans="2:5" ht="14.5" customHeight="1">
      <c r="B110" s="121" t="s">
        <v>728</v>
      </c>
      <c r="C110" s="2">
        <v>77085</v>
      </c>
      <c r="D110" s="2" t="s">
        <v>729</v>
      </c>
      <c r="E110" s="2" t="s">
        <v>717</v>
      </c>
    </row>
    <row r="111" spans="2:5" ht="14.5" customHeight="1">
      <c r="B111" s="121" t="s">
        <v>730</v>
      </c>
      <c r="C111" s="2">
        <v>76905</v>
      </c>
      <c r="D111" s="2" t="s">
        <v>731</v>
      </c>
      <c r="E111" s="2" t="s">
        <v>717</v>
      </c>
    </row>
    <row r="112" spans="2:5" ht="14.5" customHeight="1">
      <c r="B112" s="121" t="s">
        <v>732</v>
      </c>
      <c r="C112" s="2">
        <v>76895</v>
      </c>
      <c r="D112" s="2" t="s">
        <v>733</v>
      </c>
      <c r="E112" s="2" t="s">
        <v>717</v>
      </c>
    </row>
    <row r="113" spans="2:5" ht="14.5" customHeight="1">
      <c r="B113" s="121" t="s">
        <v>734</v>
      </c>
      <c r="C113" s="2">
        <v>77086</v>
      </c>
      <c r="D113" s="2" t="s">
        <v>735</v>
      </c>
      <c r="E113" s="2" t="s">
        <v>717</v>
      </c>
    </row>
    <row r="114" spans="2:5" ht="14.5" customHeight="1">
      <c r="B114" s="121" t="s">
        <v>736</v>
      </c>
      <c r="C114" s="2">
        <v>76904</v>
      </c>
      <c r="D114" s="2" t="s">
        <v>737</v>
      </c>
      <c r="E114" s="2" t="s">
        <v>717</v>
      </c>
    </row>
    <row r="115" spans="2:5" ht="14.5" customHeight="1">
      <c r="B115" s="121" t="s">
        <v>738</v>
      </c>
      <c r="C115" s="2">
        <v>77004</v>
      </c>
      <c r="D115" s="2" t="s">
        <v>739</v>
      </c>
      <c r="E115" s="2" t="s">
        <v>717</v>
      </c>
    </row>
    <row r="116" spans="2:5" ht="14.5" customHeight="1">
      <c r="B116" s="121" t="s">
        <v>740</v>
      </c>
      <c r="C116" s="2">
        <v>76897</v>
      </c>
      <c r="D116" s="2" t="s">
        <v>741</v>
      </c>
      <c r="E116" s="2" t="s">
        <v>717</v>
      </c>
    </row>
    <row r="117" spans="2:5" ht="14.5" customHeight="1">
      <c r="B117" s="121" t="s">
        <v>742</v>
      </c>
      <c r="C117" s="2">
        <v>76944</v>
      </c>
      <c r="D117" s="2" t="s">
        <v>743</v>
      </c>
      <c r="E117" s="2" t="s">
        <v>717</v>
      </c>
    </row>
    <row r="118" spans="2:5" ht="14.5" customHeight="1">
      <c r="B118" s="121" t="s">
        <v>744</v>
      </c>
      <c r="C118" s="2">
        <v>76984</v>
      </c>
      <c r="D118" s="2" t="s">
        <v>745</v>
      </c>
      <c r="E118" s="2" t="s">
        <v>717</v>
      </c>
    </row>
    <row r="119" spans="2:5" ht="14.5" customHeight="1">
      <c r="B119" s="121" t="s">
        <v>746</v>
      </c>
      <c r="C119" s="2">
        <v>77005</v>
      </c>
      <c r="D119" s="2" t="s">
        <v>747</v>
      </c>
      <c r="E119" s="2" t="s">
        <v>717</v>
      </c>
    </row>
    <row r="120" spans="2:5" ht="14.5" customHeight="1">
      <c r="B120" s="119" t="s">
        <v>748</v>
      </c>
      <c r="C120" s="15" t="s">
        <v>39</v>
      </c>
      <c r="D120" s="15" t="s">
        <v>39</v>
      </c>
      <c r="E120" s="15" t="s">
        <v>39</v>
      </c>
    </row>
    <row r="121" spans="2:5" ht="14.5" customHeight="1">
      <c r="B121" s="120" t="s">
        <v>748</v>
      </c>
      <c r="C121" s="13" t="s">
        <v>39</v>
      </c>
      <c r="D121" s="158" t="s">
        <v>39</v>
      </c>
      <c r="E121" s="158" t="s">
        <v>39</v>
      </c>
    </row>
    <row r="122" spans="2:5" ht="14.5" customHeight="1">
      <c r="B122" s="121" t="s">
        <v>749</v>
      </c>
      <c r="C122" s="2">
        <v>80901</v>
      </c>
      <c r="D122" s="2" t="s">
        <v>750</v>
      </c>
      <c r="E122" s="2" t="s">
        <v>717</v>
      </c>
    </row>
    <row r="123" spans="2:5" ht="14.5" customHeight="1">
      <c r="B123" s="121" t="s">
        <v>751</v>
      </c>
      <c r="C123" s="2">
        <v>81768</v>
      </c>
      <c r="D123" s="2" t="s">
        <v>752</v>
      </c>
      <c r="E123" s="2" t="s">
        <v>717</v>
      </c>
    </row>
    <row r="124" spans="2:5" ht="14.5" customHeight="1">
      <c r="B124" s="121" t="s">
        <v>753</v>
      </c>
      <c r="C124" s="2">
        <v>81708</v>
      </c>
      <c r="D124" s="2" t="s">
        <v>754</v>
      </c>
      <c r="E124" s="2" t="s">
        <v>717</v>
      </c>
    </row>
    <row r="125" spans="2:5" ht="14.5" customHeight="1">
      <c r="B125" s="121" t="s">
        <v>755</v>
      </c>
      <c r="C125" s="2">
        <v>81733</v>
      </c>
      <c r="D125" s="2" t="s">
        <v>756</v>
      </c>
      <c r="E125" s="2" t="s">
        <v>717</v>
      </c>
    </row>
    <row r="126" spans="2:5" ht="14.5" customHeight="1">
      <c r="B126" s="121" t="s">
        <v>757</v>
      </c>
      <c r="C126" s="2">
        <v>81735</v>
      </c>
      <c r="D126" s="2" t="s">
        <v>758</v>
      </c>
      <c r="E126" s="2" t="s">
        <v>717</v>
      </c>
    </row>
    <row r="127" spans="2:5" ht="14.5" customHeight="1">
      <c r="B127" s="121" t="s">
        <v>759</v>
      </c>
      <c r="C127" s="2">
        <v>81730</v>
      </c>
      <c r="D127" s="2" t="s">
        <v>760</v>
      </c>
      <c r="E127" s="2" t="s">
        <v>717</v>
      </c>
    </row>
    <row r="128" spans="2:5" ht="14.5" customHeight="1">
      <c r="B128" s="121" t="s">
        <v>761</v>
      </c>
      <c r="C128" s="2">
        <v>81668</v>
      </c>
      <c r="D128" s="2" t="s">
        <v>762</v>
      </c>
      <c r="E128" s="2" t="s">
        <v>717</v>
      </c>
    </row>
    <row r="129" spans="2:5" ht="14.5" customHeight="1">
      <c r="B129" s="121" t="s">
        <v>763</v>
      </c>
      <c r="C129" s="2">
        <v>81732</v>
      </c>
      <c r="D129" s="2" t="s">
        <v>764</v>
      </c>
      <c r="E129" s="2" t="s">
        <v>717</v>
      </c>
    </row>
    <row r="130" spans="2:5" ht="14.5" customHeight="1">
      <c r="B130" s="121" t="s">
        <v>765</v>
      </c>
      <c r="C130" s="2">
        <v>81731</v>
      </c>
      <c r="D130" s="2" t="s">
        <v>766</v>
      </c>
      <c r="E130" s="2" t="s">
        <v>717</v>
      </c>
    </row>
    <row r="131" spans="2:5" ht="14.5" customHeight="1">
      <c r="B131" s="121" t="s">
        <v>767</v>
      </c>
      <c r="C131" s="2">
        <v>81736</v>
      </c>
      <c r="D131" s="2" t="s">
        <v>768</v>
      </c>
      <c r="E131" s="2" t="s">
        <v>717</v>
      </c>
    </row>
    <row r="132" spans="2:5" ht="14.5" customHeight="1">
      <c r="B132" s="121" t="s">
        <v>769</v>
      </c>
      <c r="C132" s="2">
        <v>81734</v>
      </c>
      <c r="D132" s="2" t="s">
        <v>770</v>
      </c>
      <c r="E132" s="2" t="s">
        <v>717</v>
      </c>
    </row>
    <row r="133" spans="2:5" ht="14.5" customHeight="1">
      <c r="B133" s="123" t="s">
        <v>771</v>
      </c>
      <c r="C133" s="17">
        <v>81737</v>
      </c>
      <c r="D133" s="17" t="s">
        <v>772</v>
      </c>
      <c r="E133" s="17" t="s">
        <v>717</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FD31-64D4-4BEA-9D99-FFC68BCBBC10}">
  <sheetPr>
    <tabColor theme="1"/>
  </sheetPr>
  <dimension ref="B1:F133"/>
  <sheetViews>
    <sheetView showGridLines="0" zoomScaleNormal="100" workbookViewId="0"/>
  </sheetViews>
  <sheetFormatPr defaultColWidth="8.7265625" defaultRowHeight="14.5" customHeight="1"/>
  <cols>
    <col min="1" max="1" width="2.54296875" style="117" customWidth="1"/>
    <col min="2" max="2" width="42.81640625" style="117" customWidth="1"/>
    <col min="3" max="5" width="15.81640625" style="60" customWidth="1"/>
    <col min="6" max="6" width="18.08984375" style="60" bestFit="1" customWidth="1"/>
    <col min="7" max="16384" width="8.7265625" style="117"/>
  </cols>
  <sheetData>
    <row r="1" spans="2:6" s="60" customFormat="1" ht="14.5" customHeight="1"/>
    <row r="2" spans="2:6" s="60" customFormat="1" ht="14.5" customHeight="1"/>
    <row r="3" spans="2:6" s="60" customFormat="1" ht="14.5" customHeight="1"/>
    <row r="4" spans="2:6" s="60" customFormat="1" ht="14.5" customHeight="1"/>
    <row r="5" spans="2:6" s="60" customFormat="1" ht="14.5" customHeight="1"/>
    <row r="6" spans="2:6" s="60" customFormat="1" ht="14.5" customHeight="1"/>
    <row r="7" spans="2:6" s="60" customFormat="1" ht="14.5" customHeight="1"/>
    <row r="8" spans="2:6" s="60" customFormat="1" ht="36.5" customHeight="1">
      <c r="B8" s="79" t="s">
        <v>389</v>
      </c>
      <c r="C8" s="79" t="s">
        <v>814</v>
      </c>
      <c r="D8" s="79" t="s">
        <v>815</v>
      </c>
      <c r="E8" s="79" t="s">
        <v>821</v>
      </c>
      <c r="F8" s="79" t="s">
        <v>822</v>
      </c>
    </row>
    <row r="9" spans="2:6" s="60" customFormat="1" ht="14.5" customHeight="1">
      <c r="B9" s="76" t="s">
        <v>28</v>
      </c>
      <c r="C9" s="77" t="s">
        <v>39</v>
      </c>
      <c r="D9" s="77" t="s">
        <v>39</v>
      </c>
      <c r="E9" s="77" t="s">
        <v>39</v>
      </c>
      <c r="F9" s="77" t="s">
        <v>39</v>
      </c>
    </row>
    <row r="10" spans="2:6" s="60" customFormat="1" ht="14.5" customHeight="1">
      <c r="B10" s="16" t="s">
        <v>518</v>
      </c>
      <c r="C10" s="15" t="s">
        <v>39</v>
      </c>
      <c r="D10" s="15" t="s">
        <v>39</v>
      </c>
      <c r="E10" s="15" t="s">
        <v>39</v>
      </c>
      <c r="F10" s="15" t="s">
        <v>39</v>
      </c>
    </row>
    <row r="11" spans="2:6" ht="14.5" customHeight="1">
      <c r="B11" s="159" t="s">
        <v>71</v>
      </c>
      <c r="C11" s="13" t="s">
        <v>39</v>
      </c>
      <c r="D11" s="13" t="s">
        <v>39</v>
      </c>
      <c r="E11" s="13" t="s">
        <v>39</v>
      </c>
      <c r="F11" s="13" t="s">
        <v>39</v>
      </c>
    </row>
    <row r="12" spans="2:6" ht="14.5" customHeight="1">
      <c r="B12" s="19" t="s">
        <v>519</v>
      </c>
      <c r="C12" s="204" t="s">
        <v>39</v>
      </c>
      <c r="D12" s="204">
        <v>6.59</v>
      </c>
      <c r="E12" s="203" t="s">
        <v>816</v>
      </c>
      <c r="F12" s="2" t="s">
        <v>823</v>
      </c>
    </row>
    <row r="13" spans="2:6" ht="14.5" customHeight="1">
      <c r="B13" s="19" t="s">
        <v>522</v>
      </c>
      <c r="C13" s="204" t="s">
        <v>39</v>
      </c>
      <c r="D13" s="204">
        <v>6.59</v>
      </c>
      <c r="E13" s="203" t="s">
        <v>816</v>
      </c>
      <c r="F13" s="2" t="s">
        <v>823</v>
      </c>
    </row>
    <row r="14" spans="2:6" ht="14.5" customHeight="1">
      <c r="B14" s="19" t="s">
        <v>525</v>
      </c>
      <c r="C14" s="204" t="s">
        <v>39</v>
      </c>
      <c r="D14" s="204">
        <v>6.6</v>
      </c>
      <c r="E14" s="203" t="s">
        <v>816</v>
      </c>
      <c r="F14" s="2" t="s">
        <v>823</v>
      </c>
    </row>
    <row r="15" spans="2:6" ht="14.5" customHeight="1">
      <c r="B15" s="159" t="s">
        <v>82</v>
      </c>
      <c r="C15" s="13" t="s">
        <v>39</v>
      </c>
      <c r="D15" s="13" t="s">
        <v>39</v>
      </c>
      <c r="E15" s="13" t="s">
        <v>39</v>
      </c>
      <c r="F15" s="13" t="s">
        <v>39</v>
      </c>
    </row>
    <row r="16" spans="2:6" ht="14.5" customHeight="1">
      <c r="B16" s="121" t="s">
        <v>528</v>
      </c>
      <c r="C16" s="204" t="s">
        <v>39</v>
      </c>
      <c r="D16" s="204">
        <v>10.29</v>
      </c>
      <c r="E16" s="203" t="s">
        <v>816</v>
      </c>
      <c r="F16" s="2" t="s">
        <v>823</v>
      </c>
    </row>
    <row r="17" spans="2:6" ht="14.5" customHeight="1">
      <c r="B17" s="121" t="s">
        <v>531</v>
      </c>
      <c r="C17" s="204" t="s">
        <v>39</v>
      </c>
      <c r="D17" s="204">
        <v>5.47</v>
      </c>
      <c r="E17" s="203" t="s">
        <v>816</v>
      </c>
      <c r="F17" s="2" t="s">
        <v>823</v>
      </c>
    </row>
    <row r="18" spans="2:6" ht="14.5" customHeight="1">
      <c r="B18" s="121" t="s">
        <v>534</v>
      </c>
      <c r="C18" s="204" t="s">
        <v>39</v>
      </c>
      <c r="D18" s="204">
        <v>5.47</v>
      </c>
      <c r="E18" s="203" t="s">
        <v>816</v>
      </c>
      <c r="F18" s="2" t="s">
        <v>823</v>
      </c>
    </row>
    <row r="19" spans="2:6" ht="14.5" customHeight="1">
      <c r="B19" s="119" t="s">
        <v>537</v>
      </c>
      <c r="C19" s="15" t="s">
        <v>39</v>
      </c>
      <c r="D19" s="15" t="s">
        <v>39</v>
      </c>
      <c r="E19" s="15" t="s">
        <v>39</v>
      </c>
      <c r="F19" s="15" t="s">
        <v>39</v>
      </c>
    </row>
    <row r="20" spans="2:6" ht="14.5" customHeight="1">
      <c r="B20" s="120" t="s">
        <v>91</v>
      </c>
      <c r="C20" s="13" t="s">
        <v>39</v>
      </c>
      <c r="D20" s="13" t="s">
        <v>39</v>
      </c>
      <c r="E20" s="13" t="s">
        <v>39</v>
      </c>
      <c r="F20" s="13" t="s">
        <v>39</v>
      </c>
    </row>
    <row r="21" spans="2:6" ht="14.5" customHeight="1">
      <c r="B21" s="121" t="s">
        <v>538</v>
      </c>
      <c r="C21" s="204">
        <v>6.28</v>
      </c>
      <c r="D21" s="204" t="s">
        <v>39</v>
      </c>
      <c r="E21" s="203" t="s">
        <v>817</v>
      </c>
      <c r="F21" s="2" t="s">
        <v>823</v>
      </c>
    </row>
    <row r="22" spans="2:6" ht="14.5" customHeight="1">
      <c r="B22" s="121" t="s">
        <v>541</v>
      </c>
      <c r="C22" s="204">
        <v>6.28</v>
      </c>
      <c r="D22" s="204" t="s">
        <v>39</v>
      </c>
      <c r="E22" s="203" t="s">
        <v>817</v>
      </c>
      <c r="F22" s="2" t="s">
        <v>823</v>
      </c>
    </row>
    <row r="23" spans="2:6" ht="14.5" customHeight="1">
      <c r="B23" s="121" t="s">
        <v>544</v>
      </c>
      <c r="C23" s="204">
        <v>6.28</v>
      </c>
      <c r="D23" s="204" t="s">
        <v>39</v>
      </c>
      <c r="E23" s="203" t="s">
        <v>817</v>
      </c>
      <c r="F23" s="2" t="s">
        <v>823</v>
      </c>
    </row>
    <row r="24" spans="2:6" ht="14.5" customHeight="1">
      <c r="B24" s="121" t="s">
        <v>547</v>
      </c>
      <c r="C24" s="204">
        <v>6.28</v>
      </c>
      <c r="D24" s="204" t="s">
        <v>39</v>
      </c>
      <c r="E24" s="203" t="s">
        <v>817</v>
      </c>
      <c r="F24" s="2" t="s">
        <v>823</v>
      </c>
    </row>
    <row r="25" spans="2:6" ht="14.5" customHeight="1">
      <c r="B25" s="121" t="s">
        <v>550</v>
      </c>
      <c r="C25" s="204">
        <v>6.28</v>
      </c>
      <c r="D25" s="204" t="s">
        <v>39</v>
      </c>
      <c r="E25" s="203" t="s">
        <v>817</v>
      </c>
      <c r="F25" s="2" t="s">
        <v>823</v>
      </c>
    </row>
    <row r="26" spans="2:6" ht="14.5" customHeight="1">
      <c r="B26" s="121" t="s">
        <v>553</v>
      </c>
      <c r="C26" s="204">
        <v>6.28</v>
      </c>
      <c r="D26" s="204" t="s">
        <v>39</v>
      </c>
      <c r="E26" s="203" t="s">
        <v>817</v>
      </c>
      <c r="F26" s="2" t="s">
        <v>823</v>
      </c>
    </row>
    <row r="27" spans="2:6" ht="14.5" customHeight="1">
      <c r="B27" s="121" t="s">
        <v>556</v>
      </c>
      <c r="C27" s="204">
        <v>6.28</v>
      </c>
      <c r="D27" s="204" t="s">
        <v>39</v>
      </c>
      <c r="E27" s="203" t="s">
        <v>817</v>
      </c>
      <c r="F27" s="2" t="s">
        <v>823</v>
      </c>
    </row>
    <row r="28" spans="2:6" ht="14.5" customHeight="1">
      <c r="B28" s="121" t="s">
        <v>559</v>
      </c>
      <c r="C28" s="204">
        <v>6.734</v>
      </c>
      <c r="D28" s="204" t="s">
        <v>39</v>
      </c>
      <c r="E28" s="203" t="s">
        <v>817</v>
      </c>
      <c r="F28" s="2" t="s">
        <v>823</v>
      </c>
    </row>
    <row r="29" spans="2:6" ht="14.5" customHeight="1">
      <c r="B29" s="120" t="s">
        <v>208</v>
      </c>
      <c r="C29" s="13" t="s">
        <v>39</v>
      </c>
      <c r="D29" s="13" t="s">
        <v>39</v>
      </c>
      <c r="E29" s="13" t="s">
        <v>39</v>
      </c>
      <c r="F29" s="13" t="s">
        <v>39</v>
      </c>
    </row>
    <row r="30" spans="2:6" ht="14.5" customHeight="1">
      <c r="B30" s="121" t="s">
        <v>562</v>
      </c>
      <c r="C30" s="204">
        <v>11.669</v>
      </c>
      <c r="D30" s="204" t="s">
        <v>39</v>
      </c>
      <c r="E30" s="203" t="s">
        <v>817</v>
      </c>
      <c r="F30" s="2" t="s">
        <v>823</v>
      </c>
    </row>
    <row r="31" spans="2:6" ht="14.5" customHeight="1">
      <c r="B31" s="121" t="s">
        <v>565</v>
      </c>
      <c r="C31" s="204">
        <v>11.669</v>
      </c>
      <c r="D31" s="204" t="s">
        <v>39</v>
      </c>
      <c r="E31" s="203" t="s">
        <v>817</v>
      </c>
      <c r="F31" s="2" t="s">
        <v>823</v>
      </c>
    </row>
    <row r="32" spans="2:6" ht="14.5" customHeight="1">
      <c r="B32" s="121" t="s">
        <v>568</v>
      </c>
      <c r="C32" s="204">
        <v>11.67</v>
      </c>
      <c r="D32" s="204" t="s">
        <v>39</v>
      </c>
      <c r="E32" s="203" t="s">
        <v>817</v>
      </c>
      <c r="F32" s="2" t="s">
        <v>823</v>
      </c>
    </row>
    <row r="33" spans="2:6" ht="14.5" customHeight="1">
      <c r="B33" s="121" t="s">
        <v>571</v>
      </c>
      <c r="C33" s="204">
        <v>11.669</v>
      </c>
      <c r="D33" s="204" t="s">
        <v>39</v>
      </c>
      <c r="E33" s="203" t="s">
        <v>817</v>
      </c>
      <c r="F33" s="2" t="s">
        <v>823</v>
      </c>
    </row>
    <row r="34" spans="2:6" ht="14.5" customHeight="1">
      <c r="B34" s="120" t="s">
        <v>209</v>
      </c>
      <c r="C34" s="13" t="s">
        <v>39</v>
      </c>
      <c r="D34" s="13" t="s">
        <v>39</v>
      </c>
      <c r="E34" s="13" t="s">
        <v>39</v>
      </c>
      <c r="F34" s="13" t="s">
        <v>39</v>
      </c>
    </row>
    <row r="35" spans="2:6" ht="14.5" customHeight="1">
      <c r="B35" s="121" t="s">
        <v>574</v>
      </c>
      <c r="C35" s="204">
        <v>9.3870000000000005</v>
      </c>
      <c r="D35" s="204"/>
      <c r="E35" s="203" t="s">
        <v>817</v>
      </c>
      <c r="F35" s="2" t="s">
        <v>823</v>
      </c>
    </row>
    <row r="36" spans="2:6" ht="14.5" customHeight="1">
      <c r="B36" s="121" t="s">
        <v>577</v>
      </c>
      <c r="C36" s="204">
        <v>9.3870000000000005</v>
      </c>
      <c r="D36" s="204"/>
      <c r="E36" s="203" t="s">
        <v>817</v>
      </c>
      <c r="F36" s="2" t="s">
        <v>823</v>
      </c>
    </row>
    <row r="37" spans="2:6" ht="14.5" customHeight="1">
      <c r="B37" s="122" t="s">
        <v>580</v>
      </c>
      <c r="C37" s="204">
        <v>9.3870000000000005</v>
      </c>
      <c r="D37" s="204"/>
      <c r="E37" s="203" t="s">
        <v>817</v>
      </c>
      <c r="F37" s="2" t="s">
        <v>823</v>
      </c>
    </row>
    <row r="38" spans="2:6" ht="14.5" customHeight="1">
      <c r="B38" s="118" t="s">
        <v>31</v>
      </c>
      <c r="C38" s="77" t="s">
        <v>39</v>
      </c>
      <c r="D38" s="77" t="s">
        <v>39</v>
      </c>
      <c r="E38" s="77" t="s">
        <v>39</v>
      </c>
      <c r="F38" s="77" t="s">
        <v>39</v>
      </c>
    </row>
    <row r="39" spans="2:6" ht="14.5" customHeight="1">
      <c r="B39" s="119" t="s">
        <v>108</v>
      </c>
      <c r="C39" s="15" t="s">
        <v>39</v>
      </c>
      <c r="D39" s="15" t="s">
        <v>39</v>
      </c>
      <c r="E39" s="15" t="s">
        <v>39</v>
      </c>
      <c r="F39" s="15" t="s">
        <v>39</v>
      </c>
    </row>
    <row r="40" spans="2:6" ht="14.5" customHeight="1">
      <c r="B40" s="120" t="s">
        <v>210</v>
      </c>
      <c r="C40" s="13" t="s">
        <v>39</v>
      </c>
      <c r="D40" s="13" t="s">
        <v>39</v>
      </c>
      <c r="E40" s="13" t="s">
        <v>39</v>
      </c>
      <c r="F40" s="13" t="s">
        <v>39</v>
      </c>
    </row>
    <row r="41" spans="2:6" ht="14.5" customHeight="1">
      <c r="B41" s="19" t="s">
        <v>583</v>
      </c>
      <c r="C41" s="204">
        <v>11.093</v>
      </c>
      <c r="D41" s="204" t="s">
        <v>39</v>
      </c>
      <c r="E41" s="203" t="s">
        <v>817</v>
      </c>
      <c r="F41" s="2" t="s">
        <v>823</v>
      </c>
    </row>
    <row r="42" spans="2:6" ht="14.5" customHeight="1">
      <c r="B42" s="19" t="s">
        <v>586</v>
      </c>
      <c r="C42" s="204">
        <v>11.138</v>
      </c>
      <c r="D42" s="204" t="s">
        <v>39</v>
      </c>
      <c r="E42" s="203" t="s">
        <v>817</v>
      </c>
      <c r="F42" s="2" t="s">
        <v>823</v>
      </c>
    </row>
    <row r="43" spans="2:6" ht="14.5" customHeight="1">
      <c r="B43" s="19" t="s">
        <v>589</v>
      </c>
      <c r="C43" s="204">
        <v>11.05</v>
      </c>
      <c r="D43" s="204" t="s">
        <v>39</v>
      </c>
      <c r="E43" s="203" t="s">
        <v>817</v>
      </c>
      <c r="F43" s="2" t="s">
        <v>823</v>
      </c>
    </row>
    <row r="44" spans="2:6" ht="14.5" customHeight="1">
      <c r="B44" s="19" t="s">
        <v>592</v>
      </c>
      <c r="C44" s="204">
        <v>10.137</v>
      </c>
      <c r="D44" s="204" t="s">
        <v>39</v>
      </c>
      <c r="E44" s="203" t="s">
        <v>817</v>
      </c>
      <c r="F44" s="2" t="s">
        <v>823</v>
      </c>
    </row>
    <row r="45" spans="2:6" ht="14.5" customHeight="1">
      <c r="B45" s="19" t="s">
        <v>595</v>
      </c>
      <c r="C45" s="204">
        <v>10.185</v>
      </c>
      <c r="D45" s="204" t="s">
        <v>39</v>
      </c>
      <c r="E45" s="203" t="s">
        <v>817</v>
      </c>
      <c r="F45" s="2" t="s">
        <v>823</v>
      </c>
    </row>
    <row r="46" spans="2:6" ht="14.5" customHeight="1">
      <c r="B46" s="19" t="s">
        <v>598</v>
      </c>
      <c r="C46" s="204">
        <v>10.180999999999999</v>
      </c>
      <c r="D46" s="204" t="s">
        <v>39</v>
      </c>
      <c r="E46" s="203" t="s">
        <v>817</v>
      </c>
      <c r="F46" s="2" t="s">
        <v>823</v>
      </c>
    </row>
    <row r="47" spans="2:6" ht="14.5" customHeight="1">
      <c r="B47" s="19" t="s">
        <v>601</v>
      </c>
      <c r="C47" s="204">
        <v>10.159000000000001</v>
      </c>
      <c r="D47" s="204" t="s">
        <v>39</v>
      </c>
      <c r="E47" s="203" t="s">
        <v>817</v>
      </c>
      <c r="F47" s="2" t="s">
        <v>823</v>
      </c>
    </row>
    <row r="48" spans="2:6" ht="14.5" customHeight="1">
      <c r="B48" s="19" t="s">
        <v>604</v>
      </c>
      <c r="C48" s="204">
        <v>10.185</v>
      </c>
      <c r="D48" s="204" t="s">
        <v>39</v>
      </c>
      <c r="E48" s="203" t="s">
        <v>817</v>
      </c>
      <c r="F48" s="2" t="s">
        <v>823</v>
      </c>
    </row>
    <row r="49" spans="2:6" ht="14.5" customHeight="1">
      <c r="B49" s="19" t="s">
        <v>607</v>
      </c>
      <c r="C49" s="204">
        <v>10.154</v>
      </c>
      <c r="D49" s="204" t="s">
        <v>39</v>
      </c>
      <c r="E49" s="203" t="s">
        <v>817</v>
      </c>
      <c r="F49" s="2" t="s">
        <v>823</v>
      </c>
    </row>
    <row r="50" spans="2:6" ht="14.5" customHeight="1">
      <c r="B50" s="19" t="s">
        <v>610</v>
      </c>
      <c r="C50" s="204">
        <v>10.154</v>
      </c>
      <c r="D50" s="204" t="s">
        <v>39</v>
      </c>
      <c r="E50" s="203" t="s">
        <v>817</v>
      </c>
      <c r="F50" s="2" t="s">
        <v>823</v>
      </c>
    </row>
    <row r="51" spans="2:6" ht="14.5" customHeight="1">
      <c r="B51" s="19" t="s">
        <v>613</v>
      </c>
      <c r="C51" s="204">
        <v>10.180999999999999</v>
      </c>
      <c r="D51" s="204" t="s">
        <v>39</v>
      </c>
      <c r="E51" s="203" t="s">
        <v>817</v>
      </c>
      <c r="F51" s="2" t="s">
        <v>823</v>
      </c>
    </row>
    <row r="52" spans="2:6" ht="14.5" customHeight="1">
      <c r="B52" s="19" t="s">
        <v>616</v>
      </c>
      <c r="C52" s="204">
        <v>10.185</v>
      </c>
      <c r="D52" s="204" t="s">
        <v>39</v>
      </c>
      <c r="E52" s="203" t="s">
        <v>817</v>
      </c>
      <c r="F52" s="2" t="s">
        <v>823</v>
      </c>
    </row>
    <row r="53" spans="2:6" ht="14.5" customHeight="1">
      <c r="B53" s="19" t="s">
        <v>619</v>
      </c>
      <c r="C53" s="204">
        <v>10.173999999999999</v>
      </c>
      <c r="D53" s="204" t="s">
        <v>39</v>
      </c>
      <c r="E53" s="203" t="s">
        <v>817</v>
      </c>
      <c r="F53" s="2" t="s">
        <v>823</v>
      </c>
    </row>
    <row r="54" spans="2:6" ht="14.5" customHeight="1">
      <c r="B54" s="120" t="s">
        <v>119</v>
      </c>
      <c r="C54" s="13" t="s">
        <v>39</v>
      </c>
      <c r="D54" s="158" t="s">
        <v>39</v>
      </c>
      <c r="E54" s="158" t="s">
        <v>39</v>
      </c>
      <c r="F54" s="158" t="s">
        <v>39</v>
      </c>
    </row>
    <row r="55" spans="2:6" ht="14.5" customHeight="1">
      <c r="B55" s="121" t="s">
        <v>622</v>
      </c>
      <c r="C55" s="204">
        <v>9.5579999999999998</v>
      </c>
      <c r="D55" s="204" t="s">
        <v>39</v>
      </c>
      <c r="E55" s="203" t="s">
        <v>817</v>
      </c>
      <c r="F55" s="2" t="s">
        <v>823</v>
      </c>
    </row>
    <row r="56" spans="2:6" ht="14.5" customHeight="1">
      <c r="B56" s="121" t="s">
        <v>625</v>
      </c>
      <c r="C56" s="204">
        <v>9.5559999999999992</v>
      </c>
      <c r="D56" s="204" t="s">
        <v>39</v>
      </c>
      <c r="E56" s="203" t="s">
        <v>817</v>
      </c>
      <c r="F56" s="2" t="s">
        <v>823</v>
      </c>
    </row>
    <row r="57" spans="2:6" ht="14.5" customHeight="1">
      <c r="B57" s="120" t="s">
        <v>126</v>
      </c>
      <c r="C57" s="13" t="s">
        <v>39</v>
      </c>
      <c r="D57" s="158" t="s">
        <v>39</v>
      </c>
      <c r="E57" s="158" t="s">
        <v>39</v>
      </c>
      <c r="F57" s="158" t="s">
        <v>39</v>
      </c>
    </row>
    <row r="58" spans="2:6" ht="31">
      <c r="B58" s="19" t="s">
        <v>628</v>
      </c>
      <c r="C58" s="204">
        <v>10.523999999999999</v>
      </c>
      <c r="D58" s="204" t="s">
        <v>39</v>
      </c>
      <c r="E58" s="203" t="s">
        <v>817</v>
      </c>
      <c r="F58" s="85" t="s">
        <v>824</v>
      </c>
    </row>
    <row r="59" spans="2:6" ht="31">
      <c r="B59" s="19" t="s">
        <v>631</v>
      </c>
      <c r="C59" s="204">
        <v>10.523999999999999</v>
      </c>
      <c r="D59" s="204" t="s">
        <v>39</v>
      </c>
      <c r="E59" s="203" t="s">
        <v>817</v>
      </c>
      <c r="F59" s="85" t="s">
        <v>824</v>
      </c>
    </row>
    <row r="60" spans="2:6" ht="31">
      <c r="B60" s="19" t="s">
        <v>634</v>
      </c>
      <c r="C60" s="204">
        <v>10.523999999999999</v>
      </c>
      <c r="D60" s="204" t="s">
        <v>39</v>
      </c>
      <c r="E60" s="203" t="s">
        <v>817</v>
      </c>
      <c r="F60" s="85" t="s">
        <v>824</v>
      </c>
    </row>
    <row r="61" spans="2:6" ht="31">
      <c r="B61" s="19" t="s">
        <v>637</v>
      </c>
      <c r="C61" s="204">
        <v>10.523999999999999</v>
      </c>
      <c r="D61" s="204" t="s">
        <v>39</v>
      </c>
      <c r="E61" s="203" t="s">
        <v>817</v>
      </c>
      <c r="F61" s="85" t="s">
        <v>824</v>
      </c>
    </row>
    <row r="62" spans="2:6" ht="31">
      <c r="B62" s="19" t="s">
        <v>640</v>
      </c>
      <c r="C62" s="204">
        <v>10.523999999999999</v>
      </c>
      <c r="D62" s="204" t="s">
        <v>39</v>
      </c>
      <c r="E62" s="203" t="s">
        <v>817</v>
      </c>
      <c r="F62" s="85" t="s">
        <v>824</v>
      </c>
    </row>
    <row r="63" spans="2:6" ht="31">
      <c r="B63" s="19" t="s">
        <v>643</v>
      </c>
      <c r="C63" s="204">
        <v>10.523999999999999</v>
      </c>
      <c r="D63" s="204" t="s">
        <v>39</v>
      </c>
      <c r="E63" s="203" t="s">
        <v>817</v>
      </c>
      <c r="F63" s="85" t="s">
        <v>824</v>
      </c>
    </row>
    <row r="64" spans="2:6" ht="14.5" customHeight="1">
      <c r="B64" s="120" t="s">
        <v>130</v>
      </c>
      <c r="C64" s="13" t="s">
        <v>39</v>
      </c>
      <c r="D64" s="158" t="s">
        <v>39</v>
      </c>
      <c r="E64" s="158" t="s">
        <v>39</v>
      </c>
      <c r="F64" s="158" t="s">
        <v>39</v>
      </c>
    </row>
    <row r="65" spans="2:6" ht="31">
      <c r="B65" s="121" t="s">
        <v>646</v>
      </c>
      <c r="C65" s="204">
        <v>10.523999999999999</v>
      </c>
      <c r="D65" s="204" t="s">
        <v>39</v>
      </c>
      <c r="E65" s="203" t="s">
        <v>817</v>
      </c>
      <c r="F65" s="85" t="s">
        <v>824</v>
      </c>
    </row>
    <row r="66" spans="2:6" ht="31">
      <c r="B66" s="121" t="s">
        <v>649</v>
      </c>
      <c r="C66" s="204">
        <v>10.523999999999999</v>
      </c>
      <c r="D66" s="204" t="s">
        <v>39</v>
      </c>
      <c r="E66" s="203" t="s">
        <v>817</v>
      </c>
      <c r="F66" s="85" t="s">
        <v>824</v>
      </c>
    </row>
    <row r="67" spans="2:6" ht="31">
      <c r="B67" s="121" t="s">
        <v>649</v>
      </c>
      <c r="C67" s="204">
        <v>10.523999999999999</v>
      </c>
      <c r="D67" s="204" t="s">
        <v>39</v>
      </c>
      <c r="E67" s="203" t="s">
        <v>817</v>
      </c>
      <c r="F67" s="85" t="s">
        <v>824</v>
      </c>
    </row>
    <row r="68" spans="2:6" ht="31">
      <c r="B68" s="121" t="s">
        <v>654</v>
      </c>
      <c r="C68" s="204">
        <v>10.523999999999999</v>
      </c>
      <c r="D68" s="204" t="s">
        <v>39</v>
      </c>
      <c r="E68" s="203" t="s">
        <v>817</v>
      </c>
      <c r="F68" s="85" t="s">
        <v>824</v>
      </c>
    </row>
    <row r="69" spans="2:6" ht="31">
      <c r="B69" s="121" t="s">
        <v>657</v>
      </c>
      <c r="C69" s="204">
        <v>10.523999999999999</v>
      </c>
      <c r="D69" s="204" t="s">
        <v>39</v>
      </c>
      <c r="E69" s="203" t="s">
        <v>817</v>
      </c>
      <c r="F69" s="85" t="s">
        <v>824</v>
      </c>
    </row>
    <row r="70" spans="2:6" ht="31">
      <c r="B70" s="121" t="s">
        <v>660</v>
      </c>
      <c r="C70" s="204">
        <v>10.523999999999999</v>
      </c>
      <c r="D70" s="204" t="s">
        <v>39</v>
      </c>
      <c r="E70" s="203" t="s">
        <v>817</v>
      </c>
      <c r="F70" s="85" t="s">
        <v>824</v>
      </c>
    </row>
    <row r="71" spans="2:6" ht="14.5" customHeight="1">
      <c r="B71" s="119" t="s">
        <v>133</v>
      </c>
      <c r="C71" s="15" t="s">
        <v>39</v>
      </c>
      <c r="D71" s="15" t="s">
        <v>39</v>
      </c>
      <c r="E71" s="15" t="s">
        <v>39</v>
      </c>
      <c r="F71" s="15" t="s">
        <v>39</v>
      </c>
    </row>
    <row r="72" spans="2:6" ht="14.5" customHeight="1">
      <c r="B72" s="120" t="s">
        <v>471</v>
      </c>
      <c r="C72" s="13" t="s">
        <v>39</v>
      </c>
      <c r="D72" s="158" t="s">
        <v>39</v>
      </c>
      <c r="E72" s="158" t="s">
        <v>39</v>
      </c>
      <c r="F72" s="158" t="s">
        <v>39</v>
      </c>
    </row>
    <row r="73" spans="2:6" ht="14.5" customHeight="1">
      <c r="B73" s="121" t="s">
        <v>663</v>
      </c>
      <c r="C73" s="204" t="s">
        <v>39</v>
      </c>
      <c r="D73" s="204">
        <v>5.75</v>
      </c>
      <c r="E73" s="203" t="s">
        <v>818</v>
      </c>
      <c r="F73" s="2" t="s">
        <v>823</v>
      </c>
    </row>
    <row r="74" spans="2:6" ht="14.5" customHeight="1">
      <c r="B74" s="121" t="s">
        <v>666</v>
      </c>
      <c r="C74" s="204" t="s">
        <v>39</v>
      </c>
      <c r="D74" s="204">
        <v>10.130000000000001</v>
      </c>
      <c r="E74" s="203" t="s">
        <v>818</v>
      </c>
      <c r="F74" s="2" t="s">
        <v>823</v>
      </c>
    </row>
    <row r="75" spans="2:6" ht="14.5" customHeight="1">
      <c r="B75" s="121" t="s">
        <v>669</v>
      </c>
      <c r="C75" s="204" t="s">
        <v>39</v>
      </c>
      <c r="D75" s="204">
        <v>5.75</v>
      </c>
      <c r="E75" s="203" t="s">
        <v>818</v>
      </c>
      <c r="F75" s="2" t="s">
        <v>823</v>
      </c>
    </row>
    <row r="76" spans="2:6" ht="14.5" customHeight="1">
      <c r="B76" s="120" t="s">
        <v>473</v>
      </c>
      <c r="C76" s="13" t="s">
        <v>39</v>
      </c>
      <c r="D76" s="158" t="s">
        <v>39</v>
      </c>
      <c r="E76" s="158" t="s">
        <v>39</v>
      </c>
      <c r="F76" s="158" t="s">
        <v>39</v>
      </c>
    </row>
    <row r="77" spans="2:6" ht="14.5" customHeight="1">
      <c r="B77" s="121" t="s">
        <v>672</v>
      </c>
      <c r="C77" s="204">
        <v>9.0459999999999994</v>
      </c>
      <c r="D77" s="204" t="s">
        <v>39</v>
      </c>
      <c r="E77" s="203" t="s">
        <v>817</v>
      </c>
      <c r="F77" s="2" t="s">
        <v>823</v>
      </c>
    </row>
    <row r="78" spans="2:6" ht="14.5" customHeight="1">
      <c r="B78" s="121" t="s">
        <v>675</v>
      </c>
      <c r="C78" s="204">
        <v>9.0459999999999994</v>
      </c>
      <c r="D78" s="204" t="s">
        <v>39</v>
      </c>
      <c r="E78" s="203" t="s">
        <v>817</v>
      </c>
      <c r="F78" s="2" t="s">
        <v>823</v>
      </c>
    </row>
    <row r="79" spans="2:6" ht="14.5" customHeight="1">
      <c r="B79" s="121" t="s">
        <v>678</v>
      </c>
      <c r="C79" s="204">
        <v>9.0459999999999994</v>
      </c>
      <c r="D79" s="204" t="s">
        <v>39</v>
      </c>
      <c r="E79" s="203" t="s">
        <v>817</v>
      </c>
      <c r="F79" s="2" t="s">
        <v>823</v>
      </c>
    </row>
    <row r="80" spans="2:6" ht="14.5" customHeight="1">
      <c r="B80" s="121" t="s">
        <v>681</v>
      </c>
      <c r="C80" s="204">
        <v>9.0429999999999993</v>
      </c>
      <c r="D80" s="204" t="s">
        <v>39</v>
      </c>
      <c r="E80" s="203" t="s">
        <v>817</v>
      </c>
      <c r="F80" s="2" t="s">
        <v>823</v>
      </c>
    </row>
    <row r="81" spans="2:6" ht="14.5" customHeight="1">
      <c r="B81" s="120" t="s">
        <v>143</v>
      </c>
      <c r="C81" s="13" t="s">
        <v>39</v>
      </c>
      <c r="D81" s="158" t="s">
        <v>39</v>
      </c>
      <c r="E81" s="158" t="s">
        <v>39</v>
      </c>
      <c r="F81" s="158" t="s">
        <v>39</v>
      </c>
    </row>
    <row r="82" spans="2:6" ht="14.5" customHeight="1">
      <c r="B82" s="121" t="s">
        <v>684</v>
      </c>
      <c r="C82" s="204">
        <v>13.670999999999999</v>
      </c>
      <c r="D82" s="204" t="s">
        <v>39</v>
      </c>
      <c r="E82" s="203" t="s">
        <v>817</v>
      </c>
      <c r="F82" s="2" t="s">
        <v>823</v>
      </c>
    </row>
    <row r="83" spans="2:6" ht="14.5" customHeight="1">
      <c r="B83" s="121" t="s">
        <v>687</v>
      </c>
      <c r="C83" s="204">
        <v>13.673</v>
      </c>
      <c r="D83" s="204" t="s">
        <v>39</v>
      </c>
      <c r="E83" s="203" t="s">
        <v>817</v>
      </c>
      <c r="F83" s="2" t="s">
        <v>823</v>
      </c>
    </row>
    <row r="84" spans="2:6" ht="14.5" customHeight="1">
      <c r="B84" s="121" t="s">
        <v>690</v>
      </c>
      <c r="C84" s="204">
        <v>13.663</v>
      </c>
      <c r="D84" s="204" t="s">
        <v>39</v>
      </c>
      <c r="E84" s="203" t="s">
        <v>817</v>
      </c>
      <c r="F84" s="2" t="s">
        <v>823</v>
      </c>
    </row>
    <row r="85" spans="2:6" ht="14.5" customHeight="1">
      <c r="B85" s="121" t="s">
        <v>693</v>
      </c>
      <c r="C85" s="204">
        <v>13.67</v>
      </c>
      <c r="D85" s="204" t="s">
        <v>39</v>
      </c>
      <c r="E85" s="203" t="s">
        <v>817</v>
      </c>
      <c r="F85" s="2" t="s">
        <v>823</v>
      </c>
    </row>
    <row r="86" spans="2:6" s="60" customFormat="1" ht="14.5" customHeight="1">
      <c r="B86" s="76" t="s">
        <v>33</v>
      </c>
      <c r="C86" s="77" t="s">
        <v>39</v>
      </c>
      <c r="D86" s="77" t="s">
        <v>39</v>
      </c>
      <c r="E86" s="77" t="s">
        <v>39</v>
      </c>
      <c r="F86" s="77" t="s">
        <v>39</v>
      </c>
    </row>
    <row r="87" spans="2:6" s="60" customFormat="1" ht="14.5" customHeight="1">
      <c r="B87" s="16" t="s">
        <v>215</v>
      </c>
      <c r="C87" s="15" t="s">
        <v>39</v>
      </c>
      <c r="D87" s="15" t="s">
        <v>39</v>
      </c>
      <c r="E87" s="15" t="s">
        <v>39</v>
      </c>
      <c r="F87" s="15" t="s">
        <v>39</v>
      </c>
    </row>
    <row r="88" spans="2:6" ht="14.5" customHeight="1">
      <c r="B88" s="120" t="s">
        <v>215</v>
      </c>
      <c r="C88" s="13" t="s">
        <v>39</v>
      </c>
      <c r="D88" s="158" t="s">
        <v>39</v>
      </c>
      <c r="E88" s="158" t="s">
        <v>39</v>
      </c>
      <c r="F88" s="158" t="s">
        <v>39</v>
      </c>
    </row>
    <row r="89" spans="2:6" ht="14.5" customHeight="1">
      <c r="B89" s="121" t="s">
        <v>696</v>
      </c>
      <c r="C89" s="204" t="s">
        <v>39</v>
      </c>
      <c r="D89" s="204">
        <v>6.74</v>
      </c>
      <c r="E89" s="203" t="s">
        <v>819</v>
      </c>
      <c r="F89" s="2" t="s">
        <v>823</v>
      </c>
    </row>
    <row r="90" spans="2:6" ht="14.5" customHeight="1">
      <c r="B90" s="119" t="s">
        <v>168</v>
      </c>
      <c r="C90" s="15" t="s">
        <v>39</v>
      </c>
      <c r="D90" s="15" t="s">
        <v>39</v>
      </c>
      <c r="E90" s="15" t="s">
        <v>39</v>
      </c>
      <c r="F90" s="15" t="s">
        <v>39</v>
      </c>
    </row>
    <row r="91" spans="2:6" ht="14.5" customHeight="1">
      <c r="B91" s="120" t="s">
        <v>699</v>
      </c>
      <c r="C91" s="13" t="s">
        <v>39</v>
      </c>
      <c r="D91" s="158" t="s">
        <v>39</v>
      </c>
      <c r="E91" s="158" t="s">
        <v>39</v>
      </c>
      <c r="F91" s="158" t="s">
        <v>39</v>
      </c>
    </row>
    <row r="92" spans="2:6" ht="14.5" customHeight="1">
      <c r="B92" s="121" t="s">
        <v>700</v>
      </c>
      <c r="C92" s="204">
        <v>10.205</v>
      </c>
      <c r="D92" s="204" t="s">
        <v>39</v>
      </c>
      <c r="E92" s="203" t="s">
        <v>817</v>
      </c>
      <c r="F92" s="2" t="s">
        <v>823</v>
      </c>
    </row>
    <row r="93" spans="2:6" ht="14.5" customHeight="1">
      <c r="B93" s="120" t="s">
        <v>703</v>
      </c>
      <c r="C93" s="13" t="s">
        <v>39</v>
      </c>
      <c r="D93" s="158" t="s">
        <v>39</v>
      </c>
      <c r="E93" s="158" t="s">
        <v>39</v>
      </c>
      <c r="F93" s="158" t="s">
        <v>39</v>
      </c>
    </row>
    <row r="94" spans="2:6" ht="14.5" customHeight="1">
      <c r="B94" s="121" t="s">
        <v>704</v>
      </c>
      <c r="C94" s="204">
        <v>10.205</v>
      </c>
      <c r="D94" s="204" t="s">
        <v>39</v>
      </c>
      <c r="E94" s="203" t="s">
        <v>817</v>
      </c>
      <c r="F94" s="2" t="s">
        <v>823</v>
      </c>
    </row>
    <row r="95" spans="2:6" ht="14.5" customHeight="1">
      <c r="B95" s="119" t="s">
        <v>164</v>
      </c>
      <c r="C95" s="15" t="s">
        <v>39</v>
      </c>
      <c r="D95" s="15" t="s">
        <v>39</v>
      </c>
      <c r="E95" s="15" t="s">
        <v>39</v>
      </c>
      <c r="F95" s="15" t="s">
        <v>39</v>
      </c>
    </row>
    <row r="96" spans="2:6" ht="14.5" customHeight="1">
      <c r="B96" s="120" t="s">
        <v>164</v>
      </c>
      <c r="C96" s="13" t="s">
        <v>39</v>
      </c>
      <c r="D96" s="158" t="s">
        <v>39</v>
      </c>
      <c r="E96" s="158" t="s">
        <v>39</v>
      </c>
      <c r="F96" s="158" t="s">
        <v>39</v>
      </c>
    </row>
    <row r="97" spans="2:6" ht="31">
      <c r="B97" s="19" t="s">
        <v>707</v>
      </c>
      <c r="C97" s="204" t="s">
        <v>39</v>
      </c>
      <c r="D97" s="204">
        <v>10.18</v>
      </c>
      <c r="E97" s="203" t="s">
        <v>819</v>
      </c>
      <c r="F97" s="85" t="s">
        <v>825</v>
      </c>
    </row>
    <row r="98" spans="2:6" ht="14.5" customHeight="1">
      <c r="B98" s="119" t="s">
        <v>710</v>
      </c>
      <c r="C98" s="15" t="s">
        <v>39</v>
      </c>
      <c r="D98" s="15" t="s">
        <v>39</v>
      </c>
      <c r="E98" s="15" t="s">
        <v>39</v>
      </c>
      <c r="F98" s="15" t="s">
        <v>39</v>
      </c>
    </row>
    <row r="99" spans="2:6" ht="14.5" customHeight="1">
      <c r="B99" s="120" t="s">
        <v>710</v>
      </c>
      <c r="C99" s="13" t="s">
        <v>39</v>
      </c>
      <c r="D99" s="158" t="s">
        <v>39</v>
      </c>
      <c r="E99" s="158" t="s">
        <v>39</v>
      </c>
      <c r="F99" s="158" t="s">
        <v>39</v>
      </c>
    </row>
    <row r="100" spans="2:6" ht="31">
      <c r="B100" s="19" t="s">
        <v>711</v>
      </c>
      <c r="C100" s="204" t="s">
        <v>39</v>
      </c>
      <c r="D100" s="204">
        <v>13.19</v>
      </c>
      <c r="E100" s="203" t="s">
        <v>820</v>
      </c>
      <c r="F100" s="85" t="s">
        <v>825</v>
      </c>
    </row>
    <row r="101" spans="2:6" ht="14.5" customHeight="1">
      <c r="B101" s="118" t="s">
        <v>34</v>
      </c>
      <c r="C101" s="77" t="s">
        <v>39</v>
      </c>
      <c r="D101" s="77" t="s">
        <v>39</v>
      </c>
      <c r="E101" s="77" t="s">
        <v>39</v>
      </c>
      <c r="F101" s="77" t="s">
        <v>39</v>
      </c>
    </row>
    <row r="102" spans="2:6" ht="14.5" customHeight="1">
      <c r="B102" s="119" t="s">
        <v>714</v>
      </c>
      <c r="C102" s="15" t="s">
        <v>39</v>
      </c>
      <c r="D102" s="15" t="s">
        <v>39</v>
      </c>
      <c r="E102" s="15" t="s">
        <v>39</v>
      </c>
      <c r="F102" s="15" t="s">
        <v>39</v>
      </c>
    </row>
    <row r="103" spans="2:6" ht="14.5" customHeight="1">
      <c r="B103" s="120" t="s">
        <v>714</v>
      </c>
      <c r="C103" s="13" t="s">
        <v>39</v>
      </c>
      <c r="D103" s="158" t="s">
        <v>39</v>
      </c>
      <c r="E103" s="158" t="s">
        <v>39</v>
      </c>
      <c r="F103" s="158" t="s">
        <v>39</v>
      </c>
    </row>
    <row r="104" spans="2:6" ht="14.5" customHeight="1">
      <c r="B104" s="121" t="s">
        <v>715</v>
      </c>
      <c r="C104" s="204">
        <v>7.43</v>
      </c>
      <c r="D104" s="204" t="s">
        <v>39</v>
      </c>
      <c r="E104" s="206" t="s">
        <v>817</v>
      </c>
      <c r="F104" s="2" t="s">
        <v>823</v>
      </c>
    </row>
    <row r="105" spans="2:6" ht="14.5" customHeight="1">
      <c r="B105" s="121" t="s">
        <v>718</v>
      </c>
      <c r="C105" s="204">
        <v>7.43</v>
      </c>
      <c r="D105" s="204" t="s">
        <v>39</v>
      </c>
      <c r="E105" s="206" t="s">
        <v>817</v>
      </c>
      <c r="F105" s="2" t="s">
        <v>823</v>
      </c>
    </row>
    <row r="106" spans="2:6" ht="14.5" customHeight="1">
      <c r="B106" s="121" t="s">
        <v>720</v>
      </c>
      <c r="C106" s="204">
        <v>7.43</v>
      </c>
      <c r="D106" s="204" t="s">
        <v>39</v>
      </c>
      <c r="E106" s="206" t="s">
        <v>817</v>
      </c>
      <c r="F106" s="2" t="s">
        <v>823</v>
      </c>
    </row>
    <row r="107" spans="2:6" ht="14.5" customHeight="1">
      <c r="B107" s="121" t="s">
        <v>722</v>
      </c>
      <c r="C107" s="204">
        <v>7.43</v>
      </c>
      <c r="D107" s="204" t="s">
        <v>39</v>
      </c>
      <c r="E107" s="206" t="s">
        <v>817</v>
      </c>
      <c r="F107" s="2" t="s">
        <v>823</v>
      </c>
    </row>
    <row r="108" spans="2:6" ht="14.5" customHeight="1">
      <c r="B108" s="121" t="s">
        <v>724</v>
      </c>
      <c r="C108" s="204">
        <v>7.43</v>
      </c>
      <c r="D108" s="204" t="s">
        <v>39</v>
      </c>
      <c r="E108" s="206" t="s">
        <v>817</v>
      </c>
      <c r="F108" s="2" t="s">
        <v>823</v>
      </c>
    </row>
    <row r="109" spans="2:6" ht="14.5" customHeight="1">
      <c r="B109" s="121" t="s">
        <v>726</v>
      </c>
      <c r="C109" s="204">
        <v>7.43</v>
      </c>
      <c r="D109" s="204" t="s">
        <v>39</v>
      </c>
      <c r="E109" s="206" t="s">
        <v>817</v>
      </c>
      <c r="F109" s="2" t="s">
        <v>823</v>
      </c>
    </row>
    <row r="110" spans="2:6" ht="14.5" customHeight="1">
      <c r="B110" s="121" t="s">
        <v>728</v>
      </c>
      <c r="C110" s="204">
        <v>7.43</v>
      </c>
      <c r="D110" s="204" t="s">
        <v>39</v>
      </c>
      <c r="E110" s="206" t="s">
        <v>817</v>
      </c>
      <c r="F110" s="2" t="s">
        <v>823</v>
      </c>
    </row>
    <row r="111" spans="2:6" ht="14.5" customHeight="1">
      <c r="B111" s="121" t="s">
        <v>730</v>
      </c>
      <c r="C111" s="204">
        <v>7.43</v>
      </c>
      <c r="D111" s="204" t="s">
        <v>39</v>
      </c>
      <c r="E111" s="206" t="s">
        <v>817</v>
      </c>
      <c r="F111" s="2" t="s">
        <v>823</v>
      </c>
    </row>
    <row r="112" spans="2:6" ht="14.5" customHeight="1">
      <c r="B112" s="121" t="s">
        <v>732</v>
      </c>
      <c r="C112" s="204">
        <v>7.43</v>
      </c>
      <c r="D112" s="204" t="s">
        <v>39</v>
      </c>
      <c r="E112" s="206" t="s">
        <v>817</v>
      </c>
      <c r="F112" s="2" t="s">
        <v>823</v>
      </c>
    </row>
    <row r="113" spans="2:6" ht="14.5" customHeight="1">
      <c r="B113" s="121" t="s">
        <v>734</v>
      </c>
      <c r="C113" s="204">
        <v>7.43</v>
      </c>
      <c r="D113" s="204" t="s">
        <v>39</v>
      </c>
      <c r="E113" s="206" t="s">
        <v>817</v>
      </c>
      <c r="F113" s="2" t="s">
        <v>823</v>
      </c>
    </row>
    <row r="114" spans="2:6" ht="14.5" customHeight="1">
      <c r="B114" s="121" t="s">
        <v>736</v>
      </c>
      <c r="C114" s="204">
        <v>7.43</v>
      </c>
      <c r="D114" s="204" t="s">
        <v>39</v>
      </c>
      <c r="E114" s="206" t="s">
        <v>817</v>
      </c>
      <c r="F114" s="2" t="s">
        <v>823</v>
      </c>
    </row>
    <row r="115" spans="2:6" ht="14.5" customHeight="1">
      <c r="B115" s="121" t="s">
        <v>738</v>
      </c>
      <c r="C115" s="204">
        <v>7.43</v>
      </c>
      <c r="D115" s="204" t="s">
        <v>39</v>
      </c>
      <c r="E115" s="206" t="s">
        <v>817</v>
      </c>
      <c r="F115" s="2" t="s">
        <v>823</v>
      </c>
    </row>
    <row r="116" spans="2:6" ht="14.5" customHeight="1">
      <c r="B116" s="121" t="s">
        <v>740</v>
      </c>
      <c r="C116" s="204">
        <v>7.43</v>
      </c>
      <c r="D116" s="204" t="s">
        <v>39</v>
      </c>
      <c r="E116" s="206" t="s">
        <v>817</v>
      </c>
      <c r="F116" s="2" t="s">
        <v>823</v>
      </c>
    </row>
    <row r="117" spans="2:6" ht="14.5" customHeight="1">
      <c r="B117" s="121" t="s">
        <v>742</v>
      </c>
      <c r="C117" s="204">
        <v>7.43</v>
      </c>
      <c r="D117" s="204" t="s">
        <v>39</v>
      </c>
      <c r="E117" s="206" t="s">
        <v>817</v>
      </c>
      <c r="F117" s="2" t="s">
        <v>823</v>
      </c>
    </row>
    <row r="118" spans="2:6" ht="14.5" customHeight="1">
      <c r="B118" s="121" t="s">
        <v>744</v>
      </c>
      <c r="C118" s="204">
        <v>7.43</v>
      </c>
      <c r="D118" s="204" t="s">
        <v>39</v>
      </c>
      <c r="E118" s="206" t="s">
        <v>817</v>
      </c>
      <c r="F118" s="2" t="s">
        <v>823</v>
      </c>
    </row>
    <row r="119" spans="2:6" ht="14.5" customHeight="1">
      <c r="B119" s="121" t="s">
        <v>746</v>
      </c>
      <c r="C119" s="204">
        <v>7.43</v>
      </c>
      <c r="D119" s="204" t="s">
        <v>39</v>
      </c>
      <c r="E119" s="206" t="s">
        <v>817</v>
      </c>
      <c r="F119" s="2" t="s">
        <v>823</v>
      </c>
    </row>
    <row r="120" spans="2:6" ht="14.5" customHeight="1">
      <c r="B120" s="119" t="s">
        <v>748</v>
      </c>
      <c r="C120" s="15" t="s">
        <v>39</v>
      </c>
      <c r="D120" s="15" t="s">
        <v>39</v>
      </c>
      <c r="E120" s="15" t="s">
        <v>39</v>
      </c>
      <c r="F120" s="15" t="s">
        <v>39</v>
      </c>
    </row>
    <row r="121" spans="2:6" ht="14.5" customHeight="1">
      <c r="B121" s="120" t="s">
        <v>748</v>
      </c>
      <c r="C121" s="13" t="s">
        <v>39</v>
      </c>
      <c r="D121" s="158" t="s">
        <v>39</v>
      </c>
      <c r="E121" s="158" t="s">
        <v>39</v>
      </c>
      <c r="F121" s="158" t="s">
        <v>39</v>
      </c>
    </row>
    <row r="122" spans="2:6" ht="14.5" customHeight="1">
      <c r="B122" s="121" t="s">
        <v>749</v>
      </c>
      <c r="C122" s="204">
        <v>8.9890000000000008</v>
      </c>
      <c r="D122" s="2" t="s">
        <v>39</v>
      </c>
      <c r="E122" s="206" t="s">
        <v>817</v>
      </c>
      <c r="F122" s="2" t="s">
        <v>823</v>
      </c>
    </row>
    <row r="123" spans="2:6" ht="14.5" customHeight="1">
      <c r="B123" s="121" t="s">
        <v>751</v>
      </c>
      <c r="C123" s="204">
        <v>8.9830000000000005</v>
      </c>
      <c r="D123" s="2" t="s">
        <v>39</v>
      </c>
      <c r="E123" s="206" t="s">
        <v>817</v>
      </c>
      <c r="F123" s="2" t="s">
        <v>823</v>
      </c>
    </row>
    <row r="124" spans="2:6" ht="14.5" customHeight="1">
      <c r="B124" s="121" t="s">
        <v>753</v>
      </c>
      <c r="C124" s="204">
        <v>8.9770000000000003</v>
      </c>
      <c r="D124" s="2" t="s">
        <v>39</v>
      </c>
      <c r="E124" s="206" t="s">
        <v>817</v>
      </c>
      <c r="F124" s="2" t="s">
        <v>823</v>
      </c>
    </row>
    <row r="125" spans="2:6" ht="14.5" customHeight="1">
      <c r="B125" s="121" t="s">
        <v>755</v>
      </c>
      <c r="C125" s="204">
        <v>8.9890000000000008</v>
      </c>
      <c r="D125" s="2" t="s">
        <v>39</v>
      </c>
      <c r="E125" s="206" t="s">
        <v>817</v>
      </c>
      <c r="F125" s="2" t="s">
        <v>823</v>
      </c>
    </row>
    <row r="126" spans="2:6" ht="14.5" customHeight="1">
      <c r="B126" s="121" t="s">
        <v>757</v>
      </c>
      <c r="C126" s="204">
        <v>8.98</v>
      </c>
      <c r="D126" s="2" t="s">
        <v>39</v>
      </c>
      <c r="E126" s="206" t="s">
        <v>817</v>
      </c>
      <c r="F126" s="2" t="s">
        <v>823</v>
      </c>
    </row>
    <row r="127" spans="2:6" ht="14.5" customHeight="1">
      <c r="B127" s="121" t="s">
        <v>759</v>
      </c>
      <c r="C127" s="204">
        <v>8.9849999999999994</v>
      </c>
      <c r="D127" s="2" t="s">
        <v>39</v>
      </c>
      <c r="E127" s="206" t="s">
        <v>817</v>
      </c>
      <c r="F127" s="2" t="s">
        <v>823</v>
      </c>
    </row>
    <row r="128" spans="2:6" ht="14.5" customHeight="1">
      <c r="B128" s="121" t="s">
        <v>761</v>
      </c>
      <c r="C128" s="204">
        <v>8.9909999999999997</v>
      </c>
      <c r="D128" s="2" t="s">
        <v>39</v>
      </c>
      <c r="E128" s="206" t="s">
        <v>817</v>
      </c>
      <c r="F128" s="2" t="s">
        <v>823</v>
      </c>
    </row>
    <row r="129" spans="2:6" ht="14.5" customHeight="1">
      <c r="B129" s="121" t="s">
        <v>763</v>
      </c>
      <c r="C129" s="204">
        <v>8.9830000000000005</v>
      </c>
      <c r="D129" s="2" t="s">
        <v>39</v>
      </c>
      <c r="E129" s="206" t="s">
        <v>817</v>
      </c>
      <c r="F129" s="2" t="s">
        <v>823</v>
      </c>
    </row>
    <row r="130" spans="2:6" ht="14.5" customHeight="1">
      <c r="B130" s="121" t="s">
        <v>765</v>
      </c>
      <c r="C130" s="204">
        <v>8.9860000000000007</v>
      </c>
      <c r="D130" s="2" t="s">
        <v>39</v>
      </c>
      <c r="E130" s="206" t="s">
        <v>817</v>
      </c>
      <c r="F130" s="2" t="s">
        <v>823</v>
      </c>
    </row>
    <row r="131" spans="2:6" ht="14.5" customHeight="1">
      <c r="B131" s="121" t="s">
        <v>767</v>
      </c>
      <c r="C131" s="204">
        <v>8.9849999999999994</v>
      </c>
      <c r="D131" s="2" t="s">
        <v>39</v>
      </c>
      <c r="E131" s="206" t="s">
        <v>817</v>
      </c>
      <c r="F131" s="2" t="s">
        <v>823</v>
      </c>
    </row>
    <row r="132" spans="2:6" ht="14.5" customHeight="1">
      <c r="B132" s="121" t="s">
        <v>769</v>
      </c>
      <c r="C132" s="204">
        <v>8.9890000000000008</v>
      </c>
      <c r="D132" s="2" t="s">
        <v>39</v>
      </c>
      <c r="E132" s="206" t="s">
        <v>817</v>
      </c>
      <c r="F132" s="2" t="s">
        <v>823</v>
      </c>
    </row>
    <row r="133" spans="2:6" ht="14.5" customHeight="1">
      <c r="B133" s="123" t="s">
        <v>771</v>
      </c>
      <c r="C133" s="205">
        <v>8.9920000000000009</v>
      </c>
      <c r="D133" s="17" t="s">
        <v>39</v>
      </c>
      <c r="E133" s="207" t="s">
        <v>817</v>
      </c>
      <c r="F133" s="17" t="s">
        <v>823</v>
      </c>
    </row>
  </sheetData>
  <hyperlinks>
    <hyperlink ref="E12" r:id="rId1" xr:uid="{162B9B48-DAA2-4694-8774-2B95FDECD1DF}"/>
    <hyperlink ref="E13" r:id="rId2" xr:uid="{4C55102C-44EE-4BBE-A352-9D33DB7D4511}"/>
    <hyperlink ref="E14" r:id="rId3" xr:uid="{C9EEFBA1-8E96-49A9-B3E5-FC0491E8BD94}"/>
    <hyperlink ref="E16:E18" r:id="rId4" display="REH 3.292/2023" xr:uid="{1173F5C3-D82F-4E1B-8B0D-F817BCA18E99}"/>
    <hyperlink ref="E21" r:id="rId5" xr:uid="{FB5458FD-2318-4BCB-8FE4-6ABEF8E9C5A0}"/>
    <hyperlink ref="E22" r:id="rId6" xr:uid="{80A5B8C5-3F6A-4C7E-BFF1-6D2D3FB985AB}"/>
    <hyperlink ref="E23" r:id="rId7" xr:uid="{21F316D6-2890-45B3-BCEE-243E3A9AB4C2}"/>
    <hyperlink ref="E24" r:id="rId8" xr:uid="{51EC84AE-E7D6-449A-ADBD-2772BE231DB2}"/>
    <hyperlink ref="E25" r:id="rId9" xr:uid="{A1EBF33A-8F48-471B-860F-DE0FA8672F4B}"/>
    <hyperlink ref="E26" r:id="rId10" xr:uid="{71A9C997-9CD9-42AF-9AF9-DFFFE7C094EF}"/>
    <hyperlink ref="E27" r:id="rId11" xr:uid="{C3D1878D-7899-4532-9C35-A03A64CA0385}"/>
    <hyperlink ref="E28" r:id="rId12" xr:uid="{04FC93EC-8414-4217-8B0F-166089175943}"/>
    <hyperlink ref="E30" r:id="rId13" xr:uid="{3F1BA904-6BE9-46D9-ACF0-74ABE8169D99}"/>
    <hyperlink ref="E31" r:id="rId14" xr:uid="{C0B5E4F3-60B1-48AB-A3CA-D3BC5F94422E}"/>
    <hyperlink ref="E32" r:id="rId15" xr:uid="{1BE97DDA-8199-4AD1-A75E-38996F29DAAD}"/>
    <hyperlink ref="E33" r:id="rId16" xr:uid="{E24466D7-6AF8-4D0B-B96F-488E7678B9FD}"/>
    <hyperlink ref="E35" r:id="rId17" xr:uid="{8EF78059-A233-4505-ACBB-EEC57149A76D}"/>
    <hyperlink ref="E36" r:id="rId18" xr:uid="{F8A5C3AE-2E25-4922-B213-54DC3EC01953}"/>
    <hyperlink ref="E37" r:id="rId19" xr:uid="{05EB8925-01EF-4578-BA38-621678ECC4E3}"/>
    <hyperlink ref="E41" r:id="rId20" xr:uid="{173C55F5-53A6-4062-B688-D8EA7685A24F}"/>
    <hyperlink ref="E42" r:id="rId21" xr:uid="{6B634C64-A9BC-4BD6-889F-7FDD057C05C6}"/>
    <hyperlink ref="E43:E53" r:id="rId22" display="REH 3.217/2023" xr:uid="{343452E2-6094-4644-A667-668FBDE22BB4}"/>
    <hyperlink ref="E55:E56" r:id="rId23" display="REH 3.217/2023" xr:uid="{C505E9A6-EFA9-4DC5-B875-DCB79EAA42F0}"/>
    <hyperlink ref="E58:E63" r:id="rId24" display="REH 3.217/2023" xr:uid="{6DDFF8F4-5CA9-4DB6-80E3-D6F1E79926A7}"/>
    <hyperlink ref="E65:E70" r:id="rId25" display="REH 3.217/2023" xr:uid="{A671C477-ADCA-427E-B476-0008A03A6625}"/>
    <hyperlink ref="E73" r:id="rId26" xr:uid="{246E85BE-885B-406F-B321-D85B314D8CCA}"/>
    <hyperlink ref="E75" r:id="rId27" xr:uid="{A03E6585-FFA1-404E-9BC1-38C6622E869E}"/>
    <hyperlink ref="E74" r:id="rId28" xr:uid="{0DED5FC2-BE64-4BA0-9F15-A4E2C1A84F58}"/>
    <hyperlink ref="E77" r:id="rId29" xr:uid="{5C5DC541-D6AE-48AE-A6B8-C31EB5D2396F}"/>
    <hyperlink ref="E78" r:id="rId30" xr:uid="{1F706DD8-0279-46F3-AE7A-5A86FA9FB679}"/>
    <hyperlink ref="E79" r:id="rId31" xr:uid="{E085A8B2-D7A8-440E-94A5-E4258BDCC5A9}"/>
    <hyperlink ref="E80" r:id="rId32" xr:uid="{74BF6802-40EC-45EF-9B04-4CA507F86CDC}"/>
    <hyperlink ref="E82:E85" r:id="rId33" display="REH 3.217/2023" xr:uid="{163399A1-BC56-43C4-A52F-40A30D73F0E0}"/>
    <hyperlink ref="E92" r:id="rId34" xr:uid="{DD5E3007-5C0F-487A-83EC-BB70369D8FA2}"/>
    <hyperlink ref="E94" r:id="rId35" xr:uid="{383043BE-1DA0-44B9-998B-DE7B1F440EE8}"/>
    <hyperlink ref="E89" r:id="rId36" xr:uid="{3F360A07-E807-4C8E-8082-6539CE32BF2F}"/>
    <hyperlink ref="E97" r:id="rId37" xr:uid="{E8B373B0-1EA0-4B69-AB57-9594656936A7}"/>
    <hyperlink ref="E100" r:id="rId38" xr:uid="{99D5BF16-CE53-4E8B-96FD-1EE36DF0AF0E}"/>
    <hyperlink ref="E122:E133" r:id="rId39" display="REH 3.217/2023" xr:uid="{C500F759-50BC-4296-A79B-579DC7F27D61}"/>
    <hyperlink ref="E104:E119" r:id="rId40" display="REH 3.217/2023" xr:uid="{7784261D-EEFE-477D-89DE-715921657CFE}"/>
  </hyperlinks>
  <pageMargins left="0.7" right="0.7" top="0.75" bottom="0.75" header="0.3" footer="0.3"/>
  <drawing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14D5-0739-4D8F-9FC8-DA056E08B3E3}">
  <sheetPr>
    <tabColor theme="2"/>
  </sheetPr>
  <dimension ref="A1:L33"/>
  <sheetViews>
    <sheetView showGridLines="0" zoomScaleNormal="100" workbookViewId="0"/>
  </sheetViews>
  <sheetFormatPr defaultColWidth="0" defaultRowHeight="14.5" customHeight="1" zeroHeight="1"/>
  <cols>
    <col min="1" max="1" width="2.54296875" style="152" customWidth="1"/>
    <col min="2" max="2" width="39.54296875" style="152" customWidth="1"/>
    <col min="3" max="12" width="8.7265625" style="152" customWidth="1"/>
    <col min="13" max="15" width="8.7265625" style="152" hidden="1" customWidth="1"/>
    <col min="16" max="16384" width="8.7265625" style="152" hidden="1"/>
  </cols>
  <sheetData>
    <row r="1" spans="2:2" ht="14.5" customHeight="1"/>
    <row r="2" spans="2:2" ht="14.5" customHeight="1"/>
    <row r="3" spans="2:2" ht="14.5" customHeight="1"/>
    <row r="4" spans="2:2" ht="14.5" customHeight="1"/>
    <row r="5" spans="2:2" ht="14.5" customHeight="1"/>
    <row r="6" spans="2:2" ht="14.5" customHeight="1">
      <c r="B6" s="156" t="s">
        <v>1</v>
      </c>
    </row>
    <row r="7" spans="2:2" ht="14.5" customHeight="1">
      <c r="B7" s="209">
        <v>45382</v>
      </c>
    </row>
    <row r="8" spans="2:2" ht="14.5" customHeight="1">
      <c r="B8" s="153"/>
    </row>
    <row r="9" spans="2:2" ht="20">
      <c r="B9" s="154" t="s">
        <v>2</v>
      </c>
    </row>
    <row r="10" spans="2:2" ht="20">
      <c r="B10" s="155" t="s">
        <v>3</v>
      </c>
    </row>
    <row r="11" spans="2:2" ht="20">
      <c r="B11" s="154" t="s">
        <v>4</v>
      </c>
    </row>
    <row r="12" spans="2:2" ht="20">
      <c r="B12" s="154" t="s">
        <v>5</v>
      </c>
    </row>
    <row r="13" spans="2:2" ht="20">
      <c r="B13" s="154" t="s">
        <v>6</v>
      </c>
    </row>
    <row r="14" spans="2:2" ht="20">
      <c r="B14" s="154" t="s">
        <v>7</v>
      </c>
    </row>
    <row r="15" spans="2:2" ht="20">
      <c r="B15" s="155" t="s">
        <v>8</v>
      </c>
    </row>
    <row r="16" spans="2:2" ht="20">
      <c r="B16" s="155" t="s">
        <v>9</v>
      </c>
    </row>
    <row r="17" spans="2:2" ht="20">
      <c r="B17" s="155" t="s">
        <v>10</v>
      </c>
    </row>
    <row r="18" spans="2:2" ht="20">
      <c r="B18" s="155" t="s">
        <v>11</v>
      </c>
    </row>
    <row r="19" spans="2:2" ht="20">
      <c r="B19" s="154" t="s">
        <v>12</v>
      </c>
    </row>
    <row r="20" spans="2:2" ht="20">
      <c r="B20" s="154" t="s">
        <v>13</v>
      </c>
    </row>
    <row r="21" spans="2:2" ht="20">
      <c r="B21" s="154" t="s">
        <v>14</v>
      </c>
    </row>
    <row r="22" spans="2:2" ht="20">
      <c r="B22" s="154" t="s">
        <v>15</v>
      </c>
    </row>
    <row r="23" spans="2:2" ht="20">
      <c r="B23" s="154" t="s">
        <v>16</v>
      </c>
    </row>
    <row r="24" spans="2:2" ht="14.5" customHeight="1">
      <c r="B24" s="154" t="s">
        <v>826</v>
      </c>
    </row>
    <row r="25" spans="2:2" ht="14.5" customHeight="1"/>
    <row r="33" ht="14.5" customHeight="1"/>
  </sheetData>
  <hyperlinks>
    <hyperlink ref="B9" location="'Serena Portfolio'!A1" display="Serena Portfolio" xr:uid="{02345209-C85A-4EDE-BB71-5D0D19759959}"/>
    <hyperlink ref="B10" location="'Development Pipeline'!A1" display="Development Pipeline" xr:uid="{5B1A8392-F5D1-4F3C-8EA7-3C746C8C9777}"/>
    <hyperlink ref="B11" location="'Energy Production'!A1" display="Energy Production" xr:uid="{AC6A2256-0616-4DB3-875B-3CE59FB0502E}"/>
    <hyperlink ref="B12" location="'Energy Balance'!A1" display="Energy Balance" xr:uid="{870E15AA-5200-4DE4-AEDE-168BDB449235}"/>
    <hyperlink ref="B13" location="'Financials KPIs - Adjusted View'!A1" display="Financial KPIs - Adjusted View" xr:uid="{96AA2E35-F33B-42D6-8286-2F3750FAC074}"/>
    <hyperlink ref="B14" location="'Income Statement'!A1" display="Income Statement" xr:uid="{84F7CA73-4C38-49CD-B1E7-1898E5E22DCC}"/>
    <hyperlink ref="B15" location="'Net Operating Revenue'!A1" display="Net Operating Revenue" xr:uid="{C3B3A934-C4DB-4068-9763-521DC3FDFC83}"/>
    <hyperlink ref="B16" location="'Operating Costs'!A1" display="Operating Costs" xr:uid="{F7EE8A85-96E3-493C-A40F-ADF5D093AB1B}"/>
    <hyperlink ref="B17" location="'G&amp;A Expenses'!A1" display="G&amp;A Expenses" xr:uid="{24177301-9BF2-46F0-8FB2-B631A5936B97}"/>
    <hyperlink ref="B18" location="'Net Financial Result'!A1" display="Net Financial Result" xr:uid="{D7ADAC82-3D12-487A-8218-780A95F9042E}"/>
    <hyperlink ref="B19" location="'Balance Sheet - Assets'!A1" display="Balance Sheet - Assets" xr:uid="{16BE7E52-66A7-426D-BBE1-A75A0AA22660}"/>
    <hyperlink ref="B20" location="'Balance Sheet - Liabilities'!A1" display="Balance Sheet - Liabilities" xr:uid="{9FF86CB7-A9DF-49BE-B53D-4E9E6D5DD3A7}"/>
    <hyperlink ref="B21" location="Indebtedness!A1" display="Indebtedness" xr:uid="{2A1F6FAA-1E28-42C7-8662-567454C158A0}"/>
    <hyperlink ref="B22" location="'Asset Strucutre'!A1" display="Asset Structure" xr:uid="{21840CBB-F65F-4C5B-8ACC-EDAEE12DBC0B}"/>
    <hyperlink ref="B23" location="'CCEE Assets Code'!A1" display="CCEE Assets Code" xr:uid="{AC5E29AF-9158-4725-B61D-B10AC355E8B8}"/>
    <hyperlink ref="B24" location="'TUST | TUSD'!A1" display="TUST | TUSD" xr:uid="{DD79C6C5-7063-4C22-A362-DA53590A17CB}"/>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7FDE-3535-45BF-88DB-B83AD484B0EA}">
  <sheetPr>
    <tabColor theme="1"/>
  </sheetPr>
  <dimension ref="A1:AA68"/>
  <sheetViews>
    <sheetView showGridLines="0" zoomScaleNormal="100" workbookViewId="0"/>
  </sheetViews>
  <sheetFormatPr defaultColWidth="11.1796875" defaultRowHeight="14.5" customHeight="1"/>
  <cols>
    <col min="1" max="1" width="2.54296875" style="1" customWidth="1"/>
    <col min="2" max="2" width="42.81640625" style="1" customWidth="1"/>
    <col min="3" max="3" width="19.26953125" style="2" customWidth="1"/>
    <col min="4" max="4" width="32.81640625" style="2" bestFit="1" customWidth="1"/>
    <col min="5" max="5" width="37.81640625" style="2" bestFit="1" customWidth="1"/>
    <col min="6" max="6" width="22.1796875" style="2" bestFit="1" customWidth="1"/>
    <col min="7" max="9" width="13.26953125" style="2" customWidth="1"/>
    <col min="10" max="10" width="13.1796875" style="2" bestFit="1" customWidth="1"/>
    <col min="11" max="11" width="14.1796875" style="2" customWidth="1"/>
    <col min="12" max="14" width="11.1796875" style="2"/>
    <col min="15" max="15" width="15.54296875" style="2" customWidth="1"/>
    <col min="16" max="27" width="12.54296875" style="2" customWidth="1"/>
    <col min="28" max="16384" width="11.1796875" style="1"/>
  </cols>
  <sheetData>
    <row r="1" spans="2:27" ht="14.5" customHeight="1">
      <c r="B1" s="60"/>
      <c r="C1" s="78"/>
      <c r="D1" s="78"/>
      <c r="E1" s="78"/>
      <c r="F1" s="78"/>
      <c r="G1" s="78"/>
      <c r="H1" s="78"/>
      <c r="I1" s="78"/>
      <c r="J1" s="78"/>
      <c r="K1" s="78"/>
      <c r="L1" s="78"/>
      <c r="M1" s="78"/>
      <c r="N1" s="78"/>
      <c r="O1" s="78"/>
      <c r="P1" s="78"/>
      <c r="Q1" s="78"/>
      <c r="R1" s="78"/>
      <c r="S1" s="78"/>
      <c r="T1" s="78"/>
      <c r="U1" s="78"/>
      <c r="V1" s="78"/>
      <c r="W1" s="78"/>
      <c r="X1" s="78"/>
      <c r="Y1" s="78"/>
      <c r="Z1" s="78"/>
      <c r="AA1" s="78"/>
    </row>
    <row r="2" spans="2:27" ht="14.5" customHeight="1">
      <c r="B2" s="60"/>
      <c r="C2" s="78"/>
      <c r="D2" s="78"/>
      <c r="E2" s="78"/>
      <c r="F2" s="78"/>
      <c r="G2" s="78"/>
      <c r="H2" s="78"/>
      <c r="I2" s="78"/>
      <c r="J2" s="78"/>
      <c r="K2" s="78"/>
      <c r="L2" s="78"/>
      <c r="M2" s="78"/>
      <c r="N2" s="78"/>
      <c r="O2" s="78"/>
      <c r="P2" s="78"/>
      <c r="Q2" s="78"/>
      <c r="R2" s="78"/>
      <c r="S2" s="78"/>
      <c r="T2" s="78"/>
      <c r="U2" s="78"/>
      <c r="V2" s="78"/>
      <c r="W2" s="78"/>
      <c r="X2" s="78"/>
      <c r="Y2" s="78"/>
      <c r="Z2" s="78"/>
      <c r="AA2" s="78"/>
    </row>
    <row r="3" spans="2:27" ht="14.5" customHeight="1">
      <c r="B3" s="60"/>
      <c r="C3" s="78"/>
      <c r="D3" s="78"/>
      <c r="E3" s="78"/>
      <c r="F3" s="78"/>
      <c r="G3" s="78"/>
      <c r="H3" s="78"/>
      <c r="I3" s="78"/>
      <c r="J3" s="78"/>
      <c r="K3" s="78"/>
      <c r="L3" s="78"/>
      <c r="M3" s="78"/>
      <c r="N3" s="78"/>
      <c r="O3" s="78"/>
      <c r="P3" s="78"/>
      <c r="Q3" s="78"/>
      <c r="R3" s="78"/>
      <c r="S3" s="78"/>
      <c r="T3" s="78"/>
      <c r="U3" s="78"/>
      <c r="V3" s="78"/>
      <c r="W3" s="78"/>
      <c r="X3" s="78"/>
      <c r="Y3" s="78"/>
      <c r="Z3" s="78"/>
      <c r="AA3" s="78"/>
    </row>
    <row r="4" spans="2:27" ht="14.5" customHeight="1">
      <c r="B4" s="60"/>
      <c r="C4" s="78"/>
      <c r="D4" s="78"/>
      <c r="E4" s="78"/>
      <c r="F4" s="78"/>
      <c r="G4" s="78"/>
      <c r="H4" s="78"/>
      <c r="I4" s="78"/>
      <c r="J4" s="78"/>
      <c r="K4" s="78"/>
      <c r="L4" s="78"/>
      <c r="M4" s="78"/>
      <c r="N4" s="78"/>
      <c r="O4" s="78"/>
      <c r="P4" s="78"/>
      <c r="Q4" s="78"/>
      <c r="R4" s="78"/>
      <c r="S4" s="78"/>
      <c r="T4" s="78"/>
      <c r="U4" s="78"/>
      <c r="V4" s="78"/>
      <c r="W4" s="78"/>
      <c r="X4" s="78"/>
      <c r="Y4" s="78"/>
      <c r="Z4" s="78"/>
      <c r="AA4" s="78"/>
    </row>
    <row r="5" spans="2:27" ht="14.5" customHeight="1">
      <c r="B5" s="60"/>
      <c r="C5" s="78"/>
      <c r="D5" s="78"/>
      <c r="E5" s="78"/>
      <c r="F5" s="78"/>
      <c r="G5" s="78"/>
      <c r="H5" s="78"/>
      <c r="I5" s="78"/>
      <c r="J5" s="78"/>
      <c r="K5" s="78"/>
      <c r="L5" s="78"/>
      <c r="M5" s="78"/>
      <c r="N5" s="78"/>
      <c r="O5" s="78"/>
      <c r="P5" s="78"/>
      <c r="Q5" s="78"/>
      <c r="R5" s="78"/>
      <c r="S5" s="78"/>
      <c r="T5" s="78"/>
      <c r="U5" s="78"/>
      <c r="V5" s="78"/>
      <c r="W5" s="78"/>
      <c r="X5" s="78"/>
      <c r="Y5" s="78"/>
      <c r="Z5" s="78"/>
      <c r="AA5" s="78"/>
    </row>
    <row r="6" spans="2:27" ht="14.5" customHeight="1">
      <c r="B6" s="60"/>
      <c r="C6" s="78"/>
      <c r="D6" s="78"/>
      <c r="E6" s="78"/>
      <c r="F6" s="78"/>
      <c r="G6" s="78"/>
      <c r="H6" s="78"/>
      <c r="I6" s="78"/>
      <c r="J6" s="78"/>
      <c r="K6" s="78"/>
      <c r="L6" s="78"/>
      <c r="M6" s="78"/>
      <c r="N6" s="78"/>
      <c r="O6" s="78"/>
      <c r="P6" s="78"/>
      <c r="Q6" s="78"/>
      <c r="R6" s="78"/>
      <c r="S6" s="78"/>
      <c r="T6" s="78"/>
      <c r="U6" s="78"/>
      <c r="V6" s="78"/>
      <c r="W6" s="78"/>
      <c r="X6" s="78"/>
      <c r="Y6" s="78"/>
      <c r="Z6" s="78"/>
      <c r="AA6" s="78"/>
    </row>
    <row r="7" spans="2:27" ht="14.5" customHeight="1">
      <c r="B7" s="60"/>
      <c r="C7" s="78"/>
      <c r="D7" s="78"/>
      <c r="E7" s="78"/>
      <c r="F7" s="78"/>
      <c r="G7" s="78"/>
      <c r="H7" s="78"/>
      <c r="I7" s="78"/>
      <c r="J7" s="78"/>
      <c r="K7" s="78"/>
      <c r="L7" s="78"/>
      <c r="M7" s="78"/>
      <c r="N7" s="78"/>
      <c r="O7" s="78"/>
      <c r="P7" s="78"/>
      <c r="Q7" s="78"/>
      <c r="R7" s="78"/>
      <c r="S7" s="78"/>
      <c r="T7" s="78"/>
      <c r="U7" s="78"/>
      <c r="V7" s="78"/>
      <c r="W7" s="78"/>
      <c r="X7" s="78"/>
      <c r="Y7" s="78"/>
      <c r="Z7" s="78"/>
      <c r="AA7" s="78"/>
    </row>
    <row r="8" spans="2:27" ht="14.5" customHeight="1">
      <c r="B8" s="104" t="s">
        <v>838</v>
      </c>
      <c r="C8" s="210">
        <f>Summary!$B$7</f>
        <v>45382</v>
      </c>
      <c r="D8" s="105"/>
      <c r="E8" s="105"/>
      <c r="F8" s="105"/>
      <c r="G8" s="105"/>
      <c r="H8" s="105"/>
      <c r="I8" s="105"/>
      <c r="J8" s="105"/>
      <c r="K8" s="105"/>
      <c r="L8" s="105"/>
      <c r="M8" s="105"/>
      <c r="N8" s="105"/>
      <c r="O8" s="105"/>
      <c r="P8" s="105"/>
      <c r="Q8" s="105"/>
      <c r="R8" s="105"/>
      <c r="S8" s="105"/>
      <c r="T8" s="105"/>
      <c r="U8" s="105"/>
      <c r="V8" s="105"/>
      <c r="W8" s="105"/>
      <c r="X8" s="105"/>
      <c r="Y8" s="105"/>
      <c r="Z8" s="105"/>
      <c r="AA8" s="105"/>
    </row>
    <row r="9" spans="2:27" ht="14.5" customHeight="1">
      <c r="B9" s="60"/>
      <c r="C9" s="78"/>
      <c r="D9" s="78"/>
      <c r="E9" s="78"/>
      <c r="F9" s="78"/>
      <c r="G9" s="78"/>
      <c r="H9" s="78"/>
      <c r="I9" s="78"/>
      <c r="J9" s="78"/>
      <c r="K9" s="78"/>
      <c r="L9" s="78"/>
      <c r="M9" s="78"/>
      <c r="N9" s="78"/>
      <c r="O9" s="78"/>
      <c r="P9" s="78"/>
      <c r="Q9" s="78"/>
      <c r="R9" s="78"/>
      <c r="S9" s="78"/>
      <c r="T9" s="78"/>
      <c r="U9" s="78"/>
      <c r="V9" s="78"/>
      <c r="W9" s="78"/>
      <c r="X9" s="78"/>
      <c r="Y9" s="78"/>
      <c r="Z9" s="78"/>
      <c r="AA9" s="78"/>
    </row>
    <row r="10" spans="2:27" ht="14.5" customHeight="1">
      <c r="B10" s="73" t="s">
        <v>17</v>
      </c>
      <c r="C10" s="224">
        <v>2704.84</v>
      </c>
      <c r="D10" s="178"/>
      <c r="E10" s="178"/>
      <c r="F10" s="78"/>
      <c r="G10" s="78"/>
      <c r="H10" s="78"/>
      <c r="I10" s="78"/>
      <c r="J10" s="78"/>
      <c r="K10" s="78"/>
      <c r="L10" s="78"/>
      <c r="M10" s="78"/>
      <c r="N10" s="78"/>
      <c r="O10" s="78"/>
      <c r="P10" s="78"/>
      <c r="Q10" s="78"/>
      <c r="R10" s="78"/>
      <c r="S10" s="78"/>
      <c r="T10" s="78"/>
      <c r="U10" s="78"/>
      <c r="V10" s="78"/>
      <c r="W10" s="78"/>
      <c r="X10" s="78"/>
      <c r="Y10" s="78"/>
      <c r="Z10" s="78"/>
      <c r="AA10" s="78"/>
    </row>
    <row r="11" spans="2:27" ht="14.5" customHeight="1">
      <c r="B11" s="171" t="s">
        <v>18</v>
      </c>
      <c r="C11" s="26">
        <v>89.5</v>
      </c>
      <c r="D11" s="178"/>
      <c r="E11" s="178"/>
      <c r="F11" s="78"/>
      <c r="G11" s="78"/>
      <c r="H11" s="78"/>
      <c r="I11" s="78"/>
      <c r="J11" s="78"/>
      <c r="K11" s="78"/>
      <c r="L11" s="78"/>
      <c r="M11" s="78"/>
      <c r="N11" s="78"/>
      <c r="O11" s="78"/>
      <c r="P11" s="78"/>
      <c r="Q11" s="78"/>
      <c r="R11" s="78"/>
      <c r="S11" s="78"/>
      <c r="T11" s="78"/>
      <c r="U11" s="78"/>
      <c r="V11" s="78"/>
      <c r="W11" s="78"/>
      <c r="X11" s="78"/>
      <c r="Y11" s="78"/>
      <c r="Z11" s="78"/>
      <c r="AA11" s="78"/>
    </row>
    <row r="12" spans="2:27" ht="14.5" customHeight="1">
      <c r="B12" s="73" t="s">
        <v>19</v>
      </c>
      <c r="C12" s="26">
        <f>6540.8-C11</f>
        <v>6451.3</v>
      </c>
      <c r="D12" s="78"/>
      <c r="E12" s="78"/>
      <c r="F12" s="78"/>
      <c r="G12" s="78"/>
      <c r="H12" s="78"/>
      <c r="I12" s="78"/>
      <c r="J12" s="78"/>
      <c r="K12" s="78"/>
      <c r="L12" s="78"/>
      <c r="M12" s="78"/>
      <c r="N12" s="78"/>
      <c r="O12" s="78"/>
      <c r="P12" s="78"/>
      <c r="Q12" s="78"/>
      <c r="R12" s="78"/>
      <c r="S12" s="78"/>
      <c r="T12" s="78"/>
      <c r="U12" s="78"/>
      <c r="V12" s="78"/>
      <c r="W12" s="78"/>
      <c r="X12" s="78"/>
      <c r="Y12" s="78"/>
      <c r="Z12" s="78"/>
      <c r="AA12" s="78"/>
    </row>
    <row r="13" spans="2:27" ht="14.5" customHeight="1">
      <c r="B13" s="60"/>
      <c r="C13" s="78"/>
      <c r="D13" s="78"/>
      <c r="E13" s="78"/>
      <c r="F13" s="78"/>
      <c r="G13" s="78"/>
      <c r="H13" s="78"/>
      <c r="I13" s="78"/>
      <c r="J13" s="78"/>
      <c r="K13" s="78"/>
      <c r="L13" s="78"/>
      <c r="M13" s="78"/>
      <c r="N13" s="78"/>
      <c r="O13" s="78"/>
      <c r="P13" s="78"/>
      <c r="Q13" s="78"/>
      <c r="R13" s="78"/>
      <c r="S13" s="78"/>
      <c r="T13" s="78"/>
      <c r="U13" s="78"/>
      <c r="V13" s="78"/>
      <c r="W13" s="78"/>
      <c r="X13" s="78"/>
      <c r="Y13" s="78"/>
      <c r="Z13" s="78"/>
      <c r="AA13" s="78"/>
    </row>
    <row r="14" spans="2:27" ht="46.5">
      <c r="B14" s="173" t="s">
        <v>20</v>
      </c>
      <c r="C14" s="6" t="s">
        <v>21</v>
      </c>
      <c r="D14" s="6" t="s">
        <v>22</v>
      </c>
      <c r="E14" s="6" t="s">
        <v>23</v>
      </c>
      <c r="F14" s="102" t="s">
        <v>24</v>
      </c>
      <c r="G14" s="6" t="s">
        <v>25</v>
      </c>
      <c r="H14" s="102" t="s">
        <v>26</v>
      </c>
      <c r="I14" s="102" t="s">
        <v>27</v>
      </c>
      <c r="J14" s="102" t="s">
        <v>782</v>
      </c>
      <c r="K14" s="78"/>
      <c r="L14" s="78"/>
      <c r="M14" s="78"/>
      <c r="N14" s="78"/>
      <c r="O14" s="78"/>
      <c r="P14" s="78"/>
      <c r="Q14" s="78"/>
      <c r="R14" s="78"/>
      <c r="S14" s="78"/>
      <c r="T14" s="78"/>
      <c r="U14" s="78"/>
      <c r="V14" s="78"/>
      <c r="W14" s="78"/>
      <c r="X14" s="78"/>
      <c r="Y14" s="78"/>
      <c r="Z14" s="78"/>
      <c r="AA14" s="78"/>
    </row>
    <row r="15" spans="2:27" ht="14.5" customHeight="1">
      <c r="B15" s="2">
        <v>1</v>
      </c>
      <c r="C15" s="2" t="s">
        <v>28</v>
      </c>
      <c r="D15" s="2" t="s">
        <v>29</v>
      </c>
      <c r="E15" s="2" t="s">
        <v>30</v>
      </c>
      <c r="F15" s="170">
        <f>J37</f>
        <v>573.79999999999995</v>
      </c>
      <c r="G15" s="103">
        <v>1</v>
      </c>
      <c r="H15" s="24">
        <v>316.60000000000002</v>
      </c>
      <c r="I15" s="24">
        <f>K37</f>
        <v>298.02</v>
      </c>
      <c r="J15" s="2" t="s">
        <v>773</v>
      </c>
      <c r="K15" s="78"/>
      <c r="L15" s="24"/>
      <c r="M15" s="78"/>
      <c r="N15" s="78"/>
      <c r="O15" s="78"/>
      <c r="P15" s="78"/>
      <c r="Q15" s="78"/>
      <c r="R15" s="78"/>
      <c r="S15" s="78"/>
      <c r="T15" s="78"/>
      <c r="U15" s="78"/>
      <c r="V15" s="78"/>
      <c r="W15" s="78"/>
      <c r="X15" s="78"/>
      <c r="Y15" s="78"/>
      <c r="Z15" s="78"/>
      <c r="AA15" s="78"/>
    </row>
    <row r="16" spans="2:27" ht="31">
      <c r="B16" s="2">
        <v>2</v>
      </c>
      <c r="C16" s="2" t="s">
        <v>31</v>
      </c>
      <c r="D16" s="85" t="s">
        <v>32</v>
      </c>
      <c r="E16" s="2" t="s">
        <v>30</v>
      </c>
      <c r="F16" s="170">
        <f>J45</f>
        <v>1172.2</v>
      </c>
      <c r="G16" s="176">
        <v>1</v>
      </c>
      <c r="H16" s="24">
        <v>645</v>
      </c>
      <c r="I16" s="24">
        <f>K45</f>
        <v>581.90000000000009</v>
      </c>
      <c r="J16" s="2" t="s">
        <v>774</v>
      </c>
      <c r="K16" s="78"/>
      <c r="L16" s="24"/>
      <c r="M16" s="78"/>
      <c r="N16" s="78"/>
      <c r="O16" s="78"/>
      <c r="P16" s="78"/>
      <c r="Q16" s="78"/>
      <c r="R16" s="78"/>
      <c r="S16" s="78"/>
      <c r="T16" s="78"/>
      <c r="U16" s="78"/>
      <c r="V16" s="78"/>
      <c r="W16" s="78"/>
      <c r="X16" s="78"/>
      <c r="Y16" s="78"/>
      <c r="Z16" s="78"/>
      <c r="AA16" s="78"/>
    </row>
    <row r="17" spans="2:27" ht="31">
      <c r="B17" s="2">
        <v>3</v>
      </c>
      <c r="C17" s="2" t="s">
        <v>897</v>
      </c>
      <c r="D17" s="85" t="s">
        <v>898</v>
      </c>
      <c r="E17" s="2" t="s">
        <v>899</v>
      </c>
      <c r="F17" s="170">
        <f>J54</f>
        <v>110.55</v>
      </c>
      <c r="G17" s="2" t="s">
        <v>892</v>
      </c>
      <c r="H17" s="24">
        <v>54.8</v>
      </c>
      <c r="I17" s="24">
        <f>K54</f>
        <v>54.22</v>
      </c>
      <c r="J17" s="2" t="s">
        <v>776</v>
      </c>
      <c r="K17" s="78"/>
      <c r="L17" s="24"/>
      <c r="M17" s="78"/>
      <c r="N17" s="78"/>
      <c r="O17" s="78"/>
      <c r="P17" s="78"/>
      <c r="Q17" s="78"/>
      <c r="R17" s="78"/>
      <c r="S17" s="78"/>
      <c r="T17" s="78"/>
      <c r="U17" s="78"/>
      <c r="V17" s="78"/>
      <c r="W17" s="78"/>
      <c r="X17" s="78"/>
      <c r="Y17" s="78"/>
      <c r="Z17" s="78"/>
      <c r="AA17" s="78"/>
    </row>
    <row r="18" spans="2:27" ht="14.5" customHeight="1">
      <c r="B18" s="2">
        <v>4</v>
      </c>
      <c r="C18" s="2" t="s">
        <v>34</v>
      </c>
      <c r="D18" s="2" t="s">
        <v>35</v>
      </c>
      <c r="E18" s="2" t="s">
        <v>30</v>
      </c>
      <c r="F18" s="170">
        <f>J59</f>
        <v>582.79</v>
      </c>
      <c r="G18" s="103">
        <v>1</v>
      </c>
      <c r="H18" s="24">
        <v>209.6</v>
      </c>
      <c r="I18" s="24">
        <f>K59</f>
        <v>219</v>
      </c>
      <c r="J18" s="2" t="s">
        <v>775</v>
      </c>
      <c r="K18" s="78"/>
      <c r="L18" s="24"/>
      <c r="M18" s="78"/>
      <c r="N18" s="78"/>
      <c r="O18" s="78"/>
      <c r="P18" s="78"/>
      <c r="Q18" s="78"/>
      <c r="R18" s="78"/>
      <c r="S18" s="78"/>
      <c r="T18" s="78"/>
      <c r="U18" s="78"/>
      <c r="V18" s="78"/>
      <c r="W18" s="78"/>
      <c r="X18" s="78"/>
      <c r="Y18" s="78"/>
      <c r="Z18" s="78"/>
      <c r="AA18" s="78"/>
    </row>
    <row r="19" spans="2:27" ht="14.5" customHeight="1">
      <c r="B19" s="2">
        <v>5</v>
      </c>
      <c r="C19" s="2" t="s">
        <v>36</v>
      </c>
      <c r="D19" s="2" t="s">
        <v>781</v>
      </c>
      <c r="E19" s="2" t="s">
        <v>30</v>
      </c>
      <c r="F19" s="170">
        <v>265.5</v>
      </c>
      <c r="G19" s="103">
        <v>1</v>
      </c>
      <c r="H19" s="24">
        <v>100.4</v>
      </c>
      <c r="I19" s="2" t="s">
        <v>37</v>
      </c>
      <c r="J19" s="2" t="s">
        <v>777</v>
      </c>
      <c r="K19" s="78"/>
      <c r="L19" s="24"/>
      <c r="M19" s="78"/>
      <c r="N19" s="78"/>
      <c r="O19" s="78"/>
      <c r="P19" s="78"/>
      <c r="Q19" s="78"/>
      <c r="R19" s="78"/>
      <c r="S19" s="78"/>
      <c r="T19" s="78"/>
      <c r="U19" s="78"/>
      <c r="V19" s="78"/>
      <c r="W19" s="78"/>
      <c r="X19" s="78"/>
      <c r="Y19" s="78"/>
      <c r="Z19" s="78"/>
      <c r="AA19" s="78"/>
    </row>
    <row r="20" spans="2:27" ht="14.5" customHeight="1">
      <c r="B20" s="2">
        <v>6</v>
      </c>
      <c r="C20" s="1" t="s">
        <v>778</v>
      </c>
      <c r="D20" s="157" t="s">
        <v>39</v>
      </c>
      <c r="E20" s="2" t="s">
        <v>156</v>
      </c>
      <c r="F20" s="18">
        <v>92</v>
      </c>
      <c r="G20" s="176" t="s">
        <v>784</v>
      </c>
      <c r="H20" s="177" t="s">
        <v>882</v>
      </c>
      <c r="I20" s="2" t="s">
        <v>37</v>
      </c>
      <c r="J20" s="2" t="s">
        <v>779</v>
      </c>
      <c r="K20" s="78"/>
      <c r="L20" s="177"/>
      <c r="M20" s="78"/>
      <c r="N20" s="78"/>
      <c r="O20" s="78"/>
      <c r="P20" s="78"/>
      <c r="Q20" s="78"/>
      <c r="R20" s="78"/>
      <c r="S20" s="78"/>
      <c r="T20" s="78"/>
      <c r="U20" s="78"/>
      <c r="V20" s="78"/>
      <c r="W20" s="78"/>
      <c r="X20" s="78"/>
      <c r="Y20" s="78"/>
      <c r="Z20" s="78"/>
      <c r="AA20" s="78"/>
    </row>
    <row r="21" spans="2:27" ht="14.5" customHeight="1">
      <c r="B21" s="2">
        <v>7</v>
      </c>
      <c r="C21" s="2" t="s">
        <v>38</v>
      </c>
      <c r="D21" s="2" t="s">
        <v>39</v>
      </c>
      <c r="E21" s="2" t="s">
        <v>39</v>
      </c>
      <c r="F21" s="2" t="s">
        <v>39</v>
      </c>
      <c r="G21" s="103">
        <v>1</v>
      </c>
      <c r="H21" s="2" t="s">
        <v>39</v>
      </c>
      <c r="I21" s="2" t="s">
        <v>39</v>
      </c>
      <c r="J21" s="2" t="s">
        <v>40</v>
      </c>
      <c r="K21" s="78"/>
      <c r="L21" s="78"/>
      <c r="M21" s="78"/>
      <c r="N21" s="78"/>
      <c r="O21" s="78"/>
      <c r="P21" s="78"/>
      <c r="Q21" s="78"/>
      <c r="R21" s="78"/>
      <c r="S21" s="78"/>
      <c r="T21" s="78"/>
      <c r="U21" s="78"/>
      <c r="V21" s="78"/>
      <c r="W21" s="78"/>
      <c r="X21" s="78"/>
      <c r="Y21" s="78"/>
      <c r="Z21" s="78"/>
      <c r="AA21" s="78"/>
    </row>
    <row r="22" spans="2:27" ht="14.5" customHeight="1">
      <c r="B22" s="37"/>
      <c r="C22" s="38" t="s">
        <v>39</v>
      </c>
      <c r="D22" s="38" t="s">
        <v>41</v>
      </c>
      <c r="E22" s="38"/>
      <c r="F22" s="39">
        <f>SUM(F15:F21)</f>
        <v>2796.84</v>
      </c>
      <c r="G22" s="38" t="s">
        <v>39</v>
      </c>
      <c r="H22" s="39">
        <v>1354.9507689400002</v>
      </c>
      <c r="I22" s="39">
        <v>1109.3900000000001</v>
      </c>
      <c r="J22" s="38" t="s">
        <v>783</v>
      </c>
      <c r="K22" s="78"/>
      <c r="L22" s="78"/>
      <c r="M22" s="78"/>
      <c r="N22" s="78"/>
      <c r="O22" s="78"/>
      <c r="P22" s="78"/>
      <c r="Q22" s="78"/>
      <c r="R22" s="78"/>
      <c r="S22" s="78"/>
      <c r="T22" s="78"/>
      <c r="U22" s="78"/>
      <c r="V22" s="78"/>
      <c r="W22" s="78"/>
      <c r="X22" s="78"/>
      <c r="Y22" s="78"/>
      <c r="Z22" s="78"/>
      <c r="AA22" s="78"/>
    </row>
    <row r="23" spans="2:27" ht="14.5" customHeight="1">
      <c r="B23" s="60"/>
      <c r="C23" s="78"/>
      <c r="D23" s="78"/>
      <c r="E23" s="78"/>
      <c r="F23" s="78"/>
      <c r="G23" s="78"/>
      <c r="H23" s="78"/>
      <c r="I23" s="78"/>
      <c r="J23" s="78"/>
      <c r="K23" s="78"/>
      <c r="L23" s="78"/>
      <c r="M23" s="78"/>
      <c r="N23" s="78"/>
      <c r="O23" s="78"/>
      <c r="P23" s="78"/>
      <c r="Q23" s="78"/>
      <c r="R23" s="78"/>
      <c r="S23" s="78"/>
      <c r="T23" s="78"/>
      <c r="U23" s="78"/>
      <c r="V23" s="78"/>
      <c r="W23" s="78"/>
      <c r="X23" s="78"/>
      <c r="Y23" s="78"/>
      <c r="Z23" s="78"/>
      <c r="AA23" s="78"/>
    </row>
    <row r="24" spans="2:27" ht="14.5" customHeight="1">
      <c r="B24" s="1" t="s">
        <v>42</v>
      </c>
      <c r="C24" s="78"/>
      <c r="D24" s="78"/>
      <c r="E24" s="78"/>
      <c r="F24" s="178"/>
      <c r="G24" s="78"/>
      <c r="H24" s="179"/>
      <c r="I24" s="78"/>
      <c r="J24" s="78"/>
      <c r="K24" s="78"/>
      <c r="L24" s="78"/>
      <c r="M24" s="78"/>
      <c r="N24" s="78"/>
      <c r="O24" s="78"/>
      <c r="P24" s="78"/>
      <c r="Q24" s="78"/>
      <c r="R24" s="78"/>
      <c r="S24" s="78"/>
      <c r="T24" s="78"/>
      <c r="U24" s="78"/>
      <c r="V24" s="78"/>
      <c r="W24" s="78"/>
      <c r="X24" s="78"/>
      <c r="Y24" s="78"/>
      <c r="Z24" s="78"/>
      <c r="AA24" s="78"/>
    </row>
    <row r="25" spans="2:27" ht="14.5" customHeight="1">
      <c r="B25" s="1" t="s">
        <v>895</v>
      </c>
      <c r="C25" s="78"/>
      <c r="D25" s="78"/>
      <c r="E25" s="78"/>
      <c r="F25" s="78"/>
      <c r="G25" s="78"/>
      <c r="H25" s="223"/>
      <c r="I25" s="78"/>
      <c r="J25" s="78"/>
      <c r="K25" s="78"/>
      <c r="L25" s="78"/>
      <c r="M25" s="78"/>
      <c r="N25" s="78"/>
      <c r="O25" s="78"/>
      <c r="P25" s="78"/>
      <c r="Q25" s="78"/>
      <c r="R25" s="78"/>
      <c r="S25" s="78"/>
      <c r="T25" s="78"/>
      <c r="U25" s="78"/>
      <c r="V25" s="78"/>
      <c r="W25" s="78"/>
      <c r="X25" s="78"/>
      <c r="Y25" s="78"/>
      <c r="Z25" s="78"/>
      <c r="AA25" s="78"/>
    </row>
    <row r="26" spans="2:27" ht="14.5" customHeight="1">
      <c r="B26" s="1" t="s">
        <v>43</v>
      </c>
      <c r="C26" s="78"/>
      <c r="D26" s="78"/>
      <c r="E26" s="78"/>
      <c r="F26" s="78"/>
      <c r="G26" s="78"/>
      <c r="H26" s="78"/>
      <c r="I26" s="78"/>
      <c r="J26" s="78"/>
      <c r="K26" s="78"/>
      <c r="L26" s="78"/>
      <c r="M26" s="78"/>
      <c r="N26" s="78"/>
      <c r="O26" s="78"/>
      <c r="P26" s="78"/>
      <c r="Q26" s="78"/>
      <c r="R26" s="78"/>
      <c r="S26" s="78"/>
      <c r="T26" s="78"/>
      <c r="U26" s="78"/>
      <c r="V26" s="78"/>
      <c r="W26" s="78"/>
      <c r="X26" s="78"/>
      <c r="Y26" s="78"/>
      <c r="Z26" s="78"/>
      <c r="AA26" s="78"/>
    </row>
    <row r="27" spans="2:27" ht="14.5" customHeight="1">
      <c r="B27" s="1" t="s">
        <v>44</v>
      </c>
      <c r="C27" s="78"/>
      <c r="D27" s="78"/>
      <c r="E27" s="78"/>
      <c r="F27" s="78"/>
      <c r="G27" s="78"/>
      <c r="H27" s="223"/>
      <c r="I27" s="78"/>
      <c r="J27" s="78"/>
      <c r="K27" s="78"/>
      <c r="L27" s="78"/>
      <c r="M27" s="78"/>
      <c r="N27" s="78"/>
      <c r="O27" s="78"/>
      <c r="P27" s="78"/>
      <c r="Q27" s="78"/>
      <c r="R27" s="78"/>
      <c r="S27" s="78"/>
      <c r="T27" s="78"/>
      <c r="U27" s="78"/>
      <c r="V27" s="78"/>
      <c r="W27" s="78"/>
      <c r="X27" s="78"/>
      <c r="Y27" s="78"/>
      <c r="Z27" s="78"/>
      <c r="AA27" s="78"/>
    </row>
    <row r="28" spans="2:27" ht="14.5" customHeight="1">
      <c r="B28" s="1" t="s">
        <v>893</v>
      </c>
      <c r="C28" s="78"/>
      <c r="D28" s="78"/>
      <c r="E28" s="78"/>
      <c r="F28" s="78"/>
      <c r="G28" s="78"/>
      <c r="H28" s="78"/>
      <c r="I28" s="78"/>
      <c r="J28" s="78"/>
      <c r="K28" s="78"/>
      <c r="L28" s="78"/>
      <c r="M28" s="78"/>
      <c r="N28" s="78"/>
      <c r="O28" s="78"/>
      <c r="P28" s="78"/>
      <c r="Q28" s="78"/>
      <c r="R28" s="78"/>
      <c r="S28" s="78"/>
      <c r="T28" s="78"/>
      <c r="U28" s="78"/>
      <c r="V28" s="78"/>
      <c r="W28" s="78"/>
      <c r="X28" s="78"/>
      <c r="Y28" s="78"/>
      <c r="Z28" s="78"/>
      <c r="AA28" s="78"/>
    </row>
    <row r="29" spans="2:27" ht="14.5" customHeight="1">
      <c r="B29" s="1" t="s">
        <v>894</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row>
    <row r="30" spans="2:27" ht="14.5" customHeight="1">
      <c r="B30" s="1" t="s">
        <v>861</v>
      </c>
      <c r="C30" s="78"/>
      <c r="D30" s="78"/>
      <c r="E30" s="78"/>
      <c r="F30" s="78"/>
      <c r="G30" s="78"/>
      <c r="H30" s="78"/>
      <c r="I30" s="78"/>
      <c r="J30" s="78"/>
      <c r="K30" s="78"/>
      <c r="L30" s="78"/>
      <c r="M30" s="78"/>
      <c r="N30" s="78"/>
      <c r="O30" s="78"/>
      <c r="P30" s="78"/>
      <c r="Q30" s="78"/>
      <c r="R30" s="78"/>
      <c r="S30" s="78"/>
      <c r="T30" s="78"/>
      <c r="U30" s="78"/>
      <c r="V30" s="78"/>
      <c r="W30" s="78"/>
      <c r="X30" s="78"/>
      <c r="Y30" s="78"/>
      <c r="Z30" s="78"/>
      <c r="AA30" s="78"/>
    </row>
    <row r="31" spans="2:27" ht="14.5" customHeight="1">
      <c r="B31" s="1" t="s">
        <v>780</v>
      </c>
      <c r="C31" s="78"/>
      <c r="D31" s="78"/>
      <c r="E31" s="78"/>
      <c r="F31" s="78"/>
      <c r="G31" s="78"/>
      <c r="H31" s="78"/>
      <c r="I31" s="78"/>
      <c r="J31" s="78"/>
      <c r="K31" s="78"/>
      <c r="L31" s="78"/>
      <c r="M31" s="78"/>
      <c r="N31" s="78"/>
      <c r="O31" s="78"/>
      <c r="P31" s="78"/>
      <c r="Q31" s="78"/>
      <c r="R31" s="78"/>
      <c r="S31" s="78"/>
      <c r="T31" s="78"/>
      <c r="U31" s="78"/>
      <c r="V31" s="78"/>
      <c r="W31" s="78"/>
      <c r="X31" s="78"/>
      <c r="Y31" s="78"/>
      <c r="Z31" s="78"/>
      <c r="AA31" s="78"/>
    </row>
    <row r="32" spans="2:27" ht="14.5" customHeight="1">
      <c r="B32" s="60"/>
      <c r="C32" s="78"/>
      <c r="D32" s="78"/>
      <c r="E32" s="78"/>
      <c r="F32" s="78"/>
      <c r="G32" s="78"/>
      <c r="H32" s="78"/>
      <c r="I32" s="78"/>
      <c r="J32" s="78"/>
      <c r="K32" s="78"/>
      <c r="L32" s="78"/>
      <c r="M32" s="78"/>
      <c r="N32" s="78"/>
      <c r="O32" s="78"/>
      <c r="P32" s="78"/>
      <c r="Q32" s="78"/>
      <c r="R32" s="78"/>
      <c r="S32" s="78"/>
      <c r="T32" s="78"/>
      <c r="U32" s="78"/>
      <c r="V32" s="78"/>
      <c r="W32" s="78"/>
      <c r="X32" s="78"/>
      <c r="Y32" s="78"/>
      <c r="Z32" s="78"/>
      <c r="AA32" s="78"/>
    </row>
    <row r="33" spans="2:27" ht="14.5" customHeight="1">
      <c r="B33" s="104" t="s">
        <v>839</v>
      </c>
      <c r="C33" s="210">
        <f>Summary!$B$7</f>
        <v>45382</v>
      </c>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row>
    <row r="34" spans="2:27" ht="14.5" customHeight="1">
      <c r="B34" s="60"/>
      <c r="C34" s="78"/>
      <c r="D34" s="78"/>
      <c r="E34" s="78"/>
      <c r="F34" s="78"/>
      <c r="G34" s="78"/>
      <c r="H34" s="78"/>
      <c r="I34" s="78"/>
      <c r="J34" s="78"/>
      <c r="K34" s="78"/>
      <c r="L34" s="78"/>
      <c r="M34" s="78"/>
      <c r="N34" s="78"/>
      <c r="O34" s="78"/>
      <c r="P34" s="78"/>
      <c r="Q34" s="78"/>
      <c r="R34" s="78"/>
      <c r="S34" s="78"/>
      <c r="T34" s="78"/>
      <c r="U34" s="78"/>
      <c r="V34" s="78"/>
      <c r="W34" s="78"/>
      <c r="X34" s="78"/>
      <c r="Y34" s="78"/>
      <c r="Z34" s="78"/>
      <c r="AA34" s="78"/>
    </row>
    <row r="35" spans="2:27" ht="46.5">
      <c r="B35" s="74" t="s">
        <v>45</v>
      </c>
      <c r="C35" s="75" t="s">
        <v>46</v>
      </c>
      <c r="D35" s="75" t="s">
        <v>23</v>
      </c>
      <c r="E35" s="75" t="s">
        <v>47</v>
      </c>
      <c r="F35" s="79" t="s">
        <v>48</v>
      </c>
      <c r="G35" s="79" t="s">
        <v>49</v>
      </c>
      <c r="H35" s="79" t="s">
        <v>50</v>
      </c>
      <c r="I35" s="79" t="s">
        <v>51</v>
      </c>
      <c r="J35" s="79" t="s">
        <v>52</v>
      </c>
      <c r="K35" s="93" t="s">
        <v>53</v>
      </c>
      <c r="L35" s="79" t="s">
        <v>54</v>
      </c>
      <c r="M35" s="79" t="s">
        <v>55</v>
      </c>
      <c r="N35" s="79" t="s">
        <v>56</v>
      </c>
      <c r="O35" s="79" t="s">
        <v>57</v>
      </c>
      <c r="P35" s="79" t="s">
        <v>58</v>
      </c>
      <c r="Q35" s="79" t="s">
        <v>59</v>
      </c>
      <c r="R35" s="79" t="s">
        <v>60</v>
      </c>
      <c r="S35" s="79" t="s">
        <v>61</v>
      </c>
      <c r="T35" s="79" t="s">
        <v>62</v>
      </c>
      <c r="U35" s="79" t="s">
        <v>883</v>
      </c>
      <c r="V35" s="83" t="s">
        <v>63</v>
      </c>
      <c r="W35" s="83" t="s">
        <v>64</v>
      </c>
      <c r="X35" s="83" t="s">
        <v>65</v>
      </c>
      <c r="Y35" s="79" t="s">
        <v>66</v>
      </c>
      <c r="Z35" s="79" t="s">
        <v>67</v>
      </c>
      <c r="AA35" s="79" t="s">
        <v>68</v>
      </c>
    </row>
    <row r="36" spans="2:27" ht="15.5">
      <c r="B36" s="96" t="s">
        <v>69</v>
      </c>
      <c r="C36" s="12" t="s">
        <v>39</v>
      </c>
      <c r="D36" s="12" t="s">
        <v>39</v>
      </c>
      <c r="E36" s="12" t="s">
        <v>39</v>
      </c>
      <c r="F36" s="12" t="s">
        <v>39</v>
      </c>
      <c r="G36" s="12" t="s">
        <v>39</v>
      </c>
      <c r="H36" s="99">
        <f>SUM(H37,H45,H54,H59)</f>
        <v>92</v>
      </c>
      <c r="I36" s="99">
        <f>SUM(I37,I45,I54,I59)</f>
        <v>918</v>
      </c>
      <c r="J36" s="100">
        <f>SUM(J37,J45,J54,J59)</f>
        <v>2439.34</v>
      </c>
      <c r="K36" s="101">
        <f>SUM(K37,K45,K54,K59)</f>
        <v>1153.1400000000001</v>
      </c>
      <c r="L36" s="100">
        <f>SUM(L37,L45,L54,L59)</f>
        <v>1128.6299644999999</v>
      </c>
      <c r="M36" s="97" t="s">
        <v>39</v>
      </c>
      <c r="N36" s="97" t="s">
        <v>39</v>
      </c>
      <c r="O36" s="97" t="s">
        <v>39</v>
      </c>
      <c r="P36" s="97" t="s">
        <v>39</v>
      </c>
      <c r="Q36" s="97" t="s">
        <v>39</v>
      </c>
      <c r="R36" s="97" t="s">
        <v>39</v>
      </c>
      <c r="S36" s="97" t="s">
        <v>39</v>
      </c>
      <c r="T36" s="97" t="s">
        <v>39</v>
      </c>
      <c r="U36" s="97" t="s">
        <v>39</v>
      </c>
      <c r="V36" s="97" t="s">
        <v>39</v>
      </c>
      <c r="W36" s="97" t="s">
        <v>39</v>
      </c>
      <c r="X36" s="97" t="s">
        <v>39</v>
      </c>
      <c r="Y36" s="97" t="s">
        <v>39</v>
      </c>
      <c r="Z36" s="97" t="s">
        <v>39</v>
      </c>
      <c r="AA36" s="97" t="s">
        <v>39</v>
      </c>
    </row>
    <row r="37" spans="2:27" ht="14.5" customHeight="1">
      <c r="B37" s="76" t="s">
        <v>28</v>
      </c>
      <c r="C37" s="81" t="s">
        <v>39</v>
      </c>
      <c r="D37" s="77" t="s">
        <v>39</v>
      </c>
      <c r="E37" s="77" t="s">
        <v>39</v>
      </c>
      <c r="F37" s="77" t="s">
        <v>39</v>
      </c>
      <c r="G37" s="77" t="s">
        <v>39</v>
      </c>
      <c r="H37" s="89">
        <f>SUM(H38,H41)</f>
        <v>21</v>
      </c>
      <c r="I37" s="89">
        <f>SUM(I38,I41)</f>
        <v>241</v>
      </c>
      <c r="J37" s="80">
        <f>SUM(J38,J41)</f>
        <v>573.79999999999995</v>
      </c>
      <c r="K37" s="80">
        <f>SUM(K38,K41)</f>
        <v>298.02</v>
      </c>
      <c r="L37" s="80">
        <f>SUM(L38,L41)</f>
        <v>289.99246449999998</v>
      </c>
      <c r="M37" s="77" t="s">
        <v>39</v>
      </c>
      <c r="N37" s="77" t="s">
        <v>39</v>
      </c>
      <c r="O37" s="77" t="s">
        <v>39</v>
      </c>
      <c r="P37" s="77" t="s">
        <v>39</v>
      </c>
      <c r="Q37" s="77" t="s">
        <v>39</v>
      </c>
      <c r="R37" s="77" t="s">
        <v>39</v>
      </c>
      <c r="S37" s="77" t="s">
        <v>39</v>
      </c>
      <c r="T37" s="77" t="s">
        <v>39</v>
      </c>
      <c r="U37" s="77" t="s">
        <v>39</v>
      </c>
      <c r="V37" s="77" t="s">
        <v>39</v>
      </c>
      <c r="W37" s="77" t="s">
        <v>39</v>
      </c>
      <c r="X37" s="77" t="s">
        <v>39</v>
      </c>
      <c r="Y37" s="77" t="s">
        <v>39</v>
      </c>
      <c r="Z37" s="77" t="s">
        <v>39</v>
      </c>
      <c r="AA37" s="77" t="s">
        <v>39</v>
      </c>
    </row>
    <row r="38" spans="2:27" ht="14.5" customHeight="1">
      <c r="B38" s="14" t="s">
        <v>70</v>
      </c>
      <c r="C38" s="82" t="s">
        <v>39</v>
      </c>
      <c r="D38" s="15" t="s">
        <v>39</v>
      </c>
      <c r="E38" s="15" t="s">
        <v>39</v>
      </c>
      <c r="F38" s="15" t="s">
        <v>39</v>
      </c>
      <c r="G38" s="15" t="s">
        <v>39</v>
      </c>
      <c r="H38" s="90">
        <f>SUM(H39:H40)</f>
        <v>6</v>
      </c>
      <c r="I38" s="90">
        <f>SUM(I39:I40)</f>
        <v>69</v>
      </c>
      <c r="J38" s="26">
        <f>SUM(J39:J40)</f>
        <v>147.80000000000001</v>
      </c>
      <c r="K38" s="26">
        <f>SUM(K39:K40)</f>
        <v>73.400000000000006</v>
      </c>
      <c r="L38" s="26">
        <f>SUM(L39:L40)</f>
        <v>73.400000000000006</v>
      </c>
      <c r="M38" s="15" t="s">
        <v>39</v>
      </c>
      <c r="N38" s="15" t="s">
        <v>39</v>
      </c>
      <c r="O38" s="15" t="s">
        <v>39</v>
      </c>
      <c r="P38" s="15" t="s">
        <v>39</v>
      </c>
      <c r="Q38" s="15" t="s">
        <v>39</v>
      </c>
      <c r="R38" s="15" t="s">
        <v>39</v>
      </c>
      <c r="S38" s="15" t="s">
        <v>39</v>
      </c>
      <c r="T38" s="15" t="s">
        <v>39</v>
      </c>
      <c r="U38" s="15" t="s">
        <v>39</v>
      </c>
      <c r="V38" s="15" t="s">
        <v>39</v>
      </c>
      <c r="W38" s="15" t="s">
        <v>39</v>
      </c>
      <c r="X38" s="15" t="s">
        <v>39</v>
      </c>
      <c r="Y38" s="15" t="s">
        <v>39</v>
      </c>
      <c r="Z38" s="15" t="s">
        <v>39</v>
      </c>
      <c r="AA38" s="15" t="s">
        <v>39</v>
      </c>
    </row>
    <row r="39" spans="2:27" ht="14.5" customHeight="1">
      <c r="B39" s="19" t="s">
        <v>71</v>
      </c>
      <c r="C39" s="84">
        <v>1</v>
      </c>
      <c r="D39" s="85" t="s">
        <v>30</v>
      </c>
      <c r="E39" s="85" t="s">
        <v>72</v>
      </c>
      <c r="F39" s="85" t="s">
        <v>73</v>
      </c>
      <c r="G39" s="85" t="s">
        <v>74</v>
      </c>
      <c r="H39" s="85">
        <v>3</v>
      </c>
      <c r="I39" s="91">
        <v>35</v>
      </c>
      <c r="J39" s="86">
        <v>70</v>
      </c>
      <c r="K39" s="86">
        <v>31</v>
      </c>
      <c r="L39" s="86">
        <v>31</v>
      </c>
      <c r="M39" s="24">
        <v>32.799999999999997</v>
      </c>
      <c r="N39" s="24">
        <v>212.61685443878014</v>
      </c>
      <c r="O39" s="85" t="s">
        <v>75</v>
      </c>
      <c r="P39" s="85" t="s">
        <v>76</v>
      </c>
      <c r="Q39" s="85" t="s">
        <v>77</v>
      </c>
      <c r="R39" s="85" t="s">
        <v>78</v>
      </c>
      <c r="S39" s="87">
        <v>41699</v>
      </c>
      <c r="T39" s="87">
        <v>48944</v>
      </c>
      <c r="U39" s="87" t="s">
        <v>884</v>
      </c>
      <c r="V39" s="87">
        <v>41004</v>
      </c>
      <c r="W39" s="87">
        <v>41821</v>
      </c>
      <c r="X39" s="87">
        <v>53795</v>
      </c>
      <c r="Y39" s="2" t="s">
        <v>79</v>
      </c>
      <c r="Z39" s="2" t="s">
        <v>80</v>
      </c>
      <c r="AA39" s="2" t="s">
        <v>81</v>
      </c>
    </row>
    <row r="40" spans="2:27" ht="31">
      <c r="B40" s="19" t="s">
        <v>82</v>
      </c>
      <c r="C40" s="84">
        <v>1</v>
      </c>
      <c r="D40" s="85" t="s">
        <v>30</v>
      </c>
      <c r="E40" s="85" t="s">
        <v>83</v>
      </c>
      <c r="F40" s="85" t="s">
        <v>73</v>
      </c>
      <c r="G40" s="85" t="s">
        <v>74</v>
      </c>
      <c r="H40" s="85">
        <v>3</v>
      </c>
      <c r="I40" s="91">
        <v>34</v>
      </c>
      <c r="J40" s="86">
        <v>77.8</v>
      </c>
      <c r="K40" s="86">
        <v>42.400000000000006</v>
      </c>
      <c r="L40" s="86">
        <v>42.400000000000006</v>
      </c>
      <c r="M40" s="24">
        <v>32.300000000000011</v>
      </c>
      <c r="N40" s="24">
        <v>235.52333841575154</v>
      </c>
      <c r="O40" s="85" t="s">
        <v>84</v>
      </c>
      <c r="P40" s="85" t="s">
        <v>85</v>
      </c>
      <c r="Q40" s="85" t="s">
        <v>77</v>
      </c>
      <c r="R40" s="92" t="s">
        <v>86</v>
      </c>
      <c r="S40" s="87">
        <v>43101</v>
      </c>
      <c r="T40" s="87">
        <v>50405</v>
      </c>
      <c r="U40" s="87" t="s">
        <v>884</v>
      </c>
      <c r="V40" s="87">
        <v>40785</v>
      </c>
      <c r="W40" s="87">
        <v>42675</v>
      </c>
      <c r="X40" s="87">
        <v>55213</v>
      </c>
      <c r="Y40" s="2" t="s">
        <v>87</v>
      </c>
      <c r="Z40" s="85" t="s">
        <v>88</v>
      </c>
      <c r="AA40" s="2" t="s">
        <v>89</v>
      </c>
    </row>
    <row r="41" spans="2:27" ht="14.5" customHeight="1">
      <c r="B41" s="14" t="s">
        <v>90</v>
      </c>
      <c r="C41" s="82" t="s">
        <v>39</v>
      </c>
      <c r="D41" s="15" t="s">
        <v>39</v>
      </c>
      <c r="E41" s="15" t="s">
        <v>39</v>
      </c>
      <c r="F41" s="15" t="s">
        <v>39</v>
      </c>
      <c r="G41" s="15" t="s">
        <v>39</v>
      </c>
      <c r="H41" s="90">
        <f>SUM(H42:H44)</f>
        <v>15</v>
      </c>
      <c r="I41" s="90">
        <f>SUM(I42:I44)</f>
        <v>172</v>
      </c>
      <c r="J41" s="26">
        <f>SUM(J42:J44)</f>
        <v>425.99999999999994</v>
      </c>
      <c r="K41" s="26">
        <f>SUM(K42:K44)</f>
        <v>224.62</v>
      </c>
      <c r="L41" s="26">
        <f>SUM(L42:L44)</f>
        <v>216.59246450000001</v>
      </c>
      <c r="M41" s="15" t="s">
        <v>39</v>
      </c>
      <c r="N41" s="15" t="s">
        <v>39</v>
      </c>
      <c r="O41" s="15" t="s">
        <v>39</v>
      </c>
      <c r="P41" s="15" t="s">
        <v>39</v>
      </c>
      <c r="Q41" s="15" t="s">
        <v>39</v>
      </c>
      <c r="R41" s="15" t="s">
        <v>39</v>
      </c>
      <c r="S41" s="15" t="s">
        <v>39</v>
      </c>
      <c r="T41" s="15" t="s">
        <v>39</v>
      </c>
      <c r="U41" s="15" t="s">
        <v>39</v>
      </c>
      <c r="V41" s="15" t="s">
        <v>39</v>
      </c>
      <c r="W41" s="15" t="s">
        <v>39</v>
      </c>
      <c r="X41" s="15" t="s">
        <v>39</v>
      </c>
      <c r="Y41" s="15" t="s">
        <v>39</v>
      </c>
      <c r="Z41" s="15" t="s">
        <v>39</v>
      </c>
      <c r="AA41" s="15" t="s">
        <v>39</v>
      </c>
    </row>
    <row r="42" spans="2:27" ht="31">
      <c r="B42" s="19" t="s">
        <v>91</v>
      </c>
      <c r="C42" s="84">
        <v>1</v>
      </c>
      <c r="D42" s="85" t="s">
        <v>30</v>
      </c>
      <c r="E42" s="85" t="s">
        <v>92</v>
      </c>
      <c r="F42" s="85" t="s">
        <v>93</v>
      </c>
      <c r="G42" s="85" t="s">
        <v>94</v>
      </c>
      <c r="H42" s="85">
        <v>8</v>
      </c>
      <c r="I42" s="91">
        <v>96</v>
      </c>
      <c r="J42" s="86">
        <v>220.79999999999998</v>
      </c>
      <c r="K42" s="86">
        <v>113.72000000000001</v>
      </c>
      <c r="L42" s="86">
        <v>110.9282</v>
      </c>
      <c r="M42" s="24">
        <v>102.36666666676227</v>
      </c>
      <c r="N42" s="24">
        <v>291.27565828194867</v>
      </c>
      <c r="O42" s="85" t="s">
        <v>95</v>
      </c>
      <c r="P42" s="85" t="s">
        <v>96</v>
      </c>
      <c r="Q42" s="85" t="s">
        <v>97</v>
      </c>
      <c r="R42" s="85" t="s">
        <v>98</v>
      </c>
      <c r="S42" s="87">
        <v>43101</v>
      </c>
      <c r="T42" s="87">
        <v>50709</v>
      </c>
      <c r="U42" s="87" t="s">
        <v>884</v>
      </c>
      <c r="V42" s="87">
        <v>42432</v>
      </c>
      <c r="W42" s="87">
        <v>43040</v>
      </c>
      <c r="X42" s="87">
        <v>55215</v>
      </c>
      <c r="Y42" s="2" t="s">
        <v>87</v>
      </c>
      <c r="Z42" s="2" t="s">
        <v>99</v>
      </c>
      <c r="AA42" s="2" t="s">
        <v>89</v>
      </c>
    </row>
    <row r="43" spans="2:27" ht="14.5" customHeight="1">
      <c r="B43" s="19" t="s">
        <v>100</v>
      </c>
      <c r="C43" s="84">
        <v>1</v>
      </c>
      <c r="D43" s="85" t="s">
        <v>30</v>
      </c>
      <c r="E43" s="85" t="s">
        <v>101</v>
      </c>
      <c r="F43" s="85" t="s">
        <v>93</v>
      </c>
      <c r="G43" s="85" t="s">
        <v>94</v>
      </c>
      <c r="H43" s="85">
        <v>4</v>
      </c>
      <c r="I43" s="91">
        <v>40</v>
      </c>
      <c r="J43" s="86">
        <v>108</v>
      </c>
      <c r="K43" s="86">
        <v>60.900000000000006</v>
      </c>
      <c r="L43" s="86">
        <v>57.987452000000005</v>
      </c>
      <c r="M43" s="24">
        <v>47.099999999999987</v>
      </c>
      <c r="N43" s="24">
        <v>153.26373905556909</v>
      </c>
      <c r="O43" s="85" t="s">
        <v>102</v>
      </c>
      <c r="P43" s="85" t="s">
        <v>103</v>
      </c>
      <c r="Q43" s="85" t="s">
        <v>77</v>
      </c>
      <c r="R43" s="85" t="s">
        <v>104</v>
      </c>
      <c r="S43" s="87">
        <v>44927</v>
      </c>
      <c r="T43" s="87">
        <v>52231</v>
      </c>
      <c r="U43" s="87" t="s">
        <v>884</v>
      </c>
      <c r="V43" s="87">
        <v>43179</v>
      </c>
      <c r="W43" s="87">
        <v>43466</v>
      </c>
      <c r="X43" s="87">
        <v>55963</v>
      </c>
      <c r="Y43" s="2" t="s">
        <v>87</v>
      </c>
      <c r="Z43" s="2" t="s">
        <v>105</v>
      </c>
      <c r="AA43" s="2" t="s">
        <v>89</v>
      </c>
    </row>
    <row r="44" spans="2:27" ht="31">
      <c r="B44" s="19" t="s">
        <v>106</v>
      </c>
      <c r="C44" s="84">
        <v>1</v>
      </c>
      <c r="D44" s="85" t="s">
        <v>30</v>
      </c>
      <c r="E44" s="85" t="s">
        <v>101</v>
      </c>
      <c r="F44" s="85" t="s">
        <v>93</v>
      </c>
      <c r="G44" s="85" t="s">
        <v>94</v>
      </c>
      <c r="H44" s="85">
        <v>3</v>
      </c>
      <c r="I44" s="91">
        <v>36</v>
      </c>
      <c r="J44" s="86">
        <v>97.2</v>
      </c>
      <c r="K44" s="86">
        <v>50</v>
      </c>
      <c r="L44" s="86">
        <v>47.676812499999997</v>
      </c>
      <c r="M44" s="2" t="s">
        <v>39</v>
      </c>
      <c r="N44" s="2" t="s">
        <v>39</v>
      </c>
      <c r="O44" s="85" t="s">
        <v>107</v>
      </c>
      <c r="P44" s="85" t="s">
        <v>39</v>
      </c>
      <c r="Q44" s="85" t="s">
        <v>39</v>
      </c>
      <c r="R44" s="85" t="s">
        <v>39</v>
      </c>
      <c r="S44" s="87" t="s">
        <v>39</v>
      </c>
      <c r="T44" s="87" t="s">
        <v>39</v>
      </c>
      <c r="U44" s="87" t="s">
        <v>39</v>
      </c>
      <c r="V44" s="87">
        <v>43487</v>
      </c>
      <c r="W44" s="87">
        <v>43770</v>
      </c>
      <c r="X44" s="87">
        <v>56271</v>
      </c>
      <c r="Y44" s="2" t="s">
        <v>87</v>
      </c>
      <c r="Z44" s="2" t="s">
        <v>105</v>
      </c>
      <c r="AA44" s="2" t="s">
        <v>89</v>
      </c>
    </row>
    <row r="45" spans="2:27" ht="14.5" customHeight="1">
      <c r="B45" s="76" t="s">
        <v>31</v>
      </c>
      <c r="C45" s="81" t="s">
        <v>39</v>
      </c>
      <c r="D45" s="77" t="s">
        <v>39</v>
      </c>
      <c r="E45" s="77" t="s">
        <v>39</v>
      </c>
      <c r="F45" s="77" t="s">
        <v>39</v>
      </c>
      <c r="G45" s="77" t="s">
        <v>39</v>
      </c>
      <c r="H45" s="89">
        <f>SUM(H46,H51)</f>
        <v>38</v>
      </c>
      <c r="I45" s="89">
        <f>SUM(I46,I51)</f>
        <v>348</v>
      </c>
      <c r="J45" s="80">
        <f>SUM(J46,J51)</f>
        <v>1172.2</v>
      </c>
      <c r="K45" s="80">
        <f>SUM(K46,K51)</f>
        <v>581.90000000000009</v>
      </c>
      <c r="L45" s="80">
        <f>SUM(L46,L51)</f>
        <v>572.1155</v>
      </c>
      <c r="M45" s="77" t="s">
        <v>39</v>
      </c>
      <c r="N45" s="77" t="s">
        <v>39</v>
      </c>
      <c r="O45" s="77" t="s">
        <v>39</v>
      </c>
      <c r="P45" s="77" t="s">
        <v>39</v>
      </c>
      <c r="Q45" s="77" t="s">
        <v>39</v>
      </c>
      <c r="R45" s="77" t="s">
        <v>39</v>
      </c>
      <c r="S45" s="77" t="s">
        <v>39</v>
      </c>
      <c r="T45" s="77" t="s">
        <v>39</v>
      </c>
      <c r="U45" s="77" t="s">
        <v>39</v>
      </c>
      <c r="V45" s="77" t="s">
        <v>39</v>
      </c>
      <c r="W45" s="77" t="s">
        <v>39</v>
      </c>
      <c r="X45" s="77" t="s">
        <v>39</v>
      </c>
      <c r="Y45" s="77" t="s">
        <v>39</v>
      </c>
      <c r="Z45" s="77" t="s">
        <v>39</v>
      </c>
      <c r="AA45" s="77" t="s">
        <v>39</v>
      </c>
    </row>
    <row r="46" spans="2:27" ht="14.5" customHeight="1">
      <c r="B46" s="14" t="s">
        <v>108</v>
      </c>
      <c r="C46" s="82" t="s">
        <v>39</v>
      </c>
      <c r="D46" s="15" t="s">
        <v>39</v>
      </c>
      <c r="E46" s="15" t="s">
        <v>39</v>
      </c>
      <c r="F46" s="15" t="s">
        <v>39</v>
      </c>
      <c r="G46" s="15" t="s">
        <v>39</v>
      </c>
      <c r="H46" s="90">
        <f>SUM(H47:H50)</f>
        <v>27</v>
      </c>
      <c r="I46" s="90">
        <f>SUM(I47:I50)</f>
        <v>240</v>
      </c>
      <c r="J46" s="26">
        <f t="shared" ref="J46:L46" si="0">SUM(J47:J50)</f>
        <v>808.1</v>
      </c>
      <c r="K46" s="26">
        <f t="shared" si="0"/>
        <v>409.20000000000005</v>
      </c>
      <c r="L46" s="26">
        <f t="shared" si="0"/>
        <v>401.74200000000002</v>
      </c>
      <c r="M46" s="15" t="s">
        <v>39</v>
      </c>
      <c r="N46" s="15" t="s">
        <v>39</v>
      </c>
      <c r="O46" s="15" t="s">
        <v>39</v>
      </c>
      <c r="P46" s="15" t="s">
        <v>39</v>
      </c>
      <c r="Q46" s="15" t="s">
        <v>39</v>
      </c>
      <c r="R46" s="15" t="s">
        <v>39</v>
      </c>
      <c r="S46" s="15" t="s">
        <v>39</v>
      </c>
      <c r="T46" s="15" t="s">
        <v>39</v>
      </c>
      <c r="U46" s="15" t="s">
        <v>39</v>
      </c>
      <c r="V46" s="15" t="s">
        <v>39</v>
      </c>
      <c r="W46" s="15" t="s">
        <v>39</v>
      </c>
      <c r="X46" s="15" t="s">
        <v>39</v>
      </c>
      <c r="Y46" s="15" t="s">
        <v>39</v>
      </c>
      <c r="Z46" s="15" t="s">
        <v>39</v>
      </c>
      <c r="AA46" s="15" t="s">
        <v>39</v>
      </c>
    </row>
    <row r="47" spans="2:27" ht="31">
      <c r="B47" s="19" t="s">
        <v>109</v>
      </c>
      <c r="C47" s="84">
        <v>1</v>
      </c>
      <c r="D47" s="85" t="s">
        <v>30</v>
      </c>
      <c r="E47" s="85" t="s">
        <v>110</v>
      </c>
      <c r="F47" s="85" t="s">
        <v>111</v>
      </c>
      <c r="G47" s="85" t="s">
        <v>94</v>
      </c>
      <c r="H47" s="85">
        <v>13</v>
      </c>
      <c r="I47" s="91">
        <v>131</v>
      </c>
      <c r="J47" s="86">
        <v>303</v>
      </c>
      <c r="K47" s="86">
        <v>138.00000000000003</v>
      </c>
      <c r="L47" s="86">
        <v>138.00000000000003</v>
      </c>
      <c r="M47" s="24">
        <v>138</v>
      </c>
      <c r="N47" s="24">
        <v>228.19553146644091</v>
      </c>
      <c r="O47" s="85" t="s">
        <v>112</v>
      </c>
      <c r="P47" s="85" t="s">
        <v>113</v>
      </c>
      <c r="Q47" s="85" t="s">
        <v>114</v>
      </c>
      <c r="R47" s="85" t="s">
        <v>115</v>
      </c>
      <c r="S47" s="87">
        <v>42248</v>
      </c>
      <c r="T47" s="87">
        <v>50313</v>
      </c>
      <c r="U47" s="87" t="s">
        <v>884</v>
      </c>
      <c r="V47" s="87">
        <v>41687</v>
      </c>
      <c r="W47" s="87">
        <v>43191</v>
      </c>
      <c r="X47" s="87">
        <v>54894</v>
      </c>
      <c r="Y47" s="85" t="s">
        <v>116</v>
      </c>
      <c r="Z47" s="85" t="s">
        <v>117</v>
      </c>
      <c r="AA47" s="85" t="s">
        <v>118</v>
      </c>
    </row>
    <row r="48" spans="2:27" ht="14.5" customHeight="1">
      <c r="B48" s="19" t="s">
        <v>119</v>
      </c>
      <c r="C48" s="84">
        <v>1</v>
      </c>
      <c r="D48" s="85" t="s">
        <v>30</v>
      </c>
      <c r="E48" s="85" t="s">
        <v>120</v>
      </c>
      <c r="F48" s="85" t="s">
        <v>121</v>
      </c>
      <c r="G48" s="85" t="s">
        <v>94</v>
      </c>
      <c r="H48" s="85">
        <v>2</v>
      </c>
      <c r="I48" s="91">
        <v>20</v>
      </c>
      <c r="J48" s="86">
        <v>50</v>
      </c>
      <c r="K48" s="86">
        <v>28.5</v>
      </c>
      <c r="L48" s="86">
        <v>27.716250000000002</v>
      </c>
      <c r="M48" s="24">
        <v>16.172646118999992</v>
      </c>
      <c r="N48" s="24">
        <v>239.05001460717412</v>
      </c>
      <c r="O48" s="85" t="s">
        <v>122</v>
      </c>
      <c r="P48" s="85" t="s">
        <v>123</v>
      </c>
      <c r="Q48" s="85" t="s">
        <v>77</v>
      </c>
      <c r="R48" s="85" t="s">
        <v>124</v>
      </c>
      <c r="S48" s="87">
        <v>43466</v>
      </c>
      <c r="T48" s="87">
        <v>50770</v>
      </c>
      <c r="U48" s="87" t="s">
        <v>884</v>
      </c>
      <c r="V48" s="87">
        <v>42187</v>
      </c>
      <c r="W48" s="87">
        <v>43556</v>
      </c>
      <c r="X48" s="87">
        <v>54971</v>
      </c>
      <c r="Y48" s="2" t="s">
        <v>87</v>
      </c>
      <c r="Z48" s="2" t="s">
        <v>125</v>
      </c>
      <c r="AA48" s="2" t="s">
        <v>89</v>
      </c>
    </row>
    <row r="49" spans="1:27" ht="31">
      <c r="B49" s="19" t="s">
        <v>126</v>
      </c>
      <c r="C49" s="84">
        <v>1</v>
      </c>
      <c r="D49" s="85" t="s">
        <v>30</v>
      </c>
      <c r="E49" s="85" t="s">
        <v>110</v>
      </c>
      <c r="F49" s="85" t="s">
        <v>121</v>
      </c>
      <c r="G49" s="85" t="s">
        <v>94</v>
      </c>
      <c r="H49" s="85">
        <v>6</v>
      </c>
      <c r="I49" s="91">
        <v>47</v>
      </c>
      <c r="J49" s="86">
        <v>211.5</v>
      </c>
      <c r="K49" s="86">
        <v>120.8</v>
      </c>
      <c r="L49" s="86">
        <v>117.47799999999999</v>
      </c>
      <c r="M49" s="85" t="s">
        <v>39</v>
      </c>
      <c r="N49" s="85" t="s">
        <v>39</v>
      </c>
      <c r="O49" s="85" t="s">
        <v>107</v>
      </c>
      <c r="P49" s="85" t="s">
        <v>39</v>
      </c>
      <c r="Q49" s="85" t="s">
        <v>39</v>
      </c>
      <c r="R49" s="85" t="s">
        <v>39</v>
      </c>
      <c r="S49" s="87" t="s">
        <v>39</v>
      </c>
      <c r="T49" s="87" t="s">
        <v>39</v>
      </c>
      <c r="U49" s="87" t="s">
        <v>39</v>
      </c>
      <c r="V49" s="87">
        <v>44417</v>
      </c>
      <c r="W49" s="87">
        <v>44958</v>
      </c>
      <c r="X49" s="87">
        <v>57201</v>
      </c>
      <c r="Y49" s="2" t="s">
        <v>127</v>
      </c>
      <c r="Z49" s="2" t="s">
        <v>128</v>
      </c>
      <c r="AA49" s="2" t="s">
        <v>129</v>
      </c>
    </row>
    <row r="50" spans="1:27" ht="31">
      <c r="A50" s="94"/>
      <c r="B50" s="19" t="s">
        <v>130</v>
      </c>
      <c r="C50" s="84">
        <v>1</v>
      </c>
      <c r="D50" s="85" t="s">
        <v>30</v>
      </c>
      <c r="E50" s="85" t="s">
        <v>131</v>
      </c>
      <c r="F50" s="85" t="s">
        <v>121</v>
      </c>
      <c r="G50" s="85" t="s">
        <v>94</v>
      </c>
      <c r="H50" s="85">
        <v>6</v>
      </c>
      <c r="I50" s="91">
        <v>42</v>
      </c>
      <c r="J50" s="86">
        <v>243.6</v>
      </c>
      <c r="K50" s="86">
        <v>121.9</v>
      </c>
      <c r="L50" s="86">
        <v>118.54775000000001</v>
      </c>
      <c r="M50" s="85" t="s">
        <v>39</v>
      </c>
      <c r="N50" s="85" t="s">
        <v>39</v>
      </c>
      <c r="O50" s="85" t="s">
        <v>107</v>
      </c>
      <c r="P50" s="85" t="s">
        <v>39</v>
      </c>
      <c r="Q50" s="85" t="s">
        <v>39</v>
      </c>
      <c r="R50" s="85" t="s">
        <v>39</v>
      </c>
      <c r="S50" s="87" t="s">
        <v>39</v>
      </c>
      <c r="T50" s="87" t="s">
        <v>39</v>
      </c>
      <c r="U50" s="87" t="s">
        <v>39</v>
      </c>
      <c r="V50" s="87">
        <v>44580</v>
      </c>
      <c r="W50" s="87">
        <v>45200</v>
      </c>
      <c r="X50" s="87">
        <v>57364</v>
      </c>
      <c r="Y50" s="2" t="s">
        <v>87</v>
      </c>
      <c r="Z50" s="2" t="s">
        <v>132</v>
      </c>
      <c r="AA50" s="2" t="s">
        <v>89</v>
      </c>
    </row>
    <row r="51" spans="1:27" ht="14.5" customHeight="1">
      <c r="B51" s="14" t="s">
        <v>133</v>
      </c>
      <c r="C51" s="82" t="s">
        <v>39</v>
      </c>
      <c r="D51" s="15" t="s">
        <v>39</v>
      </c>
      <c r="E51" s="15" t="s">
        <v>39</v>
      </c>
      <c r="F51" s="15" t="s">
        <v>39</v>
      </c>
      <c r="G51" s="15" t="s">
        <v>39</v>
      </c>
      <c r="H51" s="90">
        <f>SUM(H52:H53)</f>
        <v>11</v>
      </c>
      <c r="I51" s="90">
        <f>SUM(I52:I53)</f>
        <v>108</v>
      </c>
      <c r="J51" s="26">
        <f>SUM(J52:J53)</f>
        <v>364.1</v>
      </c>
      <c r="K51" s="26">
        <f>SUM(K52:K53)</f>
        <v>172.7</v>
      </c>
      <c r="L51" s="26">
        <f>SUM(L52:L53)</f>
        <v>170.37349999999998</v>
      </c>
      <c r="M51" s="15" t="s">
        <v>39</v>
      </c>
      <c r="N51" s="15" t="s">
        <v>39</v>
      </c>
      <c r="O51" s="15" t="s">
        <v>39</v>
      </c>
      <c r="P51" s="15" t="s">
        <v>39</v>
      </c>
      <c r="Q51" s="15" t="s">
        <v>39</v>
      </c>
      <c r="R51" s="15" t="s">
        <v>39</v>
      </c>
      <c r="S51" s="15" t="s">
        <v>39</v>
      </c>
      <c r="T51" s="15" t="s">
        <v>39</v>
      </c>
      <c r="U51" s="15" t="s">
        <v>39</v>
      </c>
      <c r="V51" s="15" t="s">
        <v>39</v>
      </c>
      <c r="W51" s="15" t="s">
        <v>39</v>
      </c>
      <c r="X51" s="15" t="s">
        <v>39</v>
      </c>
      <c r="Y51" s="15" t="s">
        <v>39</v>
      </c>
      <c r="Z51" s="15" t="s">
        <v>39</v>
      </c>
      <c r="AA51" s="15" t="s">
        <v>39</v>
      </c>
    </row>
    <row r="52" spans="1:27" ht="31">
      <c r="B52" s="19" t="s">
        <v>887</v>
      </c>
      <c r="C52" s="84">
        <v>1</v>
      </c>
      <c r="D52" s="85" t="s">
        <v>30</v>
      </c>
      <c r="E52" s="85" t="s">
        <v>134</v>
      </c>
      <c r="F52" s="85" t="s">
        <v>135</v>
      </c>
      <c r="G52" s="85" t="s">
        <v>136</v>
      </c>
      <c r="H52" s="85">
        <f>'[5]Serena Portfolio'!H52</f>
        <v>7</v>
      </c>
      <c r="I52" s="91">
        <f>'[5]Serena Portfolio'!I52</f>
        <v>75</v>
      </c>
      <c r="J52" s="85">
        <v>182.6</v>
      </c>
      <c r="K52" s="85">
        <v>88.1</v>
      </c>
      <c r="L52" s="85">
        <v>88.1</v>
      </c>
      <c r="M52" s="24">
        <v>85.099999999778106</v>
      </c>
      <c r="N52" s="24">
        <v>273.59508860182194</v>
      </c>
      <c r="O52" s="85" t="s">
        <v>137</v>
      </c>
      <c r="P52" s="85" t="s">
        <v>138</v>
      </c>
      <c r="Q52" s="85" t="s">
        <v>97</v>
      </c>
      <c r="R52" s="85" t="s">
        <v>139</v>
      </c>
      <c r="S52" s="87">
        <v>43221</v>
      </c>
      <c r="T52" s="87">
        <v>50709</v>
      </c>
      <c r="U52" s="87" t="s">
        <v>884</v>
      </c>
      <c r="V52" s="87">
        <v>41876</v>
      </c>
      <c r="W52" s="87">
        <v>42979</v>
      </c>
      <c r="X52" s="87">
        <v>55306</v>
      </c>
      <c r="Y52" s="85" t="s">
        <v>140</v>
      </c>
      <c r="Z52" s="85" t="s">
        <v>141</v>
      </c>
      <c r="AA52" s="85" t="s">
        <v>142</v>
      </c>
    </row>
    <row r="53" spans="1:27" ht="31">
      <c r="B53" s="19" t="s">
        <v>888</v>
      </c>
      <c r="C53" s="84">
        <v>1</v>
      </c>
      <c r="D53" s="85" t="s">
        <v>30</v>
      </c>
      <c r="E53" s="85" t="s">
        <v>144</v>
      </c>
      <c r="F53" s="85" t="s">
        <v>145</v>
      </c>
      <c r="G53" s="85" t="s">
        <v>94</v>
      </c>
      <c r="H53" s="85">
        <f>'[5]Serena Portfolio'!H53</f>
        <v>4</v>
      </c>
      <c r="I53" s="91">
        <f>'[5]Serena Portfolio'!I53</f>
        <v>33</v>
      </c>
      <c r="J53" s="85">
        <v>181.5</v>
      </c>
      <c r="K53" s="85">
        <v>84.600000000000009</v>
      </c>
      <c r="L53" s="222">
        <v>82.273499999999999</v>
      </c>
      <c r="M53" s="24">
        <v>40.999999999999993</v>
      </c>
      <c r="N53" s="24">
        <v>126.35477021383227</v>
      </c>
      <c r="O53" s="85" t="s">
        <v>146</v>
      </c>
      <c r="P53" s="85" t="s">
        <v>147</v>
      </c>
      <c r="Q53" s="85" t="s">
        <v>114</v>
      </c>
      <c r="R53" s="85" t="s">
        <v>148</v>
      </c>
      <c r="S53" s="87">
        <v>45292</v>
      </c>
      <c r="T53" s="87">
        <v>52597</v>
      </c>
      <c r="U53" s="87" t="s">
        <v>884</v>
      </c>
      <c r="V53" s="87">
        <v>43486</v>
      </c>
      <c r="W53" s="87">
        <v>44593</v>
      </c>
      <c r="X53" s="87">
        <v>56270</v>
      </c>
      <c r="Y53" s="85" t="s">
        <v>87</v>
      </c>
      <c r="Z53" s="85" t="s">
        <v>149</v>
      </c>
      <c r="AA53" s="85" t="s">
        <v>89</v>
      </c>
    </row>
    <row r="54" spans="1:27" ht="14.5" customHeight="1">
      <c r="B54" s="76" t="s">
        <v>890</v>
      </c>
      <c r="C54" s="81" t="s">
        <v>39</v>
      </c>
      <c r="D54" s="77" t="s">
        <v>39</v>
      </c>
      <c r="E54" s="77" t="s">
        <v>39</v>
      </c>
      <c r="F54" s="77" t="s">
        <v>39</v>
      </c>
      <c r="G54" s="77" t="s">
        <v>39</v>
      </c>
      <c r="H54" s="89">
        <f>SUM(H55:H58)</f>
        <v>5</v>
      </c>
      <c r="I54" s="89">
        <f>SUM(I55:I58)</f>
        <v>27</v>
      </c>
      <c r="J54" s="80">
        <f>SUM(J55:J58)</f>
        <v>110.55</v>
      </c>
      <c r="K54" s="80">
        <f>SUM(K55:K58)</f>
        <v>54.22</v>
      </c>
      <c r="L54" s="80">
        <f>SUM(L55:L58)</f>
        <v>53.544499999999999</v>
      </c>
      <c r="M54" s="77" t="s">
        <v>39</v>
      </c>
      <c r="N54" s="77" t="s">
        <v>39</v>
      </c>
      <c r="O54" s="77" t="s">
        <v>39</v>
      </c>
      <c r="P54" s="77" t="s">
        <v>39</v>
      </c>
      <c r="Q54" s="77" t="s">
        <v>39</v>
      </c>
      <c r="R54" s="77" t="s">
        <v>39</v>
      </c>
      <c r="S54" s="77" t="s">
        <v>39</v>
      </c>
      <c r="T54" s="77" t="s">
        <v>39</v>
      </c>
      <c r="U54" s="77" t="s">
        <v>39</v>
      </c>
      <c r="V54" s="77" t="s">
        <v>39</v>
      </c>
      <c r="W54" s="77" t="s">
        <v>39</v>
      </c>
      <c r="X54" s="77" t="s">
        <v>39</v>
      </c>
      <c r="Y54" s="77" t="s">
        <v>39</v>
      </c>
      <c r="Z54" s="77" t="s">
        <v>39</v>
      </c>
      <c r="AA54" s="77" t="s">
        <v>39</v>
      </c>
    </row>
    <row r="55" spans="1:27" ht="14.5" customHeight="1">
      <c r="B55" s="19" t="s">
        <v>150</v>
      </c>
      <c r="C55" s="84">
        <v>1</v>
      </c>
      <c r="D55" s="85" t="s">
        <v>30</v>
      </c>
      <c r="E55" s="85" t="s">
        <v>151</v>
      </c>
      <c r="F55" s="85" t="s">
        <v>152</v>
      </c>
      <c r="G55" s="85" t="s">
        <v>74</v>
      </c>
      <c r="H55" s="85">
        <v>1</v>
      </c>
      <c r="I55" s="91">
        <v>17</v>
      </c>
      <c r="J55" s="86">
        <v>28.05</v>
      </c>
      <c r="K55" s="86">
        <v>7.05</v>
      </c>
      <c r="L55" s="86">
        <v>7.05</v>
      </c>
      <c r="M55" s="24">
        <v>7.05</v>
      </c>
      <c r="N55" s="24">
        <v>767.99794808486411</v>
      </c>
      <c r="O55" s="85" t="s">
        <v>153</v>
      </c>
      <c r="P55" s="85" t="s">
        <v>39</v>
      </c>
      <c r="Q55" s="85" t="s">
        <v>39</v>
      </c>
      <c r="R55" s="85" t="s">
        <v>39</v>
      </c>
      <c r="S55" s="87">
        <v>40360</v>
      </c>
      <c r="T55" s="87">
        <v>47665</v>
      </c>
      <c r="U55" s="87" t="s">
        <v>885</v>
      </c>
      <c r="V55" s="87">
        <v>37530</v>
      </c>
      <c r="W55" s="87">
        <v>40452</v>
      </c>
      <c r="X55" s="87">
        <v>48488</v>
      </c>
      <c r="Y55" s="2" t="s">
        <v>127</v>
      </c>
      <c r="Z55" s="2" t="s">
        <v>154</v>
      </c>
      <c r="AA55" s="2" t="s">
        <v>129</v>
      </c>
    </row>
    <row r="56" spans="1:27" ht="31">
      <c r="B56" s="19" t="s">
        <v>157</v>
      </c>
      <c r="C56" s="84">
        <v>1</v>
      </c>
      <c r="D56" s="85" t="s">
        <v>158</v>
      </c>
      <c r="E56" s="85" t="s">
        <v>159</v>
      </c>
      <c r="F56" s="85" t="s">
        <v>160</v>
      </c>
      <c r="G56" s="85" t="s">
        <v>74</v>
      </c>
      <c r="H56" s="85">
        <v>1</v>
      </c>
      <c r="I56" s="91">
        <v>2</v>
      </c>
      <c r="J56" s="86">
        <v>30</v>
      </c>
      <c r="K56" s="86">
        <v>12.87</v>
      </c>
      <c r="L56" s="86">
        <v>12.87</v>
      </c>
      <c r="M56" s="24">
        <v>12.799999999999999</v>
      </c>
      <c r="N56" s="24">
        <v>239.26861462944706</v>
      </c>
      <c r="O56" s="85" t="s">
        <v>161</v>
      </c>
      <c r="P56" s="85" t="s">
        <v>162</v>
      </c>
      <c r="Q56" s="85" t="s">
        <v>114</v>
      </c>
      <c r="R56" s="85" t="s">
        <v>163</v>
      </c>
      <c r="S56" s="87">
        <v>43221</v>
      </c>
      <c r="T56" s="87">
        <v>54057</v>
      </c>
      <c r="U56" s="87" t="s">
        <v>884</v>
      </c>
      <c r="V56" s="87">
        <v>41471</v>
      </c>
      <c r="W56" s="87">
        <v>42826</v>
      </c>
      <c r="X56" s="87">
        <v>52428</v>
      </c>
      <c r="Y56" s="2" t="s">
        <v>39</v>
      </c>
      <c r="Z56" s="2" t="s">
        <v>39</v>
      </c>
      <c r="AA56" s="2" t="s">
        <v>39</v>
      </c>
    </row>
    <row r="57" spans="1:27" ht="14.5" customHeight="1">
      <c r="B57" s="19" t="s">
        <v>164</v>
      </c>
      <c r="C57" s="84">
        <v>0.51</v>
      </c>
      <c r="D57" s="85" t="s">
        <v>158</v>
      </c>
      <c r="E57" s="85" t="s">
        <v>165</v>
      </c>
      <c r="F57" s="85" t="s">
        <v>166</v>
      </c>
      <c r="G57" s="85" t="s">
        <v>74</v>
      </c>
      <c r="H57" s="85">
        <v>1</v>
      </c>
      <c r="I57" s="91">
        <v>3</v>
      </c>
      <c r="J57" s="86">
        <v>20</v>
      </c>
      <c r="K57" s="86">
        <v>11.9</v>
      </c>
      <c r="L57" s="86">
        <v>11.8405</v>
      </c>
      <c r="M57" s="85" t="s">
        <v>39</v>
      </c>
      <c r="N57" s="85" t="s">
        <v>39</v>
      </c>
      <c r="O57" s="85" t="s">
        <v>167</v>
      </c>
      <c r="P57" s="85" t="s">
        <v>39</v>
      </c>
      <c r="Q57" s="85" t="s">
        <v>39</v>
      </c>
      <c r="R57" s="85" t="s">
        <v>39</v>
      </c>
      <c r="S57" s="87" t="s">
        <v>39</v>
      </c>
      <c r="T57" s="87" t="s">
        <v>39</v>
      </c>
      <c r="U57" s="87" t="s">
        <v>39</v>
      </c>
      <c r="V57" s="87">
        <v>37144</v>
      </c>
      <c r="W57" s="87">
        <v>40452</v>
      </c>
      <c r="X57" s="87">
        <v>48101</v>
      </c>
      <c r="Y57" s="2" t="s">
        <v>39</v>
      </c>
      <c r="Z57" s="2" t="s">
        <v>39</v>
      </c>
      <c r="AA57" s="2" t="s">
        <v>39</v>
      </c>
    </row>
    <row r="58" spans="1:27" ht="14.5" customHeight="1">
      <c r="B58" s="19" t="s">
        <v>168</v>
      </c>
      <c r="C58" s="84">
        <v>1</v>
      </c>
      <c r="D58" s="85" t="s">
        <v>158</v>
      </c>
      <c r="E58" s="85" t="s">
        <v>169</v>
      </c>
      <c r="F58" s="85" t="s">
        <v>170</v>
      </c>
      <c r="G58" s="85" t="s">
        <v>94</v>
      </c>
      <c r="H58" s="85">
        <v>2</v>
      </c>
      <c r="I58" s="91">
        <v>5</v>
      </c>
      <c r="J58" s="86">
        <v>32.5</v>
      </c>
      <c r="K58" s="86">
        <v>22.4</v>
      </c>
      <c r="L58" s="86">
        <v>21.783999999999999</v>
      </c>
      <c r="M58" s="85" t="s">
        <v>39</v>
      </c>
      <c r="N58" s="85" t="s">
        <v>39</v>
      </c>
      <c r="O58" s="85" t="s">
        <v>167</v>
      </c>
      <c r="P58" s="85" t="s">
        <v>39</v>
      </c>
      <c r="Q58" s="85" t="s">
        <v>39</v>
      </c>
      <c r="R58" s="85" t="s">
        <v>39</v>
      </c>
      <c r="S58" s="87" t="s">
        <v>39</v>
      </c>
      <c r="T58" s="87" t="s">
        <v>39</v>
      </c>
      <c r="U58" s="87" t="s">
        <v>39</v>
      </c>
      <c r="V58" s="87">
        <v>39896</v>
      </c>
      <c r="W58" s="87">
        <v>41030</v>
      </c>
      <c r="X58" s="87">
        <v>50853</v>
      </c>
      <c r="Y58" s="2" t="s">
        <v>39</v>
      </c>
      <c r="Z58" s="2" t="s">
        <v>39</v>
      </c>
      <c r="AA58" s="2" t="s">
        <v>39</v>
      </c>
    </row>
    <row r="59" spans="1:27" ht="31">
      <c r="B59" s="76" t="s">
        <v>34</v>
      </c>
      <c r="C59" s="81">
        <v>1</v>
      </c>
      <c r="D59" s="77" t="s">
        <v>30</v>
      </c>
      <c r="E59" s="77" t="s">
        <v>171</v>
      </c>
      <c r="F59" s="77" t="s">
        <v>172</v>
      </c>
      <c r="G59" s="77" t="s">
        <v>94</v>
      </c>
      <c r="H59" s="89">
        <v>28</v>
      </c>
      <c r="I59" s="89">
        <v>302</v>
      </c>
      <c r="J59" s="80">
        <v>582.79</v>
      </c>
      <c r="K59" s="80">
        <v>219</v>
      </c>
      <c r="L59" s="80">
        <v>212.97750000000002</v>
      </c>
      <c r="M59" s="77" t="s">
        <v>39</v>
      </c>
      <c r="N59" s="77" t="s">
        <v>39</v>
      </c>
      <c r="O59" s="77" t="s">
        <v>167</v>
      </c>
      <c r="P59" s="77" t="s">
        <v>39</v>
      </c>
      <c r="Q59" s="77" t="s">
        <v>39</v>
      </c>
      <c r="R59" s="77" t="s">
        <v>39</v>
      </c>
      <c r="S59" s="77" t="s">
        <v>39</v>
      </c>
      <c r="T59" s="88" t="s">
        <v>39</v>
      </c>
      <c r="U59" s="88" t="s">
        <v>39</v>
      </c>
      <c r="V59" s="88">
        <v>40945</v>
      </c>
      <c r="W59" s="88">
        <v>42156</v>
      </c>
      <c r="X59" s="88">
        <v>54598</v>
      </c>
      <c r="Y59" s="95" t="s">
        <v>173</v>
      </c>
      <c r="Z59" s="95" t="s">
        <v>174</v>
      </c>
      <c r="AA59" s="95" t="s">
        <v>175</v>
      </c>
    </row>
    <row r="60" spans="1:27" ht="14.5" customHeight="1">
      <c r="B60" s="19"/>
      <c r="C60" s="84"/>
      <c r="D60" s="85"/>
      <c r="E60" s="85"/>
      <c r="F60" s="85"/>
      <c r="G60" s="85"/>
      <c r="H60" s="85"/>
      <c r="I60" s="91"/>
      <c r="J60" s="86"/>
      <c r="K60" s="86"/>
      <c r="L60" s="86"/>
      <c r="M60" s="85"/>
      <c r="N60" s="85"/>
      <c r="O60" s="85"/>
      <c r="P60" s="85"/>
      <c r="Q60" s="85"/>
      <c r="R60" s="85"/>
      <c r="S60" s="87"/>
      <c r="T60" s="87"/>
      <c r="U60" s="87"/>
      <c r="V60" s="87"/>
      <c r="W60" s="87"/>
      <c r="X60" s="87"/>
    </row>
    <row r="61" spans="1:27" ht="14.5" customHeight="1">
      <c r="B61" s="1" t="s">
        <v>42</v>
      </c>
      <c r="C61" s="78"/>
      <c r="D61" s="78"/>
      <c r="E61" s="78"/>
      <c r="F61" s="78"/>
      <c r="G61" s="78"/>
      <c r="H61" s="78"/>
      <c r="I61" s="78"/>
      <c r="J61" s="78"/>
      <c r="K61" s="78"/>
      <c r="L61" s="78"/>
      <c r="M61" s="78"/>
      <c r="N61" s="78"/>
      <c r="O61" s="78"/>
      <c r="P61" s="78"/>
      <c r="Q61" s="78"/>
      <c r="R61" s="78"/>
      <c r="S61" s="78"/>
      <c r="T61" s="78"/>
      <c r="U61" s="78"/>
      <c r="V61" s="78"/>
      <c r="W61" s="78"/>
      <c r="X61" s="78"/>
      <c r="Y61" s="78"/>
      <c r="Z61" s="78"/>
      <c r="AA61" s="78"/>
    </row>
    <row r="62" spans="1:27" ht="14.5" customHeight="1">
      <c r="B62" s="1" t="s">
        <v>886</v>
      </c>
      <c r="C62" s="78"/>
      <c r="D62" s="78"/>
      <c r="E62" s="78"/>
      <c r="F62" s="78"/>
      <c r="G62" s="78"/>
      <c r="H62" s="78"/>
      <c r="I62" s="78"/>
      <c r="J62" s="78"/>
      <c r="K62" s="78"/>
      <c r="L62" s="78"/>
      <c r="M62" s="78"/>
      <c r="N62" s="78"/>
      <c r="O62" s="78"/>
      <c r="P62" s="78"/>
      <c r="Q62" s="78"/>
      <c r="R62" s="78"/>
      <c r="S62" s="78"/>
      <c r="T62" s="78"/>
      <c r="U62" s="78"/>
      <c r="V62" s="78"/>
      <c r="W62" s="78"/>
      <c r="X62" s="78"/>
      <c r="Y62" s="78"/>
      <c r="Z62" s="78"/>
      <c r="AA62" s="78"/>
    </row>
    <row r="63" spans="1:27" ht="14.5" customHeight="1">
      <c r="B63" s="1" t="s">
        <v>176</v>
      </c>
      <c r="C63" s="78"/>
      <c r="D63" s="78"/>
      <c r="E63" s="78"/>
      <c r="F63" s="78"/>
      <c r="G63" s="78"/>
      <c r="H63" s="78"/>
      <c r="I63" s="78"/>
      <c r="J63" s="78"/>
      <c r="K63" s="78"/>
      <c r="L63" s="78"/>
      <c r="M63" s="78"/>
      <c r="N63" s="78"/>
      <c r="O63" s="78"/>
      <c r="P63" s="78"/>
      <c r="Q63" s="78"/>
      <c r="R63" s="78"/>
      <c r="S63" s="78"/>
      <c r="T63" s="78"/>
      <c r="U63" s="78"/>
      <c r="V63" s="78"/>
      <c r="W63" s="78"/>
      <c r="X63" s="78"/>
      <c r="Y63" s="78"/>
      <c r="Z63" s="78"/>
      <c r="AA63" s="78"/>
    </row>
    <row r="64" spans="1:27" ht="14.5" customHeight="1">
      <c r="B64" s="1" t="s">
        <v>891</v>
      </c>
      <c r="C64" s="78"/>
      <c r="D64" s="78"/>
      <c r="E64" s="78"/>
      <c r="F64" s="78"/>
      <c r="G64" s="78"/>
      <c r="H64" s="78"/>
      <c r="I64" s="78"/>
      <c r="J64" s="78"/>
      <c r="K64" s="78"/>
      <c r="L64" s="78"/>
      <c r="M64" s="78"/>
      <c r="N64" s="78"/>
      <c r="O64" s="78"/>
      <c r="P64" s="78"/>
      <c r="Q64" s="78"/>
      <c r="R64" s="78"/>
      <c r="S64" s="78"/>
      <c r="T64" s="78"/>
      <c r="U64" s="78"/>
      <c r="V64" s="78"/>
      <c r="W64" s="78"/>
      <c r="X64" s="78"/>
      <c r="Y64" s="78"/>
      <c r="Z64" s="78"/>
      <c r="AA64" s="78"/>
    </row>
    <row r="65" spans="2:27" ht="14.5" customHeight="1">
      <c r="B65" s="1" t="s">
        <v>177</v>
      </c>
      <c r="C65" s="78"/>
      <c r="D65" s="78"/>
      <c r="E65" s="78"/>
      <c r="F65" s="78"/>
      <c r="G65" s="78"/>
      <c r="H65" s="78"/>
      <c r="I65" s="78"/>
      <c r="J65" s="78"/>
      <c r="K65" s="78"/>
      <c r="L65" s="78"/>
      <c r="M65" s="78"/>
      <c r="N65" s="78"/>
      <c r="O65" s="78"/>
      <c r="P65" s="78"/>
      <c r="Q65" s="78"/>
      <c r="R65" s="78"/>
      <c r="S65" s="78"/>
      <c r="T65" s="78"/>
      <c r="U65" s="78"/>
      <c r="V65" s="78"/>
      <c r="W65" s="78"/>
      <c r="X65" s="78"/>
      <c r="Y65" s="78"/>
      <c r="Z65" s="78"/>
      <c r="AA65" s="78"/>
    </row>
    <row r="66" spans="2:27" ht="14.5" customHeight="1">
      <c r="B66" s="1" t="s">
        <v>889</v>
      </c>
    </row>
    <row r="67" spans="2:27" ht="14.5" customHeight="1">
      <c r="I67" s="18"/>
      <c r="N67" s="174"/>
    </row>
    <row r="68" spans="2:27" ht="14.5" customHeight="1">
      <c r="K68" s="18"/>
      <c r="N68" s="174"/>
    </row>
  </sheetData>
  <pageMargins left="0.7" right="0.7" top="0.75" bottom="0.75" header="0.3" footer="0.3"/>
  <ignoredErrors>
    <ignoredError sqref="L41 L51 L54 H54:K54" formulaRange="1"/>
    <ignoredError sqref="H20"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E1221-7645-4FB7-92F1-332810E9B066}">
  <sheetPr>
    <tabColor theme="5"/>
  </sheetPr>
  <dimension ref="A8:N26"/>
  <sheetViews>
    <sheetView showGridLines="0" zoomScaleNormal="100" workbookViewId="0"/>
  </sheetViews>
  <sheetFormatPr defaultColWidth="8.7265625" defaultRowHeight="14.5" customHeight="1"/>
  <cols>
    <col min="1" max="1" width="2.54296875" style="1" customWidth="1"/>
    <col min="2" max="2" width="42.81640625" style="1" customWidth="1"/>
    <col min="3" max="14" width="15.81640625" style="1" customWidth="1"/>
    <col min="15" max="16384" width="8.7265625" style="1"/>
  </cols>
  <sheetData>
    <row r="8" spans="1:14" ht="46.5">
      <c r="B8" s="186" t="s">
        <v>178</v>
      </c>
      <c r="C8" s="183" t="s">
        <v>179</v>
      </c>
      <c r="D8" s="183" t="s">
        <v>180</v>
      </c>
      <c r="E8" s="183" t="s">
        <v>181</v>
      </c>
      <c r="F8" s="183" t="s">
        <v>787</v>
      </c>
      <c r="G8" s="185" t="s">
        <v>789</v>
      </c>
      <c r="H8" s="185"/>
      <c r="I8" s="185" t="s">
        <v>793</v>
      </c>
      <c r="J8" s="185"/>
      <c r="K8" s="185" t="s">
        <v>794</v>
      </c>
      <c r="L8" s="185"/>
      <c r="M8" s="183" t="s">
        <v>795</v>
      </c>
      <c r="N8" s="184" t="s">
        <v>41</v>
      </c>
    </row>
    <row r="9" spans="1:14" ht="15.5">
      <c r="B9" s="187"/>
      <c r="C9" s="183" t="s">
        <v>791</v>
      </c>
      <c r="D9" s="183" t="s">
        <v>791</v>
      </c>
      <c r="E9" s="183" t="s">
        <v>792</v>
      </c>
      <c r="F9" s="183" t="s">
        <v>791</v>
      </c>
      <c r="G9" s="183" t="s">
        <v>791</v>
      </c>
      <c r="H9" s="183" t="s">
        <v>792</v>
      </c>
      <c r="I9" s="183" t="s">
        <v>791</v>
      </c>
      <c r="J9" s="183" t="s">
        <v>792</v>
      </c>
      <c r="K9" s="183" t="s">
        <v>791</v>
      </c>
      <c r="L9" s="183" t="s">
        <v>792</v>
      </c>
      <c r="M9" s="183" t="s">
        <v>792</v>
      </c>
      <c r="N9" s="184" t="s">
        <v>797</v>
      </c>
    </row>
    <row r="10" spans="1:14" s="8" customFormat="1" ht="15.5">
      <c r="A10" s="1"/>
      <c r="B10" s="111" t="s">
        <v>47</v>
      </c>
      <c r="C10" s="195" t="s">
        <v>791</v>
      </c>
      <c r="D10" s="195" t="s">
        <v>791</v>
      </c>
      <c r="E10" s="196" t="s">
        <v>799</v>
      </c>
      <c r="F10" s="195" t="s">
        <v>800</v>
      </c>
      <c r="G10" s="197" t="s">
        <v>39</v>
      </c>
      <c r="H10" s="198" t="s">
        <v>39</v>
      </c>
      <c r="I10" s="197" t="s">
        <v>39</v>
      </c>
      <c r="J10" s="198" t="s">
        <v>39</v>
      </c>
      <c r="K10" s="197" t="s">
        <v>39</v>
      </c>
      <c r="L10" s="198" t="s">
        <v>39</v>
      </c>
      <c r="M10" s="198" t="s">
        <v>39</v>
      </c>
      <c r="N10" s="180" t="s">
        <v>39</v>
      </c>
    </row>
    <row r="11" spans="1:14" ht="15.5">
      <c r="B11" s="111" t="s">
        <v>182</v>
      </c>
      <c r="C11" s="109" t="s">
        <v>840</v>
      </c>
      <c r="D11" s="109" t="s">
        <v>841</v>
      </c>
      <c r="E11" s="188" t="s">
        <v>183</v>
      </c>
      <c r="F11" s="110" t="s">
        <v>788</v>
      </c>
      <c r="G11" s="110" t="s">
        <v>790</v>
      </c>
      <c r="H11" s="191" t="s">
        <v>39</v>
      </c>
      <c r="I11" s="110" t="s">
        <v>798</v>
      </c>
      <c r="J11" s="191" t="s">
        <v>801</v>
      </c>
      <c r="K11" s="110" t="s">
        <v>802</v>
      </c>
      <c r="L11" s="189" t="s">
        <v>803</v>
      </c>
      <c r="M11" s="189" t="s">
        <v>804</v>
      </c>
      <c r="N11" s="181" t="s">
        <v>796</v>
      </c>
    </row>
    <row r="12" spans="1:14" ht="31">
      <c r="B12" s="111" t="s">
        <v>184</v>
      </c>
      <c r="C12" s="110" t="s">
        <v>185</v>
      </c>
      <c r="D12" s="110" t="s">
        <v>186</v>
      </c>
      <c r="E12" s="213">
        <v>0.378</v>
      </c>
      <c r="F12" s="110" t="s">
        <v>189</v>
      </c>
      <c r="G12" s="110" t="s">
        <v>188</v>
      </c>
      <c r="H12" s="191" t="s">
        <v>39</v>
      </c>
      <c r="I12" s="110" t="s">
        <v>189</v>
      </c>
      <c r="J12" s="189" t="s">
        <v>805</v>
      </c>
      <c r="K12" s="110" t="s">
        <v>187</v>
      </c>
      <c r="L12" s="189" t="s">
        <v>806</v>
      </c>
      <c r="M12" s="191" t="s">
        <v>39</v>
      </c>
      <c r="N12" s="181" t="s">
        <v>39</v>
      </c>
    </row>
    <row r="13" spans="1:14" ht="15.5">
      <c r="B13" s="111" t="s">
        <v>190</v>
      </c>
      <c r="C13" s="109" t="s">
        <v>191</v>
      </c>
      <c r="D13" s="109" t="s">
        <v>39</v>
      </c>
      <c r="E13" s="193" t="s">
        <v>39</v>
      </c>
      <c r="F13" s="192" t="s">
        <v>39</v>
      </c>
      <c r="G13" s="192" t="s">
        <v>39</v>
      </c>
      <c r="H13" s="191" t="s">
        <v>39</v>
      </c>
      <c r="I13" s="192" t="s">
        <v>39</v>
      </c>
      <c r="J13" s="191" t="s">
        <v>39</v>
      </c>
      <c r="K13" s="192" t="s">
        <v>39</v>
      </c>
      <c r="L13" s="191" t="s">
        <v>39</v>
      </c>
      <c r="M13" s="191" t="s">
        <v>39</v>
      </c>
      <c r="N13" s="181" t="s">
        <v>39</v>
      </c>
    </row>
    <row r="14" spans="1:14" ht="15.5">
      <c r="B14" s="111" t="s">
        <v>192</v>
      </c>
      <c r="C14" s="109" t="s">
        <v>194</v>
      </c>
      <c r="D14" s="109" t="s">
        <v>195</v>
      </c>
      <c r="E14" s="188" t="s">
        <v>39</v>
      </c>
      <c r="F14" s="110" t="s">
        <v>39</v>
      </c>
      <c r="G14" s="110" t="s">
        <v>39</v>
      </c>
      <c r="H14" s="191" t="s">
        <v>39</v>
      </c>
      <c r="I14" s="192" t="s">
        <v>39</v>
      </c>
      <c r="J14" s="191" t="s">
        <v>39</v>
      </c>
      <c r="K14" s="192" t="s">
        <v>39</v>
      </c>
      <c r="L14" s="191" t="s">
        <v>39</v>
      </c>
      <c r="M14" s="191" t="s">
        <v>39</v>
      </c>
      <c r="N14" s="181" t="s">
        <v>39</v>
      </c>
    </row>
    <row r="15" spans="1:14" ht="16.5">
      <c r="B15" s="111" t="s">
        <v>196</v>
      </c>
      <c r="C15" s="212" t="s">
        <v>785</v>
      </c>
      <c r="D15" s="212">
        <v>0.7</v>
      </c>
      <c r="E15" s="211">
        <v>1</v>
      </c>
      <c r="F15" s="112">
        <v>1</v>
      </c>
      <c r="G15" s="112">
        <v>1</v>
      </c>
      <c r="H15" s="190">
        <v>1</v>
      </c>
      <c r="I15" s="194">
        <v>1</v>
      </c>
      <c r="J15" s="190">
        <v>1</v>
      </c>
      <c r="K15" s="112">
        <v>1</v>
      </c>
      <c r="L15" s="190">
        <v>1</v>
      </c>
      <c r="M15" s="190">
        <v>1</v>
      </c>
      <c r="N15" s="182" t="s">
        <v>39</v>
      </c>
    </row>
    <row r="16" spans="1:14" ht="47.5">
      <c r="B16" s="111" t="s">
        <v>197</v>
      </c>
      <c r="C16" s="110" t="s">
        <v>847</v>
      </c>
      <c r="D16" s="110" t="s">
        <v>846</v>
      </c>
      <c r="E16" s="188" t="s">
        <v>39</v>
      </c>
      <c r="F16" s="110" t="s">
        <v>39</v>
      </c>
      <c r="G16" s="110" t="s">
        <v>39</v>
      </c>
      <c r="H16" s="191" t="s">
        <v>39</v>
      </c>
      <c r="I16" s="192" t="s">
        <v>39</v>
      </c>
      <c r="J16" s="191" t="s">
        <v>39</v>
      </c>
      <c r="K16" s="192" t="s">
        <v>39</v>
      </c>
      <c r="L16" s="191" t="s">
        <v>39</v>
      </c>
      <c r="M16" s="191" t="s">
        <v>39</v>
      </c>
      <c r="N16" s="181" t="s">
        <v>39</v>
      </c>
    </row>
    <row r="17" spans="2:14" ht="31">
      <c r="B17" s="111" t="s">
        <v>198</v>
      </c>
      <c r="C17" s="110" t="s">
        <v>786</v>
      </c>
      <c r="D17" s="109" t="s">
        <v>39</v>
      </c>
      <c r="E17" s="188" t="s">
        <v>39</v>
      </c>
      <c r="F17" s="110" t="s">
        <v>39</v>
      </c>
      <c r="G17" s="110" t="s">
        <v>39</v>
      </c>
      <c r="H17" s="191" t="s">
        <v>39</v>
      </c>
      <c r="I17" s="192" t="s">
        <v>39</v>
      </c>
      <c r="J17" s="191" t="s">
        <v>39</v>
      </c>
      <c r="K17" s="192" t="s">
        <v>39</v>
      </c>
      <c r="L17" s="191" t="s">
        <v>39</v>
      </c>
      <c r="M17" s="191" t="s">
        <v>39</v>
      </c>
      <c r="N17" s="181" t="s">
        <v>39</v>
      </c>
    </row>
    <row r="18" spans="2:14" ht="31">
      <c r="B18" s="111" t="s">
        <v>199</v>
      </c>
      <c r="C18" s="214" t="s">
        <v>200</v>
      </c>
      <c r="D18" s="215"/>
      <c r="E18" s="188" t="s">
        <v>39</v>
      </c>
      <c r="F18" s="110" t="s">
        <v>39</v>
      </c>
      <c r="G18" s="110" t="s">
        <v>39</v>
      </c>
      <c r="H18" s="191" t="s">
        <v>39</v>
      </c>
      <c r="I18" s="192" t="s">
        <v>39</v>
      </c>
      <c r="J18" s="191" t="s">
        <v>39</v>
      </c>
      <c r="K18" s="192" t="s">
        <v>39</v>
      </c>
      <c r="L18" s="191" t="s">
        <v>39</v>
      </c>
      <c r="M18" s="191" t="s">
        <v>39</v>
      </c>
      <c r="N18" s="181" t="s">
        <v>39</v>
      </c>
    </row>
    <row r="19" spans="2:14" ht="62">
      <c r="B19" s="111" t="s">
        <v>201</v>
      </c>
      <c r="C19" s="110" t="s">
        <v>843</v>
      </c>
      <c r="D19" s="110" t="s">
        <v>844</v>
      </c>
      <c r="E19" s="188" t="s">
        <v>39</v>
      </c>
      <c r="F19" s="110" t="s">
        <v>39</v>
      </c>
      <c r="G19" s="110" t="s">
        <v>39</v>
      </c>
      <c r="H19" s="191" t="s">
        <v>39</v>
      </c>
      <c r="I19" s="192" t="s">
        <v>39</v>
      </c>
      <c r="J19" s="191" t="s">
        <v>39</v>
      </c>
      <c r="K19" s="192" t="s">
        <v>39</v>
      </c>
      <c r="L19" s="191" t="s">
        <v>39</v>
      </c>
      <c r="M19" s="191" t="s">
        <v>39</v>
      </c>
      <c r="N19" s="181" t="s">
        <v>39</v>
      </c>
    </row>
    <row r="20" spans="2:14" ht="15.5">
      <c r="B20" s="10"/>
      <c r="C20" s="2"/>
      <c r="D20" s="2"/>
      <c r="E20" s="2"/>
      <c r="F20" s="85"/>
      <c r="G20" s="85"/>
      <c r="H20" s="85"/>
      <c r="I20" s="85"/>
      <c r="J20" s="85"/>
      <c r="K20" s="85"/>
      <c r="L20" s="85"/>
      <c r="M20" s="85"/>
      <c r="N20" s="108"/>
    </row>
    <row r="21" spans="2:14" ht="15.5">
      <c r="B21" s="1" t="s">
        <v>42</v>
      </c>
      <c r="C21" s="2"/>
      <c r="D21" s="2"/>
      <c r="E21" s="2"/>
      <c r="F21" s="85"/>
      <c r="G21" s="85"/>
      <c r="H21" s="85"/>
      <c r="I21" s="85"/>
      <c r="J21" s="85"/>
      <c r="K21" s="85"/>
      <c r="L21" s="85"/>
      <c r="M21" s="85"/>
      <c r="N21" s="108"/>
    </row>
    <row r="22" spans="2:14" ht="14.5" customHeight="1">
      <c r="B22" s="1" t="s">
        <v>202</v>
      </c>
    </row>
    <row r="23" spans="2:14" ht="14.5" customHeight="1">
      <c r="B23" s="1" t="s">
        <v>845</v>
      </c>
    </row>
    <row r="24" spans="2:14" ht="14.5" customHeight="1">
      <c r="B24" s="1" t="s">
        <v>203</v>
      </c>
    </row>
    <row r="25" spans="2:14" ht="14.5" customHeight="1">
      <c r="B25" s="1" t="s">
        <v>842</v>
      </c>
    </row>
    <row r="26" spans="2:14" ht="14.5" customHeight="1">
      <c r="B26" s="1" t="s">
        <v>848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89CE2-98A7-4E04-93F9-97C499CD9D62}">
  <sheetPr>
    <tabColor theme="1"/>
  </sheetPr>
  <dimension ref="A1:AU44"/>
  <sheetViews>
    <sheetView showGridLines="0" zoomScaleNormal="100" workbookViewId="0">
      <pane xSplit="3" ySplit="8" topLeftCell="AC9" activePane="bottomRight" state="frozen"/>
      <selection pane="topRight" activeCell="B5" sqref="B5"/>
      <selection pane="bottomLeft" activeCell="B5" sqref="B5"/>
      <selection pane="bottomRight" activeCell="AU9" sqref="AU9"/>
    </sheetView>
  </sheetViews>
  <sheetFormatPr defaultColWidth="10.54296875" defaultRowHeight="14.5" customHeight="1"/>
  <cols>
    <col min="1" max="1" width="2.54296875" style="1" customWidth="1"/>
    <col min="2" max="2" width="42.81640625" style="1" customWidth="1"/>
    <col min="3" max="3" width="15.81640625" style="2" customWidth="1"/>
    <col min="4" max="4" width="2.54296875" style="2" customWidth="1"/>
    <col min="5" max="37" width="10.54296875" style="18" customWidth="1"/>
    <col min="38" max="38" width="2.54296875" style="2" customWidth="1"/>
    <col min="39" max="47" width="10.54296875" style="18"/>
    <col min="48" max="16384" width="10.54296875" style="2"/>
  </cols>
  <sheetData>
    <row r="1" spans="1:47" ht="14.5" customHeight="1">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M1" s="2"/>
      <c r="AN1" s="2"/>
      <c r="AO1" s="2"/>
      <c r="AP1" s="2"/>
      <c r="AQ1" s="2"/>
      <c r="AR1" s="2"/>
      <c r="AS1" s="2"/>
      <c r="AT1" s="2"/>
      <c r="AU1" s="2"/>
    </row>
    <row r="2" spans="1:47" ht="14.5" customHeight="1">
      <c r="E2" s="2"/>
      <c r="F2" s="2"/>
      <c r="G2" s="2"/>
      <c r="H2" s="2"/>
      <c r="I2" s="2"/>
      <c r="J2" s="2"/>
      <c r="K2" s="2"/>
      <c r="L2" s="2"/>
      <c r="M2" s="2"/>
      <c r="N2" s="2"/>
      <c r="O2" s="2"/>
      <c r="P2" s="2"/>
      <c r="Q2" s="2"/>
      <c r="R2" s="2"/>
      <c r="S2" s="2"/>
      <c r="T2" s="2"/>
      <c r="U2" s="2"/>
      <c r="V2" s="2"/>
      <c r="W2" s="2"/>
      <c r="X2" s="2"/>
      <c r="Y2" s="2"/>
      <c r="Z2" s="2"/>
      <c r="AA2" s="2"/>
      <c r="AB2" s="2"/>
      <c r="AC2" s="24"/>
      <c r="AD2" s="2"/>
      <c r="AE2" s="2"/>
      <c r="AF2" s="2"/>
      <c r="AG2" s="2"/>
      <c r="AH2" s="2"/>
      <c r="AI2" s="2"/>
      <c r="AJ2" s="2"/>
      <c r="AK2" s="2"/>
      <c r="AM2" s="2"/>
      <c r="AN2" s="2"/>
      <c r="AO2" s="2"/>
      <c r="AP2" s="2"/>
      <c r="AQ2" s="2"/>
      <c r="AR2" s="2"/>
      <c r="AS2" s="2"/>
      <c r="AT2" s="2"/>
      <c r="AU2" s="2"/>
    </row>
    <row r="3" spans="1:47" ht="14.5" customHeight="1">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M3" s="2"/>
      <c r="AN3" s="2"/>
      <c r="AO3" s="2"/>
      <c r="AP3" s="2"/>
      <c r="AQ3" s="2"/>
      <c r="AR3" s="2"/>
      <c r="AS3" s="2"/>
      <c r="AT3" s="2"/>
      <c r="AU3" s="2"/>
    </row>
    <row r="4" spans="1:47" ht="14.5" customHeight="1">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M4" s="2"/>
      <c r="AN4" s="2"/>
      <c r="AO4" s="2"/>
      <c r="AP4" s="2"/>
      <c r="AQ4" s="2"/>
      <c r="AR4" s="2"/>
      <c r="AS4" s="2"/>
      <c r="AT4" s="2"/>
      <c r="AU4" s="2"/>
    </row>
    <row r="5" spans="1:47" ht="14.5" customHeight="1">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M5" s="2"/>
      <c r="AN5" s="2"/>
      <c r="AO5" s="2"/>
      <c r="AP5" s="2"/>
      <c r="AQ5" s="2"/>
      <c r="AR5" s="2"/>
      <c r="AS5" s="2"/>
      <c r="AT5" s="2"/>
      <c r="AU5" s="2"/>
    </row>
    <row r="6" spans="1:47" ht="14.5" customHeight="1">
      <c r="C6" s="3" t="s">
        <v>204</v>
      </c>
      <c r="E6" s="4">
        <v>42460</v>
      </c>
      <c r="F6" s="4">
        <f>EOMONTH(E6,3)</f>
        <v>42551</v>
      </c>
      <c r="G6" s="4">
        <f t="shared" ref="G6:AJ6" si="0">EOMONTH(F6,3)</f>
        <v>42643</v>
      </c>
      <c r="H6" s="4">
        <f t="shared" si="0"/>
        <v>42735</v>
      </c>
      <c r="I6" s="4">
        <f>EOMONTH(H6,3)</f>
        <v>42825</v>
      </c>
      <c r="J6" s="4">
        <f t="shared" ref="J6" si="1">EOMONTH(I6,3)</f>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EOMONTH(AJ6,3)</f>
        <v>45382</v>
      </c>
      <c r="AM6" s="4"/>
      <c r="AN6" s="4"/>
      <c r="AO6" s="4"/>
      <c r="AP6" s="4"/>
      <c r="AQ6" s="4"/>
      <c r="AR6" s="4"/>
      <c r="AS6" s="4"/>
      <c r="AT6" s="4"/>
      <c r="AU6" s="4"/>
    </row>
    <row r="7" spans="1:47" ht="14.5" customHeight="1">
      <c r="C7" s="3" t="s">
        <v>205</v>
      </c>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 si="3">YEAR(AJ6)</f>
        <v>2023</v>
      </c>
      <c r="AK7" s="3">
        <f>YEAR(AK6)</f>
        <v>2024</v>
      </c>
      <c r="AM7" s="3"/>
      <c r="AN7" s="3"/>
      <c r="AO7" s="3"/>
      <c r="AP7" s="3"/>
      <c r="AQ7" s="3"/>
      <c r="AR7" s="3"/>
      <c r="AS7" s="3"/>
      <c r="AT7" s="3"/>
      <c r="AU7" s="3"/>
    </row>
    <row r="8" spans="1:47" ht="14.5" customHeight="1">
      <c r="B8" s="5" t="s">
        <v>206</v>
      </c>
      <c r="C8" s="6" t="s">
        <v>23</v>
      </c>
      <c r="D8" s="6"/>
      <c r="E8" s="7" t="str">
        <f>MONTH(E$6)/3&amp;"Q"&amp;E$7</f>
        <v>1Q2016</v>
      </c>
      <c r="F8" s="6" t="str">
        <f t="shared" ref="F8:AJ8" si="4">MONTH(F$6)/3&amp;"Q"&amp;F$7</f>
        <v>2Q2016</v>
      </c>
      <c r="G8" s="6" t="str">
        <f t="shared" si="4"/>
        <v>3Q2016</v>
      </c>
      <c r="H8" s="6" t="str">
        <f t="shared" si="4"/>
        <v>4Q2016</v>
      </c>
      <c r="I8" s="6" t="str">
        <f t="shared" si="4"/>
        <v>1Q2017</v>
      </c>
      <c r="J8" s="6" t="str">
        <f t="shared" si="4"/>
        <v>2Q2017</v>
      </c>
      <c r="K8" s="6" t="str">
        <f t="shared" si="4"/>
        <v>3Q2017</v>
      </c>
      <c r="L8" s="6" t="str">
        <f t="shared" si="4"/>
        <v>4Q2017</v>
      </c>
      <c r="M8" s="6" t="str">
        <f t="shared" si="4"/>
        <v>1Q2018</v>
      </c>
      <c r="N8" s="6" t="str">
        <f t="shared" si="4"/>
        <v>2Q2018</v>
      </c>
      <c r="O8" s="6" t="str">
        <f t="shared" si="4"/>
        <v>3Q2018</v>
      </c>
      <c r="P8" s="6" t="str">
        <f t="shared" si="4"/>
        <v>4Q2018</v>
      </c>
      <c r="Q8" s="6" t="str">
        <f t="shared" si="4"/>
        <v>1Q2019</v>
      </c>
      <c r="R8" s="6" t="str">
        <f t="shared" si="4"/>
        <v>2Q2019</v>
      </c>
      <c r="S8" s="6" t="str">
        <f t="shared" si="4"/>
        <v>3Q2019</v>
      </c>
      <c r="T8" s="6" t="str">
        <f t="shared" si="4"/>
        <v>4Q2019</v>
      </c>
      <c r="U8" s="6" t="str">
        <f t="shared" si="4"/>
        <v>1Q2020</v>
      </c>
      <c r="V8" s="6" t="str">
        <f t="shared" si="4"/>
        <v>2Q2020</v>
      </c>
      <c r="W8" s="6" t="str">
        <f t="shared" si="4"/>
        <v>3Q2020</v>
      </c>
      <c r="X8" s="6" t="str">
        <f t="shared" si="4"/>
        <v>4Q2020</v>
      </c>
      <c r="Y8" s="6" t="str">
        <f t="shared" si="4"/>
        <v>1Q2021</v>
      </c>
      <c r="Z8" s="6" t="str">
        <f t="shared" si="4"/>
        <v>2Q2021</v>
      </c>
      <c r="AA8" s="6" t="str">
        <f t="shared" si="4"/>
        <v>3Q2021</v>
      </c>
      <c r="AB8" s="6" t="str">
        <f t="shared" si="4"/>
        <v>4Q2021</v>
      </c>
      <c r="AC8" s="6" t="str">
        <f t="shared" si="4"/>
        <v>1Q2022</v>
      </c>
      <c r="AD8" s="6" t="str">
        <f t="shared" si="4"/>
        <v>2Q2022</v>
      </c>
      <c r="AE8" s="6" t="str">
        <f t="shared" si="4"/>
        <v>3Q2022</v>
      </c>
      <c r="AF8" s="6" t="str">
        <f t="shared" si="4"/>
        <v>4Q2022</v>
      </c>
      <c r="AG8" s="6" t="str">
        <f t="shared" si="4"/>
        <v>1Q2023</v>
      </c>
      <c r="AH8" s="6" t="str">
        <f t="shared" si="4"/>
        <v>2Q2023</v>
      </c>
      <c r="AI8" s="6" t="str">
        <f t="shared" si="4"/>
        <v>3Q2023</v>
      </c>
      <c r="AJ8" s="6" t="str">
        <f t="shared" si="4"/>
        <v>4Q2023</v>
      </c>
      <c r="AK8" s="6" t="str">
        <f>MONTH(AK$6)/3&amp;"Q"&amp;AK$7</f>
        <v>1Q2024</v>
      </c>
      <c r="AM8" s="6">
        <v>2016</v>
      </c>
      <c r="AN8" s="6">
        <f>AM8+1</f>
        <v>2017</v>
      </c>
      <c r="AO8" s="6">
        <f t="shared" ref="AO8:AU8" si="5">AN8+1</f>
        <v>2018</v>
      </c>
      <c r="AP8" s="6">
        <f t="shared" si="5"/>
        <v>2019</v>
      </c>
      <c r="AQ8" s="6">
        <f t="shared" si="5"/>
        <v>2020</v>
      </c>
      <c r="AR8" s="6">
        <f t="shared" si="5"/>
        <v>2021</v>
      </c>
      <c r="AS8" s="6">
        <f t="shared" si="5"/>
        <v>2022</v>
      </c>
      <c r="AT8" s="6">
        <f t="shared" si="5"/>
        <v>2023</v>
      </c>
      <c r="AU8" s="6">
        <f t="shared" si="5"/>
        <v>2024</v>
      </c>
    </row>
    <row r="9" spans="1:47" s="13" customFormat="1" ht="14.5" customHeight="1">
      <c r="A9" s="10"/>
      <c r="B9" s="11" t="s">
        <v>207</v>
      </c>
      <c r="C9" s="12" t="s">
        <v>39</v>
      </c>
      <c r="D9" s="12"/>
      <c r="E9" s="25">
        <f t="shared" ref="E9:AI9" si="6">SUM(E10,E18,E27,E33)</f>
        <v>158.08389066054005</v>
      </c>
      <c r="F9" s="25">
        <f t="shared" si="6"/>
        <v>126.170754177525</v>
      </c>
      <c r="G9" s="25">
        <f t="shared" si="6"/>
        <v>160.71569167542074</v>
      </c>
      <c r="H9" s="25">
        <f t="shared" si="6"/>
        <v>199.8839014306609</v>
      </c>
      <c r="I9" s="25">
        <f t="shared" si="6"/>
        <v>149.65486708184696</v>
      </c>
      <c r="J9" s="25">
        <f t="shared" si="6"/>
        <v>183.537031652</v>
      </c>
      <c r="K9" s="25">
        <f t="shared" si="6"/>
        <v>248.31757268099997</v>
      </c>
      <c r="L9" s="25">
        <f t="shared" si="6"/>
        <v>748.12455484327108</v>
      </c>
      <c r="M9" s="25">
        <f t="shared" si="6"/>
        <v>442.6993007789614</v>
      </c>
      <c r="N9" s="25">
        <f t="shared" si="6"/>
        <v>322.02260940537178</v>
      </c>
      <c r="O9" s="25">
        <f t="shared" si="6"/>
        <v>639.86953781707894</v>
      </c>
      <c r="P9" s="25">
        <f t="shared" si="6"/>
        <v>698.88906921133105</v>
      </c>
      <c r="Q9" s="25">
        <f t="shared" si="6"/>
        <v>519.86374973245177</v>
      </c>
      <c r="R9" s="25">
        <f t="shared" si="6"/>
        <v>641.87588504078303</v>
      </c>
      <c r="S9" s="25">
        <f t="shared" si="6"/>
        <v>1313.2281135351539</v>
      </c>
      <c r="T9" s="25">
        <f t="shared" si="6"/>
        <v>1364.812955400904</v>
      </c>
      <c r="U9" s="25">
        <f t="shared" si="6"/>
        <v>634.8834067824514</v>
      </c>
      <c r="V9" s="25">
        <f t="shared" si="6"/>
        <v>780.72509664150027</v>
      </c>
      <c r="W9" s="25">
        <f t="shared" si="6"/>
        <v>1359.8219571900004</v>
      </c>
      <c r="X9" s="25">
        <f t="shared" si="6"/>
        <v>1694.1234131992546</v>
      </c>
      <c r="Y9" s="25">
        <f t="shared" si="6"/>
        <v>1547.0547042224998</v>
      </c>
      <c r="Z9" s="25">
        <f t="shared" si="6"/>
        <v>1501.8490602675001</v>
      </c>
      <c r="AA9" s="25">
        <f t="shared" si="6"/>
        <v>1978.3281197177998</v>
      </c>
      <c r="AB9" s="25">
        <f t="shared" si="6"/>
        <v>2022.2739886544996</v>
      </c>
      <c r="AC9" s="25">
        <f t="shared" si="6"/>
        <v>1523.8442755102885</v>
      </c>
      <c r="AD9" s="25">
        <f t="shared" si="6"/>
        <v>1266.5929436338863</v>
      </c>
      <c r="AE9" s="25">
        <f t="shared" si="6"/>
        <v>1946.9910554951143</v>
      </c>
      <c r="AF9" s="25">
        <f t="shared" si="6"/>
        <v>2067.8882848667281</v>
      </c>
      <c r="AG9" s="25">
        <f t="shared" si="6"/>
        <v>1803.1955226084876</v>
      </c>
      <c r="AH9" s="25">
        <f t="shared" si="6"/>
        <v>1659.7774753163778</v>
      </c>
      <c r="AI9" s="25">
        <f t="shared" si="6"/>
        <v>2546.9848717645</v>
      </c>
      <c r="AJ9" s="25">
        <f t="shared" ref="AJ9" si="7">SUM(AJ10,AJ18,AJ27,AJ33)</f>
        <v>2625.5781729454989</v>
      </c>
      <c r="AK9" s="25">
        <f>SUM(AK10,AK18,AK27,AK33)</f>
        <v>1730.0103554579996</v>
      </c>
      <c r="AL9" s="27"/>
      <c r="AM9" s="25">
        <f t="shared" ref="AM9:AU18" si="8">SUMIF($7:$7,AM$8,9:9)</f>
        <v>644.85423794414669</v>
      </c>
      <c r="AN9" s="25">
        <f t="shared" si="8"/>
        <v>1329.634026258118</v>
      </c>
      <c r="AO9" s="25">
        <f t="shared" si="8"/>
        <v>2103.4805172127431</v>
      </c>
      <c r="AP9" s="25">
        <f t="shared" si="8"/>
        <v>3839.7807037092925</v>
      </c>
      <c r="AQ9" s="25">
        <f t="shared" si="8"/>
        <v>4469.5538738132072</v>
      </c>
      <c r="AR9" s="25">
        <f t="shared" si="8"/>
        <v>7049.5058728622998</v>
      </c>
      <c r="AS9" s="25">
        <f t="shared" si="8"/>
        <v>6805.3165595060173</v>
      </c>
      <c r="AT9" s="25">
        <f t="shared" si="8"/>
        <v>8635.5360426348652</v>
      </c>
      <c r="AU9" s="25">
        <f t="shared" si="8"/>
        <v>1730.0103554579996</v>
      </c>
    </row>
    <row r="10" spans="1:47" s="13" customFormat="1" ht="14.5" customHeight="1">
      <c r="A10" s="10"/>
      <c r="B10" s="37" t="s">
        <v>28</v>
      </c>
      <c r="C10" s="38" t="s">
        <v>39</v>
      </c>
      <c r="D10" s="38"/>
      <c r="E10" s="39">
        <f>SUM(E11,E14)</f>
        <v>55.737256688540008</v>
      </c>
      <c r="F10" s="39">
        <f t="shared" ref="F10:AI10" si="9">SUM(F11,F14)</f>
        <v>54.425551699524974</v>
      </c>
      <c r="G10" s="39">
        <f t="shared" si="9"/>
        <v>95.237136185000011</v>
      </c>
      <c r="H10" s="39">
        <f t="shared" si="9"/>
        <v>102.14303929599998</v>
      </c>
      <c r="I10" s="39">
        <f t="shared" si="9"/>
        <v>42.540075533959516</v>
      </c>
      <c r="J10" s="39">
        <f t="shared" si="9"/>
        <v>96.743046366000016</v>
      </c>
      <c r="K10" s="39">
        <f t="shared" si="9"/>
        <v>178.64646894999998</v>
      </c>
      <c r="L10" s="39">
        <f t="shared" si="9"/>
        <v>638.29956112327102</v>
      </c>
      <c r="M10" s="39">
        <f t="shared" si="9"/>
        <v>309.74107019076951</v>
      </c>
      <c r="N10" s="39">
        <f t="shared" si="9"/>
        <v>224.34350090837182</v>
      </c>
      <c r="O10" s="39">
        <f t="shared" si="9"/>
        <v>566.25063049407891</v>
      </c>
      <c r="P10" s="39">
        <f t="shared" si="9"/>
        <v>533.5192888953311</v>
      </c>
      <c r="Q10" s="39">
        <f t="shared" si="9"/>
        <v>293.94241886909174</v>
      </c>
      <c r="R10" s="39">
        <f t="shared" si="9"/>
        <v>316.21191106699996</v>
      </c>
      <c r="S10" s="39">
        <f t="shared" si="9"/>
        <v>677.12822824700027</v>
      </c>
      <c r="T10" s="39">
        <f t="shared" si="9"/>
        <v>802.50874892490356</v>
      </c>
      <c r="U10" s="39">
        <f t="shared" si="9"/>
        <v>260.33147981399998</v>
      </c>
      <c r="V10" s="39">
        <f t="shared" si="9"/>
        <v>253.51749647300011</v>
      </c>
      <c r="W10" s="39">
        <f t="shared" si="9"/>
        <v>666.32606686700001</v>
      </c>
      <c r="X10" s="39">
        <f t="shared" si="9"/>
        <v>902.60483714800034</v>
      </c>
      <c r="Y10" s="39">
        <f t="shared" si="9"/>
        <v>504.15047138</v>
      </c>
      <c r="Z10" s="39">
        <f t="shared" si="9"/>
        <v>318.94861562700004</v>
      </c>
      <c r="AA10" s="39">
        <f t="shared" si="9"/>
        <v>718.1886863499999</v>
      </c>
      <c r="AB10" s="39">
        <f t="shared" si="9"/>
        <v>861.97305618599989</v>
      </c>
      <c r="AC10" s="39">
        <f t="shared" si="9"/>
        <v>405.27263203199999</v>
      </c>
      <c r="AD10" s="39">
        <f t="shared" si="9"/>
        <v>251.93439405399999</v>
      </c>
      <c r="AE10" s="39">
        <f t="shared" si="9"/>
        <v>696.96330158200021</v>
      </c>
      <c r="AF10" s="39">
        <f t="shared" si="9"/>
        <v>836.78174478300002</v>
      </c>
      <c r="AG10" s="39">
        <f t="shared" si="9"/>
        <v>424.28799882099997</v>
      </c>
      <c r="AH10" s="39">
        <f t="shared" si="9"/>
        <v>306.18734744400001</v>
      </c>
      <c r="AI10" s="39">
        <f t="shared" si="9"/>
        <v>793.85765716800006</v>
      </c>
      <c r="AJ10" s="39">
        <f>SUM(AJ11,AJ14)</f>
        <v>918.14884780099965</v>
      </c>
      <c r="AK10" s="39">
        <f>SUM(AK11,AK14)</f>
        <v>445.83937897299973</v>
      </c>
      <c r="AL10" s="27"/>
      <c r="AM10" s="39">
        <f t="shared" si="8"/>
        <v>307.54298386906498</v>
      </c>
      <c r="AN10" s="39">
        <f t="shared" si="8"/>
        <v>956.2291519732305</v>
      </c>
      <c r="AO10" s="39">
        <f t="shared" si="8"/>
        <v>1633.8544904885514</v>
      </c>
      <c r="AP10" s="39">
        <f t="shared" si="8"/>
        <v>2089.7913071079956</v>
      </c>
      <c r="AQ10" s="39">
        <f t="shared" si="8"/>
        <v>2082.7798803020005</v>
      </c>
      <c r="AR10" s="39">
        <f t="shared" si="8"/>
        <v>2403.260829543</v>
      </c>
      <c r="AS10" s="39">
        <f t="shared" si="8"/>
        <v>2190.9520724510003</v>
      </c>
      <c r="AT10" s="39">
        <f t="shared" si="8"/>
        <v>2442.4818512339998</v>
      </c>
      <c r="AU10" s="39">
        <f t="shared" si="8"/>
        <v>445.83937897299973</v>
      </c>
    </row>
    <row r="11" spans="1:47" s="13" customFormat="1" ht="14.5" customHeight="1">
      <c r="A11" s="10"/>
      <c r="B11" s="14" t="s">
        <v>70</v>
      </c>
      <c r="C11" s="15" t="s">
        <v>39</v>
      </c>
      <c r="D11" s="15"/>
      <c r="E11" s="26">
        <f>SUM(E12:E13)</f>
        <v>55.737256688540008</v>
      </c>
      <c r="F11" s="26">
        <f t="shared" ref="F11:AI11" si="10">SUM(F12:F13)</f>
        <v>54.425551699524974</v>
      </c>
      <c r="G11" s="26">
        <f t="shared" si="10"/>
        <v>95.237136185000011</v>
      </c>
      <c r="H11" s="26">
        <f t="shared" si="10"/>
        <v>102.14303929599998</v>
      </c>
      <c r="I11" s="26">
        <f t="shared" si="10"/>
        <v>42.540075533959516</v>
      </c>
      <c r="J11" s="26">
        <f t="shared" si="10"/>
        <v>96.743046366000016</v>
      </c>
      <c r="K11" s="26">
        <f t="shared" si="10"/>
        <v>178.64646894999998</v>
      </c>
      <c r="L11" s="26">
        <f t="shared" si="10"/>
        <v>255.92037690117797</v>
      </c>
      <c r="M11" s="26">
        <f t="shared" si="10"/>
        <v>116.46550048376952</v>
      </c>
      <c r="N11" s="26">
        <f t="shared" si="10"/>
        <v>77.046189210371821</v>
      </c>
      <c r="O11" s="26">
        <f t="shared" si="10"/>
        <v>209.7163136090789</v>
      </c>
      <c r="P11" s="26">
        <f t="shared" si="10"/>
        <v>213.21300751398363</v>
      </c>
      <c r="Q11" s="26">
        <f t="shared" si="10"/>
        <v>82.639115051000033</v>
      </c>
      <c r="R11" s="26">
        <f t="shared" si="10"/>
        <v>88.152581184000056</v>
      </c>
      <c r="S11" s="26">
        <f t="shared" si="10"/>
        <v>200.28113118400009</v>
      </c>
      <c r="T11" s="26">
        <f t="shared" si="10"/>
        <v>237.20725788700003</v>
      </c>
      <c r="U11" s="26">
        <f t="shared" si="10"/>
        <v>64.455489874999984</v>
      </c>
      <c r="V11" s="26">
        <f t="shared" si="10"/>
        <v>61.597889701000028</v>
      </c>
      <c r="W11" s="26">
        <f t="shared" si="10"/>
        <v>180.57218530399996</v>
      </c>
      <c r="X11" s="26">
        <f t="shared" si="10"/>
        <v>232.118810182</v>
      </c>
      <c r="Y11" s="26">
        <f t="shared" si="10"/>
        <v>125.44080267</v>
      </c>
      <c r="Z11" s="26">
        <f t="shared" si="10"/>
        <v>81.153505449999997</v>
      </c>
      <c r="AA11" s="26">
        <f t="shared" si="10"/>
        <v>191.019086023</v>
      </c>
      <c r="AB11" s="26">
        <f t="shared" si="10"/>
        <v>223.75467003099999</v>
      </c>
      <c r="AC11" s="26">
        <f t="shared" si="10"/>
        <v>104.760380391</v>
      </c>
      <c r="AD11" s="26">
        <f t="shared" si="10"/>
        <v>66.448693567999996</v>
      </c>
      <c r="AE11" s="26">
        <f t="shared" si="10"/>
        <v>172.37061859700003</v>
      </c>
      <c r="AF11" s="26">
        <f t="shared" si="10"/>
        <v>219.21864488200001</v>
      </c>
      <c r="AG11" s="26">
        <f t="shared" si="10"/>
        <v>106.55195137600001</v>
      </c>
      <c r="AH11" s="26">
        <f t="shared" si="10"/>
        <v>79.551348343000001</v>
      </c>
      <c r="AI11" s="26">
        <f t="shared" si="10"/>
        <v>197.88332796999998</v>
      </c>
      <c r="AJ11" s="26">
        <f>SUM(AJ12:AJ13)</f>
        <v>234.6967544379998</v>
      </c>
      <c r="AK11" s="26">
        <f>SUM(AK12:AK13)</f>
        <v>110.64021267499996</v>
      </c>
      <c r="AL11" s="27"/>
      <c r="AM11" s="26">
        <f t="shared" si="8"/>
        <v>307.54298386906498</v>
      </c>
      <c r="AN11" s="26">
        <f t="shared" si="8"/>
        <v>573.84996775113746</v>
      </c>
      <c r="AO11" s="26">
        <f t="shared" si="8"/>
        <v>616.44101081720385</v>
      </c>
      <c r="AP11" s="26">
        <f t="shared" si="8"/>
        <v>608.28008530600027</v>
      </c>
      <c r="AQ11" s="26">
        <f t="shared" si="8"/>
        <v>538.74437506200002</v>
      </c>
      <c r="AR11" s="26">
        <f t="shared" si="8"/>
        <v>621.36806417399998</v>
      </c>
      <c r="AS11" s="26">
        <f t="shared" si="8"/>
        <v>562.79833743800009</v>
      </c>
      <c r="AT11" s="26">
        <f t="shared" si="8"/>
        <v>618.68338212699973</v>
      </c>
      <c r="AU11" s="26">
        <f t="shared" si="8"/>
        <v>110.64021267499996</v>
      </c>
    </row>
    <row r="12" spans="1:47" ht="14.5" customHeight="1">
      <c r="B12" s="19" t="s">
        <v>71</v>
      </c>
      <c r="C12" s="2" t="s">
        <v>30</v>
      </c>
      <c r="E12" s="24">
        <v>55.737256688540008</v>
      </c>
      <c r="F12" s="24">
        <v>54.425551699524974</v>
      </c>
      <c r="G12" s="24">
        <v>95.237136185000011</v>
      </c>
      <c r="H12" s="24">
        <v>102.14303929599998</v>
      </c>
      <c r="I12" s="24">
        <v>42.540075533959516</v>
      </c>
      <c r="J12" s="24">
        <v>37.670926073000004</v>
      </c>
      <c r="K12" s="24">
        <v>76.52542972000002</v>
      </c>
      <c r="L12" s="24">
        <v>111.98308666196999</v>
      </c>
      <c r="M12" s="24">
        <v>47.621084462684159</v>
      </c>
      <c r="N12" s="24">
        <v>26.161103553327745</v>
      </c>
      <c r="O12" s="24">
        <v>87.362174788103701</v>
      </c>
      <c r="P12" s="24">
        <v>89.115035694146854</v>
      </c>
      <c r="Q12" s="24">
        <v>32.105070824318112</v>
      </c>
      <c r="R12" s="24">
        <v>33.190148406785404</v>
      </c>
      <c r="S12" s="24">
        <v>83.431553631986731</v>
      </c>
      <c r="T12" s="24">
        <v>99.124891914588503</v>
      </c>
      <c r="U12" s="24">
        <v>23.383131300638734</v>
      </c>
      <c r="V12" s="24">
        <v>22.37574777663222</v>
      </c>
      <c r="W12" s="24">
        <v>73.27187200756147</v>
      </c>
      <c r="X12" s="24">
        <v>99.406171344781441</v>
      </c>
      <c r="Y12" s="24">
        <v>49.227087936000004</v>
      </c>
      <c r="Z12" s="24">
        <v>32.709244233999996</v>
      </c>
      <c r="AA12" s="24">
        <v>79.749903211000017</v>
      </c>
      <c r="AB12" s="24">
        <v>91.107726255999992</v>
      </c>
      <c r="AC12" s="24">
        <v>40.983372365999998</v>
      </c>
      <c r="AD12" s="24">
        <v>25.020197411999998</v>
      </c>
      <c r="AE12" s="24">
        <v>70.34727009800001</v>
      </c>
      <c r="AF12" s="24">
        <v>89.49939181100001</v>
      </c>
      <c r="AG12" s="24">
        <v>40.745329731000005</v>
      </c>
      <c r="AH12" s="24">
        <v>29.380758754999999</v>
      </c>
      <c r="AI12" s="24">
        <v>78.792698313999992</v>
      </c>
      <c r="AJ12" s="24">
        <v>93.513646927999886</v>
      </c>
      <c r="AK12" s="24">
        <v>41.616649557999999</v>
      </c>
      <c r="AL12" s="24"/>
      <c r="AM12" s="24">
        <f t="shared" si="8"/>
        <v>307.54298386906498</v>
      </c>
      <c r="AN12" s="24">
        <f t="shared" si="8"/>
        <v>268.71951798892951</v>
      </c>
      <c r="AO12" s="24">
        <f t="shared" si="8"/>
        <v>250.25939849826244</v>
      </c>
      <c r="AP12" s="24">
        <f t="shared" si="8"/>
        <v>247.85166477767876</v>
      </c>
      <c r="AQ12" s="24">
        <f t="shared" si="8"/>
        <v>218.43692242961384</v>
      </c>
      <c r="AR12" s="24">
        <f t="shared" si="8"/>
        <v>252.793961637</v>
      </c>
      <c r="AS12" s="24">
        <f t="shared" si="8"/>
        <v>225.85023168700002</v>
      </c>
      <c r="AT12" s="24">
        <f t="shared" si="8"/>
        <v>242.43243372799986</v>
      </c>
      <c r="AU12" s="24">
        <f t="shared" si="8"/>
        <v>41.616649557999999</v>
      </c>
    </row>
    <row r="13" spans="1:47" ht="14.5" customHeight="1">
      <c r="B13" s="19" t="s">
        <v>82</v>
      </c>
      <c r="C13" s="2" t="s">
        <v>30</v>
      </c>
      <c r="E13" s="24">
        <v>0</v>
      </c>
      <c r="F13" s="24">
        <v>0</v>
      </c>
      <c r="G13" s="24">
        <v>0</v>
      </c>
      <c r="H13" s="24">
        <v>0</v>
      </c>
      <c r="I13" s="24">
        <v>0</v>
      </c>
      <c r="J13" s="24">
        <v>59.072120293000019</v>
      </c>
      <c r="K13" s="24">
        <v>102.12103922999997</v>
      </c>
      <c r="L13" s="24">
        <v>143.93729023920798</v>
      </c>
      <c r="M13" s="24">
        <v>68.844416021085351</v>
      </c>
      <c r="N13" s="24">
        <v>50.88508565704408</v>
      </c>
      <c r="O13" s="24">
        <v>122.35413882097518</v>
      </c>
      <c r="P13" s="24">
        <v>124.09797181983677</v>
      </c>
      <c r="Q13" s="24">
        <v>50.534044226681921</v>
      </c>
      <c r="R13" s="24">
        <v>54.962432777214651</v>
      </c>
      <c r="S13" s="24">
        <v>116.84957755201336</v>
      </c>
      <c r="T13" s="24">
        <v>138.08236597241154</v>
      </c>
      <c r="U13" s="24">
        <v>41.072358574361246</v>
      </c>
      <c r="V13" s="24">
        <v>39.222141924367811</v>
      </c>
      <c r="W13" s="24">
        <v>107.30031329643849</v>
      </c>
      <c r="X13" s="24">
        <v>132.71263883721858</v>
      </c>
      <c r="Y13" s="24">
        <v>76.213714733999993</v>
      </c>
      <c r="Z13" s="24">
        <v>48.444261216000001</v>
      </c>
      <c r="AA13" s="24">
        <v>111.269182812</v>
      </c>
      <c r="AB13" s="24">
        <v>132.64694377499998</v>
      </c>
      <c r="AC13" s="24">
        <v>63.777008025000001</v>
      </c>
      <c r="AD13" s="24">
        <v>41.428496156000001</v>
      </c>
      <c r="AE13" s="24">
        <v>102.02334849900001</v>
      </c>
      <c r="AF13" s="24">
        <v>129.719253071</v>
      </c>
      <c r="AG13" s="24">
        <v>65.806621645000007</v>
      </c>
      <c r="AH13" s="24">
        <v>50.170589588000006</v>
      </c>
      <c r="AI13" s="24">
        <v>119.090629656</v>
      </c>
      <c r="AJ13" s="24">
        <v>141.18310750999993</v>
      </c>
      <c r="AK13" s="24">
        <v>69.023563116999952</v>
      </c>
      <c r="AL13" s="24"/>
      <c r="AM13" s="24">
        <f t="shared" si="8"/>
        <v>0</v>
      </c>
      <c r="AN13" s="24">
        <f t="shared" si="8"/>
        <v>305.13044976220795</v>
      </c>
      <c r="AO13" s="24">
        <f t="shared" si="8"/>
        <v>366.18161231894135</v>
      </c>
      <c r="AP13" s="24">
        <f t="shared" si="8"/>
        <v>360.42842052832145</v>
      </c>
      <c r="AQ13" s="24">
        <f t="shared" si="8"/>
        <v>320.30745263238612</v>
      </c>
      <c r="AR13" s="24">
        <f t="shared" si="8"/>
        <v>368.57410253699993</v>
      </c>
      <c r="AS13" s="24">
        <f t="shared" si="8"/>
        <v>336.94810575100001</v>
      </c>
      <c r="AT13" s="24">
        <f t="shared" si="8"/>
        <v>376.25094839899998</v>
      </c>
      <c r="AU13" s="24">
        <f t="shared" si="8"/>
        <v>69.023563116999952</v>
      </c>
    </row>
    <row r="14" spans="1:47" s="13" customFormat="1" ht="14.5" customHeight="1">
      <c r="A14" s="10"/>
      <c r="B14" s="14" t="s">
        <v>90</v>
      </c>
      <c r="C14" s="15" t="s">
        <v>39</v>
      </c>
      <c r="D14" s="15"/>
      <c r="E14" s="26">
        <f>SUM(E15:E17)</f>
        <v>0</v>
      </c>
      <c r="F14" s="26">
        <f t="shared" ref="F14:AJ14" si="11">SUM(F15:F17)</f>
        <v>0</v>
      </c>
      <c r="G14" s="26">
        <f t="shared" si="11"/>
        <v>0</v>
      </c>
      <c r="H14" s="26">
        <f t="shared" si="11"/>
        <v>0</v>
      </c>
      <c r="I14" s="26">
        <f t="shared" si="11"/>
        <v>0</v>
      </c>
      <c r="J14" s="26">
        <f t="shared" si="11"/>
        <v>0</v>
      </c>
      <c r="K14" s="26">
        <f t="shared" si="11"/>
        <v>0</v>
      </c>
      <c r="L14" s="26">
        <f t="shared" si="11"/>
        <v>382.37918422209304</v>
      </c>
      <c r="M14" s="26">
        <f t="shared" si="11"/>
        <v>193.27556970699999</v>
      </c>
      <c r="N14" s="26">
        <f t="shared" si="11"/>
        <v>147.29731169800002</v>
      </c>
      <c r="O14" s="26">
        <f t="shared" si="11"/>
        <v>356.53431688500001</v>
      </c>
      <c r="P14" s="26">
        <f t="shared" si="11"/>
        <v>320.3062813813475</v>
      </c>
      <c r="Q14" s="26">
        <f t="shared" si="11"/>
        <v>211.30330381809171</v>
      </c>
      <c r="R14" s="26">
        <f t="shared" si="11"/>
        <v>228.05932988299989</v>
      </c>
      <c r="S14" s="26">
        <f t="shared" si="11"/>
        <v>476.84709706300021</v>
      </c>
      <c r="T14" s="26">
        <f t="shared" si="11"/>
        <v>565.30149103790359</v>
      </c>
      <c r="U14" s="26">
        <f t="shared" si="11"/>
        <v>195.87598993899999</v>
      </c>
      <c r="V14" s="26">
        <f t="shared" si="11"/>
        <v>191.91960677200009</v>
      </c>
      <c r="W14" s="26">
        <f t="shared" si="11"/>
        <v>485.75388156300005</v>
      </c>
      <c r="X14" s="26">
        <f t="shared" si="11"/>
        <v>670.48602696600028</v>
      </c>
      <c r="Y14" s="26">
        <f t="shared" si="11"/>
        <v>378.70966871000002</v>
      </c>
      <c r="Z14" s="26">
        <f t="shared" si="11"/>
        <v>237.79511017700003</v>
      </c>
      <c r="AA14" s="26">
        <f t="shared" si="11"/>
        <v>527.1696003269999</v>
      </c>
      <c r="AB14" s="26">
        <f t="shared" si="11"/>
        <v>638.21838615499996</v>
      </c>
      <c r="AC14" s="26">
        <f t="shared" si="11"/>
        <v>300.51225164099998</v>
      </c>
      <c r="AD14" s="26">
        <f t="shared" si="11"/>
        <v>185.48570048599998</v>
      </c>
      <c r="AE14" s="26">
        <f t="shared" si="11"/>
        <v>524.59268298500012</v>
      </c>
      <c r="AF14" s="26">
        <f t="shared" si="11"/>
        <v>617.56309990099999</v>
      </c>
      <c r="AG14" s="26">
        <f t="shared" si="11"/>
        <v>317.736047445</v>
      </c>
      <c r="AH14" s="26">
        <f t="shared" si="11"/>
        <v>226.63599910099998</v>
      </c>
      <c r="AI14" s="26">
        <f t="shared" si="11"/>
        <v>595.97432919800008</v>
      </c>
      <c r="AJ14" s="26">
        <f t="shared" si="11"/>
        <v>683.4520933629999</v>
      </c>
      <c r="AK14" s="26">
        <f>SUM(AK15:AK17)</f>
        <v>335.1991662979998</v>
      </c>
      <c r="AL14" s="27"/>
      <c r="AM14" s="26">
        <f t="shared" si="8"/>
        <v>0</v>
      </c>
      <c r="AN14" s="26">
        <f t="shared" si="8"/>
        <v>382.37918422209304</v>
      </c>
      <c r="AO14" s="26">
        <f t="shared" si="8"/>
        <v>1017.4134796713475</v>
      </c>
      <c r="AP14" s="26">
        <f t="shared" si="8"/>
        <v>1481.5112218019954</v>
      </c>
      <c r="AQ14" s="26">
        <f t="shared" si="8"/>
        <v>1544.0355052400005</v>
      </c>
      <c r="AR14" s="26">
        <f t="shared" si="8"/>
        <v>1781.892765369</v>
      </c>
      <c r="AS14" s="26">
        <f t="shared" si="8"/>
        <v>1628.1537350130002</v>
      </c>
      <c r="AT14" s="26">
        <f t="shared" si="8"/>
        <v>1823.7984691069998</v>
      </c>
      <c r="AU14" s="26">
        <f t="shared" si="8"/>
        <v>335.1991662979998</v>
      </c>
    </row>
    <row r="15" spans="1:47" ht="14.5" customHeight="1">
      <c r="B15" s="19" t="s">
        <v>91</v>
      </c>
      <c r="C15" s="2" t="s">
        <v>30</v>
      </c>
      <c r="E15" s="24">
        <v>0</v>
      </c>
      <c r="F15" s="24">
        <v>0</v>
      </c>
      <c r="G15" s="24">
        <v>0</v>
      </c>
      <c r="H15" s="24">
        <v>0</v>
      </c>
      <c r="I15" s="24">
        <v>0</v>
      </c>
      <c r="J15" s="24">
        <v>0</v>
      </c>
      <c r="K15" s="24">
        <v>0</v>
      </c>
      <c r="L15" s="24">
        <v>382.37918422209304</v>
      </c>
      <c r="M15" s="24">
        <v>193.27556970699999</v>
      </c>
      <c r="N15" s="24">
        <v>147.29731169800002</v>
      </c>
      <c r="O15" s="24">
        <v>356.53431688500001</v>
      </c>
      <c r="P15" s="24">
        <v>320.3062813813475</v>
      </c>
      <c r="Q15" s="24">
        <v>144.30330381809171</v>
      </c>
      <c r="R15" s="24">
        <v>151.1567880991422</v>
      </c>
      <c r="S15" s="24">
        <v>318.83581303202317</v>
      </c>
      <c r="T15" s="24">
        <v>379.00039385315762</v>
      </c>
      <c r="U15" s="24">
        <v>104.04399745276628</v>
      </c>
      <c r="V15" s="24">
        <v>105.02680193882733</v>
      </c>
      <c r="W15" s="24">
        <v>244.18653194189287</v>
      </c>
      <c r="X15" s="24">
        <v>341.4378656801448</v>
      </c>
      <c r="Y15" s="24">
        <v>197.98099834800001</v>
      </c>
      <c r="Z15" s="24">
        <v>122.44559368900001</v>
      </c>
      <c r="AA15" s="24">
        <v>264.91117645699995</v>
      </c>
      <c r="AB15" s="24">
        <v>336.56440542899992</v>
      </c>
      <c r="AC15" s="24">
        <v>156.34204430399998</v>
      </c>
      <c r="AD15" s="24">
        <v>99.862986566999993</v>
      </c>
      <c r="AE15" s="24">
        <v>282.35441553500004</v>
      </c>
      <c r="AF15" s="24">
        <v>325.70367523299996</v>
      </c>
      <c r="AG15" s="24">
        <v>172.20756766199997</v>
      </c>
      <c r="AH15" s="24">
        <v>125.03787986099999</v>
      </c>
      <c r="AI15" s="24">
        <v>317.95118107899998</v>
      </c>
      <c r="AJ15" s="24">
        <v>366.34570341300025</v>
      </c>
      <c r="AK15" s="24">
        <v>183.45140011899983</v>
      </c>
      <c r="AL15" s="24"/>
      <c r="AM15" s="24">
        <f t="shared" si="8"/>
        <v>0</v>
      </c>
      <c r="AN15" s="24">
        <f t="shared" si="8"/>
        <v>382.37918422209304</v>
      </c>
      <c r="AO15" s="24">
        <f t="shared" si="8"/>
        <v>1017.4134796713475</v>
      </c>
      <c r="AP15" s="24">
        <f t="shared" si="8"/>
        <v>993.29629880241464</v>
      </c>
      <c r="AQ15" s="24">
        <f t="shared" si="8"/>
        <v>794.69519701363129</v>
      </c>
      <c r="AR15" s="24">
        <f t="shared" si="8"/>
        <v>921.90217392299996</v>
      </c>
      <c r="AS15" s="24">
        <f t="shared" si="8"/>
        <v>864.26312163900002</v>
      </c>
      <c r="AT15" s="24">
        <f t="shared" si="8"/>
        <v>981.54233201500017</v>
      </c>
      <c r="AU15" s="24">
        <f t="shared" si="8"/>
        <v>183.45140011899983</v>
      </c>
    </row>
    <row r="16" spans="1:47" ht="14.5" customHeight="1">
      <c r="B16" s="19" t="s">
        <v>208</v>
      </c>
      <c r="C16" s="2" t="s">
        <v>30</v>
      </c>
      <c r="E16" s="24">
        <v>0</v>
      </c>
      <c r="F16" s="24">
        <v>0</v>
      </c>
      <c r="G16" s="24">
        <v>0</v>
      </c>
      <c r="H16" s="24">
        <v>0</v>
      </c>
      <c r="I16" s="24">
        <v>0</v>
      </c>
      <c r="J16" s="24">
        <v>0</v>
      </c>
      <c r="K16" s="24">
        <v>0</v>
      </c>
      <c r="L16" s="24">
        <v>0</v>
      </c>
      <c r="M16" s="24">
        <v>0</v>
      </c>
      <c r="N16" s="24">
        <v>0</v>
      </c>
      <c r="O16" s="24">
        <v>0</v>
      </c>
      <c r="P16" s="24">
        <v>0</v>
      </c>
      <c r="Q16" s="24">
        <v>67</v>
      </c>
      <c r="R16" s="24">
        <v>76.902541783857686</v>
      </c>
      <c r="S16" s="24">
        <v>158.01128403097704</v>
      </c>
      <c r="T16" s="24">
        <v>186.30109718474597</v>
      </c>
      <c r="U16" s="24">
        <v>54.511352204030104</v>
      </c>
      <c r="V16" s="24">
        <v>52.3525314309408</v>
      </c>
      <c r="W16" s="24">
        <v>136.14596461914658</v>
      </c>
      <c r="X16" s="24">
        <v>181.91626671517798</v>
      </c>
      <c r="Y16" s="24">
        <v>105.18944687300001</v>
      </c>
      <c r="Z16" s="24">
        <v>69.277022848000001</v>
      </c>
      <c r="AA16" s="24">
        <v>147.57630716499997</v>
      </c>
      <c r="AB16" s="24">
        <v>169.34096576100001</v>
      </c>
      <c r="AC16" s="24">
        <v>83.282047054999992</v>
      </c>
      <c r="AD16" s="24">
        <v>49.420094482999993</v>
      </c>
      <c r="AE16" s="24">
        <v>135.821714711</v>
      </c>
      <c r="AF16" s="24">
        <v>162.23956683600002</v>
      </c>
      <c r="AG16" s="24">
        <v>81.54312494200002</v>
      </c>
      <c r="AH16" s="24">
        <v>57.248585762999994</v>
      </c>
      <c r="AI16" s="24">
        <v>155.42586046300002</v>
      </c>
      <c r="AJ16" s="24">
        <v>171.38830550399987</v>
      </c>
      <c r="AK16" s="24">
        <v>86.690009466999967</v>
      </c>
      <c r="AL16" s="24"/>
      <c r="AM16" s="24">
        <f t="shared" si="8"/>
        <v>0</v>
      </c>
      <c r="AN16" s="24">
        <f t="shared" si="8"/>
        <v>0</v>
      </c>
      <c r="AO16" s="24">
        <f t="shared" si="8"/>
        <v>0</v>
      </c>
      <c r="AP16" s="24">
        <f t="shared" si="8"/>
        <v>488.21492299958066</v>
      </c>
      <c r="AQ16" s="24">
        <f t="shared" si="8"/>
        <v>424.92611496929544</v>
      </c>
      <c r="AR16" s="24">
        <f t="shared" si="8"/>
        <v>491.38374264699996</v>
      </c>
      <c r="AS16" s="24">
        <f t="shared" si="8"/>
        <v>430.763423085</v>
      </c>
      <c r="AT16" s="24">
        <f t="shared" si="8"/>
        <v>465.60587667199991</v>
      </c>
      <c r="AU16" s="24">
        <f t="shared" si="8"/>
        <v>86.690009466999967</v>
      </c>
    </row>
    <row r="17" spans="1:47" ht="14.5" customHeight="1">
      <c r="B17" s="19" t="s">
        <v>209</v>
      </c>
      <c r="C17" s="2" t="s">
        <v>30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37.32064028220362</v>
      </c>
      <c r="V17" s="24">
        <v>34.540273402231975</v>
      </c>
      <c r="W17" s="24">
        <v>105.42138500196064</v>
      </c>
      <c r="X17" s="24">
        <v>147.1318945706775</v>
      </c>
      <c r="Y17" s="24">
        <v>75.539223488999994</v>
      </c>
      <c r="Z17" s="24">
        <v>46.07249363999999</v>
      </c>
      <c r="AA17" s="24">
        <v>114.682116705</v>
      </c>
      <c r="AB17" s="24">
        <v>132.31301496499998</v>
      </c>
      <c r="AC17" s="24">
        <v>60.888160281999987</v>
      </c>
      <c r="AD17" s="24">
        <v>36.202619435999999</v>
      </c>
      <c r="AE17" s="24">
        <v>106.41655273900001</v>
      </c>
      <c r="AF17" s="24">
        <v>129.61985783200001</v>
      </c>
      <c r="AG17" s="24">
        <v>63.98535484100001</v>
      </c>
      <c r="AH17" s="24">
        <v>44.349533476999987</v>
      </c>
      <c r="AI17" s="24">
        <v>122.59728765600002</v>
      </c>
      <c r="AJ17" s="24">
        <v>145.71808444599986</v>
      </c>
      <c r="AK17" s="24">
        <v>65.057756712</v>
      </c>
      <c r="AL17" s="24"/>
      <c r="AM17" s="24">
        <f t="shared" si="8"/>
        <v>0</v>
      </c>
      <c r="AN17" s="24">
        <f t="shared" si="8"/>
        <v>0</v>
      </c>
      <c r="AO17" s="24">
        <f t="shared" si="8"/>
        <v>0</v>
      </c>
      <c r="AP17" s="24">
        <f t="shared" si="8"/>
        <v>0</v>
      </c>
      <c r="AQ17" s="24">
        <f t="shared" si="8"/>
        <v>324.41419325707375</v>
      </c>
      <c r="AR17" s="24">
        <f t="shared" si="8"/>
        <v>368.60684879899998</v>
      </c>
      <c r="AS17" s="24">
        <f t="shared" si="8"/>
        <v>333.12719028900005</v>
      </c>
      <c r="AT17" s="24">
        <f t="shared" si="8"/>
        <v>376.65026041999988</v>
      </c>
      <c r="AU17" s="24">
        <f t="shared" si="8"/>
        <v>65.057756712</v>
      </c>
    </row>
    <row r="18" spans="1:47" s="13" customFormat="1" ht="14.5" customHeight="1">
      <c r="A18" s="10"/>
      <c r="B18" s="37" t="s">
        <v>31</v>
      </c>
      <c r="C18" s="38" t="s">
        <v>39</v>
      </c>
      <c r="D18" s="38"/>
      <c r="E18" s="39">
        <f t="shared" ref="E18:AI18" si="12">SUM(E19,E24)</f>
        <v>0</v>
      </c>
      <c r="F18" s="39">
        <f t="shared" si="12"/>
        <v>0</v>
      </c>
      <c r="G18" s="39">
        <f t="shared" si="12"/>
        <v>0</v>
      </c>
      <c r="H18" s="39">
        <f t="shared" si="12"/>
        <v>0</v>
      </c>
      <c r="I18" s="39">
        <f t="shared" si="12"/>
        <v>0</v>
      </c>
      <c r="J18" s="39">
        <f t="shared" si="12"/>
        <v>0</v>
      </c>
      <c r="K18" s="39">
        <f t="shared" si="12"/>
        <v>0</v>
      </c>
      <c r="L18" s="39">
        <f t="shared" si="12"/>
        <v>0</v>
      </c>
      <c r="M18" s="39">
        <f t="shared" si="12"/>
        <v>0</v>
      </c>
      <c r="N18" s="39">
        <f t="shared" si="12"/>
        <v>0</v>
      </c>
      <c r="O18" s="39">
        <f t="shared" si="12"/>
        <v>0</v>
      </c>
      <c r="P18" s="39">
        <f t="shared" si="12"/>
        <v>0</v>
      </c>
      <c r="Q18" s="39">
        <f t="shared" si="12"/>
        <v>0</v>
      </c>
      <c r="R18" s="39">
        <f t="shared" si="12"/>
        <v>145.09800857599976</v>
      </c>
      <c r="S18" s="39">
        <f t="shared" si="12"/>
        <v>463.74988202099956</v>
      </c>
      <c r="T18" s="39">
        <f t="shared" si="12"/>
        <v>341.28117462700027</v>
      </c>
      <c r="U18" s="39">
        <f t="shared" si="12"/>
        <v>164.76650362099988</v>
      </c>
      <c r="V18" s="39">
        <f t="shared" si="12"/>
        <v>357.44577996600015</v>
      </c>
      <c r="W18" s="39">
        <f t="shared" si="12"/>
        <v>513.45951474300045</v>
      </c>
      <c r="X18" s="39">
        <f t="shared" si="12"/>
        <v>401.13761863499985</v>
      </c>
      <c r="Y18" s="39">
        <f t="shared" si="12"/>
        <v>398.95040407299996</v>
      </c>
      <c r="Z18" s="39">
        <f t="shared" si="12"/>
        <v>535.43026288449994</v>
      </c>
      <c r="AA18" s="39">
        <f t="shared" si="12"/>
        <v>658.32652779650016</v>
      </c>
      <c r="AB18" s="39">
        <f t="shared" si="12"/>
        <v>425.92794651749989</v>
      </c>
      <c r="AC18" s="39">
        <f t="shared" si="12"/>
        <v>408.83896926473756</v>
      </c>
      <c r="AD18" s="39">
        <f t="shared" si="12"/>
        <v>485.71887070850016</v>
      </c>
      <c r="AE18" s="39">
        <f t="shared" si="12"/>
        <v>639.1143364641797</v>
      </c>
      <c r="AF18" s="39">
        <f t="shared" si="12"/>
        <v>480.94694841222815</v>
      </c>
      <c r="AG18" s="39">
        <f t="shared" si="12"/>
        <v>731.75964591235368</v>
      </c>
      <c r="AH18" s="39">
        <f t="shared" si="12"/>
        <v>878.54519225487729</v>
      </c>
      <c r="AI18" s="39">
        <f t="shared" si="12"/>
        <v>1090.6963872210001</v>
      </c>
      <c r="AJ18" s="39">
        <f t="shared" ref="AJ18" si="13">SUM(AJ19,AJ24)</f>
        <v>1008.6800363200001</v>
      </c>
      <c r="AK18" s="39">
        <f>SUM(AK19,AK24)</f>
        <v>652.2233841215002</v>
      </c>
      <c r="AL18" s="27"/>
      <c r="AM18" s="39">
        <f t="shared" si="8"/>
        <v>0</v>
      </c>
      <c r="AN18" s="39">
        <f t="shared" si="8"/>
        <v>0</v>
      </c>
      <c r="AO18" s="39">
        <f t="shared" si="8"/>
        <v>0</v>
      </c>
      <c r="AP18" s="39">
        <f t="shared" si="8"/>
        <v>950.12906522399965</v>
      </c>
      <c r="AQ18" s="39">
        <f t="shared" si="8"/>
        <v>1436.8094169650003</v>
      </c>
      <c r="AR18" s="39">
        <f t="shared" si="8"/>
        <v>2018.6351412714998</v>
      </c>
      <c r="AS18" s="39">
        <f t="shared" si="8"/>
        <v>2014.6191248496457</v>
      </c>
      <c r="AT18" s="39">
        <f t="shared" si="8"/>
        <v>3709.6812617082314</v>
      </c>
      <c r="AU18" s="39">
        <f t="shared" si="8"/>
        <v>652.2233841215002</v>
      </c>
    </row>
    <row r="19" spans="1:47" s="13" customFormat="1" ht="14.5" customHeight="1">
      <c r="A19" s="10"/>
      <c r="B19" s="16" t="s">
        <v>108</v>
      </c>
      <c r="C19" s="15" t="s">
        <v>39</v>
      </c>
      <c r="D19" s="15"/>
      <c r="E19" s="26">
        <f>SUM(E20:E23)</f>
        <v>0</v>
      </c>
      <c r="F19" s="26">
        <f t="shared" ref="F19:AI19" si="14">SUM(F20:F23)</f>
        <v>0</v>
      </c>
      <c r="G19" s="26">
        <f t="shared" si="14"/>
        <v>0</v>
      </c>
      <c r="H19" s="26">
        <f t="shared" si="14"/>
        <v>0</v>
      </c>
      <c r="I19" s="26">
        <f t="shared" si="14"/>
        <v>0</v>
      </c>
      <c r="J19" s="26">
        <f t="shared" si="14"/>
        <v>0</v>
      </c>
      <c r="K19" s="26">
        <f t="shared" si="14"/>
        <v>0</v>
      </c>
      <c r="L19" s="26">
        <f t="shared" si="14"/>
        <v>0</v>
      </c>
      <c r="M19" s="26">
        <f t="shared" si="14"/>
        <v>0</v>
      </c>
      <c r="N19" s="26">
        <f t="shared" si="14"/>
        <v>0</v>
      </c>
      <c r="O19" s="26">
        <f t="shared" si="14"/>
        <v>0</v>
      </c>
      <c r="P19" s="26">
        <f t="shared" si="14"/>
        <v>0</v>
      </c>
      <c r="Q19" s="26">
        <f t="shared" si="14"/>
        <v>0</v>
      </c>
      <c r="R19" s="26">
        <f t="shared" si="14"/>
        <v>145.09800857599976</v>
      </c>
      <c r="S19" s="26">
        <f t="shared" si="14"/>
        <v>463.74988202099956</v>
      </c>
      <c r="T19" s="26">
        <f t="shared" si="14"/>
        <v>341.28117462700027</v>
      </c>
      <c r="U19" s="26">
        <f t="shared" si="14"/>
        <v>164.76650362099988</v>
      </c>
      <c r="V19" s="26">
        <f t="shared" si="14"/>
        <v>357.44577996600015</v>
      </c>
      <c r="W19" s="26">
        <f t="shared" si="14"/>
        <v>513.45951474300045</v>
      </c>
      <c r="X19" s="26">
        <f t="shared" si="14"/>
        <v>367.91403584799986</v>
      </c>
      <c r="Y19" s="26">
        <f t="shared" si="14"/>
        <v>305.71301547399997</v>
      </c>
      <c r="Z19" s="26">
        <f t="shared" si="14"/>
        <v>437.97754228999997</v>
      </c>
      <c r="AA19" s="26">
        <f t="shared" si="14"/>
        <v>530.55798874400011</v>
      </c>
      <c r="AB19" s="26">
        <f t="shared" si="14"/>
        <v>339.0540392449999</v>
      </c>
      <c r="AC19" s="26">
        <f t="shared" si="14"/>
        <v>324.17431385900005</v>
      </c>
      <c r="AD19" s="26">
        <f t="shared" si="14"/>
        <v>385.56451186500016</v>
      </c>
      <c r="AE19" s="26">
        <f t="shared" si="14"/>
        <v>515.83897782817974</v>
      </c>
      <c r="AF19" s="26">
        <f t="shared" si="14"/>
        <v>373.59921414122812</v>
      </c>
      <c r="AG19" s="26">
        <f t="shared" si="14"/>
        <v>551.9847297633537</v>
      </c>
      <c r="AH19" s="26">
        <f t="shared" si="14"/>
        <v>693.45508521737725</v>
      </c>
      <c r="AI19" s="26">
        <f t="shared" si="14"/>
        <v>872.15327162200015</v>
      </c>
      <c r="AJ19" s="26">
        <f t="shared" ref="AJ19" si="15">SUM(AJ20:AJ23)</f>
        <v>812.09937038200019</v>
      </c>
      <c r="AK19" s="26">
        <f>SUM(AK20:AK23)</f>
        <v>517.47762414700026</v>
      </c>
      <c r="AL19" s="27"/>
      <c r="AM19" s="26">
        <f t="shared" ref="AM19:AU28" si="16">SUMIF($7:$7,AM$8,19:19)</f>
        <v>0</v>
      </c>
      <c r="AN19" s="26">
        <f t="shared" si="16"/>
        <v>0</v>
      </c>
      <c r="AO19" s="26">
        <f t="shared" si="16"/>
        <v>0</v>
      </c>
      <c r="AP19" s="26">
        <f t="shared" si="16"/>
        <v>950.12906522399965</v>
      </c>
      <c r="AQ19" s="26">
        <f t="shared" si="16"/>
        <v>1403.5858341780004</v>
      </c>
      <c r="AR19" s="26">
        <f t="shared" si="16"/>
        <v>1613.3025857530001</v>
      </c>
      <c r="AS19" s="26">
        <f t="shared" si="16"/>
        <v>1599.1770176934078</v>
      </c>
      <c r="AT19" s="26">
        <f t="shared" si="16"/>
        <v>2929.6924569847315</v>
      </c>
      <c r="AU19" s="26">
        <f t="shared" si="16"/>
        <v>517.47762414700026</v>
      </c>
    </row>
    <row r="20" spans="1:47" ht="14.5" customHeight="1">
      <c r="B20" s="19" t="s">
        <v>210</v>
      </c>
      <c r="C20" s="2" t="s">
        <v>30</v>
      </c>
      <c r="E20" s="24">
        <v>0</v>
      </c>
      <c r="F20" s="24">
        <v>0</v>
      </c>
      <c r="G20" s="24">
        <v>0</v>
      </c>
      <c r="H20" s="24">
        <v>0</v>
      </c>
      <c r="I20" s="24">
        <v>0</v>
      </c>
      <c r="J20" s="24">
        <v>0</v>
      </c>
      <c r="K20" s="24">
        <v>0</v>
      </c>
      <c r="L20" s="24">
        <v>0</v>
      </c>
      <c r="M20" s="24">
        <v>0</v>
      </c>
      <c r="N20" s="24">
        <v>0</v>
      </c>
      <c r="O20" s="24">
        <v>0</v>
      </c>
      <c r="P20" s="24">
        <v>0</v>
      </c>
      <c r="Q20" s="24">
        <v>0</v>
      </c>
      <c r="R20" s="24">
        <v>145.09800857599976</v>
      </c>
      <c r="S20" s="24">
        <v>463.74988202099956</v>
      </c>
      <c r="T20" s="24">
        <v>341.28117462700027</v>
      </c>
      <c r="U20" s="24">
        <v>164.76650362099988</v>
      </c>
      <c r="V20" s="24">
        <v>301.68065105500011</v>
      </c>
      <c r="W20" s="24">
        <v>432.89048819700042</v>
      </c>
      <c r="X20" s="24">
        <v>309.4347044779999</v>
      </c>
      <c r="Y20" s="24">
        <v>257.64471970299996</v>
      </c>
      <c r="Z20" s="24">
        <v>370.88579410199998</v>
      </c>
      <c r="AA20" s="24">
        <v>450.37798153900007</v>
      </c>
      <c r="AB20" s="24">
        <v>287.50210484799993</v>
      </c>
      <c r="AC20" s="24">
        <v>272.92364434800004</v>
      </c>
      <c r="AD20" s="24">
        <v>342.90848339300015</v>
      </c>
      <c r="AE20" s="24">
        <v>433.04856861999997</v>
      </c>
      <c r="AF20" s="24">
        <v>280.17988910399998</v>
      </c>
      <c r="AG20" s="24">
        <v>298.33984278000008</v>
      </c>
      <c r="AH20" s="24">
        <v>328.54904742699989</v>
      </c>
      <c r="AI20" s="24">
        <v>392.81115314700008</v>
      </c>
      <c r="AJ20" s="24">
        <v>309.59232814799998</v>
      </c>
      <c r="AK20" s="24">
        <v>189.34869160200017</v>
      </c>
      <c r="AL20" s="24"/>
      <c r="AM20" s="24">
        <f t="shared" si="16"/>
        <v>0</v>
      </c>
      <c r="AN20" s="24">
        <f t="shared" si="16"/>
        <v>0</v>
      </c>
      <c r="AO20" s="24">
        <f t="shared" si="16"/>
        <v>0</v>
      </c>
      <c r="AP20" s="24">
        <f t="shared" si="16"/>
        <v>950.12906522399965</v>
      </c>
      <c r="AQ20" s="24">
        <f t="shared" si="16"/>
        <v>1208.7723473510002</v>
      </c>
      <c r="AR20" s="24">
        <f t="shared" si="16"/>
        <v>1366.4106001919999</v>
      </c>
      <c r="AS20" s="24">
        <f t="shared" si="16"/>
        <v>1329.0605854650003</v>
      </c>
      <c r="AT20" s="24">
        <f t="shared" si="16"/>
        <v>1329.2923715020002</v>
      </c>
      <c r="AU20" s="24">
        <f t="shared" si="16"/>
        <v>189.34869160200017</v>
      </c>
    </row>
    <row r="21" spans="1:47" ht="14.5" customHeight="1">
      <c r="B21" s="19" t="s">
        <v>119</v>
      </c>
      <c r="C21" s="2" t="s">
        <v>30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55.765128911000019</v>
      </c>
      <c r="W21" s="24">
        <v>80.569026545999989</v>
      </c>
      <c r="X21" s="24">
        <v>58.479331369999976</v>
      </c>
      <c r="Y21" s="24">
        <v>48.068295770999995</v>
      </c>
      <c r="Z21" s="24">
        <v>67.091748187999997</v>
      </c>
      <c r="AA21" s="24">
        <v>80.180007204999995</v>
      </c>
      <c r="AB21" s="24">
        <v>51.551934396999997</v>
      </c>
      <c r="AC21" s="24">
        <v>51.250669510999998</v>
      </c>
      <c r="AD21" s="24">
        <v>42.656028471999996</v>
      </c>
      <c r="AE21" s="24">
        <v>78.964457725999992</v>
      </c>
      <c r="AF21" s="24">
        <v>49.331879338</v>
      </c>
      <c r="AG21" s="24">
        <v>49.849458427000002</v>
      </c>
      <c r="AH21" s="24">
        <v>54.718358225999999</v>
      </c>
      <c r="AI21" s="24">
        <v>62.768286604000004</v>
      </c>
      <c r="AJ21" s="24">
        <v>49.099130716999994</v>
      </c>
      <c r="AK21" s="24">
        <v>29.827608606999988</v>
      </c>
      <c r="AL21" s="24"/>
      <c r="AM21" s="24">
        <f t="shared" si="16"/>
        <v>0</v>
      </c>
      <c r="AN21" s="24">
        <f t="shared" si="16"/>
        <v>0</v>
      </c>
      <c r="AO21" s="24">
        <f t="shared" si="16"/>
        <v>0</v>
      </c>
      <c r="AP21" s="24">
        <f t="shared" si="16"/>
        <v>0</v>
      </c>
      <c r="AQ21" s="24">
        <f t="shared" si="16"/>
        <v>194.81348682699999</v>
      </c>
      <c r="AR21" s="24">
        <f t="shared" si="16"/>
        <v>246.89198556099998</v>
      </c>
      <c r="AS21" s="24">
        <f t="shared" si="16"/>
        <v>222.20303504699999</v>
      </c>
      <c r="AT21" s="24">
        <f t="shared" si="16"/>
        <v>216.43523397399997</v>
      </c>
      <c r="AU21" s="24">
        <f t="shared" si="16"/>
        <v>29.827608606999988</v>
      </c>
    </row>
    <row r="22" spans="1:47" ht="14.5" customHeight="1">
      <c r="B22" s="19" t="s">
        <v>126</v>
      </c>
      <c r="C22" s="2" t="s">
        <v>30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0</v>
      </c>
      <c r="AC22" s="24">
        <v>0</v>
      </c>
      <c r="AD22" s="24">
        <v>0</v>
      </c>
      <c r="AE22" s="24">
        <v>3.8259514821798111</v>
      </c>
      <c r="AF22" s="24">
        <v>44.087445699228105</v>
      </c>
      <c r="AG22" s="24">
        <v>203.79542855635367</v>
      </c>
      <c r="AH22" s="24">
        <v>276.9371797234345</v>
      </c>
      <c r="AI22" s="24">
        <v>317.11096936700005</v>
      </c>
      <c r="AJ22" s="24">
        <v>239.90522658800003</v>
      </c>
      <c r="AK22" s="24">
        <v>152.89790410400005</v>
      </c>
      <c r="AL22" s="24"/>
      <c r="AM22" s="24">
        <f t="shared" si="16"/>
        <v>0</v>
      </c>
      <c r="AN22" s="24">
        <f t="shared" si="16"/>
        <v>0</v>
      </c>
      <c r="AO22" s="24">
        <f t="shared" si="16"/>
        <v>0</v>
      </c>
      <c r="AP22" s="24">
        <f t="shared" si="16"/>
        <v>0</v>
      </c>
      <c r="AQ22" s="24">
        <f t="shared" si="16"/>
        <v>0</v>
      </c>
      <c r="AR22" s="24">
        <f t="shared" si="16"/>
        <v>0</v>
      </c>
      <c r="AS22" s="24">
        <f t="shared" si="16"/>
        <v>47.913397181407916</v>
      </c>
      <c r="AT22" s="24">
        <f t="shared" si="16"/>
        <v>1037.7488042347882</v>
      </c>
      <c r="AU22" s="24">
        <f t="shared" si="16"/>
        <v>152.89790410400005</v>
      </c>
    </row>
    <row r="23" spans="1:47" ht="14.5" customHeight="1">
      <c r="B23" s="19" t="s">
        <v>130</v>
      </c>
      <c r="C23" s="2" t="s">
        <v>30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v>0</v>
      </c>
      <c r="AE23" s="24">
        <v>0</v>
      </c>
      <c r="AF23" s="24">
        <v>0</v>
      </c>
      <c r="AG23" s="24">
        <v>0</v>
      </c>
      <c r="AH23" s="24">
        <v>33.250499840942858</v>
      </c>
      <c r="AI23" s="24">
        <v>99.462862504</v>
      </c>
      <c r="AJ23" s="24">
        <v>213.50268492900017</v>
      </c>
      <c r="AK23" s="24">
        <v>145.40341983400006</v>
      </c>
      <c r="AL23" s="24"/>
      <c r="AM23" s="24">
        <f t="shared" si="16"/>
        <v>0</v>
      </c>
      <c r="AN23" s="24">
        <f t="shared" si="16"/>
        <v>0</v>
      </c>
      <c r="AO23" s="24">
        <f t="shared" si="16"/>
        <v>0</v>
      </c>
      <c r="AP23" s="24">
        <f t="shared" si="16"/>
        <v>0</v>
      </c>
      <c r="AQ23" s="24">
        <f t="shared" si="16"/>
        <v>0</v>
      </c>
      <c r="AR23" s="24">
        <f t="shared" si="16"/>
        <v>0</v>
      </c>
      <c r="AS23" s="24">
        <f t="shared" si="16"/>
        <v>0</v>
      </c>
      <c r="AT23" s="24">
        <f t="shared" si="16"/>
        <v>346.21604727394299</v>
      </c>
      <c r="AU23" s="24">
        <f t="shared" si="16"/>
        <v>145.40341983400006</v>
      </c>
    </row>
    <row r="24" spans="1:47" s="13" customFormat="1" ht="14.5" customHeight="1">
      <c r="A24" s="10"/>
      <c r="B24" s="16" t="s">
        <v>133</v>
      </c>
      <c r="C24" s="15" t="s">
        <v>39</v>
      </c>
      <c r="D24" s="15"/>
      <c r="E24" s="26">
        <f>SUM(E25:E26)</f>
        <v>0</v>
      </c>
      <c r="F24" s="26">
        <f t="shared" ref="F24:AJ24" si="17">SUM(F25:F26)</f>
        <v>0</v>
      </c>
      <c r="G24" s="26">
        <f t="shared" si="17"/>
        <v>0</v>
      </c>
      <c r="H24" s="26">
        <f t="shared" si="17"/>
        <v>0</v>
      </c>
      <c r="I24" s="26">
        <f t="shared" si="17"/>
        <v>0</v>
      </c>
      <c r="J24" s="26">
        <f t="shared" si="17"/>
        <v>0</v>
      </c>
      <c r="K24" s="26">
        <f t="shared" si="17"/>
        <v>0</v>
      </c>
      <c r="L24" s="26">
        <f t="shared" si="17"/>
        <v>0</v>
      </c>
      <c r="M24" s="26">
        <f t="shared" si="17"/>
        <v>0</v>
      </c>
      <c r="N24" s="26">
        <f t="shared" si="17"/>
        <v>0</v>
      </c>
      <c r="O24" s="26">
        <f t="shared" si="17"/>
        <v>0</v>
      </c>
      <c r="P24" s="26">
        <f t="shared" si="17"/>
        <v>0</v>
      </c>
      <c r="Q24" s="26">
        <f t="shared" si="17"/>
        <v>0</v>
      </c>
      <c r="R24" s="26">
        <f t="shared" si="17"/>
        <v>0</v>
      </c>
      <c r="S24" s="26">
        <f t="shared" si="17"/>
        <v>0</v>
      </c>
      <c r="T24" s="26">
        <f t="shared" si="17"/>
        <v>0</v>
      </c>
      <c r="U24" s="26">
        <f t="shared" si="17"/>
        <v>0</v>
      </c>
      <c r="V24" s="26">
        <f t="shared" si="17"/>
        <v>0</v>
      </c>
      <c r="W24" s="26">
        <f t="shared" si="17"/>
        <v>0</v>
      </c>
      <c r="X24" s="26">
        <f t="shared" si="17"/>
        <v>33.223582787000005</v>
      </c>
      <c r="Y24" s="26">
        <f t="shared" si="17"/>
        <v>93.237388598999999</v>
      </c>
      <c r="Z24" s="26">
        <f t="shared" si="17"/>
        <v>97.452720594499993</v>
      </c>
      <c r="AA24" s="26">
        <f t="shared" si="17"/>
        <v>127.76853905249999</v>
      </c>
      <c r="AB24" s="26">
        <f t="shared" si="17"/>
        <v>86.873907272500006</v>
      </c>
      <c r="AC24" s="26">
        <f t="shared" si="17"/>
        <v>84.664655405737506</v>
      </c>
      <c r="AD24" s="26">
        <f t="shared" si="17"/>
        <v>100.15435884349999</v>
      </c>
      <c r="AE24" s="26">
        <f t="shared" si="17"/>
        <v>123.27535863599999</v>
      </c>
      <c r="AF24" s="26">
        <f t="shared" si="17"/>
        <v>107.34773427100001</v>
      </c>
      <c r="AG24" s="26">
        <f t="shared" si="17"/>
        <v>179.77491614899998</v>
      </c>
      <c r="AH24" s="26">
        <f t="shared" si="17"/>
        <v>185.09010703749999</v>
      </c>
      <c r="AI24" s="26">
        <f t="shared" si="17"/>
        <v>218.54311559899998</v>
      </c>
      <c r="AJ24" s="26">
        <f t="shared" si="17"/>
        <v>196.58066593799992</v>
      </c>
      <c r="AK24" s="26">
        <f>SUM(AK25:AK26)</f>
        <v>134.74575997449995</v>
      </c>
      <c r="AL24" s="27"/>
      <c r="AM24" s="26">
        <f t="shared" si="16"/>
        <v>0</v>
      </c>
      <c r="AN24" s="26">
        <f t="shared" si="16"/>
        <v>0</v>
      </c>
      <c r="AO24" s="26">
        <f t="shared" si="16"/>
        <v>0</v>
      </c>
      <c r="AP24" s="26">
        <f t="shared" si="16"/>
        <v>0</v>
      </c>
      <c r="AQ24" s="26">
        <f t="shared" si="16"/>
        <v>33.223582787000005</v>
      </c>
      <c r="AR24" s="26">
        <f t="shared" si="16"/>
        <v>405.33255551849999</v>
      </c>
      <c r="AS24" s="26">
        <f t="shared" si="16"/>
        <v>415.44210715623751</v>
      </c>
      <c r="AT24" s="26">
        <f t="shared" si="16"/>
        <v>779.98880472349981</v>
      </c>
      <c r="AU24" s="26">
        <f t="shared" si="16"/>
        <v>134.74575997449995</v>
      </c>
    </row>
    <row r="25" spans="1:47" ht="14.5" customHeight="1">
      <c r="B25" s="19" t="s">
        <v>211</v>
      </c>
      <c r="C25" s="2" t="s">
        <v>30</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33.223582787000005</v>
      </c>
      <c r="Y25" s="24">
        <v>93.237388598999999</v>
      </c>
      <c r="Z25" s="24">
        <v>97.452720594499993</v>
      </c>
      <c r="AA25" s="24">
        <v>127.76853905249999</v>
      </c>
      <c r="AB25" s="24">
        <v>86.873907272500006</v>
      </c>
      <c r="AC25" s="24">
        <v>84.664655405737506</v>
      </c>
      <c r="AD25" s="24">
        <v>100.15435884349999</v>
      </c>
      <c r="AE25" s="24">
        <v>123.27535863599999</v>
      </c>
      <c r="AF25" s="24">
        <v>88.783997041500001</v>
      </c>
      <c r="AG25" s="24">
        <v>93.303660248999989</v>
      </c>
      <c r="AH25" s="24">
        <v>95.564835340499997</v>
      </c>
      <c r="AI25" s="24">
        <v>112.84517239799999</v>
      </c>
      <c r="AJ25" s="24">
        <v>101.290612525</v>
      </c>
      <c r="AK25" s="24">
        <v>70.786152843999972</v>
      </c>
      <c r="AL25" s="24"/>
      <c r="AM25" s="24">
        <f t="shared" si="16"/>
        <v>0</v>
      </c>
      <c r="AN25" s="24">
        <f t="shared" si="16"/>
        <v>0</v>
      </c>
      <c r="AO25" s="24">
        <f t="shared" si="16"/>
        <v>0</v>
      </c>
      <c r="AP25" s="24">
        <f t="shared" si="16"/>
        <v>0</v>
      </c>
      <c r="AQ25" s="24">
        <f t="shared" si="16"/>
        <v>33.223582787000005</v>
      </c>
      <c r="AR25" s="24">
        <f t="shared" si="16"/>
        <v>405.33255551849999</v>
      </c>
      <c r="AS25" s="24">
        <f t="shared" si="16"/>
        <v>396.87836992673749</v>
      </c>
      <c r="AT25" s="24">
        <f t="shared" si="16"/>
        <v>403.00428051250003</v>
      </c>
      <c r="AU25" s="24">
        <f t="shared" si="16"/>
        <v>70.786152843999972</v>
      </c>
    </row>
    <row r="26" spans="1:47" ht="14.5" customHeight="1">
      <c r="B26" s="19" t="s">
        <v>212</v>
      </c>
      <c r="C26" s="2" t="s">
        <v>30</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0</v>
      </c>
      <c r="AC26" s="24">
        <v>0</v>
      </c>
      <c r="AD26" s="24">
        <v>0</v>
      </c>
      <c r="AE26" s="24">
        <v>0</v>
      </c>
      <c r="AF26" s="24">
        <v>18.563737229499999</v>
      </c>
      <c r="AG26" s="24">
        <v>86.471255900000003</v>
      </c>
      <c r="AH26" s="24">
        <v>89.525271696999994</v>
      </c>
      <c r="AI26" s="24">
        <v>105.697943201</v>
      </c>
      <c r="AJ26" s="24">
        <v>95.290053412999924</v>
      </c>
      <c r="AK26" s="24">
        <v>63.959607130499968</v>
      </c>
      <c r="AL26" s="24"/>
      <c r="AM26" s="24">
        <f t="shared" si="16"/>
        <v>0</v>
      </c>
      <c r="AN26" s="24">
        <f t="shared" si="16"/>
        <v>0</v>
      </c>
      <c r="AO26" s="24">
        <f t="shared" si="16"/>
        <v>0</v>
      </c>
      <c r="AP26" s="24">
        <f t="shared" si="16"/>
        <v>0</v>
      </c>
      <c r="AQ26" s="24">
        <f t="shared" si="16"/>
        <v>0</v>
      </c>
      <c r="AR26" s="24">
        <f t="shared" si="16"/>
        <v>0</v>
      </c>
      <c r="AS26" s="24">
        <f t="shared" si="16"/>
        <v>18.563737229499999</v>
      </c>
      <c r="AT26" s="24">
        <f t="shared" si="16"/>
        <v>376.98452421099989</v>
      </c>
      <c r="AU26" s="24">
        <f t="shared" si="16"/>
        <v>63.959607130499968</v>
      </c>
    </row>
    <row r="27" spans="1:47" s="13" customFormat="1" ht="14.5" customHeight="1">
      <c r="A27" s="10"/>
      <c r="B27" s="37" t="s">
        <v>33</v>
      </c>
      <c r="C27" s="38" t="s">
        <v>39</v>
      </c>
      <c r="D27" s="38"/>
      <c r="E27" s="39">
        <f t="shared" ref="E27:AJ27" si="18">SUM(E28:E32)</f>
        <v>102.34663397200003</v>
      </c>
      <c r="F27" s="39">
        <f t="shared" si="18"/>
        <v>71.745202478000024</v>
      </c>
      <c r="G27" s="39">
        <f t="shared" si="18"/>
        <v>65.478555490420732</v>
      </c>
      <c r="H27" s="39">
        <f t="shared" si="18"/>
        <v>97.740862134660915</v>
      </c>
      <c r="I27" s="39">
        <f t="shared" si="18"/>
        <v>107.11479154788744</v>
      </c>
      <c r="J27" s="39">
        <f t="shared" si="18"/>
        <v>86.793985285999995</v>
      </c>
      <c r="K27" s="39">
        <f t="shared" si="18"/>
        <v>69.671103730999988</v>
      </c>
      <c r="L27" s="39">
        <f t="shared" si="18"/>
        <v>109.82499372000004</v>
      </c>
      <c r="M27" s="39">
        <f t="shared" si="18"/>
        <v>132.95823058819187</v>
      </c>
      <c r="N27" s="39">
        <f t="shared" si="18"/>
        <v>97.679108496999959</v>
      </c>
      <c r="O27" s="39">
        <f t="shared" si="18"/>
        <v>73.618907323000002</v>
      </c>
      <c r="P27" s="39">
        <f t="shared" si="18"/>
        <v>165.36978031599998</v>
      </c>
      <c r="Q27" s="39">
        <f t="shared" si="18"/>
        <v>225.92133086336003</v>
      </c>
      <c r="R27" s="39">
        <f t="shared" si="18"/>
        <v>180.56596539778334</v>
      </c>
      <c r="S27" s="39">
        <f t="shared" si="18"/>
        <v>172.35000326715399</v>
      </c>
      <c r="T27" s="39">
        <f t="shared" si="18"/>
        <v>221.02303184899998</v>
      </c>
      <c r="U27" s="39">
        <f t="shared" si="18"/>
        <v>209.7854233474516</v>
      </c>
      <c r="V27" s="39">
        <f t="shared" si="18"/>
        <v>169.76182020249996</v>
      </c>
      <c r="W27" s="39">
        <f t="shared" si="18"/>
        <v>180.03637557999988</v>
      </c>
      <c r="X27" s="39">
        <f t="shared" si="18"/>
        <v>205.1267241952543</v>
      </c>
      <c r="Y27" s="39">
        <f t="shared" si="18"/>
        <v>249.25761721950005</v>
      </c>
      <c r="Z27" s="39">
        <f t="shared" si="18"/>
        <v>168.395272121</v>
      </c>
      <c r="AA27" s="39">
        <f t="shared" si="18"/>
        <v>169.46738254229999</v>
      </c>
      <c r="AB27" s="39">
        <f t="shared" si="18"/>
        <v>231.25629023600001</v>
      </c>
      <c r="AC27" s="39">
        <f t="shared" si="18"/>
        <v>262.74086326655106</v>
      </c>
      <c r="AD27" s="39">
        <f t="shared" si="18"/>
        <v>189.51526218438613</v>
      </c>
      <c r="AE27" s="39">
        <f t="shared" si="18"/>
        <v>175.64851088993439</v>
      </c>
      <c r="AF27" s="39">
        <f t="shared" si="18"/>
        <v>219.42069477349997</v>
      </c>
      <c r="AG27" s="39">
        <f t="shared" si="18"/>
        <v>271.20006154213428</v>
      </c>
      <c r="AH27" s="39">
        <f t="shared" si="18"/>
        <v>173.44608040450024</v>
      </c>
      <c r="AI27" s="39">
        <f t="shared" si="18"/>
        <v>174.04275281849996</v>
      </c>
      <c r="AJ27" s="39">
        <f t="shared" si="18"/>
        <v>196.54232516249994</v>
      </c>
      <c r="AK27" s="39">
        <f>SUM(AK28:AK32)</f>
        <v>243.69473206650002</v>
      </c>
      <c r="AL27" s="27"/>
      <c r="AM27" s="39">
        <f t="shared" si="16"/>
        <v>337.31125407508171</v>
      </c>
      <c r="AN27" s="39">
        <f t="shared" si="16"/>
        <v>373.40487428488746</v>
      </c>
      <c r="AO27" s="39">
        <f t="shared" si="16"/>
        <v>469.62602672419177</v>
      </c>
      <c r="AP27" s="39">
        <f t="shared" si="16"/>
        <v>799.86033137729726</v>
      </c>
      <c r="AQ27" s="39">
        <f t="shared" si="16"/>
        <v>764.71034332520571</v>
      </c>
      <c r="AR27" s="39">
        <f t="shared" si="16"/>
        <v>818.37656211880005</v>
      </c>
      <c r="AS27" s="39">
        <f t="shared" si="16"/>
        <v>847.32533111437147</v>
      </c>
      <c r="AT27" s="39">
        <f t="shared" si="16"/>
        <v>815.23121992763436</v>
      </c>
      <c r="AU27" s="39">
        <f t="shared" si="16"/>
        <v>243.69473206650002</v>
      </c>
    </row>
    <row r="28" spans="1:47" ht="14.5" customHeight="1">
      <c r="B28" s="19" t="s">
        <v>150</v>
      </c>
      <c r="C28" s="2" t="s">
        <v>30</v>
      </c>
      <c r="E28" s="24">
        <v>18.403347713000002</v>
      </c>
      <c r="F28" s="24">
        <v>9.511548365000003</v>
      </c>
      <c r="G28" s="24">
        <v>18.081479077420713</v>
      </c>
      <c r="H28" s="24">
        <v>22.415952402660903</v>
      </c>
      <c r="I28" s="24">
        <v>21.167881071778808</v>
      </c>
      <c r="J28" s="24">
        <v>11.111319499</v>
      </c>
      <c r="K28" s="24">
        <v>21.967643976000002</v>
      </c>
      <c r="L28" s="24">
        <v>23.149158327000006</v>
      </c>
      <c r="M28" s="24">
        <v>14.425584982191872</v>
      </c>
      <c r="N28" s="24">
        <v>5.9954812389999965</v>
      </c>
      <c r="O28" s="24">
        <v>12.438578973999997</v>
      </c>
      <c r="P28" s="24">
        <v>18.636699837999995</v>
      </c>
      <c r="Q28" s="24">
        <v>16.405737285999997</v>
      </c>
      <c r="R28" s="24">
        <v>7.7724680670000037</v>
      </c>
      <c r="S28" s="24">
        <v>16.205849155000006</v>
      </c>
      <c r="T28" s="24">
        <v>20.165612955000007</v>
      </c>
      <c r="U28" s="24">
        <v>9.898843821392127</v>
      </c>
      <c r="V28" s="24">
        <v>6.8430650940000017</v>
      </c>
      <c r="W28" s="24">
        <v>18.284516366000013</v>
      </c>
      <c r="X28" s="24">
        <v>18.812486006754256</v>
      </c>
      <c r="Y28" s="24">
        <v>18.310626750999997</v>
      </c>
      <c r="Z28" s="24">
        <v>7.0829660300000006</v>
      </c>
      <c r="AA28" s="24">
        <v>15.682624779299999</v>
      </c>
      <c r="AB28" s="24">
        <v>13.846</v>
      </c>
      <c r="AC28" s="24">
        <v>17.232245243551002</v>
      </c>
      <c r="AD28" s="24">
        <v>8.4918068473861332</v>
      </c>
      <c r="AE28" s="24">
        <v>18.222132248434391</v>
      </c>
      <c r="AF28" s="24">
        <v>20.768073887</v>
      </c>
      <c r="AG28" s="24">
        <v>19.427397032134465</v>
      </c>
      <c r="AH28" s="24">
        <v>6.6394923699999993</v>
      </c>
      <c r="AI28" s="24">
        <v>17.660385907999995</v>
      </c>
      <c r="AJ28" s="24">
        <v>16.999268195999992</v>
      </c>
      <c r="AK28" s="24">
        <v>11.383184715999999</v>
      </c>
      <c r="AL28" s="24"/>
      <c r="AM28" s="24">
        <f t="shared" si="16"/>
        <v>68.412327558081628</v>
      </c>
      <c r="AN28" s="24">
        <f t="shared" si="16"/>
        <v>77.396002873778826</v>
      </c>
      <c r="AO28" s="24">
        <f t="shared" si="16"/>
        <v>51.496345033191858</v>
      </c>
      <c r="AP28" s="24">
        <f t="shared" si="16"/>
        <v>60.549667463000013</v>
      </c>
      <c r="AQ28" s="24">
        <f t="shared" si="16"/>
        <v>53.838911288146399</v>
      </c>
      <c r="AR28" s="24">
        <f t="shared" si="16"/>
        <v>54.922217560299998</v>
      </c>
      <c r="AS28" s="24">
        <f t="shared" si="16"/>
        <v>64.714258226371527</v>
      </c>
      <c r="AT28" s="24">
        <f t="shared" si="16"/>
        <v>60.726543506134448</v>
      </c>
      <c r="AU28" s="24">
        <f t="shared" si="16"/>
        <v>11.383184715999999</v>
      </c>
    </row>
    <row r="29" spans="1:47" ht="14.5" customHeight="1">
      <c r="B29" s="19" t="s">
        <v>213</v>
      </c>
      <c r="C29" s="2" t="s">
        <v>156</v>
      </c>
      <c r="E29" s="24">
        <v>0</v>
      </c>
      <c r="F29" s="24">
        <v>0</v>
      </c>
      <c r="G29" s="24">
        <v>0</v>
      </c>
      <c r="H29" s="24">
        <v>0</v>
      </c>
      <c r="I29" s="24">
        <v>0</v>
      </c>
      <c r="J29" s="24">
        <v>0</v>
      </c>
      <c r="K29" s="24">
        <v>0</v>
      </c>
      <c r="L29" s="24">
        <v>0</v>
      </c>
      <c r="M29" s="24">
        <v>0</v>
      </c>
      <c r="N29" s="24">
        <v>0</v>
      </c>
      <c r="O29" s="24">
        <v>0</v>
      </c>
      <c r="P29" s="24">
        <v>33.228850000000001</v>
      </c>
      <c r="Q29" s="24">
        <v>106.04991674236</v>
      </c>
      <c r="R29" s="24">
        <v>90.311484344783338</v>
      </c>
      <c r="S29" s="24">
        <v>107.77055697615398</v>
      </c>
      <c r="T29" s="24">
        <v>109.90416408799999</v>
      </c>
      <c r="U29" s="24">
        <v>87.927130120499996</v>
      </c>
      <c r="V29" s="24">
        <v>85.358511507499969</v>
      </c>
      <c r="W29" s="24">
        <v>106.56241017099988</v>
      </c>
      <c r="X29" s="24">
        <v>98.360977624499995</v>
      </c>
      <c r="Y29" s="24">
        <v>101.29454627350002</v>
      </c>
      <c r="Z29" s="24">
        <v>91.037399086999997</v>
      </c>
      <c r="AA29" s="24">
        <v>104.837260081</v>
      </c>
      <c r="AB29" s="24">
        <v>92.914157110000005</v>
      </c>
      <c r="AC29" s="24">
        <v>102.75742910300001</v>
      </c>
      <c r="AD29" s="24">
        <v>98.557945638000007</v>
      </c>
      <c r="AE29" s="24">
        <v>102.5013520625</v>
      </c>
      <c r="AF29" s="24">
        <v>95.953299269499979</v>
      </c>
      <c r="AG29" s="24">
        <v>106.63531331099983</v>
      </c>
      <c r="AH29" s="24">
        <v>86.604200702500222</v>
      </c>
      <c r="AI29" s="24">
        <v>96.592066257499994</v>
      </c>
      <c r="AJ29" s="24">
        <v>108.03533114249994</v>
      </c>
      <c r="AK29" s="24">
        <v>91.230285023500002</v>
      </c>
      <c r="AL29" s="24"/>
      <c r="AM29" s="24">
        <f t="shared" ref="AM29:AU34" si="19">SUMIF($7:$7,AM$8,29:29)</f>
        <v>0</v>
      </c>
      <c r="AN29" s="24">
        <f t="shared" si="19"/>
        <v>0</v>
      </c>
      <c r="AO29" s="24">
        <f t="shared" si="19"/>
        <v>33.228850000000001</v>
      </c>
      <c r="AP29" s="24">
        <f t="shared" si="19"/>
        <v>414.03612215129738</v>
      </c>
      <c r="AQ29" s="24">
        <f t="shared" si="19"/>
        <v>378.20902942349983</v>
      </c>
      <c r="AR29" s="24">
        <f t="shared" si="19"/>
        <v>390.08336255150004</v>
      </c>
      <c r="AS29" s="24">
        <f t="shared" si="19"/>
        <v>399.77002607300005</v>
      </c>
      <c r="AT29" s="24">
        <f t="shared" si="19"/>
        <v>397.86691141350002</v>
      </c>
      <c r="AU29" s="24">
        <f t="shared" si="19"/>
        <v>91.230285023500002</v>
      </c>
    </row>
    <row r="30" spans="1:47" ht="14.5" customHeight="1">
      <c r="B30" s="19" t="s">
        <v>214</v>
      </c>
      <c r="C30" s="2" t="s">
        <v>158</v>
      </c>
      <c r="E30" s="24">
        <v>17.881258887000005</v>
      </c>
      <c r="F30" s="24">
        <v>7.398755174999998</v>
      </c>
      <c r="G30" s="24">
        <v>2.2592547730000008</v>
      </c>
      <c r="H30" s="24">
        <v>21.104244768999997</v>
      </c>
      <c r="I30" s="24">
        <v>22.031235918263402</v>
      </c>
      <c r="J30" s="24">
        <v>16.111693872999989</v>
      </c>
      <c r="K30" s="24">
        <v>4.1156126320000022</v>
      </c>
      <c r="L30" s="24">
        <v>15.046821500000005</v>
      </c>
      <c r="M30" s="24">
        <v>34.305815533000001</v>
      </c>
      <c r="N30" s="24">
        <v>27.109515878999989</v>
      </c>
      <c r="O30" s="24">
        <v>15.082692380999998</v>
      </c>
      <c r="P30" s="24">
        <v>22.401881381999996</v>
      </c>
      <c r="Q30" s="24">
        <v>20.943532051999988</v>
      </c>
      <c r="R30" s="24">
        <v>13.535635166000013</v>
      </c>
      <c r="S30" s="24">
        <v>4.110120231999999</v>
      </c>
      <c r="T30" s="24">
        <v>16.932454668999991</v>
      </c>
      <c r="U30" s="24">
        <v>39.339371011559486</v>
      </c>
      <c r="V30" s="24">
        <v>29.531807808999982</v>
      </c>
      <c r="W30" s="24">
        <v>15.262644173000007</v>
      </c>
      <c r="X30" s="24">
        <v>23.96993619500001</v>
      </c>
      <c r="Y30" s="24">
        <v>35.158565288999995</v>
      </c>
      <c r="Z30" s="24">
        <v>21.515604884000002</v>
      </c>
      <c r="AA30" s="24">
        <v>12.032043047</v>
      </c>
      <c r="AB30" s="24">
        <v>34.429616149000005</v>
      </c>
      <c r="AC30" s="24">
        <v>41.922292406000004</v>
      </c>
      <c r="AD30" s="24">
        <v>29.070258342000002</v>
      </c>
      <c r="AE30" s="24">
        <v>16.045709294000002</v>
      </c>
      <c r="AF30" s="24">
        <v>31.213026888000002</v>
      </c>
      <c r="AG30" s="24">
        <v>37.729126253999993</v>
      </c>
      <c r="AH30" s="24">
        <v>21.044797814000006</v>
      </c>
      <c r="AI30" s="24">
        <v>15.079758018999998</v>
      </c>
      <c r="AJ30" s="24">
        <v>14.132325600999994</v>
      </c>
      <c r="AK30" s="24">
        <v>33.355542727000007</v>
      </c>
      <c r="AL30" s="24"/>
      <c r="AM30" s="24">
        <f t="shared" si="19"/>
        <v>48.643513604000006</v>
      </c>
      <c r="AN30" s="24">
        <f t="shared" si="19"/>
        <v>57.3053639232634</v>
      </c>
      <c r="AO30" s="24">
        <f t="shared" si="19"/>
        <v>98.899905174999986</v>
      </c>
      <c r="AP30" s="24">
        <f t="shared" si="19"/>
        <v>55.521742118999995</v>
      </c>
      <c r="AQ30" s="24">
        <f t="shared" si="19"/>
        <v>108.10375918855948</v>
      </c>
      <c r="AR30" s="24">
        <f t="shared" si="19"/>
        <v>103.13582936899999</v>
      </c>
      <c r="AS30" s="24">
        <f t="shared" si="19"/>
        <v>118.25128693000002</v>
      </c>
      <c r="AT30" s="24">
        <f t="shared" si="19"/>
        <v>87.986007687999987</v>
      </c>
      <c r="AU30" s="24">
        <f t="shared" si="19"/>
        <v>33.355542727000007</v>
      </c>
    </row>
    <row r="31" spans="1:47" ht="14.5" customHeight="1">
      <c r="B31" s="19" t="s">
        <v>168</v>
      </c>
      <c r="C31" s="2" t="s">
        <v>158</v>
      </c>
      <c r="E31" s="24">
        <v>66.062027372000031</v>
      </c>
      <c r="F31" s="24">
        <v>54.834898938000023</v>
      </c>
      <c r="G31" s="24">
        <v>45.137821640000013</v>
      </c>
      <c r="H31" s="24">
        <v>54.220664963000011</v>
      </c>
      <c r="I31" s="24">
        <v>63.915674557845222</v>
      </c>
      <c r="J31" s="24">
        <v>52.558257271000009</v>
      </c>
      <c r="K31" s="24">
        <v>43.587847122999989</v>
      </c>
      <c r="L31" s="24">
        <v>54.713233583000012</v>
      </c>
      <c r="M31" s="24">
        <v>64.129546637000033</v>
      </c>
      <c r="N31" s="24">
        <v>52.00871906899998</v>
      </c>
      <c r="O31" s="24">
        <v>45.087578227000002</v>
      </c>
      <c r="P31" s="24">
        <v>59.216794389999983</v>
      </c>
      <c r="Q31" s="24">
        <v>55.90510426700002</v>
      </c>
      <c r="R31" s="24">
        <v>53.005494109999987</v>
      </c>
      <c r="S31" s="24">
        <v>42.873943775999997</v>
      </c>
      <c r="T31" s="24">
        <v>51.403200353999999</v>
      </c>
      <c r="U31" s="24">
        <v>61.438596776999987</v>
      </c>
      <c r="V31" s="24">
        <v>48.028435792000003</v>
      </c>
      <c r="W31" s="24">
        <v>39.926804869999991</v>
      </c>
      <c r="X31" s="24">
        <v>41.557475208</v>
      </c>
      <c r="Y31" s="24">
        <v>46.759967815000003</v>
      </c>
      <c r="Z31" s="24">
        <v>37.697455414000004</v>
      </c>
      <c r="AA31" s="24">
        <v>34.575579474000001</v>
      </c>
      <c r="AB31" s="24">
        <v>46.732115144000005</v>
      </c>
      <c r="AC31" s="24">
        <v>51.125317543999998</v>
      </c>
      <c r="AD31" s="24">
        <v>41.485778537000009</v>
      </c>
      <c r="AE31" s="24">
        <v>35.877629431999999</v>
      </c>
      <c r="AF31" s="24">
        <v>39.222364628000001</v>
      </c>
      <c r="AG31" s="24">
        <v>63.262955196999989</v>
      </c>
      <c r="AH31" s="24">
        <v>51.165731896000004</v>
      </c>
      <c r="AI31" s="24">
        <v>41.022749335</v>
      </c>
      <c r="AJ31" s="24">
        <v>41.757493057000012</v>
      </c>
      <c r="AK31" s="24">
        <v>47.624382450999995</v>
      </c>
      <c r="AL31" s="24"/>
      <c r="AM31" s="24">
        <f t="shared" si="19"/>
        <v>220.25541291300007</v>
      </c>
      <c r="AN31" s="24">
        <f t="shared" si="19"/>
        <v>214.77501253484522</v>
      </c>
      <c r="AO31" s="24">
        <f t="shared" si="19"/>
        <v>220.44263832300001</v>
      </c>
      <c r="AP31" s="24">
        <f t="shared" si="19"/>
        <v>203.18774250700002</v>
      </c>
      <c r="AQ31" s="24">
        <f t="shared" si="19"/>
        <v>190.95131264699998</v>
      </c>
      <c r="AR31" s="24">
        <f t="shared" si="19"/>
        <v>165.765117847</v>
      </c>
      <c r="AS31" s="24">
        <f t="shared" si="19"/>
        <v>167.711090141</v>
      </c>
      <c r="AT31" s="24">
        <f t="shared" si="19"/>
        <v>197.208929485</v>
      </c>
      <c r="AU31" s="24">
        <f t="shared" si="19"/>
        <v>47.624382450999995</v>
      </c>
    </row>
    <row r="32" spans="1:47" ht="14.5" customHeight="1">
      <c r="B32" s="19" t="s">
        <v>215</v>
      </c>
      <c r="C32" s="2" t="s">
        <v>158</v>
      </c>
      <c r="E32" s="24">
        <v>0</v>
      </c>
      <c r="F32" s="24">
        <v>0</v>
      </c>
      <c r="G32" s="24">
        <v>0</v>
      </c>
      <c r="H32" s="24">
        <v>0</v>
      </c>
      <c r="I32" s="24">
        <v>0</v>
      </c>
      <c r="J32" s="24">
        <v>7.0127146429999963</v>
      </c>
      <c r="K32" s="24">
        <v>0</v>
      </c>
      <c r="L32" s="24">
        <v>16.915780310000009</v>
      </c>
      <c r="M32" s="24">
        <v>20.097283435999966</v>
      </c>
      <c r="N32" s="24">
        <v>12.565392309999998</v>
      </c>
      <c r="O32" s="24">
        <v>1.0100577410000002</v>
      </c>
      <c r="P32" s="24">
        <v>31.885554706000004</v>
      </c>
      <c r="Q32" s="24">
        <v>26.617040516000017</v>
      </c>
      <c r="R32" s="24">
        <v>15.940883710000005</v>
      </c>
      <c r="S32" s="24">
        <v>1.3895331279999994</v>
      </c>
      <c r="T32" s="24">
        <v>22.617599783000014</v>
      </c>
      <c r="U32" s="24">
        <v>11.181481617000001</v>
      </c>
      <c r="V32" s="24">
        <v>0</v>
      </c>
      <c r="W32" s="24">
        <v>0</v>
      </c>
      <c r="X32" s="24">
        <v>22.425849161000023</v>
      </c>
      <c r="Y32" s="24">
        <v>47.733911091000003</v>
      </c>
      <c r="Z32" s="24">
        <v>11.061846706000001</v>
      </c>
      <c r="AA32" s="24">
        <v>2.3398751610000001</v>
      </c>
      <c r="AB32" s="24">
        <v>43.334401832999994</v>
      </c>
      <c r="AC32" s="24">
        <v>49.703578969999995</v>
      </c>
      <c r="AD32" s="24">
        <v>11.90947282</v>
      </c>
      <c r="AE32" s="24">
        <v>3.0016878529999995</v>
      </c>
      <c r="AF32" s="24">
        <v>32.263930101</v>
      </c>
      <c r="AG32" s="24">
        <v>44.14526974799999</v>
      </c>
      <c r="AH32" s="24">
        <v>7.9918576220000004</v>
      </c>
      <c r="AI32" s="24">
        <v>3.6877932990000004</v>
      </c>
      <c r="AJ32" s="24">
        <v>15.617907165999995</v>
      </c>
      <c r="AK32" s="24">
        <v>60.101337149000003</v>
      </c>
      <c r="AL32" s="24"/>
      <c r="AM32" s="24">
        <f t="shared" si="19"/>
        <v>0</v>
      </c>
      <c r="AN32" s="24">
        <f t="shared" si="19"/>
        <v>23.928494953000005</v>
      </c>
      <c r="AO32" s="24">
        <f t="shared" si="19"/>
        <v>65.558288192999967</v>
      </c>
      <c r="AP32" s="24">
        <f t="shared" si="19"/>
        <v>66.565057137000039</v>
      </c>
      <c r="AQ32" s="24">
        <f t="shared" si="19"/>
        <v>33.607330778000026</v>
      </c>
      <c r="AR32" s="24">
        <f t="shared" si="19"/>
        <v>104.470034791</v>
      </c>
      <c r="AS32" s="24">
        <f t="shared" si="19"/>
        <v>96.878669743999993</v>
      </c>
      <c r="AT32" s="24">
        <f t="shared" si="19"/>
        <v>71.442827834999974</v>
      </c>
      <c r="AU32" s="24">
        <f t="shared" si="19"/>
        <v>60.101337149000003</v>
      </c>
    </row>
    <row r="33" spans="1:47" s="13" customFormat="1" ht="14.5" customHeight="1">
      <c r="A33" s="10"/>
      <c r="B33" s="37" t="s">
        <v>34</v>
      </c>
      <c r="C33" s="38" t="s">
        <v>39</v>
      </c>
      <c r="D33" s="38"/>
      <c r="E33" s="39">
        <f>SUM(E34)</f>
        <v>0</v>
      </c>
      <c r="F33" s="39">
        <f t="shared" ref="F33:AJ33" si="20">SUM(F34)</f>
        <v>0</v>
      </c>
      <c r="G33" s="39">
        <f t="shared" si="20"/>
        <v>0</v>
      </c>
      <c r="H33" s="39">
        <f t="shared" si="20"/>
        <v>0</v>
      </c>
      <c r="I33" s="39">
        <f t="shared" si="20"/>
        <v>0</v>
      </c>
      <c r="J33" s="39">
        <f t="shared" si="20"/>
        <v>0</v>
      </c>
      <c r="K33" s="39">
        <f t="shared" si="20"/>
        <v>0</v>
      </c>
      <c r="L33" s="39">
        <f t="shared" si="20"/>
        <v>0</v>
      </c>
      <c r="M33" s="39">
        <f t="shared" si="20"/>
        <v>0</v>
      </c>
      <c r="N33" s="39">
        <f t="shared" si="20"/>
        <v>0</v>
      </c>
      <c r="O33" s="39">
        <f t="shared" si="20"/>
        <v>0</v>
      </c>
      <c r="P33" s="39">
        <f t="shared" si="20"/>
        <v>0</v>
      </c>
      <c r="Q33" s="39">
        <f t="shared" si="20"/>
        <v>0</v>
      </c>
      <c r="R33" s="39">
        <f t="shared" si="20"/>
        <v>0</v>
      </c>
      <c r="S33" s="39">
        <f t="shared" si="20"/>
        <v>0</v>
      </c>
      <c r="T33" s="39">
        <f t="shared" si="20"/>
        <v>0</v>
      </c>
      <c r="U33" s="39">
        <f t="shared" si="20"/>
        <v>0</v>
      </c>
      <c r="V33" s="39">
        <f t="shared" si="20"/>
        <v>0</v>
      </c>
      <c r="W33" s="39">
        <f t="shared" si="20"/>
        <v>0</v>
      </c>
      <c r="X33" s="39">
        <f t="shared" si="20"/>
        <v>185.25423322099999</v>
      </c>
      <c r="Y33" s="39">
        <f t="shared" si="20"/>
        <v>394.69621154999987</v>
      </c>
      <c r="Z33" s="39">
        <f t="shared" si="20"/>
        <v>479.07490963499998</v>
      </c>
      <c r="AA33" s="39">
        <f t="shared" si="20"/>
        <v>432.34552302899999</v>
      </c>
      <c r="AB33" s="39">
        <f t="shared" si="20"/>
        <v>503.11669571499993</v>
      </c>
      <c r="AC33" s="39">
        <f t="shared" si="20"/>
        <v>446.99181094700003</v>
      </c>
      <c r="AD33" s="39">
        <f t="shared" si="20"/>
        <v>339.42441668700008</v>
      </c>
      <c r="AE33" s="39">
        <f t="shared" si="20"/>
        <v>435.264906559</v>
      </c>
      <c r="AF33" s="39">
        <f t="shared" si="20"/>
        <v>530.73889689800001</v>
      </c>
      <c r="AG33" s="39">
        <f t="shared" si="20"/>
        <v>375.94781633299971</v>
      </c>
      <c r="AH33" s="39">
        <f t="shared" si="20"/>
        <v>301.59885521300038</v>
      </c>
      <c r="AI33" s="39">
        <f t="shared" si="20"/>
        <v>488.3880745570001</v>
      </c>
      <c r="AJ33" s="39">
        <f t="shared" si="20"/>
        <v>502.2069636619994</v>
      </c>
      <c r="AK33" s="39">
        <f>SUM(AK34)</f>
        <v>388.25286029699959</v>
      </c>
      <c r="AL33" s="27"/>
      <c r="AM33" s="39">
        <f t="shared" si="19"/>
        <v>0</v>
      </c>
      <c r="AN33" s="39">
        <f t="shared" si="19"/>
        <v>0</v>
      </c>
      <c r="AO33" s="39">
        <f t="shared" si="19"/>
        <v>0</v>
      </c>
      <c r="AP33" s="39">
        <f t="shared" si="19"/>
        <v>0</v>
      </c>
      <c r="AQ33" s="39">
        <f t="shared" si="19"/>
        <v>185.25423322099999</v>
      </c>
      <c r="AR33" s="39">
        <f t="shared" si="19"/>
        <v>1809.2333399289996</v>
      </c>
      <c r="AS33" s="39">
        <f t="shared" si="19"/>
        <v>1752.4200310910001</v>
      </c>
      <c r="AT33" s="39">
        <f t="shared" si="19"/>
        <v>1668.1417097649996</v>
      </c>
      <c r="AU33" s="39">
        <f t="shared" si="19"/>
        <v>388.25286029699959</v>
      </c>
    </row>
    <row r="34" spans="1:47" ht="14.5" customHeight="1">
      <c r="B34" s="20" t="s">
        <v>216</v>
      </c>
      <c r="C34" s="17" t="s">
        <v>30</v>
      </c>
      <c r="D34" s="17"/>
      <c r="E34" s="28">
        <v>0</v>
      </c>
      <c r="F34" s="28">
        <v>0</v>
      </c>
      <c r="G34" s="28">
        <v>0</v>
      </c>
      <c r="H34" s="28">
        <v>0</v>
      </c>
      <c r="I34" s="28">
        <v>0</v>
      </c>
      <c r="J34" s="28">
        <v>0</v>
      </c>
      <c r="K34" s="28">
        <v>0</v>
      </c>
      <c r="L34" s="28">
        <v>0</v>
      </c>
      <c r="M34" s="28">
        <v>0</v>
      </c>
      <c r="N34" s="28">
        <v>0</v>
      </c>
      <c r="O34" s="28">
        <v>0</v>
      </c>
      <c r="P34" s="28">
        <v>0</v>
      </c>
      <c r="Q34" s="28">
        <v>0</v>
      </c>
      <c r="R34" s="28">
        <v>0</v>
      </c>
      <c r="S34" s="28">
        <v>0</v>
      </c>
      <c r="T34" s="28">
        <v>0</v>
      </c>
      <c r="U34" s="28">
        <v>0</v>
      </c>
      <c r="V34" s="28">
        <v>0</v>
      </c>
      <c r="W34" s="28">
        <v>0</v>
      </c>
      <c r="X34" s="28">
        <v>185.25423322099999</v>
      </c>
      <c r="Y34" s="28">
        <v>394.69621154999987</v>
      </c>
      <c r="Z34" s="28">
        <v>479.07490963499998</v>
      </c>
      <c r="AA34" s="28">
        <v>432.34552302899999</v>
      </c>
      <c r="AB34" s="28">
        <v>503.11669571499993</v>
      </c>
      <c r="AC34" s="28">
        <v>446.99181094700003</v>
      </c>
      <c r="AD34" s="28">
        <v>339.42441668700008</v>
      </c>
      <c r="AE34" s="28">
        <v>435.264906559</v>
      </c>
      <c r="AF34" s="28">
        <v>530.73889689800001</v>
      </c>
      <c r="AG34" s="28">
        <v>375.94781633299971</v>
      </c>
      <c r="AH34" s="28">
        <v>301.59885521300038</v>
      </c>
      <c r="AI34" s="28">
        <v>488.3880745570001</v>
      </c>
      <c r="AJ34" s="28">
        <v>502.2069636619994</v>
      </c>
      <c r="AK34" s="28">
        <v>388.25286029699959</v>
      </c>
      <c r="AL34" s="24"/>
      <c r="AM34" s="28">
        <f t="shared" si="19"/>
        <v>0</v>
      </c>
      <c r="AN34" s="28">
        <f t="shared" si="19"/>
        <v>0</v>
      </c>
      <c r="AO34" s="28">
        <f t="shared" si="19"/>
        <v>0</v>
      </c>
      <c r="AP34" s="28">
        <f t="shared" si="19"/>
        <v>0</v>
      </c>
      <c r="AQ34" s="28">
        <f t="shared" si="19"/>
        <v>185.25423322099999</v>
      </c>
      <c r="AR34" s="28">
        <f t="shared" si="19"/>
        <v>1809.2333399289996</v>
      </c>
      <c r="AS34" s="28">
        <f t="shared" si="19"/>
        <v>1752.4200310910001</v>
      </c>
      <c r="AT34" s="28">
        <f t="shared" si="19"/>
        <v>1668.1417097649996</v>
      </c>
      <c r="AU34" s="28">
        <f t="shared" si="19"/>
        <v>388.25286029699959</v>
      </c>
    </row>
    <row r="35" spans="1:47" ht="14.5" customHeight="1">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row>
    <row r="36" spans="1:47" ht="14.5" customHeight="1">
      <c r="B36" s="11" t="s">
        <v>217</v>
      </c>
      <c r="C36" s="12" t="s">
        <v>39</v>
      </c>
      <c r="D36" s="12"/>
      <c r="E36" s="25">
        <f t="shared" ref="E36:E37" si="21">SUM(E37)</f>
        <v>0</v>
      </c>
      <c r="F36" s="25">
        <f t="shared" ref="F36:U37" si="22">SUM(F37)</f>
        <v>0</v>
      </c>
      <c r="G36" s="25">
        <f t="shared" si="22"/>
        <v>0</v>
      </c>
      <c r="H36" s="25">
        <f t="shared" si="22"/>
        <v>0</v>
      </c>
      <c r="I36" s="25">
        <f t="shared" si="22"/>
        <v>0</v>
      </c>
      <c r="J36" s="25">
        <f t="shared" si="22"/>
        <v>0</v>
      </c>
      <c r="K36" s="25">
        <f t="shared" si="22"/>
        <v>0</v>
      </c>
      <c r="L36" s="25">
        <f t="shared" si="22"/>
        <v>0</v>
      </c>
      <c r="M36" s="25">
        <f t="shared" si="22"/>
        <v>0</v>
      </c>
      <c r="N36" s="25">
        <f t="shared" si="22"/>
        <v>0</v>
      </c>
      <c r="O36" s="25">
        <f t="shared" si="22"/>
        <v>0</v>
      </c>
      <c r="P36" s="25">
        <f t="shared" si="22"/>
        <v>0</v>
      </c>
      <c r="Q36" s="25">
        <f t="shared" si="22"/>
        <v>0</v>
      </c>
      <c r="R36" s="25">
        <f t="shared" si="22"/>
        <v>0</v>
      </c>
      <c r="S36" s="25">
        <f t="shared" si="22"/>
        <v>0</v>
      </c>
      <c r="T36" s="25">
        <f t="shared" si="22"/>
        <v>0</v>
      </c>
      <c r="U36" s="25">
        <f t="shared" si="22"/>
        <v>0</v>
      </c>
      <c r="V36" s="25">
        <f t="shared" ref="V36:AJ37" si="23">SUM(V37)</f>
        <v>0</v>
      </c>
      <c r="W36" s="25">
        <f t="shared" si="23"/>
        <v>0</v>
      </c>
      <c r="X36" s="25">
        <f t="shared" si="23"/>
        <v>0</v>
      </c>
      <c r="Y36" s="25">
        <f t="shared" si="23"/>
        <v>0</v>
      </c>
      <c r="Z36" s="25">
        <f t="shared" si="23"/>
        <v>0</v>
      </c>
      <c r="AA36" s="25">
        <f t="shared" si="23"/>
        <v>0</v>
      </c>
      <c r="AB36" s="25">
        <f t="shared" si="23"/>
        <v>0</v>
      </c>
      <c r="AC36" s="25">
        <f t="shared" si="23"/>
        <v>0</v>
      </c>
      <c r="AD36" s="25">
        <f t="shared" si="23"/>
        <v>0</v>
      </c>
      <c r="AE36" s="25">
        <f t="shared" si="23"/>
        <v>0</v>
      </c>
      <c r="AF36" s="25">
        <f t="shared" si="23"/>
        <v>0</v>
      </c>
      <c r="AG36" s="25">
        <f t="shared" si="23"/>
        <v>0</v>
      </c>
      <c r="AH36" s="25">
        <f t="shared" si="23"/>
        <v>0</v>
      </c>
      <c r="AI36" s="25">
        <f t="shared" si="23"/>
        <v>0</v>
      </c>
      <c r="AJ36" s="25">
        <f t="shared" si="23"/>
        <v>32.820434318757599</v>
      </c>
      <c r="AK36" s="25">
        <f>SUM(AK37)</f>
        <v>220.91306396841301</v>
      </c>
      <c r="AL36" s="24"/>
      <c r="AM36" s="25">
        <f t="shared" ref="AM36:AU38" si="24">SUMIF($7:$7,AM$8,36:36)</f>
        <v>0</v>
      </c>
      <c r="AN36" s="25">
        <f t="shared" si="24"/>
        <v>0</v>
      </c>
      <c r="AO36" s="25">
        <f t="shared" si="24"/>
        <v>0</v>
      </c>
      <c r="AP36" s="25">
        <f t="shared" si="24"/>
        <v>0</v>
      </c>
      <c r="AQ36" s="25">
        <f t="shared" si="24"/>
        <v>0</v>
      </c>
      <c r="AR36" s="25">
        <f t="shared" si="24"/>
        <v>0</v>
      </c>
      <c r="AS36" s="25">
        <f t="shared" si="24"/>
        <v>0</v>
      </c>
      <c r="AT36" s="25">
        <f t="shared" si="24"/>
        <v>32.820434318757599</v>
      </c>
      <c r="AU36" s="25">
        <f t="shared" si="24"/>
        <v>220.91306396841301</v>
      </c>
    </row>
    <row r="37" spans="1:47" ht="14.5" customHeight="1">
      <c r="B37" s="37" t="s">
        <v>36</v>
      </c>
      <c r="C37" s="38" t="s">
        <v>39</v>
      </c>
      <c r="D37" s="38"/>
      <c r="E37" s="39">
        <f t="shared" si="21"/>
        <v>0</v>
      </c>
      <c r="F37" s="39">
        <f t="shared" si="22"/>
        <v>0</v>
      </c>
      <c r="G37" s="39">
        <f t="shared" si="22"/>
        <v>0</v>
      </c>
      <c r="H37" s="39">
        <f t="shared" si="22"/>
        <v>0</v>
      </c>
      <c r="I37" s="39">
        <f t="shared" si="22"/>
        <v>0</v>
      </c>
      <c r="J37" s="39">
        <f t="shared" si="22"/>
        <v>0</v>
      </c>
      <c r="K37" s="39">
        <f t="shared" si="22"/>
        <v>0</v>
      </c>
      <c r="L37" s="39">
        <f t="shared" si="22"/>
        <v>0</v>
      </c>
      <c r="M37" s="39">
        <f t="shared" si="22"/>
        <v>0</v>
      </c>
      <c r="N37" s="39">
        <f t="shared" si="22"/>
        <v>0</v>
      </c>
      <c r="O37" s="39">
        <f t="shared" si="22"/>
        <v>0</v>
      </c>
      <c r="P37" s="39">
        <f t="shared" si="22"/>
        <v>0</v>
      </c>
      <c r="Q37" s="39">
        <f t="shared" si="22"/>
        <v>0</v>
      </c>
      <c r="R37" s="39">
        <f t="shared" si="22"/>
        <v>0</v>
      </c>
      <c r="S37" s="39">
        <f t="shared" si="22"/>
        <v>0</v>
      </c>
      <c r="T37" s="39">
        <f t="shared" si="22"/>
        <v>0</v>
      </c>
      <c r="U37" s="39">
        <f t="shared" si="22"/>
        <v>0</v>
      </c>
      <c r="V37" s="39">
        <f t="shared" si="23"/>
        <v>0</v>
      </c>
      <c r="W37" s="39">
        <f t="shared" si="23"/>
        <v>0</v>
      </c>
      <c r="X37" s="39">
        <f t="shared" si="23"/>
        <v>0</v>
      </c>
      <c r="Y37" s="39">
        <f t="shared" si="23"/>
        <v>0</v>
      </c>
      <c r="Z37" s="39">
        <f t="shared" si="23"/>
        <v>0</v>
      </c>
      <c r="AA37" s="39">
        <f t="shared" si="23"/>
        <v>0</v>
      </c>
      <c r="AB37" s="39">
        <f t="shared" si="23"/>
        <v>0</v>
      </c>
      <c r="AC37" s="39">
        <f t="shared" si="23"/>
        <v>0</v>
      </c>
      <c r="AD37" s="39">
        <f t="shared" si="23"/>
        <v>0</v>
      </c>
      <c r="AE37" s="39">
        <f t="shared" si="23"/>
        <v>0</v>
      </c>
      <c r="AF37" s="39">
        <f t="shared" si="23"/>
        <v>0</v>
      </c>
      <c r="AG37" s="39">
        <f t="shared" si="23"/>
        <v>0</v>
      </c>
      <c r="AH37" s="39">
        <f t="shared" si="23"/>
        <v>0</v>
      </c>
      <c r="AI37" s="39">
        <f t="shared" si="23"/>
        <v>0</v>
      </c>
      <c r="AJ37" s="39">
        <f t="shared" si="23"/>
        <v>32.820434318757599</v>
      </c>
      <c r="AK37" s="39">
        <f>SUM(AK38)</f>
        <v>220.91306396841301</v>
      </c>
      <c r="AL37" s="24"/>
      <c r="AM37" s="39">
        <f t="shared" si="24"/>
        <v>0</v>
      </c>
      <c r="AN37" s="39">
        <f t="shared" si="24"/>
        <v>0</v>
      </c>
      <c r="AO37" s="39">
        <f t="shared" si="24"/>
        <v>0</v>
      </c>
      <c r="AP37" s="39">
        <f t="shared" si="24"/>
        <v>0</v>
      </c>
      <c r="AQ37" s="39">
        <f t="shared" si="24"/>
        <v>0</v>
      </c>
      <c r="AR37" s="39">
        <f t="shared" si="24"/>
        <v>0</v>
      </c>
      <c r="AS37" s="39">
        <f t="shared" si="24"/>
        <v>0</v>
      </c>
      <c r="AT37" s="39">
        <f t="shared" si="24"/>
        <v>32.820434318757599</v>
      </c>
      <c r="AU37" s="39">
        <f t="shared" si="24"/>
        <v>220.91306396841301</v>
      </c>
    </row>
    <row r="38" spans="1:47" ht="14.5" customHeight="1">
      <c r="B38" s="20" t="s">
        <v>218</v>
      </c>
      <c r="C38" s="17" t="s">
        <v>30</v>
      </c>
      <c r="D38" s="17"/>
      <c r="E38" s="28">
        <v>0</v>
      </c>
      <c r="F38" s="28">
        <v>0</v>
      </c>
      <c r="G38" s="28">
        <v>0</v>
      </c>
      <c r="H38" s="28">
        <v>0</v>
      </c>
      <c r="I38" s="28">
        <v>0</v>
      </c>
      <c r="J38" s="28">
        <v>0</v>
      </c>
      <c r="K38" s="28">
        <v>0</v>
      </c>
      <c r="L38" s="28">
        <v>0</v>
      </c>
      <c r="M38" s="28">
        <v>0</v>
      </c>
      <c r="N38" s="28">
        <v>0</v>
      </c>
      <c r="O38" s="28">
        <v>0</v>
      </c>
      <c r="P38" s="28">
        <v>0</v>
      </c>
      <c r="Q38" s="28">
        <v>0</v>
      </c>
      <c r="R38" s="28">
        <v>0</v>
      </c>
      <c r="S38" s="28">
        <v>0</v>
      </c>
      <c r="T38" s="28">
        <v>0</v>
      </c>
      <c r="U38" s="28">
        <v>0</v>
      </c>
      <c r="V38" s="28">
        <v>0</v>
      </c>
      <c r="W38" s="28">
        <v>0</v>
      </c>
      <c r="X38" s="28">
        <v>0</v>
      </c>
      <c r="Y38" s="28">
        <v>0</v>
      </c>
      <c r="Z38" s="28">
        <v>0</v>
      </c>
      <c r="AA38" s="28">
        <v>0</v>
      </c>
      <c r="AB38" s="28">
        <v>0</v>
      </c>
      <c r="AC38" s="28">
        <v>0</v>
      </c>
      <c r="AD38" s="28">
        <v>0</v>
      </c>
      <c r="AE38" s="28">
        <v>0</v>
      </c>
      <c r="AF38" s="28">
        <v>0</v>
      </c>
      <c r="AG38" s="28">
        <v>0</v>
      </c>
      <c r="AH38" s="28">
        <v>0</v>
      </c>
      <c r="AI38" s="28">
        <v>0</v>
      </c>
      <c r="AJ38" s="28">
        <v>32.820434318757599</v>
      </c>
      <c r="AK38" s="28">
        <v>220.91306396841301</v>
      </c>
      <c r="AL38" s="24"/>
      <c r="AM38" s="28">
        <f t="shared" si="24"/>
        <v>0</v>
      </c>
      <c r="AN38" s="28">
        <f t="shared" si="24"/>
        <v>0</v>
      </c>
      <c r="AO38" s="28">
        <f t="shared" si="24"/>
        <v>0</v>
      </c>
      <c r="AP38" s="28">
        <f t="shared" si="24"/>
        <v>0</v>
      </c>
      <c r="AQ38" s="28">
        <f t="shared" si="24"/>
        <v>0</v>
      </c>
      <c r="AR38" s="28">
        <f t="shared" si="24"/>
        <v>0</v>
      </c>
      <c r="AS38" s="28">
        <f t="shared" si="24"/>
        <v>0</v>
      </c>
      <c r="AT38" s="28">
        <f t="shared" si="24"/>
        <v>32.820434318757599</v>
      </c>
      <c r="AU38" s="28">
        <f t="shared" si="24"/>
        <v>220.91306396841301</v>
      </c>
    </row>
    <row r="39" spans="1:47" ht="14.5" customHeight="1">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row>
    <row r="40" spans="1:47" ht="14.5" customHeight="1">
      <c r="B40" s="11" t="s">
        <v>219</v>
      </c>
      <c r="C40" s="12"/>
      <c r="D40" s="12"/>
      <c r="E40" s="25">
        <f t="shared" ref="E40:AJ40" si="25">SUM(E9,E36)</f>
        <v>158.08389066054005</v>
      </c>
      <c r="F40" s="25">
        <f t="shared" si="25"/>
        <v>126.170754177525</v>
      </c>
      <c r="G40" s="25">
        <f t="shared" si="25"/>
        <v>160.71569167542074</v>
      </c>
      <c r="H40" s="25">
        <f t="shared" si="25"/>
        <v>199.8839014306609</v>
      </c>
      <c r="I40" s="25">
        <f t="shared" si="25"/>
        <v>149.65486708184696</v>
      </c>
      <c r="J40" s="25">
        <f t="shared" si="25"/>
        <v>183.537031652</v>
      </c>
      <c r="K40" s="25">
        <f t="shared" si="25"/>
        <v>248.31757268099997</v>
      </c>
      <c r="L40" s="25">
        <f t="shared" si="25"/>
        <v>748.12455484327108</v>
      </c>
      <c r="M40" s="25">
        <f t="shared" si="25"/>
        <v>442.6993007789614</v>
      </c>
      <c r="N40" s="25">
        <f t="shared" si="25"/>
        <v>322.02260940537178</v>
      </c>
      <c r="O40" s="25">
        <f t="shared" si="25"/>
        <v>639.86953781707894</v>
      </c>
      <c r="P40" s="25">
        <f t="shared" si="25"/>
        <v>698.88906921133105</v>
      </c>
      <c r="Q40" s="25">
        <f t="shared" si="25"/>
        <v>519.86374973245177</v>
      </c>
      <c r="R40" s="25">
        <f t="shared" si="25"/>
        <v>641.87588504078303</v>
      </c>
      <c r="S40" s="25">
        <f t="shared" si="25"/>
        <v>1313.2281135351539</v>
      </c>
      <c r="T40" s="25">
        <f t="shared" si="25"/>
        <v>1364.812955400904</v>
      </c>
      <c r="U40" s="25">
        <f t="shared" si="25"/>
        <v>634.8834067824514</v>
      </c>
      <c r="V40" s="25">
        <f t="shared" si="25"/>
        <v>780.72509664150027</v>
      </c>
      <c r="W40" s="25">
        <f t="shared" si="25"/>
        <v>1359.8219571900004</v>
      </c>
      <c r="X40" s="25">
        <f t="shared" si="25"/>
        <v>1694.1234131992546</v>
      </c>
      <c r="Y40" s="25">
        <f t="shared" si="25"/>
        <v>1547.0547042224998</v>
      </c>
      <c r="Z40" s="25">
        <f t="shared" si="25"/>
        <v>1501.8490602675001</v>
      </c>
      <c r="AA40" s="25">
        <f t="shared" si="25"/>
        <v>1978.3281197177998</v>
      </c>
      <c r="AB40" s="25">
        <f t="shared" si="25"/>
        <v>2022.2739886544996</v>
      </c>
      <c r="AC40" s="25">
        <f t="shared" si="25"/>
        <v>1523.8442755102885</v>
      </c>
      <c r="AD40" s="25">
        <f t="shared" si="25"/>
        <v>1266.5929436338863</v>
      </c>
      <c r="AE40" s="25">
        <f t="shared" si="25"/>
        <v>1946.9910554951143</v>
      </c>
      <c r="AF40" s="25">
        <f t="shared" si="25"/>
        <v>2067.8882848667281</v>
      </c>
      <c r="AG40" s="25">
        <f t="shared" si="25"/>
        <v>1803.1955226084876</v>
      </c>
      <c r="AH40" s="25">
        <f t="shared" si="25"/>
        <v>1659.7774753163778</v>
      </c>
      <c r="AI40" s="25">
        <f t="shared" si="25"/>
        <v>2546.9848717645</v>
      </c>
      <c r="AJ40" s="25">
        <f t="shared" si="25"/>
        <v>2658.3986072642565</v>
      </c>
      <c r="AK40" s="25">
        <f>SUM(AK9,AK36)</f>
        <v>1950.9234194264127</v>
      </c>
      <c r="AL40" s="24"/>
      <c r="AM40" s="25">
        <f t="shared" ref="AM40:AU40" si="26">SUMIF($7:$7,AM$8,40:40)</f>
        <v>644.85423794414669</v>
      </c>
      <c r="AN40" s="25">
        <f t="shared" si="26"/>
        <v>1329.634026258118</v>
      </c>
      <c r="AO40" s="25">
        <f t="shared" si="26"/>
        <v>2103.4805172127431</v>
      </c>
      <c r="AP40" s="25">
        <f t="shared" si="26"/>
        <v>3839.7807037092925</v>
      </c>
      <c r="AQ40" s="25">
        <f t="shared" si="26"/>
        <v>4469.5538738132072</v>
      </c>
      <c r="AR40" s="25">
        <f t="shared" si="26"/>
        <v>7049.5058728622998</v>
      </c>
      <c r="AS40" s="25">
        <f t="shared" si="26"/>
        <v>6805.3165595060173</v>
      </c>
      <c r="AT40" s="25">
        <f t="shared" si="26"/>
        <v>8668.3564769536224</v>
      </c>
      <c r="AU40" s="25">
        <f t="shared" si="26"/>
        <v>1950.9234194264127</v>
      </c>
    </row>
    <row r="42" spans="1:47" ht="14.5" customHeight="1">
      <c r="B42" s="1" t="s">
        <v>42</v>
      </c>
    </row>
    <row r="43" spans="1:47" ht="14.5" customHeight="1">
      <c r="B43" s="1" t="s">
        <v>220</v>
      </c>
    </row>
    <row r="44" spans="1:47" ht="14.5" customHeight="1">
      <c r="B44" s="1" t="s">
        <v>221</v>
      </c>
      <c r="S44" s="21"/>
    </row>
  </sheetData>
  <pageMargins left="0.511811024" right="0.511811024" top="0.78740157499999996" bottom="0.78740157499999996" header="0.31496062000000002" footer="0.31496062000000002"/>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2DAE4-384A-4211-AA80-612FC7E5D76B}">
  <sheetPr>
    <tabColor theme="1"/>
  </sheetPr>
  <dimension ref="A6:AQ135"/>
  <sheetViews>
    <sheetView showGridLines="0" zoomScaleNormal="100" workbookViewId="0"/>
  </sheetViews>
  <sheetFormatPr defaultColWidth="10.54296875" defaultRowHeight="14.5" customHeight="1"/>
  <cols>
    <col min="1" max="1" width="2.54296875" style="1" customWidth="1"/>
    <col min="2" max="2" width="42.81640625" style="1" customWidth="1"/>
    <col min="3" max="3" width="15.81640625" style="1" customWidth="1"/>
    <col min="4" max="4" width="2.54296875" style="1" customWidth="1"/>
    <col min="5" max="16384" width="10.54296875" style="1"/>
  </cols>
  <sheetData>
    <row r="6" spans="1:43" s="9" customFormat="1" ht="14.5" customHeight="1">
      <c r="A6" s="8"/>
      <c r="B6" s="8"/>
      <c r="C6" s="3" t="s">
        <v>204</v>
      </c>
      <c r="D6" s="2"/>
      <c r="E6" s="4">
        <v>45292</v>
      </c>
      <c r="F6" s="4">
        <f t="shared" ref="F6:N6" si="0">EOMONTH(E6,12)</f>
        <v>45688</v>
      </c>
      <c r="G6" s="4">
        <f t="shared" si="0"/>
        <v>46053</v>
      </c>
      <c r="H6" s="4">
        <f t="shared" si="0"/>
        <v>46418</v>
      </c>
      <c r="I6" s="4">
        <f t="shared" si="0"/>
        <v>46783</v>
      </c>
      <c r="J6" s="4">
        <f t="shared" si="0"/>
        <v>47149</v>
      </c>
      <c r="K6" s="4">
        <f t="shared" si="0"/>
        <v>47514</v>
      </c>
      <c r="L6" s="4">
        <f t="shared" si="0"/>
        <v>47879</v>
      </c>
      <c r="M6" s="4">
        <f t="shared" si="0"/>
        <v>48244</v>
      </c>
      <c r="N6" s="4">
        <f t="shared" si="0"/>
        <v>48610</v>
      </c>
      <c r="O6" s="4"/>
      <c r="P6" s="4"/>
      <c r="Q6" s="4"/>
      <c r="R6" s="4"/>
      <c r="S6" s="4"/>
      <c r="T6" s="4"/>
      <c r="U6" s="4"/>
      <c r="V6" s="4"/>
      <c r="W6" s="4"/>
      <c r="X6" s="4"/>
      <c r="Y6" s="4"/>
      <c r="Z6" s="4"/>
      <c r="AA6" s="4"/>
      <c r="AB6" s="4"/>
      <c r="AC6" s="4"/>
      <c r="AD6" s="4"/>
      <c r="AE6" s="4"/>
      <c r="AF6" s="4"/>
      <c r="AG6" s="4"/>
      <c r="AH6" s="4"/>
      <c r="AJ6" s="23"/>
      <c r="AK6" s="23"/>
      <c r="AL6" s="23"/>
      <c r="AM6" s="23"/>
      <c r="AN6" s="23"/>
      <c r="AO6" s="23"/>
      <c r="AP6" s="23"/>
      <c r="AQ6" s="23"/>
    </row>
    <row r="7" spans="1:43" s="9" customFormat="1" ht="14.5" customHeight="1">
      <c r="A7" s="8"/>
      <c r="B7" s="8"/>
      <c r="C7" s="3" t="s">
        <v>205</v>
      </c>
      <c r="D7" s="2"/>
      <c r="E7" s="3">
        <f t="shared" ref="E7:N7" si="1">YEAR(E6)</f>
        <v>2024</v>
      </c>
      <c r="F7" s="3">
        <f t="shared" si="1"/>
        <v>2025</v>
      </c>
      <c r="G7" s="3">
        <f t="shared" si="1"/>
        <v>2026</v>
      </c>
      <c r="H7" s="3">
        <f t="shared" si="1"/>
        <v>2027</v>
      </c>
      <c r="I7" s="3">
        <f t="shared" si="1"/>
        <v>2028</v>
      </c>
      <c r="J7" s="3">
        <f t="shared" si="1"/>
        <v>2029</v>
      </c>
      <c r="K7" s="3">
        <f t="shared" si="1"/>
        <v>2030</v>
      </c>
      <c r="L7" s="3">
        <f t="shared" si="1"/>
        <v>2031</v>
      </c>
      <c r="M7" s="3">
        <f t="shared" si="1"/>
        <v>2032</v>
      </c>
      <c r="N7" s="3">
        <f t="shared" si="1"/>
        <v>2033</v>
      </c>
      <c r="O7" s="3"/>
      <c r="P7" s="3"/>
      <c r="Q7" s="3"/>
      <c r="R7" s="3"/>
      <c r="S7" s="3"/>
      <c r="T7" s="3"/>
      <c r="U7" s="3"/>
      <c r="V7" s="3"/>
      <c r="W7" s="3"/>
      <c r="X7" s="3"/>
      <c r="Y7" s="3"/>
      <c r="Z7" s="3"/>
      <c r="AA7" s="3"/>
      <c r="AB7" s="3"/>
      <c r="AC7" s="3"/>
      <c r="AD7" s="3"/>
      <c r="AE7" s="3"/>
      <c r="AF7" s="3"/>
      <c r="AG7" s="3"/>
      <c r="AH7" s="3"/>
      <c r="AJ7" s="22"/>
      <c r="AK7" s="22"/>
      <c r="AL7" s="22"/>
      <c r="AM7" s="22"/>
      <c r="AN7" s="22"/>
      <c r="AO7" s="22"/>
      <c r="AP7" s="22"/>
      <c r="AQ7" s="22"/>
    </row>
    <row r="8" spans="1:43" s="9" customFormat="1" ht="14.5" customHeight="1">
      <c r="A8" s="8"/>
      <c r="B8" s="98" t="s">
        <v>849</v>
      </c>
      <c r="C8" s="210">
        <f>Summary!$B$7</f>
        <v>45382</v>
      </c>
      <c r="D8" s="107"/>
      <c r="E8" s="106"/>
      <c r="F8" s="106"/>
      <c r="G8" s="106"/>
      <c r="H8" s="106"/>
      <c r="I8" s="106"/>
      <c r="J8" s="106"/>
      <c r="K8" s="106"/>
      <c r="L8" s="106"/>
      <c r="M8" s="106"/>
      <c r="N8" s="106"/>
      <c r="O8" s="3"/>
      <c r="P8" s="3"/>
      <c r="Q8" s="3"/>
      <c r="R8" s="3"/>
      <c r="S8" s="3"/>
      <c r="T8" s="3"/>
      <c r="U8" s="3"/>
      <c r="V8" s="3"/>
      <c r="W8" s="3"/>
      <c r="X8" s="3"/>
      <c r="Y8" s="3"/>
      <c r="Z8" s="3"/>
      <c r="AA8" s="3"/>
      <c r="AB8" s="3"/>
      <c r="AC8" s="3"/>
      <c r="AD8" s="3"/>
      <c r="AE8" s="3"/>
      <c r="AF8" s="3"/>
      <c r="AG8" s="3"/>
      <c r="AH8" s="3"/>
      <c r="AJ8" s="22"/>
      <c r="AK8" s="22"/>
      <c r="AL8" s="22"/>
      <c r="AM8" s="22"/>
      <c r="AN8" s="22"/>
      <c r="AO8" s="22"/>
      <c r="AP8" s="22"/>
      <c r="AQ8" s="22"/>
    </row>
    <row r="9" spans="1:43" s="9" customFormat="1" ht="14.5" customHeight="1">
      <c r="A9" s="8"/>
      <c r="B9" s="8"/>
      <c r="C9" s="3"/>
      <c r="D9" s="2"/>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J9" s="22"/>
      <c r="AK9" s="22"/>
      <c r="AL9" s="22"/>
      <c r="AM9" s="22"/>
      <c r="AN9" s="22"/>
      <c r="AO9" s="22"/>
      <c r="AP9" s="22"/>
      <c r="AQ9" s="22"/>
    </row>
    <row r="10" spans="1:43" s="9" customFormat="1" ht="14.5" customHeight="1">
      <c r="A10" s="8"/>
      <c r="B10" s="5" t="s">
        <v>222</v>
      </c>
      <c r="C10" s="6"/>
      <c r="D10" s="6"/>
      <c r="E10" s="62">
        <f t="shared" ref="E10:N10" si="2">E7</f>
        <v>2024</v>
      </c>
      <c r="F10" s="62">
        <f t="shared" si="2"/>
        <v>2025</v>
      </c>
      <c r="G10" s="62">
        <f t="shared" si="2"/>
        <v>2026</v>
      </c>
      <c r="H10" s="62">
        <f t="shared" si="2"/>
        <v>2027</v>
      </c>
      <c r="I10" s="62">
        <f t="shared" si="2"/>
        <v>2028</v>
      </c>
      <c r="J10" s="62">
        <f t="shared" si="2"/>
        <v>2029</v>
      </c>
      <c r="K10" s="62">
        <f t="shared" si="2"/>
        <v>2030</v>
      </c>
      <c r="L10" s="62">
        <f t="shared" si="2"/>
        <v>2031</v>
      </c>
      <c r="M10" s="62">
        <f t="shared" si="2"/>
        <v>2032</v>
      </c>
      <c r="N10" s="62">
        <f t="shared" si="2"/>
        <v>2033</v>
      </c>
      <c r="O10" s="3"/>
      <c r="P10" s="3"/>
      <c r="Q10" s="3"/>
      <c r="R10" s="3"/>
      <c r="S10" s="3"/>
      <c r="T10" s="3"/>
      <c r="U10" s="3"/>
      <c r="V10" s="3"/>
      <c r="W10" s="3"/>
      <c r="X10" s="3"/>
      <c r="Y10" s="3"/>
      <c r="Z10" s="3"/>
      <c r="AA10" s="3"/>
      <c r="AB10" s="3"/>
      <c r="AC10" s="3"/>
      <c r="AD10" s="3"/>
      <c r="AE10" s="3"/>
      <c r="AF10" s="3"/>
      <c r="AG10" s="3"/>
      <c r="AH10" s="3"/>
      <c r="AJ10" s="22"/>
      <c r="AK10" s="22"/>
      <c r="AL10" s="22"/>
      <c r="AM10" s="22"/>
      <c r="AN10" s="22"/>
      <c r="AO10" s="22"/>
      <c r="AP10" s="22"/>
      <c r="AQ10" s="22"/>
    </row>
    <row r="11" spans="1:43" s="9" customFormat="1" ht="14.5" customHeight="1">
      <c r="A11" s="8"/>
      <c r="B11" s="63" t="s">
        <v>223</v>
      </c>
      <c r="C11" s="64"/>
      <c r="D11" s="64"/>
      <c r="E11" s="65">
        <f t="shared" ref="E11:N11" si="3">SUM(E12:E15)</f>
        <v>1292.3122882158473</v>
      </c>
      <c r="F11" s="65">
        <f t="shared" si="3"/>
        <v>1324.2664756643837</v>
      </c>
      <c r="G11" s="65">
        <f t="shared" si="3"/>
        <v>1299.8281195000002</v>
      </c>
      <c r="H11" s="65">
        <f t="shared" si="3"/>
        <v>1294.8281195000002</v>
      </c>
      <c r="I11" s="65">
        <f t="shared" si="3"/>
        <v>1305.8281195000002</v>
      </c>
      <c r="J11" s="65">
        <f t="shared" si="3"/>
        <v>1244.8281195000002</v>
      </c>
      <c r="K11" s="65">
        <f t="shared" si="3"/>
        <v>1244.8281195000002</v>
      </c>
      <c r="L11" s="65">
        <f t="shared" si="3"/>
        <v>1244.8281195000002</v>
      </c>
      <c r="M11" s="65">
        <f t="shared" si="3"/>
        <v>1244.8281195000002</v>
      </c>
      <c r="N11" s="65">
        <f t="shared" si="3"/>
        <v>1244.8281195000002</v>
      </c>
      <c r="O11" s="3"/>
      <c r="P11" s="3"/>
      <c r="Q11" s="3"/>
      <c r="R11" s="3"/>
      <c r="S11" s="3"/>
      <c r="T11" s="3"/>
      <c r="U11" s="3"/>
      <c r="V11" s="3"/>
      <c r="W11" s="3"/>
      <c r="X11" s="3"/>
      <c r="Y11" s="3"/>
      <c r="Z11" s="3"/>
      <c r="AA11" s="3"/>
      <c r="AB11" s="3"/>
      <c r="AC11" s="3"/>
      <c r="AD11" s="3"/>
      <c r="AE11" s="3"/>
      <c r="AF11" s="3"/>
      <c r="AG11" s="3"/>
      <c r="AH11" s="3"/>
      <c r="AJ11" s="22"/>
      <c r="AK11" s="22"/>
      <c r="AL11" s="22"/>
      <c r="AM11" s="22"/>
      <c r="AN11" s="22"/>
      <c r="AO11" s="22"/>
      <c r="AP11" s="22"/>
      <c r="AQ11" s="22"/>
    </row>
    <row r="12" spans="1:43" s="9" customFormat="1" ht="14.5" customHeight="1">
      <c r="A12" s="8"/>
      <c r="B12" s="16" t="s">
        <v>224</v>
      </c>
      <c r="C12" s="16"/>
      <c r="D12" s="16"/>
      <c r="E12" s="26">
        <f t="shared" ref="E12:N12" si="4">E55</f>
        <v>1112.2396106202186</v>
      </c>
      <c r="F12" s="26">
        <f t="shared" si="4"/>
        <v>1122.8281195000002</v>
      </c>
      <c r="G12" s="26">
        <f t="shared" si="4"/>
        <v>1122.8281195000002</v>
      </c>
      <c r="H12" s="26">
        <f t="shared" si="4"/>
        <v>1122.8281195000002</v>
      </c>
      <c r="I12" s="26">
        <f t="shared" si="4"/>
        <v>1122.8281195000002</v>
      </c>
      <c r="J12" s="26">
        <f t="shared" si="4"/>
        <v>1122.8281195000002</v>
      </c>
      <c r="K12" s="26">
        <f t="shared" si="4"/>
        <v>1122.8281195000002</v>
      </c>
      <c r="L12" s="26">
        <f t="shared" si="4"/>
        <v>1122.8281195000002</v>
      </c>
      <c r="M12" s="26">
        <f t="shared" si="4"/>
        <v>1122.8281195000002</v>
      </c>
      <c r="N12" s="26">
        <f t="shared" si="4"/>
        <v>1122.8281195000002</v>
      </c>
      <c r="O12" s="3"/>
      <c r="P12" s="3"/>
      <c r="Q12" s="3"/>
      <c r="R12" s="3"/>
      <c r="S12" s="3"/>
      <c r="T12" s="3"/>
      <c r="U12" s="3"/>
      <c r="V12" s="3"/>
      <c r="W12" s="3"/>
      <c r="X12" s="3"/>
      <c r="Y12" s="3"/>
      <c r="Z12" s="3"/>
      <c r="AA12" s="3"/>
      <c r="AB12" s="3"/>
      <c r="AC12" s="3"/>
      <c r="AD12" s="3"/>
      <c r="AE12" s="3"/>
      <c r="AF12" s="3"/>
      <c r="AG12" s="3"/>
      <c r="AH12" s="3"/>
      <c r="AJ12" s="22"/>
      <c r="AK12" s="22"/>
      <c r="AL12" s="22"/>
      <c r="AM12" s="22"/>
      <c r="AN12" s="22"/>
      <c r="AO12" s="22"/>
      <c r="AP12" s="22"/>
      <c r="AQ12" s="22"/>
    </row>
    <row r="13" spans="1:43" s="9" customFormat="1" ht="14.5" customHeight="1">
      <c r="A13" s="8"/>
      <c r="B13" s="16" t="s">
        <v>225</v>
      </c>
      <c r="C13" s="16"/>
      <c r="D13" s="16"/>
      <c r="E13" s="26">
        <f t="shared" ref="E13:N13" si="5">E59</f>
        <v>60.972677595628419</v>
      </c>
      <c r="F13" s="26">
        <f t="shared" si="5"/>
        <v>79.438356164383563</v>
      </c>
      <c r="G13" s="26">
        <f t="shared" si="5"/>
        <v>55</v>
      </c>
      <c r="H13" s="26">
        <f t="shared" si="5"/>
        <v>50</v>
      </c>
      <c r="I13" s="26">
        <f t="shared" si="5"/>
        <v>61</v>
      </c>
      <c r="J13" s="26">
        <f t="shared" si="5"/>
        <v>0</v>
      </c>
      <c r="K13" s="26">
        <f t="shared" si="5"/>
        <v>0</v>
      </c>
      <c r="L13" s="26">
        <f t="shared" si="5"/>
        <v>0</v>
      </c>
      <c r="M13" s="26">
        <f t="shared" si="5"/>
        <v>0</v>
      </c>
      <c r="N13" s="26">
        <f t="shared" si="5"/>
        <v>0</v>
      </c>
      <c r="O13" s="3"/>
      <c r="P13" s="3"/>
      <c r="Q13" s="3"/>
      <c r="R13" s="3"/>
      <c r="S13" s="3"/>
      <c r="T13" s="3"/>
      <c r="U13" s="3"/>
      <c r="V13" s="3"/>
      <c r="W13" s="3"/>
      <c r="X13" s="3"/>
      <c r="Y13" s="3"/>
      <c r="Z13" s="3"/>
      <c r="AA13" s="3"/>
      <c r="AB13" s="3"/>
      <c r="AC13" s="3"/>
      <c r="AD13" s="3"/>
      <c r="AE13" s="3"/>
      <c r="AF13" s="3"/>
      <c r="AG13" s="3"/>
      <c r="AH13" s="3"/>
      <c r="AJ13" s="22"/>
      <c r="AK13" s="22"/>
      <c r="AL13" s="22"/>
      <c r="AM13" s="22"/>
      <c r="AN13" s="22"/>
      <c r="AO13" s="22"/>
      <c r="AP13" s="22"/>
      <c r="AQ13" s="22"/>
    </row>
    <row r="14" spans="1:43" s="9" customFormat="1" ht="14.5" customHeight="1">
      <c r="A14" s="8"/>
      <c r="B14" s="16" t="s">
        <v>226</v>
      </c>
      <c r="C14" s="16"/>
      <c r="D14" s="16"/>
      <c r="E14" s="26">
        <f t="shared" ref="E14:N14" si="6">E88</f>
        <v>18.7</v>
      </c>
      <c r="F14" s="26">
        <f t="shared" si="6"/>
        <v>21.6</v>
      </c>
      <c r="G14" s="26">
        <f t="shared" si="6"/>
        <v>21.6</v>
      </c>
      <c r="H14" s="26">
        <f t="shared" si="6"/>
        <v>21.6</v>
      </c>
      <c r="I14" s="26">
        <f t="shared" si="6"/>
        <v>21.6</v>
      </c>
      <c r="J14" s="26">
        <f t="shared" si="6"/>
        <v>21.6</v>
      </c>
      <c r="K14" s="26">
        <f t="shared" si="6"/>
        <v>21.6</v>
      </c>
      <c r="L14" s="26">
        <f t="shared" si="6"/>
        <v>21.6</v>
      </c>
      <c r="M14" s="26">
        <f t="shared" si="6"/>
        <v>21.6</v>
      </c>
      <c r="N14" s="26">
        <f t="shared" si="6"/>
        <v>21.6</v>
      </c>
      <c r="O14" s="3"/>
      <c r="P14" s="3"/>
      <c r="Q14" s="3"/>
      <c r="R14" s="3"/>
      <c r="S14" s="3"/>
      <c r="T14" s="3"/>
      <c r="U14" s="3"/>
      <c r="V14" s="3"/>
      <c r="W14" s="3"/>
      <c r="X14" s="3"/>
      <c r="Y14" s="3"/>
      <c r="Z14" s="3"/>
      <c r="AA14" s="3"/>
      <c r="AB14" s="3"/>
      <c r="AC14" s="3"/>
      <c r="AD14" s="3"/>
      <c r="AE14" s="3"/>
      <c r="AF14" s="3"/>
      <c r="AG14" s="3"/>
      <c r="AH14" s="3"/>
      <c r="AJ14" s="22"/>
      <c r="AK14" s="22"/>
      <c r="AL14" s="22"/>
      <c r="AM14" s="22"/>
      <c r="AN14" s="22"/>
      <c r="AO14" s="22"/>
      <c r="AP14" s="22"/>
      <c r="AQ14" s="22"/>
    </row>
    <row r="15" spans="1:43" s="9" customFormat="1" ht="14.5" customHeight="1">
      <c r="A15" s="8"/>
      <c r="B15" s="67" t="s">
        <v>227</v>
      </c>
      <c r="C15" s="67"/>
      <c r="D15" s="67"/>
      <c r="E15" s="36">
        <f t="shared" ref="E15:N15" si="7">E115</f>
        <v>100.4</v>
      </c>
      <c r="F15" s="36">
        <f t="shared" si="7"/>
        <v>100.4</v>
      </c>
      <c r="G15" s="36">
        <f t="shared" si="7"/>
        <v>100.4</v>
      </c>
      <c r="H15" s="36">
        <f t="shared" si="7"/>
        <v>100.4</v>
      </c>
      <c r="I15" s="36">
        <f t="shared" si="7"/>
        <v>100.4</v>
      </c>
      <c r="J15" s="36">
        <f t="shared" si="7"/>
        <v>100.4</v>
      </c>
      <c r="K15" s="36">
        <f t="shared" si="7"/>
        <v>100.4</v>
      </c>
      <c r="L15" s="36">
        <f t="shared" si="7"/>
        <v>100.4</v>
      </c>
      <c r="M15" s="36">
        <f t="shared" si="7"/>
        <v>100.4</v>
      </c>
      <c r="N15" s="36">
        <f t="shared" si="7"/>
        <v>100.4</v>
      </c>
      <c r="O15" s="3"/>
      <c r="P15" s="3"/>
      <c r="Q15" s="3"/>
      <c r="R15" s="3"/>
      <c r="S15" s="3"/>
      <c r="T15" s="3"/>
      <c r="U15" s="3"/>
      <c r="V15" s="3"/>
      <c r="W15" s="3"/>
      <c r="X15" s="3"/>
      <c r="Y15" s="3"/>
      <c r="Z15" s="3"/>
      <c r="AA15" s="3"/>
      <c r="AB15" s="3"/>
      <c r="AC15" s="3"/>
      <c r="AD15" s="3"/>
      <c r="AE15" s="3"/>
      <c r="AF15" s="3"/>
      <c r="AG15" s="3"/>
      <c r="AH15" s="3"/>
      <c r="AJ15" s="22"/>
      <c r="AK15" s="22"/>
      <c r="AL15" s="22"/>
      <c r="AM15" s="22"/>
      <c r="AN15" s="22"/>
      <c r="AO15" s="22"/>
      <c r="AP15" s="22"/>
      <c r="AQ15" s="22"/>
    </row>
    <row r="16" spans="1:43" s="9" customFormat="1" ht="14.5" customHeight="1">
      <c r="A16" s="8"/>
      <c r="B16" s="8"/>
      <c r="C16" s="3"/>
      <c r="D16" s="2"/>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J16" s="22"/>
      <c r="AK16" s="22"/>
      <c r="AL16" s="22"/>
      <c r="AM16" s="22"/>
      <c r="AN16" s="22"/>
      <c r="AO16" s="22"/>
      <c r="AP16" s="22"/>
      <c r="AQ16" s="22"/>
    </row>
    <row r="17" spans="1:43" s="9" customFormat="1" ht="14.5" customHeight="1">
      <c r="A17" s="8"/>
      <c r="B17" s="63" t="s">
        <v>228</v>
      </c>
      <c r="C17" s="64"/>
      <c r="D17" s="64"/>
      <c r="E17" s="65">
        <f t="shared" ref="E17:N17" si="8">SUM(E18:E21)</f>
        <v>1185.4785185432265</v>
      </c>
      <c r="F17" s="65">
        <f t="shared" si="8"/>
        <v>1283.4942872684685</v>
      </c>
      <c r="G17" s="65">
        <f t="shared" si="8"/>
        <v>1241.7775980865551</v>
      </c>
      <c r="H17" s="65">
        <f t="shared" si="8"/>
        <v>1237.6136254838154</v>
      </c>
      <c r="I17" s="65">
        <f t="shared" si="8"/>
        <v>1260.7930051004985</v>
      </c>
      <c r="J17" s="65">
        <f t="shared" si="8"/>
        <v>1182.0409526947744</v>
      </c>
      <c r="K17" s="65">
        <f t="shared" si="8"/>
        <v>1179.1258254836785</v>
      </c>
      <c r="L17" s="65">
        <f t="shared" si="8"/>
        <v>1175.3333254835027</v>
      </c>
      <c r="M17" s="65">
        <f t="shared" si="8"/>
        <v>985.75300015482014</v>
      </c>
      <c r="N17" s="65">
        <f t="shared" si="8"/>
        <v>839.65264326980252</v>
      </c>
      <c r="O17" s="3"/>
      <c r="P17" s="3"/>
      <c r="Q17" s="3"/>
      <c r="R17" s="3"/>
      <c r="S17" s="3"/>
      <c r="T17" s="3"/>
      <c r="U17" s="3"/>
      <c r="V17" s="3"/>
      <c r="W17" s="3"/>
      <c r="X17" s="3"/>
      <c r="Y17" s="3"/>
      <c r="Z17" s="3"/>
      <c r="AA17" s="3"/>
      <c r="AB17" s="3"/>
      <c r="AC17" s="3"/>
      <c r="AD17" s="3"/>
      <c r="AE17" s="3"/>
      <c r="AF17" s="3"/>
      <c r="AG17" s="3"/>
      <c r="AH17" s="3"/>
      <c r="AJ17" s="22"/>
      <c r="AK17" s="22"/>
      <c r="AL17" s="22"/>
      <c r="AM17" s="22"/>
      <c r="AN17" s="22"/>
      <c r="AO17" s="22"/>
      <c r="AP17" s="22"/>
      <c r="AQ17" s="22"/>
    </row>
    <row r="18" spans="1:43" s="9" customFormat="1" ht="14.5" customHeight="1">
      <c r="A18" s="8"/>
      <c r="B18" s="16" t="s">
        <v>229</v>
      </c>
      <c r="C18" s="16"/>
      <c r="D18" s="16"/>
      <c r="E18" s="26">
        <f t="shared" ref="E18:N18" si="9">E62</f>
        <v>512.38859785005707</v>
      </c>
      <c r="F18" s="26">
        <f t="shared" si="9"/>
        <v>514.72264611943046</v>
      </c>
      <c r="G18" s="26">
        <f t="shared" si="9"/>
        <v>514.72264611943058</v>
      </c>
      <c r="H18" s="26">
        <f t="shared" si="9"/>
        <v>514.72264611943058</v>
      </c>
      <c r="I18" s="26">
        <f t="shared" si="9"/>
        <v>514.14491387918633</v>
      </c>
      <c r="J18" s="26">
        <f t="shared" si="9"/>
        <v>514.72264611943046</v>
      </c>
      <c r="K18" s="26">
        <f t="shared" si="9"/>
        <v>511.7851461192933</v>
      </c>
      <c r="L18" s="26">
        <f t="shared" si="9"/>
        <v>507.67264611911781</v>
      </c>
      <c r="M18" s="26">
        <f t="shared" si="9"/>
        <v>507.11417617394551</v>
      </c>
      <c r="N18" s="26">
        <f t="shared" si="9"/>
        <v>507.67264611911781</v>
      </c>
      <c r="O18" s="18"/>
      <c r="P18" s="18"/>
      <c r="Q18" s="3"/>
      <c r="R18" s="3"/>
      <c r="S18" s="3"/>
      <c r="T18" s="3"/>
      <c r="U18" s="3"/>
      <c r="V18" s="3"/>
      <c r="W18" s="3"/>
      <c r="X18" s="3"/>
      <c r="Y18" s="3"/>
      <c r="Z18" s="3"/>
      <c r="AA18" s="3"/>
      <c r="AB18" s="3"/>
      <c r="AC18" s="3"/>
      <c r="AD18" s="3"/>
      <c r="AE18" s="3"/>
      <c r="AF18" s="3"/>
      <c r="AG18" s="3"/>
      <c r="AH18" s="3"/>
      <c r="AJ18" s="22"/>
      <c r="AK18" s="22"/>
      <c r="AL18" s="22"/>
      <c r="AM18" s="22"/>
      <c r="AN18" s="22"/>
      <c r="AO18" s="22"/>
      <c r="AP18" s="22"/>
      <c r="AQ18" s="22"/>
    </row>
    <row r="19" spans="1:43" s="9" customFormat="1" ht="14.5" customHeight="1">
      <c r="A19" s="8"/>
      <c r="B19" s="16" t="s">
        <v>230</v>
      </c>
      <c r="C19" s="16"/>
      <c r="D19" s="16"/>
      <c r="E19" s="26">
        <f t="shared" ref="E19:N19" si="10">E63</f>
        <v>604.18992069316948</v>
      </c>
      <c r="F19" s="26">
        <f t="shared" si="10"/>
        <v>696.97164114903796</v>
      </c>
      <c r="G19" s="26">
        <f t="shared" si="10"/>
        <v>655.2549519671245</v>
      </c>
      <c r="H19" s="26">
        <f t="shared" si="10"/>
        <v>651.09097936438502</v>
      </c>
      <c r="I19" s="26">
        <f t="shared" si="10"/>
        <v>674.8480912213123</v>
      </c>
      <c r="J19" s="26">
        <f t="shared" si="10"/>
        <v>595.51830657534413</v>
      </c>
      <c r="K19" s="26">
        <f t="shared" si="10"/>
        <v>595.54067936438526</v>
      </c>
      <c r="L19" s="26">
        <f t="shared" si="10"/>
        <v>595.86067936438496</v>
      </c>
      <c r="M19" s="26">
        <f t="shared" si="10"/>
        <v>406.83882398087457</v>
      </c>
      <c r="N19" s="26">
        <f t="shared" si="10"/>
        <v>260.17999715068458</v>
      </c>
      <c r="O19" s="18"/>
      <c r="P19" s="3"/>
      <c r="Q19" s="3"/>
      <c r="R19" s="3"/>
      <c r="S19" s="3"/>
      <c r="T19" s="3"/>
      <c r="U19" s="3"/>
      <c r="V19" s="3"/>
      <c r="W19" s="3"/>
      <c r="X19" s="3"/>
      <c r="Y19" s="3"/>
      <c r="Z19" s="3"/>
      <c r="AA19" s="3"/>
      <c r="AB19" s="3"/>
      <c r="AC19" s="3"/>
      <c r="AD19" s="3"/>
      <c r="AE19" s="3"/>
      <c r="AF19" s="3"/>
      <c r="AG19" s="3"/>
      <c r="AH19" s="3"/>
      <c r="AJ19" s="22"/>
      <c r="AK19" s="22"/>
      <c r="AL19" s="22"/>
      <c r="AM19" s="22"/>
      <c r="AN19" s="22"/>
      <c r="AO19" s="22"/>
      <c r="AP19" s="22"/>
      <c r="AQ19" s="22"/>
    </row>
    <row r="20" spans="1:43" s="9" customFormat="1" ht="14.5" customHeight="1">
      <c r="A20" s="8"/>
      <c r="B20" s="16" t="s">
        <v>231</v>
      </c>
      <c r="C20" s="16"/>
      <c r="D20" s="16"/>
      <c r="E20" s="26">
        <f t="shared" ref="E20:N20" si="11">E91</f>
        <v>18.7</v>
      </c>
      <c r="F20" s="26">
        <f t="shared" si="11"/>
        <v>21.6</v>
      </c>
      <c r="G20" s="26">
        <f t="shared" si="11"/>
        <v>21.6</v>
      </c>
      <c r="H20" s="26">
        <f t="shared" si="11"/>
        <v>21.6</v>
      </c>
      <c r="I20" s="26">
        <f t="shared" si="11"/>
        <v>21.6</v>
      </c>
      <c r="J20" s="26">
        <f t="shared" si="11"/>
        <v>21.6</v>
      </c>
      <c r="K20" s="26">
        <f t="shared" si="11"/>
        <v>21.6</v>
      </c>
      <c r="L20" s="26">
        <f t="shared" si="11"/>
        <v>21.6</v>
      </c>
      <c r="M20" s="26">
        <f t="shared" si="11"/>
        <v>21.6</v>
      </c>
      <c r="N20" s="26">
        <f t="shared" si="11"/>
        <v>21.6</v>
      </c>
      <c r="O20" s="18"/>
      <c r="P20" s="3"/>
      <c r="Q20" s="3"/>
      <c r="R20" s="3"/>
      <c r="S20" s="3"/>
      <c r="T20" s="3"/>
      <c r="U20" s="3"/>
      <c r="V20" s="3"/>
      <c r="W20" s="3"/>
      <c r="X20" s="3"/>
      <c r="Y20" s="3"/>
      <c r="Z20" s="3"/>
      <c r="AA20" s="3"/>
      <c r="AB20" s="3"/>
      <c r="AC20" s="3"/>
      <c r="AD20" s="3"/>
      <c r="AE20" s="3"/>
      <c r="AF20" s="3"/>
      <c r="AG20" s="3"/>
      <c r="AH20" s="3"/>
      <c r="AJ20" s="22"/>
      <c r="AK20" s="22"/>
      <c r="AL20" s="22"/>
      <c r="AM20" s="22"/>
      <c r="AN20" s="22"/>
      <c r="AO20" s="22"/>
      <c r="AP20" s="22"/>
      <c r="AQ20" s="22"/>
    </row>
    <row r="21" spans="1:43" s="9" customFormat="1" ht="14.5" customHeight="1">
      <c r="A21" s="8"/>
      <c r="B21" s="67" t="s">
        <v>232</v>
      </c>
      <c r="C21" s="67"/>
      <c r="D21" s="67"/>
      <c r="E21" s="36">
        <f t="shared" ref="E21:N21" si="12">E118</f>
        <v>50.2</v>
      </c>
      <c r="F21" s="36">
        <f t="shared" si="12"/>
        <v>50.2</v>
      </c>
      <c r="G21" s="36">
        <f t="shared" si="12"/>
        <v>50.2</v>
      </c>
      <c r="H21" s="36">
        <f t="shared" si="12"/>
        <v>50.2</v>
      </c>
      <c r="I21" s="36">
        <f t="shared" si="12"/>
        <v>50.2</v>
      </c>
      <c r="J21" s="36">
        <f t="shared" si="12"/>
        <v>50.2</v>
      </c>
      <c r="K21" s="36">
        <f t="shared" si="12"/>
        <v>50.2</v>
      </c>
      <c r="L21" s="36">
        <f t="shared" si="12"/>
        <v>50.2</v>
      </c>
      <c r="M21" s="36">
        <f t="shared" si="12"/>
        <v>50.2</v>
      </c>
      <c r="N21" s="36">
        <f t="shared" si="12"/>
        <v>50.2</v>
      </c>
      <c r="O21" s="18"/>
      <c r="P21" s="3"/>
      <c r="Q21" s="3"/>
      <c r="R21" s="3"/>
      <c r="S21" s="3"/>
      <c r="T21" s="3"/>
      <c r="U21" s="3"/>
      <c r="V21" s="3"/>
      <c r="W21" s="3"/>
      <c r="X21" s="3"/>
      <c r="Y21" s="3"/>
      <c r="Z21" s="3"/>
      <c r="AA21" s="3"/>
      <c r="AB21" s="3"/>
      <c r="AC21" s="3"/>
      <c r="AD21" s="3"/>
      <c r="AE21" s="3"/>
      <c r="AF21" s="3"/>
      <c r="AG21" s="3"/>
      <c r="AH21" s="3"/>
      <c r="AJ21" s="22"/>
      <c r="AK21" s="22"/>
      <c r="AL21" s="22"/>
      <c r="AM21" s="22"/>
      <c r="AN21" s="22"/>
      <c r="AO21" s="22"/>
      <c r="AP21" s="22"/>
      <c r="AQ21" s="22"/>
    </row>
    <row r="22" spans="1:43" s="9" customFormat="1" ht="14.5" customHeight="1">
      <c r="A22" s="8"/>
      <c r="B22" s="8"/>
      <c r="C22" s="3"/>
      <c r="D22" s="2"/>
      <c r="E22" s="3"/>
      <c r="F22" s="3"/>
      <c r="G22" s="3"/>
      <c r="H22" s="3"/>
      <c r="I22" s="3"/>
      <c r="J22" s="3"/>
      <c r="K22" s="3"/>
      <c r="L22" s="3"/>
      <c r="M22" s="3"/>
      <c r="N22" s="3"/>
      <c r="O22" s="18"/>
      <c r="P22" s="3"/>
      <c r="Q22" s="3"/>
      <c r="R22" s="3"/>
      <c r="S22" s="3"/>
      <c r="T22" s="3"/>
      <c r="U22" s="3"/>
      <c r="V22" s="3"/>
      <c r="W22" s="3"/>
      <c r="X22" s="3"/>
      <c r="Y22" s="3"/>
      <c r="Z22" s="3"/>
      <c r="AA22" s="3"/>
      <c r="AB22" s="3"/>
      <c r="AC22" s="3"/>
      <c r="AD22" s="3"/>
      <c r="AE22" s="3"/>
      <c r="AF22" s="3"/>
      <c r="AG22" s="3"/>
      <c r="AH22" s="3"/>
      <c r="AJ22" s="22"/>
      <c r="AK22" s="22"/>
      <c r="AL22" s="22"/>
      <c r="AM22" s="22"/>
      <c r="AN22" s="22"/>
      <c r="AO22" s="22"/>
      <c r="AP22" s="22"/>
      <c r="AQ22" s="22"/>
    </row>
    <row r="23" spans="1:43" s="9" customFormat="1" ht="14.5" customHeight="1">
      <c r="A23" s="8"/>
      <c r="B23" s="63" t="s">
        <v>233</v>
      </c>
      <c r="C23" s="64"/>
      <c r="D23" s="64"/>
      <c r="E23" s="65">
        <f t="shared" ref="E23:N23" si="13">E11-E17</f>
        <v>106.83376967262075</v>
      </c>
      <c r="F23" s="65">
        <f t="shared" si="13"/>
        <v>40.772188395915236</v>
      </c>
      <c r="G23" s="65">
        <f t="shared" si="13"/>
        <v>58.05052141344504</v>
      </c>
      <c r="H23" s="65">
        <f t="shared" si="13"/>
        <v>57.214494016184744</v>
      </c>
      <c r="I23" s="65">
        <f t="shared" si="13"/>
        <v>45.035114399501708</v>
      </c>
      <c r="J23" s="65">
        <f t="shared" si="13"/>
        <v>62.787166805225752</v>
      </c>
      <c r="K23" s="65">
        <f t="shared" si="13"/>
        <v>65.70229401632173</v>
      </c>
      <c r="L23" s="65">
        <f t="shared" si="13"/>
        <v>69.494794016497508</v>
      </c>
      <c r="M23" s="65">
        <f t="shared" si="13"/>
        <v>259.07511934518004</v>
      </c>
      <c r="N23" s="65">
        <f t="shared" si="13"/>
        <v>405.17547623019766</v>
      </c>
      <c r="O23" s="3"/>
      <c r="P23" s="3"/>
      <c r="Q23" s="3"/>
      <c r="R23" s="3"/>
      <c r="S23" s="3"/>
      <c r="T23" s="3"/>
      <c r="U23" s="3"/>
      <c r="V23" s="3"/>
      <c r="W23" s="3"/>
      <c r="X23" s="3"/>
      <c r="Y23" s="3"/>
      <c r="Z23" s="3"/>
      <c r="AA23" s="3"/>
      <c r="AB23" s="3"/>
      <c r="AC23" s="3"/>
      <c r="AD23" s="3"/>
      <c r="AE23" s="3"/>
      <c r="AF23" s="3"/>
      <c r="AG23" s="3"/>
      <c r="AH23" s="3"/>
      <c r="AJ23" s="22"/>
      <c r="AK23" s="22"/>
      <c r="AL23" s="22"/>
      <c r="AM23" s="22"/>
      <c r="AN23" s="22"/>
      <c r="AO23" s="22"/>
      <c r="AP23" s="22"/>
      <c r="AQ23" s="22"/>
    </row>
    <row r="24" spans="1:43" s="9" customFormat="1" ht="14.5" customHeight="1">
      <c r="A24" s="8"/>
      <c r="B24" s="8"/>
      <c r="C24" s="3"/>
      <c r="D24" s="2"/>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J24" s="22"/>
      <c r="AK24" s="22"/>
      <c r="AL24" s="22"/>
      <c r="AM24" s="22"/>
      <c r="AN24" s="22"/>
      <c r="AO24" s="22"/>
      <c r="AP24" s="22"/>
      <c r="AQ24" s="22"/>
    </row>
    <row r="25" spans="1:43" s="9" customFormat="1" ht="14.5" customHeight="1">
      <c r="A25" s="8"/>
      <c r="B25" s="5" t="s">
        <v>234</v>
      </c>
      <c r="C25" s="6"/>
      <c r="D25" s="6"/>
      <c r="E25" s="62">
        <f t="shared" ref="E25:N25" si="14">E7</f>
        <v>2024</v>
      </c>
      <c r="F25" s="62">
        <f t="shared" si="14"/>
        <v>2025</v>
      </c>
      <c r="G25" s="62">
        <f t="shared" si="14"/>
        <v>2026</v>
      </c>
      <c r="H25" s="62">
        <f t="shared" si="14"/>
        <v>2027</v>
      </c>
      <c r="I25" s="62">
        <f t="shared" si="14"/>
        <v>2028</v>
      </c>
      <c r="J25" s="62">
        <f t="shared" si="14"/>
        <v>2029</v>
      </c>
      <c r="K25" s="62">
        <f t="shared" si="14"/>
        <v>2030</v>
      </c>
      <c r="L25" s="62">
        <f t="shared" si="14"/>
        <v>2031</v>
      </c>
      <c r="M25" s="62">
        <f t="shared" si="14"/>
        <v>2032</v>
      </c>
      <c r="N25" s="62">
        <f t="shared" si="14"/>
        <v>2033</v>
      </c>
      <c r="O25" s="3"/>
      <c r="P25" s="3"/>
      <c r="Q25" s="3"/>
      <c r="R25" s="3"/>
      <c r="S25" s="3"/>
      <c r="T25" s="3"/>
      <c r="U25" s="3"/>
      <c r="V25" s="3"/>
      <c r="W25" s="3"/>
      <c r="X25" s="3"/>
      <c r="Y25" s="3"/>
      <c r="Z25" s="3"/>
      <c r="AA25" s="3"/>
      <c r="AB25" s="3"/>
      <c r="AC25" s="3"/>
      <c r="AD25" s="3"/>
      <c r="AE25" s="3"/>
      <c r="AF25" s="3"/>
      <c r="AG25" s="3"/>
      <c r="AH25" s="3"/>
      <c r="AJ25" s="22"/>
      <c r="AK25" s="22"/>
      <c r="AL25" s="22"/>
      <c r="AM25" s="22"/>
      <c r="AN25" s="22"/>
      <c r="AO25" s="22"/>
      <c r="AP25" s="22"/>
      <c r="AQ25" s="22"/>
    </row>
    <row r="26" spans="1:43" s="9" customFormat="1" ht="14.5" customHeight="1">
      <c r="A26" s="8"/>
      <c r="B26" s="16" t="s">
        <v>235</v>
      </c>
      <c r="C26" s="61"/>
      <c r="D26" s="61"/>
      <c r="E26" s="68">
        <f t="shared" ref="E26:N26" si="15">SUM(E27:E30)</f>
        <v>0.91733130556228448</v>
      </c>
      <c r="F26" s="68">
        <f t="shared" si="15"/>
        <v>0.96921149244115701</v>
      </c>
      <c r="G26" s="68">
        <f t="shared" si="15"/>
        <v>0.95533984798253535</v>
      </c>
      <c r="H26" s="68">
        <f t="shared" si="15"/>
        <v>0.95581305877240441</v>
      </c>
      <c r="I26" s="68">
        <f t="shared" si="15"/>
        <v>0.96551221885408212</v>
      </c>
      <c r="J26" s="68">
        <f t="shared" si="15"/>
        <v>0.9495615773602184</v>
      </c>
      <c r="K26" s="68">
        <f t="shared" si="15"/>
        <v>0.94721978642102667</v>
      </c>
      <c r="L26" s="68">
        <f t="shared" si="15"/>
        <v>0.94417318107787374</v>
      </c>
      <c r="M26" s="68">
        <f t="shared" si="15"/>
        <v>0.79187880215202666</v>
      </c>
      <c r="N26" s="68">
        <f t="shared" si="15"/>
        <v>0.67451291476855346</v>
      </c>
      <c r="O26" s="3"/>
      <c r="P26" s="3"/>
      <c r="Q26" s="3"/>
      <c r="R26" s="3"/>
      <c r="S26" s="3"/>
      <c r="T26" s="3"/>
      <c r="U26" s="3"/>
      <c r="V26" s="3"/>
      <c r="W26" s="3"/>
      <c r="X26" s="3"/>
      <c r="Y26" s="3"/>
      <c r="Z26" s="3"/>
      <c r="AA26" s="3"/>
      <c r="AB26" s="3"/>
      <c r="AC26" s="3"/>
      <c r="AD26" s="3"/>
      <c r="AE26" s="3"/>
      <c r="AF26" s="3"/>
      <c r="AG26" s="3"/>
      <c r="AH26" s="3"/>
      <c r="AJ26" s="22"/>
      <c r="AK26" s="22"/>
      <c r="AL26" s="22"/>
      <c r="AM26" s="22"/>
      <c r="AN26" s="22"/>
      <c r="AO26" s="22"/>
      <c r="AP26" s="22"/>
      <c r="AQ26" s="22"/>
    </row>
    <row r="27" spans="1:43" s="9" customFormat="1" ht="14.5" customHeight="1">
      <c r="A27" s="8"/>
      <c r="B27" s="69" t="s">
        <v>236</v>
      </c>
      <c r="C27" s="1"/>
      <c r="D27" s="1"/>
      <c r="E27" s="103">
        <f t="shared" ref="E27:N27" si="16">IFERROR(E18/E$11,0)</f>
        <v>0.39648976684842591</v>
      </c>
      <c r="F27" s="103">
        <f t="shared" si="16"/>
        <v>0.38868509894218561</v>
      </c>
      <c r="G27" s="103">
        <f t="shared" si="16"/>
        <v>0.39599285351468388</v>
      </c>
      <c r="H27" s="103">
        <f t="shared" si="16"/>
        <v>0.39752198640711595</v>
      </c>
      <c r="I27" s="103">
        <f t="shared" si="16"/>
        <v>0.3937309253809389</v>
      </c>
      <c r="J27" s="103">
        <f t="shared" si="16"/>
        <v>0.4134889291592922</v>
      </c>
      <c r="K27" s="103">
        <f t="shared" si="16"/>
        <v>0.41112916562718538</v>
      </c>
      <c r="L27" s="103">
        <f t="shared" si="16"/>
        <v>0.40782549668224916</v>
      </c>
      <c r="M27" s="103">
        <f t="shared" si="16"/>
        <v>0.40737686450851857</v>
      </c>
      <c r="N27" s="103">
        <f t="shared" si="16"/>
        <v>0.40782549668224916</v>
      </c>
      <c r="O27" s="3"/>
      <c r="P27" s="3"/>
      <c r="Q27" s="3"/>
      <c r="R27" s="3"/>
      <c r="S27" s="3"/>
      <c r="T27" s="3"/>
      <c r="U27" s="3"/>
      <c r="V27" s="3"/>
      <c r="W27" s="3"/>
      <c r="X27" s="3"/>
      <c r="Y27" s="3"/>
      <c r="Z27" s="3"/>
      <c r="AA27" s="3"/>
      <c r="AB27" s="3"/>
      <c r="AC27" s="3"/>
      <c r="AD27" s="3"/>
      <c r="AE27" s="3"/>
      <c r="AF27" s="3"/>
      <c r="AG27" s="3"/>
      <c r="AH27" s="3"/>
      <c r="AJ27" s="22"/>
      <c r="AK27" s="22"/>
      <c r="AL27" s="22"/>
      <c r="AM27" s="22"/>
      <c r="AN27" s="22"/>
      <c r="AO27" s="22"/>
      <c r="AP27" s="22"/>
      <c r="AQ27" s="22"/>
    </row>
    <row r="28" spans="1:43" s="9" customFormat="1" ht="14.5" customHeight="1">
      <c r="A28" s="8"/>
      <c r="B28" s="69" t="s">
        <v>237</v>
      </c>
      <c r="C28" s="1"/>
      <c r="D28" s="1"/>
      <c r="E28" s="103">
        <f t="shared" ref="E28:N28" si="17">IFERROR(E19/E$11,0)</f>
        <v>0.46752625213160182</v>
      </c>
      <c r="F28" s="103">
        <f t="shared" si="17"/>
        <v>0.52630769860678361</v>
      </c>
      <c r="G28" s="103">
        <f t="shared" si="17"/>
        <v>0.50410892189282597</v>
      </c>
      <c r="H28" s="103">
        <f t="shared" si="17"/>
        <v>0.50283969706790488</v>
      </c>
      <c r="I28" s="103">
        <f t="shared" si="17"/>
        <v>0.51679702798842375</v>
      </c>
      <c r="J28" s="103">
        <f t="shared" si="17"/>
        <v>0.47839400255076264</v>
      </c>
      <c r="K28" s="103">
        <f t="shared" si="17"/>
        <v>0.47841197514367778</v>
      </c>
      <c r="L28" s="103">
        <f t="shared" si="17"/>
        <v>0.47866903874546102</v>
      </c>
      <c r="M28" s="103">
        <f t="shared" si="17"/>
        <v>0.32682329199334453</v>
      </c>
      <c r="N28" s="103">
        <f t="shared" si="17"/>
        <v>0.20900877243614077</v>
      </c>
      <c r="O28" s="3"/>
      <c r="P28" s="3"/>
      <c r="Q28" s="3"/>
      <c r="R28" s="3"/>
      <c r="S28" s="3"/>
      <c r="T28" s="3"/>
      <c r="U28" s="3"/>
      <c r="V28" s="3"/>
      <c r="W28" s="3"/>
      <c r="X28" s="3"/>
      <c r="Y28" s="3"/>
      <c r="Z28" s="3"/>
      <c r="AA28" s="3"/>
      <c r="AB28" s="3"/>
      <c r="AC28" s="3"/>
      <c r="AD28" s="3"/>
      <c r="AE28" s="3"/>
      <c r="AF28" s="3"/>
      <c r="AG28" s="3"/>
      <c r="AH28" s="3"/>
      <c r="AJ28" s="22"/>
      <c r="AK28" s="22"/>
      <c r="AL28" s="22"/>
      <c r="AM28" s="22"/>
      <c r="AN28" s="22"/>
      <c r="AO28" s="22"/>
      <c r="AP28" s="22"/>
      <c r="AQ28" s="22"/>
    </row>
    <row r="29" spans="1:43" s="9" customFormat="1" ht="14.5" customHeight="1">
      <c r="A29" s="8"/>
      <c r="B29" s="69" t="s">
        <v>238</v>
      </c>
      <c r="C29" s="1"/>
      <c r="D29" s="1"/>
      <c r="E29" s="103">
        <f t="shared" ref="E29:N29" si="18">IFERROR(E20/E$11,0)</f>
        <v>1.447018663408132E-2</v>
      </c>
      <c r="F29" s="103">
        <f t="shared" si="18"/>
        <v>1.6310916569237541E-2</v>
      </c>
      <c r="G29" s="103">
        <f t="shared" si="18"/>
        <v>1.661758172173471E-2</v>
      </c>
      <c r="H29" s="103">
        <f t="shared" si="18"/>
        <v>1.6681750785842428E-2</v>
      </c>
      <c r="I29" s="103">
        <f t="shared" si="18"/>
        <v>1.6541227499581347E-2</v>
      </c>
      <c r="J29" s="103">
        <f t="shared" si="18"/>
        <v>1.7351793120383475E-2</v>
      </c>
      <c r="K29" s="103">
        <f t="shared" si="18"/>
        <v>1.7351793120383475E-2</v>
      </c>
      <c r="L29" s="103">
        <f t="shared" si="18"/>
        <v>1.7351793120383475E-2</v>
      </c>
      <c r="M29" s="103">
        <f t="shared" si="18"/>
        <v>1.7351793120383475E-2</v>
      </c>
      <c r="N29" s="103">
        <f t="shared" si="18"/>
        <v>1.7351793120383475E-2</v>
      </c>
      <c r="O29" s="3"/>
      <c r="P29" s="3"/>
      <c r="Q29" s="3"/>
      <c r="R29" s="3"/>
      <c r="S29" s="3"/>
      <c r="T29" s="3"/>
      <c r="U29" s="3"/>
      <c r="V29" s="3"/>
      <c r="W29" s="3"/>
      <c r="X29" s="3"/>
      <c r="Y29" s="3"/>
      <c r="Z29" s="3"/>
      <c r="AA29" s="3"/>
      <c r="AB29" s="3"/>
      <c r="AC29" s="3"/>
      <c r="AD29" s="3"/>
      <c r="AE29" s="3"/>
      <c r="AF29" s="3"/>
      <c r="AG29" s="3"/>
      <c r="AH29" s="3"/>
      <c r="AJ29" s="22"/>
      <c r="AK29" s="22"/>
      <c r="AL29" s="22"/>
      <c r="AM29" s="22"/>
      <c r="AN29" s="22"/>
      <c r="AO29" s="22"/>
      <c r="AP29" s="22"/>
      <c r="AQ29" s="22"/>
    </row>
    <row r="30" spans="1:43" s="9" customFormat="1" ht="14.5" customHeight="1">
      <c r="A30" s="8"/>
      <c r="B30" s="69" t="s">
        <v>239</v>
      </c>
      <c r="C30" s="1"/>
      <c r="D30" s="1"/>
      <c r="E30" s="103">
        <f t="shared" ref="E30:N30" si="19">IFERROR(E21/E$11,0)</f>
        <v>3.8845099948175525E-2</v>
      </c>
      <c r="F30" s="103">
        <f t="shared" si="19"/>
        <v>3.7907778322950211E-2</v>
      </c>
      <c r="G30" s="103">
        <f t="shared" si="19"/>
        <v>3.8620490853290848E-2</v>
      </c>
      <c r="H30" s="103">
        <f t="shared" si="19"/>
        <v>3.8769624511541201E-2</v>
      </c>
      <c r="I30" s="103">
        <f t="shared" si="19"/>
        <v>3.844303798513813E-2</v>
      </c>
      <c r="J30" s="103">
        <f t="shared" si="19"/>
        <v>4.0326852529780112E-2</v>
      </c>
      <c r="K30" s="103">
        <f t="shared" si="19"/>
        <v>4.0326852529780112E-2</v>
      </c>
      <c r="L30" s="103">
        <f t="shared" si="19"/>
        <v>4.0326852529780112E-2</v>
      </c>
      <c r="M30" s="103">
        <f t="shared" si="19"/>
        <v>4.0326852529780112E-2</v>
      </c>
      <c r="N30" s="103">
        <f t="shared" si="19"/>
        <v>4.0326852529780112E-2</v>
      </c>
      <c r="O30" s="3"/>
      <c r="P30" s="3"/>
      <c r="Q30" s="3"/>
      <c r="R30" s="3"/>
      <c r="S30" s="3"/>
      <c r="T30" s="3"/>
      <c r="U30" s="3"/>
      <c r="V30" s="3"/>
      <c r="W30" s="3"/>
      <c r="X30" s="3"/>
      <c r="Y30" s="3"/>
      <c r="Z30" s="3"/>
      <c r="AA30" s="3"/>
      <c r="AB30" s="3"/>
      <c r="AC30" s="3"/>
      <c r="AD30" s="3"/>
      <c r="AE30" s="3"/>
      <c r="AF30" s="3"/>
      <c r="AG30" s="3"/>
      <c r="AH30" s="3"/>
      <c r="AJ30" s="22"/>
      <c r="AK30" s="22"/>
      <c r="AL30" s="22"/>
      <c r="AM30" s="22"/>
      <c r="AN30" s="22"/>
      <c r="AO30" s="22"/>
      <c r="AP30" s="22"/>
      <c r="AQ30" s="22"/>
    </row>
    <row r="31" spans="1:43" s="9" customFormat="1" ht="14.5" customHeight="1">
      <c r="A31" s="8"/>
      <c r="B31" s="67" t="s">
        <v>240</v>
      </c>
      <c r="C31" s="66"/>
      <c r="D31" s="66"/>
      <c r="E31" s="70">
        <f t="shared" ref="E31:N31" si="20">IFERROR(E23/E11,0)</f>
        <v>8.2668694437715462E-2</v>
      </c>
      <c r="F31" s="70">
        <f t="shared" si="20"/>
        <v>3.0788507558842982E-2</v>
      </c>
      <c r="G31" s="70">
        <f t="shared" si="20"/>
        <v>4.4660152017464518E-2</v>
      </c>
      <c r="H31" s="70">
        <f t="shared" si="20"/>
        <v>4.4186941227595679E-2</v>
      </c>
      <c r="I31" s="70">
        <f t="shared" si="20"/>
        <v>3.4487781145918037E-2</v>
      </c>
      <c r="J31" s="70">
        <f t="shared" si="20"/>
        <v>5.0438422639781752E-2</v>
      </c>
      <c r="K31" s="70">
        <f t="shared" si="20"/>
        <v>5.278021357897332E-2</v>
      </c>
      <c r="L31" s="70">
        <f t="shared" si="20"/>
        <v>5.5826818922126299E-2</v>
      </c>
      <c r="M31" s="70">
        <f t="shared" si="20"/>
        <v>0.20812119784797325</v>
      </c>
      <c r="N31" s="70">
        <f t="shared" si="20"/>
        <v>0.32548708523144637</v>
      </c>
      <c r="O31" s="3"/>
      <c r="P31" s="3"/>
      <c r="Q31" s="3"/>
      <c r="R31" s="3"/>
      <c r="S31" s="3"/>
      <c r="T31" s="3"/>
      <c r="U31" s="3"/>
      <c r="V31" s="3"/>
      <c r="W31" s="3"/>
      <c r="X31" s="3"/>
      <c r="Y31" s="3"/>
      <c r="Z31" s="3"/>
      <c r="AA31" s="3"/>
      <c r="AB31" s="3"/>
      <c r="AC31" s="3"/>
      <c r="AD31" s="3"/>
      <c r="AE31" s="3"/>
      <c r="AF31" s="3"/>
      <c r="AG31" s="3"/>
      <c r="AH31" s="3"/>
      <c r="AJ31" s="22"/>
      <c r="AK31" s="22"/>
      <c r="AL31" s="22"/>
      <c r="AM31" s="22"/>
      <c r="AN31" s="22"/>
      <c r="AO31" s="22"/>
      <c r="AP31" s="22"/>
      <c r="AQ31" s="22"/>
    </row>
    <row r="32" spans="1:43" s="9" customFormat="1" ht="14.5" customHeight="1">
      <c r="A32" s="8"/>
      <c r="B32" s="8"/>
      <c r="C32" s="3"/>
      <c r="D32" s="2"/>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J32" s="22"/>
      <c r="AK32" s="22"/>
      <c r="AL32" s="22"/>
      <c r="AM32" s="22"/>
      <c r="AN32" s="22"/>
      <c r="AO32" s="22"/>
      <c r="AP32" s="22"/>
      <c r="AQ32" s="22"/>
    </row>
    <row r="33" spans="1:43" s="9" customFormat="1" ht="14.5" customHeight="1">
      <c r="A33" s="8"/>
      <c r="B33" s="73" t="s">
        <v>835</v>
      </c>
      <c r="C33" s="26">
        <f>SUM(E26:M26)</f>
        <v>8.3960412706236092</v>
      </c>
      <c r="D33" s="2"/>
      <c r="E33" s="175"/>
      <c r="F33" s="175"/>
      <c r="G33" s="175"/>
      <c r="H33" s="175"/>
      <c r="I33" s="175"/>
      <c r="J33" s="3"/>
      <c r="K33" s="3"/>
      <c r="L33" s="3"/>
      <c r="M33" s="3"/>
      <c r="N33" s="3"/>
      <c r="O33" s="3"/>
      <c r="P33" s="3"/>
      <c r="Q33" s="3"/>
      <c r="R33" s="3"/>
      <c r="S33" s="3"/>
      <c r="T33" s="3"/>
      <c r="U33" s="3"/>
      <c r="V33" s="3"/>
      <c r="W33" s="3"/>
      <c r="X33" s="3"/>
      <c r="Y33" s="3"/>
      <c r="Z33" s="3"/>
      <c r="AA33" s="3"/>
      <c r="AB33" s="3"/>
      <c r="AC33" s="3"/>
      <c r="AD33" s="3"/>
      <c r="AE33" s="3"/>
      <c r="AF33" s="3"/>
      <c r="AG33" s="3"/>
      <c r="AH33" s="3"/>
      <c r="AJ33" s="22"/>
      <c r="AK33" s="22"/>
      <c r="AL33" s="22"/>
      <c r="AM33" s="22"/>
      <c r="AN33" s="22"/>
      <c r="AO33" s="22"/>
      <c r="AP33" s="22"/>
      <c r="AQ33" s="22"/>
    </row>
    <row r="34" spans="1:43" s="9" customFormat="1" ht="14.5" customHeight="1">
      <c r="A34" s="8"/>
      <c r="B34" s="73" t="s">
        <v>834</v>
      </c>
      <c r="C34" s="208">
        <f>SUMPRODUCT(E37:N37,E17:N17)/SUM(E17:N17)</f>
        <v>218.6278744500641</v>
      </c>
      <c r="D34" s="2"/>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J34" s="22"/>
      <c r="AK34" s="22"/>
      <c r="AL34" s="22"/>
      <c r="AM34" s="22"/>
      <c r="AN34" s="22"/>
      <c r="AO34" s="22"/>
      <c r="AP34" s="22"/>
      <c r="AQ34" s="22"/>
    </row>
    <row r="35" spans="1:43" s="9" customFormat="1" ht="14.5" customHeight="1">
      <c r="A35" s="8"/>
      <c r="B35" s="8"/>
      <c r="C35" s="3"/>
      <c r="D35" s="2"/>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J35" s="22"/>
      <c r="AK35" s="22"/>
      <c r="AL35" s="22"/>
      <c r="AM35" s="22"/>
      <c r="AN35" s="22"/>
      <c r="AO35" s="22"/>
      <c r="AP35" s="22"/>
      <c r="AQ35" s="22"/>
    </row>
    <row r="36" spans="1:43" s="9" customFormat="1" ht="14.5" customHeight="1">
      <c r="A36" s="8"/>
      <c r="B36" s="5" t="s">
        <v>241</v>
      </c>
      <c r="C36" s="6"/>
      <c r="D36" s="6"/>
      <c r="E36" s="62">
        <f t="shared" ref="E36:N36" si="21">E7</f>
        <v>2024</v>
      </c>
      <c r="F36" s="62">
        <f t="shared" si="21"/>
        <v>2025</v>
      </c>
      <c r="G36" s="62">
        <f t="shared" si="21"/>
        <v>2026</v>
      </c>
      <c r="H36" s="62">
        <f t="shared" si="21"/>
        <v>2027</v>
      </c>
      <c r="I36" s="62">
        <f t="shared" si="21"/>
        <v>2028</v>
      </c>
      <c r="J36" s="62">
        <f t="shared" si="21"/>
        <v>2029</v>
      </c>
      <c r="K36" s="62">
        <f t="shared" si="21"/>
        <v>2030</v>
      </c>
      <c r="L36" s="62">
        <f t="shared" si="21"/>
        <v>2031</v>
      </c>
      <c r="M36" s="62">
        <f t="shared" si="21"/>
        <v>2032</v>
      </c>
      <c r="N36" s="62">
        <f t="shared" si="21"/>
        <v>2033</v>
      </c>
      <c r="O36" s="3"/>
      <c r="P36" s="3"/>
      <c r="Q36" s="3"/>
      <c r="R36" s="3"/>
      <c r="S36" s="3"/>
      <c r="T36" s="3"/>
      <c r="U36" s="3"/>
      <c r="V36" s="3"/>
      <c r="W36" s="3"/>
      <c r="X36" s="3"/>
      <c r="Y36" s="3"/>
      <c r="Z36" s="3"/>
      <c r="AA36" s="3"/>
      <c r="AB36" s="3"/>
      <c r="AC36" s="3"/>
      <c r="AD36" s="3"/>
      <c r="AE36" s="3"/>
      <c r="AF36" s="3"/>
      <c r="AG36" s="3"/>
      <c r="AH36" s="3"/>
      <c r="AJ36" s="22"/>
      <c r="AK36" s="22"/>
      <c r="AL36" s="22"/>
      <c r="AM36" s="22"/>
      <c r="AN36" s="22"/>
      <c r="AO36" s="22"/>
      <c r="AP36" s="22"/>
      <c r="AQ36" s="22"/>
    </row>
    <row r="37" spans="1:43" s="9" customFormat="1" ht="14.5" customHeight="1">
      <c r="A37" s="8"/>
      <c r="B37" s="63" t="s">
        <v>242</v>
      </c>
      <c r="C37" s="64"/>
      <c r="D37" s="64"/>
      <c r="E37" s="65">
        <f t="shared" ref="E37:N37" si="22">SUMPRODUCT(E38:E41,E18:E21)/SUM(E18:E21)</f>
        <v>227.46082460209072</v>
      </c>
      <c r="F37" s="65">
        <f t="shared" si="22"/>
        <v>222.89613502960103</v>
      </c>
      <c r="G37" s="65">
        <f t="shared" si="22"/>
        <v>222.41177200356375</v>
      </c>
      <c r="H37" s="65">
        <f t="shared" si="22"/>
        <v>220.87631804254494</v>
      </c>
      <c r="I37" s="65">
        <f t="shared" si="22"/>
        <v>213.89147769141013</v>
      </c>
      <c r="J37" s="65">
        <f t="shared" si="22"/>
        <v>218.89340042696276</v>
      </c>
      <c r="K37" s="65">
        <f t="shared" si="22"/>
        <v>216.00294143469674</v>
      </c>
      <c r="L37" s="65">
        <f t="shared" si="22"/>
        <v>212.70233011240538</v>
      </c>
      <c r="M37" s="65">
        <f t="shared" si="22"/>
        <v>210.73336272293992</v>
      </c>
      <c r="N37" s="65">
        <f t="shared" si="22"/>
        <v>218.70931718951132</v>
      </c>
      <c r="O37" s="3"/>
      <c r="P37" s="3"/>
      <c r="Q37" s="3"/>
      <c r="R37" s="3"/>
      <c r="S37" s="3"/>
      <c r="T37" s="3"/>
      <c r="U37" s="3"/>
      <c r="V37" s="3"/>
      <c r="W37" s="3"/>
      <c r="X37" s="3"/>
      <c r="Y37" s="3"/>
      <c r="Z37" s="3"/>
      <c r="AA37" s="3"/>
      <c r="AB37" s="3"/>
      <c r="AC37" s="3"/>
      <c r="AD37" s="3"/>
      <c r="AE37" s="3"/>
      <c r="AF37" s="3"/>
      <c r="AG37" s="3"/>
      <c r="AH37" s="3"/>
      <c r="AJ37" s="22"/>
      <c r="AK37" s="22"/>
      <c r="AL37" s="22"/>
      <c r="AM37" s="22"/>
      <c r="AN37" s="22"/>
      <c r="AO37" s="22"/>
      <c r="AP37" s="22"/>
      <c r="AQ37" s="22"/>
    </row>
    <row r="38" spans="1:43" s="9" customFormat="1" ht="14.5" customHeight="1">
      <c r="A38" s="8"/>
      <c r="B38" s="16" t="s">
        <v>229</v>
      </c>
      <c r="C38" s="16"/>
      <c r="D38" s="16"/>
      <c r="E38" s="26">
        <v>245.37481532732392</v>
      </c>
      <c r="F38" s="26">
        <v>240.76115631935127</v>
      </c>
      <c r="G38" s="26">
        <v>240.76115631935116</v>
      </c>
      <c r="H38" s="26">
        <v>240.76115631935116</v>
      </c>
      <c r="I38" s="26">
        <v>240.72521010288003</v>
      </c>
      <c r="J38" s="26">
        <v>240.76115631935133</v>
      </c>
      <c r="K38" s="26">
        <v>237.73496830349075</v>
      </c>
      <c r="L38" s="26">
        <v>233.43947095667806</v>
      </c>
      <c r="M38" s="26">
        <v>233.41498985259153</v>
      </c>
      <c r="N38" s="26">
        <v>233.43947095667806</v>
      </c>
      <c r="O38" s="3"/>
      <c r="P38" s="3"/>
      <c r="Q38" s="3"/>
      <c r="R38" s="3"/>
      <c r="S38" s="3"/>
      <c r="T38" s="3"/>
      <c r="U38" s="3"/>
      <c r="V38" s="3"/>
      <c r="W38" s="3"/>
      <c r="X38" s="3"/>
      <c r="Y38" s="3"/>
      <c r="Z38" s="3"/>
      <c r="AA38" s="3"/>
      <c r="AB38" s="3"/>
      <c r="AC38" s="3"/>
      <c r="AD38" s="3"/>
      <c r="AE38" s="3"/>
      <c r="AF38" s="3"/>
      <c r="AG38" s="3"/>
      <c r="AH38" s="3"/>
      <c r="AJ38" s="22"/>
      <c r="AK38" s="22"/>
      <c r="AL38" s="22"/>
      <c r="AM38" s="22"/>
      <c r="AN38" s="22"/>
      <c r="AO38" s="22"/>
      <c r="AP38" s="22"/>
      <c r="AQ38" s="22"/>
    </row>
    <row r="39" spans="1:43" s="9" customFormat="1" ht="14.5" customHeight="1">
      <c r="A39" s="8"/>
      <c r="B39" s="16" t="s">
        <v>230</v>
      </c>
      <c r="C39" s="16"/>
      <c r="D39" s="16"/>
      <c r="E39" s="26">
        <v>211.54528571167197</v>
      </c>
      <c r="F39" s="26">
        <v>202.84804705749707</v>
      </c>
      <c r="G39" s="26">
        <v>199.03260027607294</v>
      </c>
      <c r="H39" s="26">
        <v>194.98999193828524</v>
      </c>
      <c r="I39" s="26">
        <v>183.74812543378036</v>
      </c>
      <c r="J39" s="26">
        <v>189.31538444053027</v>
      </c>
      <c r="K39" s="26">
        <v>186.30205796941965</v>
      </c>
      <c r="L39" s="26">
        <v>183.617311703566</v>
      </c>
      <c r="M39" s="26">
        <v>165.39234537050405</v>
      </c>
      <c r="N39" s="26">
        <v>165.47796088496975</v>
      </c>
      <c r="O39" s="3"/>
      <c r="P39" s="3"/>
      <c r="Q39" s="3"/>
      <c r="R39" s="3"/>
      <c r="S39" s="3"/>
      <c r="T39" s="3"/>
      <c r="U39" s="3"/>
      <c r="V39" s="3"/>
      <c r="W39" s="3"/>
      <c r="X39" s="3"/>
      <c r="Y39" s="3"/>
      <c r="Z39" s="3"/>
      <c r="AA39" s="3"/>
      <c r="AB39" s="3"/>
      <c r="AC39" s="3"/>
      <c r="AD39" s="3"/>
      <c r="AE39" s="3"/>
      <c r="AF39" s="3"/>
      <c r="AG39" s="3"/>
      <c r="AH39" s="3"/>
      <c r="AJ39" s="22"/>
      <c r="AK39" s="22"/>
      <c r="AL39" s="22"/>
      <c r="AM39" s="22"/>
      <c r="AN39" s="22"/>
      <c r="AO39" s="22"/>
      <c r="AP39" s="22"/>
      <c r="AQ39" s="22"/>
    </row>
    <row r="40" spans="1:43" s="9" customFormat="1" ht="14.5" customHeight="1">
      <c r="A40" s="8"/>
      <c r="B40" s="16" t="s">
        <v>243</v>
      </c>
      <c r="C40" s="16"/>
      <c r="D40" s="16"/>
      <c r="E40" s="26">
        <f t="shared" ref="E40:N40" si="23">E105</f>
        <v>500</v>
      </c>
      <c r="F40" s="26">
        <f t="shared" si="23"/>
        <v>500</v>
      </c>
      <c r="G40" s="26">
        <f t="shared" si="23"/>
        <v>500</v>
      </c>
      <c r="H40" s="26">
        <f t="shared" si="23"/>
        <v>500</v>
      </c>
      <c r="I40" s="26">
        <f t="shared" si="23"/>
        <v>500</v>
      </c>
      <c r="J40" s="26">
        <f t="shared" si="23"/>
        <v>500</v>
      </c>
      <c r="K40" s="26">
        <f t="shared" si="23"/>
        <v>500</v>
      </c>
      <c r="L40" s="26">
        <f t="shared" si="23"/>
        <v>500</v>
      </c>
      <c r="M40" s="26">
        <f t="shared" si="23"/>
        <v>500</v>
      </c>
      <c r="N40" s="26">
        <f t="shared" si="23"/>
        <v>500</v>
      </c>
      <c r="O40" s="3"/>
      <c r="P40" s="3"/>
      <c r="Q40" s="3"/>
      <c r="R40" s="3"/>
      <c r="S40" s="3"/>
      <c r="T40" s="3"/>
      <c r="U40" s="3"/>
      <c r="V40" s="3"/>
      <c r="W40" s="3"/>
      <c r="X40" s="3"/>
      <c r="Y40" s="3"/>
      <c r="Z40" s="3"/>
      <c r="AA40" s="3"/>
      <c r="AB40" s="3"/>
      <c r="AC40" s="3"/>
      <c r="AD40" s="3"/>
      <c r="AE40" s="3"/>
      <c r="AF40" s="3"/>
      <c r="AG40" s="3"/>
      <c r="AH40" s="3"/>
      <c r="AJ40" s="22"/>
      <c r="AK40" s="22"/>
      <c r="AL40" s="22"/>
      <c r="AM40" s="22"/>
      <c r="AN40" s="22"/>
      <c r="AO40" s="22"/>
      <c r="AP40" s="22"/>
      <c r="AQ40" s="22"/>
    </row>
    <row r="41" spans="1:43" s="9" customFormat="1" ht="14.5" customHeight="1">
      <c r="A41" s="8"/>
      <c r="B41" s="67" t="s">
        <v>244</v>
      </c>
      <c r="C41" s="67"/>
      <c r="D41" s="67"/>
      <c r="E41" s="36">
        <f t="shared" ref="E41:N41" si="24">E132</f>
        <v>134.64411166282952</v>
      </c>
      <c r="F41" s="36">
        <f t="shared" si="24"/>
        <v>198.83187728491487</v>
      </c>
      <c r="G41" s="36">
        <f t="shared" si="24"/>
        <v>219.99282126493128</v>
      </c>
      <c r="H41" s="36">
        <f t="shared" si="24"/>
        <v>232.63140389100346</v>
      </c>
      <c r="I41" s="36">
        <f t="shared" si="24"/>
        <v>221.17858152517834</v>
      </c>
      <c r="J41" s="36">
        <f t="shared" si="24"/>
        <v>224.600935560371</v>
      </c>
      <c r="K41" s="36">
        <f t="shared" si="24"/>
        <v>224.600935560371</v>
      </c>
      <c r="L41" s="36">
        <f t="shared" si="24"/>
        <v>224.600935560371</v>
      </c>
      <c r="M41" s="36">
        <f t="shared" si="24"/>
        <v>224.600935560371</v>
      </c>
      <c r="N41" s="36">
        <f t="shared" si="24"/>
        <v>224.600935560371</v>
      </c>
      <c r="O41" s="3"/>
      <c r="P41" s="3"/>
      <c r="Q41" s="3"/>
      <c r="R41" s="3"/>
      <c r="S41" s="3"/>
      <c r="T41" s="3"/>
      <c r="U41" s="3"/>
      <c r="V41" s="3"/>
      <c r="W41" s="3"/>
      <c r="X41" s="3"/>
      <c r="Y41" s="3"/>
      <c r="Z41" s="3"/>
      <c r="AA41" s="3"/>
      <c r="AB41" s="3"/>
      <c r="AC41" s="3"/>
      <c r="AD41" s="3"/>
      <c r="AE41" s="3"/>
      <c r="AF41" s="3"/>
      <c r="AG41" s="3"/>
      <c r="AH41" s="3"/>
      <c r="AJ41" s="22"/>
      <c r="AK41" s="22"/>
      <c r="AL41" s="22"/>
      <c r="AM41" s="22"/>
      <c r="AN41" s="22"/>
      <c r="AO41" s="22"/>
      <c r="AP41" s="22"/>
      <c r="AQ41" s="22"/>
    </row>
    <row r="42" spans="1:43" s="9" customFormat="1" ht="14.5" customHeight="1">
      <c r="A42" s="8"/>
      <c r="B42" s="8"/>
      <c r="C42" s="3"/>
      <c r="D42" s="2"/>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J42" s="22"/>
      <c r="AK42" s="22"/>
      <c r="AL42" s="22"/>
      <c r="AM42" s="22"/>
      <c r="AN42" s="22"/>
      <c r="AO42" s="22"/>
      <c r="AP42" s="22"/>
      <c r="AQ42" s="22"/>
    </row>
    <row r="43" spans="1:43" s="9" customFormat="1" ht="14.5" customHeight="1">
      <c r="A43" s="8"/>
      <c r="B43" s="1" t="s">
        <v>42</v>
      </c>
      <c r="C43" s="3"/>
      <c r="D43" s="2"/>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J43" s="22"/>
      <c r="AK43" s="22"/>
      <c r="AL43" s="22"/>
      <c r="AM43" s="22"/>
      <c r="AN43" s="22"/>
      <c r="AO43" s="22"/>
      <c r="AP43" s="22"/>
      <c r="AQ43" s="22"/>
    </row>
    <row r="44" spans="1:43" s="9" customFormat="1" ht="14.5" customHeight="1">
      <c r="A44" s="8"/>
      <c r="B44" s="1" t="s">
        <v>836</v>
      </c>
      <c r="C44" s="3"/>
      <c r="D44" s="2"/>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J44" s="22"/>
      <c r="AK44" s="22"/>
      <c r="AL44" s="22"/>
      <c r="AM44" s="22"/>
      <c r="AN44" s="22"/>
      <c r="AO44" s="22"/>
      <c r="AP44" s="22"/>
      <c r="AQ44" s="22"/>
    </row>
    <row r="45" spans="1:43" s="9" customFormat="1" ht="14.5" customHeight="1">
      <c r="A45" s="8"/>
      <c r="B45" s="1" t="s">
        <v>245</v>
      </c>
      <c r="C45" s="3"/>
      <c r="D45" s="2"/>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J45" s="22"/>
      <c r="AK45" s="22"/>
      <c r="AL45" s="22"/>
      <c r="AM45" s="22"/>
      <c r="AN45" s="22"/>
      <c r="AO45" s="22"/>
      <c r="AP45" s="22"/>
      <c r="AQ45" s="22"/>
    </row>
    <row r="46" spans="1:43" s="9" customFormat="1" ht="14.5" customHeight="1">
      <c r="A46" s="8"/>
      <c r="B46" s="1" t="s">
        <v>837</v>
      </c>
      <c r="C46" s="3"/>
      <c r="D46" s="2"/>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J46" s="22"/>
      <c r="AK46" s="22"/>
      <c r="AL46" s="22"/>
      <c r="AM46" s="22"/>
      <c r="AN46" s="22"/>
      <c r="AO46" s="22"/>
      <c r="AP46" s="22"/>
      <c r="AQ46" s="22"/>
    </row>
    <row r="47" spans="1:43" s="9" customFormat="1" ht="14.5" customHeight="1">
      <c r="A47" s="8"/>
      <c r="B47" s="1" t="s">
        <v>246</v>
      </c>
      <c r="C47" s="3"/>
      <c r="D47" s="2"/>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J47" s="22"/>
      <c r="AK47" s="22"/>
      <c r="AL47" s="22"/>
      <c r="AM47" s="22"/>
      <c r="AN47" s="22"/>
      <c r="AO47" s="22"/>
      <c r="AP47" s="22"/>
      <c r="AQ47" s="22"/>
    </row>
    <row r="48" spans="1:43" s="9" customFormat="1" ht="14.5" customHeight="1">
      <c r="A48" s="8"/>
      <c r="B48" s="1" t="s">
        <v>247</v>
      </c>
      <c r="C48" s="3"/>
      <c r="D48" s="2"/>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J48" s="22"/>
      <c r="AK48" s="22"/>
      <c r="AL48" s="22"/>
      <c r="AM48" s="22"/>
      <c r="AN48" s="22"/>
      <c r="AO48" s="22"/>
      <c r="AP48" s="22"/>
      <c r="AQ48" s="22"/>
    </row>
    <row r="49" spans="1:43" s="9" customFormat="1" ht="14.5" customHeight="1">
      <c r="A49" s="8"/>
      <c r="B49" s="1"/>
      <c r="C49" s="3"/>
      <c r="D49" s="2"/>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J49" s="22"/>
      <c r="AK49" s="22"/>
      <c r="AL49" s="22"/>
      <c r="AM49" s="22"/>
      <c r="AN49" s="22"/>
      <c r="AO49" s="22"/>
      <c r="AP49" s="22"/>
      <c r="AQ49" s="22"/>
    </row>
    <row r="50" spans="1:43" s="9" customFormat="1" ht="14.5" customHeight="1">
      <c r="A50" s="8"/>
      <c r="B50" s="8"/>
      <c r="C50" s="3"/>
      <c r="D50" s="2"/>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J50" s="22"/>
      <c r="AK50" s="22"/>
      <c r="AL50" s="22"/>
      <c r="AM50" s="22"/>
      <c r="AN50" s="22"/>
      <c r="AO50" s="22"/>
      <c r="AP50" s="22"/>
      <c r="AQ50" s="22"/>
    </row>
    <row r="51" spans="1:43" s="9" customFormat="1" ht="14.5" customHeight="1">
      <c r="A51" s="8"/>
      <c r="B51" s="98" t="s">
        <v>850</v>
      </c>
      <c r="C51" s="210">
        <f>Summary!$B$7</f>
        <v>45382</v>
      </c>
      <c r="D51" s="107"/>
      <c r="E51" s="106"/>
      <c r="F51" s="106"/>
      <c r="G51" s="106"/>
      <c r="H51" s="106"/>
      <c r="I51" s="106"/>
      <c r="J51" s="106"/>
      <c r="K51" s="106"/>
      <c r="L51" s="106"/>
      <c r="M51" s="106"/>
      <c r="N51" s="106"/>
      <c r="O51" s="3"/>
      <c r="P51" s="3"/>
      <c r="Q51" s="3"/>
      <c r="R51" s="3"/>
      <c r="S51" s="3"/>
      <c r="T51" s="3"/>
      <c r="U51" s="3"/>
      <c r="V51" s="3"/>
      <c r="W51" s="3"/>
      <c r="X51" s="3"/>
      <c r="Y51" s="3"/>
      <c r="Z51" s="3"/>
      <c r="AA51" s="3"/>
      <c r="AB51" s="3"/>
      <c r="AC51" s="3"/>
      <c r="AD51" s="3"/>
      <c r="AE51" s="3"/>
      <c r="AF51" s="3"/>
      <c r="AG51" s="3"/>
      <c r="AH51" s="3"/>
      <c r="AJ51" s="22"/>
      <c r="AK51" s="22"/>
      <c r="AL51" s="22"/>
      <c r="AM51" s="22"/>
      <c r="AN51" s="22"/>
      <c r="AO51" s="22"/>
      <c r="AP51" s="22"/>
      <c r="AQ51" s="22"/>
    </row>
    <row r="52" spans="1:43" s="9" customFormat="1" ht="14.5" customHeight="1">
      <c r="A52" s="8"/>
      <c r="B52" s="8"/>
      <c r="C52" s="3"/>
      <c r="D52" s="2"/>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J52" s="22"/>
      <c r="AK52" s="22"/>
      <c r="AL52" s="22"/>
      <c r="AM52" s="22"/>
      <c r="AN52" s="22"/>
      <c r="AO52" s="22"/>
      <c r="AP52" s="22"/>
      <c r="AQ52" s="22"/>
    </row>
    <row r="53" spans="1:43" ht="14.5" customHeight="1">
      <c r="B53" s="5" t="s">
        <v>248</v>
      </c>
      <c r="C53" s="6"/>
      <c r="D53" s="6"/>
      <c r="E53" s="62">
        <f t="shared" ref="E53:N53" si="25">E7</f>
        <v>2024</v>
      </c>
      <c r="F53" s="62">
        <f t="shared" si="25"/>
        <v>2025</v>
      </c>
      <c r="G53" s="62">
        <f t="shared" si="25"/>
        <v>2026</v>
      </c>
      <c r="H53" s="62">
        <f t="shared" si="25"/>
        <v>2027</v>
      </c>
      <c r="I53" s="62">
        <f t="shared" si="25"/>
        <v>2028</v>
      </c>
      <c r="J53" s="62">
        <f t="shared" si="25"/>
        <v>2029</v>
      </c>
      <c r="K53" s="62">
        <f t="shared" si="25"/>
        <v>2030</v>
      </c>
      <c r="L53" s="62">
        <f t="shared" si="25"/>
        <v>2031</v>
      </c>
      <c r="M53" s="62">
        <f t="shared" si="25"/>
        <v>2032</v>
      </c>
      <c r="N53" s="62">
        <f t="shared" si="25"/>
        <v>2033</v>
      </c>
    </row>
    <row r="54" spans="1:43" ht="14.5" customHeight="1">
      <c r="B54" s="63" t="s">
        <v>223</v>
      </c>
      <c r="C54" s="64"/>
      <c r="D54" s="64"/>
      <c r="E54" s="65">
        <f t="shared" ref="E54:N54" si="26">SUM(E55,E59)</f>
        <v>1173.2122882158471</v>
      </c>
      <c r="F54" s="65">
        <f t="shared" si="26"/>
        <v>1202.2664756643837</v>
      </c>
      <c r="G54" s="65">
        <f t="shared" si="26"/>
        <v>1177.8281195000002</v>
      </c>
      <c r="H54" s="65">
        <f t="shared" si="26"/>
        <v>1172.8281195000002</v>
      </c>
      <c r="I54" s="65">
        <f t="shared" si="26"/>
        <v>1183.8281195000002</v>
      </c>
      <c r="J54" s="65">
        <f t="shared" si="26"/>
        <v>1122.8281195000002</v>
      </c>
      <c r="K54" s="65">
        <f t="shared" si="26"/>
        <v>1122.8281195000002</v>
      </c>
      <c r="L54" s="65">
        <f t="shared" si="26"/>
        <v>1122.8281195000002</v>
      </c>
      <c r="M54" s="65">
        <f t="shared" si="26"/>
        <v>1122.8281195000002</v>
      </c>
      <c r="N54" s="65">
        <f t="shared" si="26"/>
        <v>1122.8281195000002</v>
      </c>
    </row>
    <row r="55" spans="1:43" ht="14.5" customHeight="1">
      <c r="B55" s="16" t="s">
        <v>249</v>
      </c>
      <c r="C55" s="16"/>
      <c r="D55" s="16"/>
      <c r="E55" s="26">
        <f t="shared" ref="E55:N55" si="27">SUM(E56:E58)</f>
        <v>1112.2396106202186</v>
      </c>
      <c r="F55" s="26">
        <f t="shared" si="27"/>
        <v>1122.8281195000002</v>
      </c>
      <c r="G55" s="26">
        <f t="shared" si="27"/>
        <v>1122.8281195000002</v>
      </c>
      <c r="H55" s="26">
        <f t="shared" si="27"/>
        <v>1122.8281195000002</v>
      </c>
      <c r="I55" s="26">
        <f t="shared" si="27"/>
        <v>1122.8281195000002</v>
      </c>
      <c r="J55" s="26">
        <f t="shared" si="27"/>
        <v>1122.8281195000002</v>
      </c>
      <c r="K55" s="26">
        <f t="shared" si="27"/>
        <v>1122.8281195000002</v>
      </c>
      <c r="L55" s="26">
        <f t="shared" si="27"/>
        <v>1122.8281195000002</v>
      </c>
      <c r="M55" s="26">
        <f t="shared" si="27"/>
        <v>1122.8281195000002</v>
      </c>
      <c r="N55" s="26">
        <f t="shared" si="27"/>
        <v>1122.8281195000002</v>
      </c>
    </row>
    <row r="56" spans="1:43" ht="14.5" customHeight="1">
      <c r="B56" s="1" t="s">
        <v>250</v>
      </c>
      <c r="E56" s="24">
        <v>1060.95515234153</v>
      </c>
      <c r="F56" s="24">
        <v>1082.1354645000001</v>
      </c>
      <c r="G56" s="24">
        <v>1082.1354645000001</v>
      </c>
      <c r="H56" s="24">
        <v>1082.1354645000001</v>
      </c>
      <c r="I56" s="24">
        <v>1082.1354645000001</v>
      </c>
      <c r="J56" s="24">
        <v>1082.1354645000001</v>
      </c>
      <c r="K56" s="24">
        <v>1082.1354645000001</v>
      </c>
      <c r="L56" s="24">
        <v>1082.1354645000001</v>
      </c>
      <c r="M56" s="24">
        <v>1082.1354645000001</v>
      </c>
      <c r="N56" s="24">
        <v>1082.1354645000001</v>
      </c>
    </row>
    <row r="57" spans="1:43" ht="14.5" customHeight="1">
      <c r="B57" s="1" t="s">
        <v>251</v>
      </c>
      <c r="E57" s="24">
        <v>40.692654999999995</v>
      </c>
      <c r="F57" s="24">
        <v>40.692654999999995</v>
      </c>
      <c r="G57" s="24">
        <v>40.692654999999995</v>
      </c>
      <c r="H57" s="24">
        <v>40.692654999999995</v>
      </c>
      <c r="I57" s="24">
        <v>40.692654999999995</v>
      </c>
      <c r="J57" s="24">
        <v>40.692654999999995</v>
      </c>
      <c r="K57" s="24">
        <v>40.692654999999995</v>
      </c>
      <c r="L57" s="24">
        <v>40.692654999999995</v>
      </c>
      <c r="M57" s="24">
        <v>40.692654999999995</v>
      </c>
      <c r="N57" s="24">
        <v>40.692654999999995</v>
      </c>
    </row>
    <row r="58" spans="1:43" ht="14.5" customHeight="1">
      <c r="B58" s="1" t="s">
        <v>252</v>
      </c>
      <c r="E58" s="24">
        <v>10.591803278688525</v>
      </c>
      <c r="F58" s="24">
        <v>0</v>
      </c>
      <c r="G58" s="24">
        <v>0</v>
      </c>
      <c r="H58" s="24">
        <v>0</v>
      </c>
      <c r="I58" s="24">
        <v>0</v>
      </c>
      <c r="J58" s="24">
        <v>0</v>
      </c>
      <c r="K58" s="24">
        <v>0</v>
      </c>
      <c r="L58" s="24">
        <v>0</v>
      </c>
      <c r="M58" s="24">
        <v>0</v>
      </c>
      <c r="N58" s="24">
        <v>0</v>
      </c>
    </row>
    <row r="59" spans="1:43" ht="14.5" customHeight="1">
      <c r="B59" s="67" t="s">
        <v>253</v>
      </c>
      <c r="C59" s="67"/>
      <c r="D59" s="67"/>
      <c r="E59" s="36">
        <v>60.972677595628419</v>
      </c>
      <c r="F59" s="36">
        <v>79.438356164383563</v>
      </c>
      <c r="G59" s="36">
        <v>55</v>
      </c>
      <c r="H59" s="36">
        <v>50</v>
      </c>
      <c r="I59" s="36">
        <v>61</v>
      </c>
      <c r="J59" s="36">
        <v>0</v>
      </c>
      <c r="K59" s="36">
        <v>0</v>
      </c>
      <c r="L59" s="36">
        <v>0</v>
      </c>
      <c r="M59" s="36">
        <v>0</v>
      </c>
      <c r="N59" s="36">
        <v>0</v>
      </c>
    </row>
    <row r="60" spans="1:43" ht="14.5" customHeight="1">
      <c r="O60" s="172"/>
      <c r="P60" s="172"/>
      <c r="Q60" s="172"/>
    </row>
    <row r="61" spans="1:43" ht="14.5" customHeight="1">
      <c r="B61" s="63" t="s">
        <v>254</v>
      </c>
      <c r="C61" s="64"/>
      <c r="D61" s="64"/>
      <c r="E61" s="65">
        <f t="shared" ref="E61:N61" si="28">SUM(E62:E63)</f>
        <v>1116.5785185432264</v>
      </c>
      <c r="F61" s="65">
        <f t="shared" si="28"/>
        <v>1211.6942872684685</v>
      </c>
      <c r="G61" s="65">
        <f t="shared" si="28"/>
        <v>1169.9775980865552</v>
      </c>
      <c r="H61" s="65">
        <f t="shared" si="28"/>
        <v>1165.8136254838155</v>
      </c>
      <c r="I61" s="65">
        <f t="shared" si="28"/>
        <v>1188.9930051004985</v>
      </c>
      <c r="J61" s="65">
        <f t="shared" si="28"/>
        <v>1110.2409526947745</v>
      </c>
      <c r="K61" s="65">
        <f t="shared" si="28"/>
        <v>1107.3258254836785</v>
      </c>
      <c r="L61" s="65">
        <f t="shared" si="28"/>
        <v>1103.5333254835027</v>
      </c>
      <c r="M61" s="65">
        <f t="shared" si="28"/>
        <v>913.95300015482007</v>
      </c>
      <c r="N61" s="65">
        <f t="shared" si="28"/>
        <v>767.85264326980246</v>
      </c>
    </row>
    <row r="62" spans="1:43" ht="14.5" customHeight="1">
      <c r="B62" s="16" t="s">
        <v>229</v>
      </c>
      <c r="C62" s="16"/>
      <c r="D62" s="16"/>
      <c r="E62" s="26">
        <v>512.38859785005707</v>
      </c>
      <c r="F62" s="26">
        <v>514.72264611943046</v>
      </c>
      <c r="G62" s="26">
        <v>514.72264611943058</v>
      </c>
      <c r="H62" s="26">
        <v>514.72264611943058</v>
      </c>
      <c r="I62" s="26">
        <v>514.14491387918633</v>
      </c>
      <c r="J62" s="26">
        <v>514.72264611943046</v>
      </c>
      <c r="K62" s="26">
        <v>511.7851461192933</v>
      </c>
      <c r="L62" s="26">
        <v>507.67264611911781</v>
      </c>
      <c r="M62" s="26">
        <v>507.11417617394551</v>
      </c>
      <c r="N62" s="26">
        <v>507.67264611911781</v>
      </c>
      <c r="P62" s="142"/>
    </row>
    <row r="63" spans="1:43" ht="14.5" customHeight="1">
      <c r="B63" s="67" t="s">
        <v>230</v>
      </c>
      <c r="C63" s="67"/>
      <c r="D63" s="67"/>
      <c r="E63" s="36">
        <v>604.18992069316948</v>
      </c>
      <c r="F63" s="36">
        <v>696.97164114903796</v>
      </c>
      <c r="G63" s="36">
        <v>655.2549519671245</v>
      </c>
      <c r="H63" s="36">
        <v>651.09097936438502</v>
      </c>
      <c r="I63" s="36">
        <v>674.8480912213123</v>
      </c>
      <c r="J63" s="36">
        <v>595.51830657534413</v>
      </c>
      <c r="K63" s="36">
        <v>595.54067936438526</v>
      </c>
      <c r="L63" s="36">
        <v>595.86067936438496</v>
      </c>
      <c r="M63" s="36">
        <v>406.83882398087457</v>
      </c>
      <c r="N63" s="36">
        <v>260.17999715068458</v>
      </c>
      <c r="P63" s="141"/>
    </row>
    <row r="64" spans="1:43" ht="14.5" customHeight="1">
      <c r="F64" s="141"/>
      <c r="P64" s="141"/>
      <c r="R64" s="141"/>
    </row>
    <row r="65" spans="2:16" ht="14.5" customHeight="1">
      <c r="B65" s="5" t="s">
        <v>255</v>
      </c>
      <c r="C65" s="6"/>
      <c r="D65" s="6"/>
      <c r="E65" s="62">
        <f t="shared" ref="E65:N65" si="29">E7</f>
        <v>2024</v>
      </c>
      <c r="F65" s="62">
        <f t="shared" si="29"/>
        <v>2025</v>
      </c>
      <c r="G65" s="62">
        <f t="shared" si="29"/>
        <v>2026</v>
      </c>
      <c r="H65" s="62">
        <f t="shared" si="29"/>
        <v>2027</v>
      </c>
      <c r="I65" s="62">
        <f t="shared" si="29"/>
        <v>2028</v>
      </c>
      <c r="J65" s="62">
        <f t="shared" si="29"/>
        <v>2029</v>
      </c>
      <c r="K65" s="62">
        <f t="shared" si="29"/>
        <v>2030</v>
      </c>
      <c r="L65" s="62">
        <f t="shared" si="29"/>
        <v>2031</v>
      </c>
      <c r="M65" s="62">
        <f t="shared" si="29"/>
        <v>2032</v>
      </c>
      <c r="N65" s="62">
        <f t="shared" si="29"/>
        <v>2033</v>
      </c>
      <c r="P65" s="142"/>
    </row>
    <row r="66" spans="2:16" ht="14.5" customHeight="1">
      <c r="B66" s="16" t="s">
        <v>235</v>
      </c>
      <c r="C66" s="61"/>
      <c r="D66" s="61"/>
      <c r="E66" s="68">
        <f t="shared" ref="E66:N66" si="30">IFERROR(E61/E54,0)</f>
        <v>0.95172760271822077</v>
      </c>
      <c r="F66" s="68">
        <f t="shared" si="30"/>
        <v>1.0078416988204506</v>
      </c>
      <c r="G66" s="68">
        <f t="shared" si="30"/>
        <v>0.99333474784353293</v>
      </c>
      <c r="H66" s="68">
        <f t="shared" si="30"/>
        <v>0.99401916282568747</v>
      </c>
      <c r="I66" s="68">
        <f t="shared" si="30"/>
        <v>1.0043628678145269</v>
      </c>
      <c r="J66" s="68">
        <f t="shared" si="30"/>
        <v>0.98878976524845952</v>
      </c>
      <c r="K66" s="68">
        <f t="shared" si="30"/>
        <v>0.98619352886956113</v>
      </c>
      <c r="L66" s="68">
        <f t="shared" si="30"/>
        <v>0.98281589703587979</v>
      </c>
      <c r="M66" s="68">
        <f t="shared" si="30"/>
        <v>0.81397409299101542</v>
      </c>
      <c r="N66" s="68">
        <f t="shared" si="30"/>
        <v>0.683855908072315</v>
      </c>
    </row>
    <row r="67" spans="2:16" ht="14.5" customHeight="1">
      <c r="B67" s="69" t="s">
        <v>256</v>
      </c>
      <c r="E67" s="103">
        <f t="shared" ref="E67:N67" si="31">E62/E54</f>
        <v>0.43673988330728086</v>
      </c>
      <c r="F67" s="103">
        <f t="shared" si="31"/>
        <v>0.42812692239047079</v>
      </c>
      <c r="G67" s="103">
        <f t="shared" si="31"/>
        <v>0.43700998269419439</v>
      </c>
      <c r="H67" s="103">
        <f t="shared" si="31"/>
        <v>0.43887304333977517</v>
      </c>
      <c r="I67" s="103">
        <f t="shared" si="31"/>
        <v>0.43430706317091011</v>
      </c>
      <c r="J67" s="103">
        <f t="shared" si="31"/>
        <v>0.4584162412575119</v>
      </c>
      <c r="K67" s="103">
        <f t="shared" si="31"/>
        <v>0.45580007948785006</v>
      </c>
      <c r="L67" s="103">
        <f t="shared" si="31"/>
        <v>0.45213745301033825</v>
      </c>
      <c r="M67" s="103">
        <f t="shared" si="31"/>
        <v>0.45164007506310533</v>
      </c>
      <c r="N67" s="103">
        <f t="shared" si="31"/>
        <v>0.45213745301033825</v>
      </c>
      <c r="O67" s="141"/>
    </row>
    <row r="68" spans="2:16" ht="14.5" customHeight="1">
      <c r="B68" s="69" t="s">
        <v>257</v>
      </c>
      <c r="E68" s="103">
        <f t="shared" ref="E68:N68" si="32">E63/E54</f>
        <v>0.5149877194109399</v>
      </c>
      <c r="F68" s="103">
        <f t="shared" si="32"/>
        <v>0.57971477642997982</v>
      </c>
      <c r="G68" s="103">
        <f t="shared" si="32"/>
        <v>0.55632476514933837</v>
      </c>
      <c r="H68" s="103">
        <f t="shared" si="32"/>
        <v>0.55514611948591241</v>
      </c>
      <c r="I68" s="103">
        <f t="shared" si="32"/>
        <v>0.57005580464361671</v>
      </c>
      <c r="J68" s="103">
        <f t="shared" si="32"/>
        <v>0.53037352399094773</v>
      </c>
      <c r="K68" s="103">
        <f t="shared" si="32"/>
        <v>0.53039344938171118</v>
      </c>
      <c r="L68" s="103">
        <f t="shared" si="32"/>
        <v>0.53067844402554154</v>
      </c>
      <c r="M68" s="103">
        <f t="shared" si="32"/>
        <v>0.36233401792791003</v>
      </c>
      <c r="N68" s="103">
        <f t="shared" si="32"/>
        <v>0.23171845506197669</v>
      </c>
    </row>
    <row r="69" spans="2:16" ht="14.5" customHeight="1">
      <c r="B69" s="16" t="s">
        <v>240</v>
      </c>
      <c r="C69" s="61"/>
      <c r="D69" s="61"/>
      <c r="E69" s="68">
        <f>IFERROR(#REF!/E54,0)</f>
        <v>0</v>
      </c>
      <c r="F69" s="68">
        <f>IFERROR(#REF!/F54,0)</f>
        <v>0</v>
      </c>
      <c r="G69" s="68">
        <f>IFERROR(#REF!/G54,0)</f>
        <v>0</v>
      </c>
      <c r="H69" s="68">
        <f>IFERROR(#REF!/H54,0)</f>
        <v>0</v>
      </c>
      <c r="I69" s="68">
        <f>IFERROR(#REF!/I54,0)</f>
        <v>0</v>
      </c>
      <c r="J69" s="68">
        <f>IFERROR(#REF!/J54,0)</f>
        <v>0</v>
      </c>
      <c r="K69" s="68">
        <f>IFERROR(#REF!/K54,0)</f>
        <v>0</v>
      </c>
      <c r="L69" s="68">
        <f>IFERROR(#REF!/L54,0)</f>
        <v>0</v>
      </c>
      <c r="M69" s="68">
        <f>IFERROR(#REF!/M54,0)</f>
        <v>0</v>
      </c>
      <c r="N69" s="68">
        <f>IFERROR(#REF!/N54,0)</f>
        <v>0</v>
      </c>
    </row>
    <row r="71" spans="2:16" ht="14.5" customHeight="1">
      <c r="B71" s="73" t="s">
        <v>828</v>
      </c>
      <c r="C71" s="26">
        <f>SUM(E66:N66)</f>
        <v>9.4069152722396492</v>
      </c>
    </row>
    <row r="72" spans="2:16" ht="14.5" customHeight="1">
      <c r="B72" s="73" t="s">
        <v>829</v>
      </c>
      <c r="C72" s="26">
        <f>SUMPRODUCT(E75:N75,E55:N55)/SUM(E55:N55)</f>
        <v>213.01897180084316</v>
      </c>
    </row>
    <row r="74" spans="2:16" ht="14.5" customHeight="1">
      <c r="B74" s="5" t="s">
        <v>258</v>
      </c>
      <c r="C74" s="6"/>
      <c r="D74" s="6"/>
      <c r="E74" s="62">
        <f t="shared" ref="E74:N74" si="33">E7</f>
        <v>2024</v>
      </c>
      <c r="F74" s="62">
        <f t="shared" si="33"/>
        <v>2025</v>
      </c>
      <c r="G74" s="62">
        <f t="shared" si="33"/>
        <v>2026</v>
      </c>
      <c r="H74" s="62">
        <f t="shared" si="33"/>
        <v>2027</v>
      </c>
      <c r="I74" s="62">
        <f t="shared" si="33"/>
        <v>2028</v>
      </c>
      <c r="J74" s="62">
        <f t="shared" si="33"/>
        <v>2029</v>
      </c>
      <c r="K74" s="62">
        <f t="shared" si="33"/>
        <v>2030</v>
      </c>
      <c r="L74" s="62">
        <f t="shared" si="33"/>
        <v>2031</v>
      </c>
      <c r="M74" s="62">
        <f t="shared" si="33"/>
        <v>2032</v>
      </c>
      <c r="N74" s="62">
        <f t="shared" si="33"/>
        <v>2033</v>
      </c>
    </row>
    <row r="75" spans="2:16" ht="14.5" customHeight="1">
      <c r="B75" s="63" t="s">
        <v>259</v>
      </c>
      <c r="C75" s="64"/>
      <c r="D75" s="64"/>
      <c r="E75" s="65">
        <f t="shared" ref="E75:N75" si="34">SUMPRODUCT(E76:E77,E62:E63)/SUM(E62:E63)</f>
        <v>227.06937556099663</v>
      </c>
      <c r="F75" s="65">
        <f t="shared" si="34"/>
        <v>218.95337669957112</v>
      </c>
      <c r="G75" s="65">
        <f t="shared" si="34"/>
        <v>217.39075757794473</v>
      </c>
      <c r="H75" s="65">
        <f t="shared" si="34"/>
        <v>215.19858646076946</v>
      </c>
      <c r="I75" s="65">
        <f t="shared" si="34"/>
        <v>208.3861831554112</v>
      </c>
      <c r="J75" s="65">
        <f t="shared" si="34"/>
        <v>213.16633658641396</v>
      </c>
      <c r="K75" s="65">
        <f t="shared" si="34"/>
        <v>210.07338066855871</v>
      </c>
      <c r="L75" s="65">
        <f t="shared" si="34"/>
        <v>206.53764119367312</v>
      </c>
      <c r="M75" s="65">
        <f t="shared" si="34"/>
        <v>203.13525699928982</v>
      </c>
      <c r="N75" s="65">
        <f t="shared" si="34"/>
        <v>210.41132141288563</v>
      </c>
    </row>
    <row r="76" spans="2:16" ht="14.5" customHeight="1">
      <c r="B76" s="16" t="s">
        <v>260</v>
      </c>
      <c r="C76" s="16"/>
      <c r="D76" s="16"/>
      <c r="E76" s="26">
        <v>245.37481532732392</v>
      </c>
      <c r="F76" s="26">
        <v>240.76115631935127</v>
      </c>
      <c r="G76" s="26">
        <v>240.76115631935116</v>
      </c>
      <c r="H76" s="26">
        <v>240.76115631935116</v>
      </c>
      <c r="I76" s="26">
        <v>240.72521010288003</v>
      </c>
      <c r="J76" s="26">
        <v>240.76115631935133</v>
      </c>
      <c r="K76" s="26">
        <v>237.73496830349075</v>
      </c>
      <c r="L76" s="26">
        <v>233.43947095667806</v>
      </c>
      <c r="M76" s="26">
        <v>233.41498985259153</v>
      </c>
      <c r="N76" s="26">
        <v>233.43947095667806</v>
      </c>
    </row>
    <row r="77" spans="2:16" ht="14.5" customHeight="1">
      <c r="B77" s="67" t="s">
        <v>261</v>
      </c>
      <c r="C77" s="67"/>
      <c r="D77" s="67"/>
      <c r="E77" s="36">
        <v>211.54528571167197</v>
      </c>
      <c r="F77" s="36">
        <v>202.84804705749707</v>
      </c>
      <c r="G77" s="36">
        <v>199.03260027607294</v>
      </c>
      <c r="H77" s="36">
        <v>194.98999193828524</v>
      </c>
      <c r="I77" s="36">
        <v>183.74812543378036</v>
      </c>
      <c r="J77" s="36">
        <v>189.31538444053027</v>
      </c>
      <c r="K77" s="36">
        <v>186.30205796941965</v>
      </c>
      <c r="L77" s="36">
        <v>183.617311703566</v>
      </c>
      <c r="M77" s="36">
        <v>165.39234537050405</v>
      </c>
      <c r="N77" s="36">
        <v>165.47796088496975</v>
      </c>
    </row>
    <row r="79" spans="2:16" ht="14.5" customHeight="1">
      <c r="B79" s="1" t="s">
        <v>42</v>
      </c>
    </row>
    <row r="80" spans="2:16" ht="14.5" customHeight="1">
      <c r="B80" s="1" t="s">
        <v>836</v>
      </c>
    </row>
    <row r="81" spans="2:14" ht="14.5" customHeight="1">
      <c r="B81" s="1" t="s">
        <v>245</v>
      </c>
    </row>
    <row r="82" spans="2:14" ht="14.5" customHeight="1">
      <c r="B82" s="1" t="s">
        <v>837</v>
      </c>
    </row>
    <row r="85" spans="2:14" ht="14.5" customHeight="1">
      <c r="B85" s="98" t="s">
        <v>851</v>
      </c>
      <c r="C85" s="210">
        <f>Summary!$B$7</f>
        <v>45382</v>
      </c>
      <c r="D85" s="107"/>
      <c r="E85" s="106"/>
      <c r="F85" s="106"/>
      <c r="G85" s="106"/>
      <c r="H85" s="106"/>
      <c r="I85" s="106"/>
      <c r="J85" s="106"/>
      <c r="K85" s="106"/>
      <c r="L85" s="106"/>
      <c r="M85" s="106"/>
      <c r="N85" s="106"/>
    </row>
    <row r="87" spans="2:14" ht="14.5" customHeight="1">
      <c r="B87" s="5" t="s">
        <v>262</v>
      </c>
      <c r="C87" s="6"/>
      <c r="D87" s="6"/>
      <c r="E87" s="62">
        <f t="shared" ref="E87:N87" si="35">E7</f>
        <v>2024</v>
      </c>
      <c r="F87" s="62">
        <f t="shared" si="35"/>
        <v>2025</v>
      </c>
      <c r="G87" s="62">
        <f t="shared" si="35"/>
        <v>2026</v>
      </c>
      <c r="H87" s="62">
        <f t="shared" si="35"/>
        <v>2027</v>
      </c>
      <c r="I87" s="62">
        <f t="shared" si="35"/>
        <v>2028</v>
      </c>
      <c r="J87" s="62">
        <f t="shared" si="35"/>
        <v>2029</v>
      </c>
      <c r="K87" s="62">
        <f t="shared" si="35"/>
        <v>2030</v>
      </c>
      <c r="L87" s="62">
        <f t="shared" si="35"/>
        <v>2031</v>
      </c>
      <c r="M87" s="62">
        <f t="shared" si="35"/>
        <v>2032</v>
      </c>
      <c r="N87" s="62">
        <f t="shared" si="35"/>
        <v>2033</v>
      </c>
    </row>
    <row r="88" spans="2:14" ht="14.5" customHeight="1">
      <c r="B88" s="63" t="s">
        <v>223</v>
      </c>
      <c r="C88" s="64"/>
      <c r="D88" s="64"/>
      <c r="E88" s="65">
        <f t="shared" ref="E88:N88" si="36">SUM(E89)</f>
        <v>18.7</v>
      </c>
      <c r="F88" s="65">
        <f t="shared" si="36"/>
        <v>21.6</v>
      </c>
      <c r="G88" s="65">
        <f t="shared" si="36"/>
        <v>21.6</v>
      </c>
      <c r="H88" s="65">
        <f t="shared" si="36"/>
        <v>21.6</v>
      </c>
      <c r="I88" s="65">
        <f t="shared" si="36"/>
        <v>21.6</v>
      </c>
      <c r="J88" s="65">
        <f t="shared" si="36"/>
        <v>21.6</v>
      </c>
      <c r="K88" s="65">
        <f t="shared" si="36"/>
        <v>21.6</v>
      </c>
      <c r="L88" s="65">
        <f t="shared" si="36"/>
        <v>21.6</v>
      </c>
      <c r="M88" s="65">
        <f t="shared" si="36"/>
        <v>21.6</v>
      </c>
      <c r="N88" s="65">
        <f t="shared" si="36"/>
        <v>21.6</v>
      </c>
    </row>
    <row r="89" spans="2:14" ht="14.5" customHeight="1">
      <c r="B89" s="67" t="s">
        <v>226</v>
      </c>
      <c r="C89" s="67"/>
      <c r="D89" s="67"/>
      <c r="E89" s="36">
        <v>18.7</v>
      </c>
      <c r="F89" s="36">
        <v>21.6</v>
      </c>
      <c r="G89" s="36">
        <v>21.6</v>
      </c>
      <c r="H89" s="36">
        <v>21.6</v>
      </c>
      <c r="I89" s="36">
        <v>21.6</v>
      </c>
      <c r="J89" s="36">
        <v>21.6</v>
      </c>
      <c r="K89" s="36">
        <v>21.6</v>
      </c>
      <c r="L89" s="36">
        <v>21.6</v>
      </c>
      <c r="M89" s="36">
        <v>21.6</v>
      </c>
      <c r="N89" s="36">
        <v>21.6</v>
      </c>
    </row>
    <row r="91" spans="2:14" ht="14.5" customHeight="1">
      <c r="B91" s="63" t="s">
        <v>263</v>
      </c>
      <c r="C91" s="64"/>
      <c r="D91" s="64"/>
      <c r="E91" s="65">
        <f t="shared" ref="E91:N91" si="37">SUM(E92)</f>
        <v>18.7</v>
      </c>
      <c r="F91" s="65">
        <f t="shared" si="37"/>
        <v>21.6</v>
      </c>
      <c r="G91" s="65">
        <f t="shared" si="37"/>
        <v>21.6</v>
      </c>
      <c r="H91" s="65">
        <f t="shared" si="37"/>
        <v>21.6</v>
      </c>
      <c r="I91" s="65">
        <f t="shared" si="37"/>
        <v>21.6</v>
      </c>
      <c r="J91" s="65">
        <f t="shared" si="37"/>
        <v>21.6</v>
      </c>
      <c r="K91" s="65">
        <f t="shared" si="37"/>
        <v>21.6</v>
      </c>
      <c r="L91" s="65">
        <f t="shared" si="37"/>
        <v>21.6</v>
      </c>
      <c r="M91" s="65">
        <f t="shared" si="37"/>
        <v>21.6</v>
      </c>
      <c r="N91" s="65">
        <f t="shared" si="37"/>
        <v>21.6</v>
      </c>
    </row>
    <row r="92" spans="2:14" ht="14.5" customHeight="1">
      <c r="B92" s="67" t="s">
        <v>231</v>
      </c>
      <c r="C92" s="67"/>
      <c r="D92" s="67"/>
      <c r="E92" s="36">
        <v>18.7</v>
      </c>
      <c r="F92" s="36">
        <v>21.6</v>
      </c>
      <c r="G92" s="36">
        <v>21.6</v>
      </c>
      <c r="H92" s="36">
        <v>21.6</v>
      </c>
      <c r="I92" s="36">
        <v>21.6</v>
      </c>
      <c r="J92" s="36">
        <v>21.6</v>
      </c>
      <c r="K92" s="36">
        <v>21.6</v>
      </c>
      <c r="L92" s="36">
        <v>21.6</v>
      </c>
      <c r="M92" s="36">
        <v>21.6</v>
      </c>
      <c r="N92" s="36">
        <v>21.6</v>
      </c>
    </row>
    <row r="94" spans="2:14" ht="14.5" customHeight="1">
      <c r="B94" s="63" t="s">
        <v>264</v>
      </c>
      <c r="C94" s="64"/>
      <c r="D94" s="64"/>
      <c r="E94" s="65">
        <f t="shared" ref="E94:N94" si="38">E88-E91</f>
        <v>0</v>
      </c>
      <c r="F94" s="65">
        <f t="shared" si="38"/>
        <v>0</v>
      </c>
      <c r="G94" s="65">
        <f t="shared" si="38"/>
        <v>0</v>
      </c>
      <c r="H94" s="65">
        <f t="shared" si="38"/>
        <v>0</v>
      </c>
      <c r="I94" s="65">
        <f t="shared" si="38"/>
        <v>0</v>
      </c>
      <c r="J94" s="65">
        <f t="shared" si="38"/>
        <v>0</v>
      </c>
      <c r="K94" s="65">
        <f t="shared" si="38"/>
        <v>0</v>
      </c>
      <c r="L94" s="65">
        <f t="shared" si="38"/>
        <v>0</v>
      </c>
      <c r="M94" s="65">
        <f t="shared" si="38"/>
        <v>0</v>
      </c>
      <c r="N94" s="65">
        <f t="shared" si="38"/>
        <v>0</v>
      </c>
    </row>
    <row r="96" spans="2:14" ht="14.5" customHeight="1">
      <c r="B96" s="5" t="s">
        <v>265</v>
      </c>
      <c r="C96" s="6"/>
      <c r="D96" s="6"/>
      <c r="E96" s="62">
        <f t="shared" ref="E96:N96" si="39">E7</f>
        <v>2024</v>
      </c>
      <c r="F96" s="62">
        <f t="shared" si="39"/>
        <v>2025</v>
      </c>
      <c r="G96" s="62">
        <f t="shared" si="39"/>
        <v>2026</v>
      </c>
      <c r="H96" s="62">
        <f t="shared" si="39"/>
        <v>2027</v>
      </c>
      <c r="I96" s="62">
        <f t="shared" si="39"/>
        <v>2028</v>
      </c>
      <c r="J96" s="62">
        <f t="shared" si="39"/>
        <v>2029</v>
      </c>
      <c r="K96" s="62">
        <f t="shared" si="39"/>
        <v>2030</v>
      </c>
      <c r="L96" s="62">
        <f t="shared" si="39"/>
        <v>2031</v>
      </c>
      <c r="M96" s="62">
        <f t="shared" si="39"/>
        <v>2032</v>
      </c>
      <c r="N96" s="62">
        <f t="shared" si="39"/>
        <v>2033</v>
      </c>
    </row>
    <row r="97" spans="2:14" ht="14.5" customHeight="1">
      <c r="B97" s="16" t="s">
        <v>235</v>
      </c>
      <c r="C97" s="61"/>
      <c r="D97" s="61"/>
      <c r="E97" s="68">
        <f t="shared" ref="E97:N97" si="40">E98</f>
        <v>1</v>
      </c>
      <c r="F97" s="68">
        <f t="shared" si="40"/>
        <v>1</v>
      </c>
      <c r="G97" s="68">
        <f t="shared" si="40"/>
        <v>1</v>
      </c>
      <c r="H97" s="68">
        <f t="shared" si="40"/>
        <v>1</v>
      </c>
      <c r="I97" s="68">
        <f t="shared" si="40"/>
        <v>1</v>
      </c>
      <c r="J97" s="68">
        <f t="shared" si="40"/>
        <v>1</v>
      </c>
      <c r="K97" s="68">
        <f t="shared" si="40"/>
        <v>1</v>
      </c>
      <c r="L97" s="68">
        <f t="shared" si="40"/>
        <v>1</v>
      </c>
      <c r="M97" s="68">
        <f t="shared" si="40"/>
        <v>1</v>
      </c>
      <c r="N97" s="68">
        <f t="shared" si="40"/>
        <v>1</v>
      </c>
    </row>
    <row r="98" spans="2:14" ht="14.5" customHeight="1">
      <c r="B98" s="69" t="s">
        <v>238</v>
      </c>
      <c r="E98" s="103">
        <f t="shared" ref="E98:N98" si="41">IFERROR(E92/E88,0)</f>
        <v>1</v>
      </c>
      <c r="F98" s="103">
        <f t="shared" si="41"/>
        <v>1</v>
      </c>
      <c r="G98" s="103">
        <f t="shared" si="41"/>
        <v>1</v>
      </c>
      <c r="H98" s="103">
        <f t="shared" si="41"/>
        <v>1</v>
      </c>
      <c r="I98" s="103">
        <f t="shared" si="41"/>
        <v>1</v>
      </c>
      <c r="J98" s="103">
        <f t="shared" si="41"/>
        <v>1</v>
      </c>
      <c r="K98" s="103">
        <f t="shared" si="41"/>
        <v>1</v>
      </c>
      <c r="L98" s="103">
        <f t="shared" si="41"/>
        <v>1</v>
      </c>
      <c r="M98" s="103">
        <f t="shared" si="41"/>
        <v>1</v>
      </c>
      <c r="N98" s="103">
        <f t="shared" si="41"/>
        <v>1</v>
      </c>
    </row>
    <row r="99" spans="2:14" ht="14.5" customHeight="1">
      <c r="B99" s="67" t="s">
        <v>240</v>
      </c>
      <c r="C99" s="66"/>
      <c r="D99" s="66"/>
      <c r="E99" s="70">
        <f t="shared" ref="E99:N99" si="42">IFERROR(E94/E88,0)</f>
        <v>0</v>
      </c>
      <c r="F99" s="70">
        <f t="shared" si="42"/>
        <v>0</v>
      </c>
      <c r="G99" s="70">
        <f t="shared" si="42"/>
        <v>0</v>
      </c>
      <c r="H99" s="70">
        <f t="shared" si="42"/>
        <v>0</v>
      </c>
      <c r="I99" s="70">
        <f t="shared" si="42"/>
        <v>0</v>
      </c>
      <c r="J99" s="70">
        <f t="shared" si="42"/>
        <v>0</v>
      </c>
      <c r="K99" s="70">
        <f t="shared" si="42"/>
        <v>0</v>
      </c>
      <c r="L99" s="70">
        <f t="shared" si="42"/>
        <v>0</v>
      </c>
      <c r="M99" s="70">
        <f t="shared" si="42"/>
        <v>0</v>
      </c>
      <c r="N99" s="70">
        <f t="shared" si="42"/>
        <v>0</v>
      </c>
    </row>
    <row r="101" spans="2:14" ht="14.5" customHeight="1">
      <c r="B101" s="73" t="s">
        <v>830</v>
      </c>
      <c r="C101" s="26">
        <f>SUM(E97:N97)</f>
        <v>10</v>
      </c>
    </row>
    <row r="102" spans="2:14" ht="14.5" customHeight="1">
      <c r="B102" s="73" t="s">
        <v>831</v>
      </c>
      <c r="C102" s="26">
        <f>SUMPRODUCT(E105:N105,E91:N91)/SUM(E91:N91)</f>
        <v>500.00000000000006</v>
      </c>
    </row>
    <row r="104" spans="2:14" ht="14.5" customHeight="1">
      <c r="B104" s="5" t="s">
        <v>266</v>
      </c>
      <c r="C104" s="6"/>
      <c r="D104" s="6"/>
      <c r="E104" s="62">
        <f t="shared" ref="E104:N104" si="43">E7</f>
        <v>2024</v>
      </c>
      <c r="F104" s="62">
        <f t="shared" si="43"/>
        <v>2025</v>
      </c>
      <c r="G104" s="62">
        <f t="shared" si="43"/>
        <v>2026</v>
      </c>
      <c r="H104" s="62">
        <f t="shared" si="43"/>
        <v>2027</v>
      </c>
      <c r="I104" s="62">
        <f t="shared" si="43"/>
        <v>2028</v>
      </c>
      <c r="J104" s="62">
        <f t="shared" si="43"/>
        <v>2029</v>
      </c>
      <c r="K104" s="62">
        <f t="shared" si="43"/>
        <v>2030</v>
      </c>
      <c r="L104" s="62">
        <f t="shared" si="43"/>
        <v>2031</v>
      </c>
      <c r="M104" s="62">
        <f t="shared" si="43"/>
        <v>2032</v>
      </c>
      <c r="N104" s="62">
        <f t="shared" si="43"/>
        <v>2033</v>
      </c>
    </row>
    <row r="105" spans="2:14" ht="14.5" customHeight="1">
      <c r="B105" s="63" t="s">
        <v>242</v>
      </c>
      <c r="C105" s="64"/>
      <c r="D105" s="64"/>
      <c r="E105" s="65">
        <f t="shared" ref="E105:N105" si="44">E106</f>
        <v>500</v>
      </c>
      <c r="F105" s="65">
        <f t="shared" si="44"/>
        <v>500</v>
      </c>
      <c r="G105" s="65">
        <f t="shared" si="44"/>
        <v>500</v>
      </c>
      <c r="H105" s="65">
        <f t="shared" si="44"/>
        <v>500</v>
      </c>
      <c r="I105" s="65">
        <f t="shared" si="44"/>
        <v>500</v>
      </c>
      <c r="J105" s="65">
        <f t="shared" si="44"/>
        <v>500</v>
      </c>
      <c r="K105" s="65">
        <f t="shared" si="44"/>
        <v>500</v>
      </c>
      <c r="L105" s="65">
        <f t="shared" si="44"/>
        <v>500</v>
      </c>
      <c r="M105" s="65">
        <f t="shared" si="44"/>
        <v>500</v>
      </c>
      <c r="N105" s="65">
        <f t="shared" si="44"/>
        <v>500</v>
      </c>
    </row>
    <row r="106" spans="2:14" ht="14.5" customHeight="1">
      <c r="B106" s="67" t="s">
        <v>267</v>
      </c>
      <c r="C106" s="67"/>
      <c r="D106" s="67"/>
      <c r="E106" s="36">
        <v>500</v>
      </c>
      <c r="F106" s="36">
        <v>500</v>
      </c>
      <c r="G106" s="36">
        <v>500</v>
      </c>
      <c r="H106" s="36">
        <v>500</v>
      </c>
      <c r="I106" s="36">
        <v>500</v>
      </c>
      <c r="J106" s="36">
        <v>500</v>
      </c>
      <c r="K106" s="36">
        <v>500</v>
      </c>
      <c r="L106" s="36">
        <v>500</v>
      </c>
      <c r="M106" s="36">
        <v>500</v>
      </c>
      <c r="N106" s="36">
        <v>500</v>
      </c>
    </row>
    <row r="108" spans="2:14" ht="14.5" customHeight="1">
      <c r="B108" s="1" t="s">
        <v>42</v>
      </c>
    </row>
    <row r="109" spans="2:14" ht="14.5" customHeight="1">
      <c r="B109" s="1" t="s">
        <v>268</v>
      </c>
    </row>
    <row r="112" spans="2:14" ht="14.5" customHeight="1">
      <c r="B112" s="98" t="s">
        <v>852</v>
      </c>
      <c r="C112" s="210">
        <f>Summary!$B$7</f>
        <v>45382</v>
      </c>
      <c r="D112" s="107"/>
      <c r="E112" s="106"/>
      <c r="F112" s="106"/>
      <c r="G112" s="106"/>
      <c r="H112" s="106"/>
      <c r="I112" s="106"/>
      <c r="J112" s="106"/>
      <c r="K112" s="106"/>
      <c r="L112" s="106"/>
      <c r="M112" s="106"/>
      <c r="N112" s="106"/>
    </row>
    <row r="114" spans="2:14" ht="14.5" customHeight="1">
      <c r="B114" s="5" t="s">
        <v>269</v>
      </c>
      <c r="C114" s="6"/>
      <c r="D114" s="6"/>
      <c r="E114" s="62">
        <f t="shared" ref="E114:N114" si="45">E7</f>
        <v>2024</v>
      </c>
      <c r="F114" s="62">
        <f t="shared" si="45"/>
        <v>2025</v>
      </c>
      <c r="G114" s="62">
        <f t="shared" si="45"/>
        <v>2026</v>
      </c>
      <c r="H114" s="62">
        <f t="shared" si="45"/>
        <v>2027</v>
      </c>
      <c r="I114" s="62">
        <f t="shared" si="45"/>
        <v>2028</v>
      </c>
      <c r="J114" s="62">
        <f t="shared" si="45"/>
        <v>2029</v>
      </c>
      <c r="K114" s="62">
        <f t="shared" si="45"/>
        <v>2030</v>
      </c>
      <c r="L114" s="62">
        <f t="shared" si="45"/>
        <v>2031</v>
      </c>
      <c r="M114" s="62">
        <f t="shared" si="45"/>
        <v>2032</v>
      </c>
      <c r="N114" s="62">
        <f t="shared" si="45"/>
        <v>2033</v>
      </c>
    </row>
    <row r="115" spans="2:14" ht="14.5" customHeight="1">
      <c r="B115" s="63" t="s">
        <v>223</v>
      </c>
      <c r="C115" s="64"/>
      <c r="D115" s="64"/>
      <c r="E115" s="65">
        <f t="shared" ref="E115:N115" si="46">SUM(E116)</f>
        <v>100.4</v>
      </c>
      <c r="F115" s="65">
        <f t="shared" si="46"/>
        <v>100.4</v>
      </c>
      <c r="G115" s="65">
        <f t="shared" si="46"/>
        <v>100.4</v>
      </c>
      <c r="H115" s="65">
        <f t="shared" si="46"/>
        <v>100.4</v>
      </c>
      <c r="I115" s="65">
        <f t="shared" si="46"/>
        <v>100.4</v>
      </c>
      <c r="J115" s="65">
        <f t="shared" si="46"/>
        <v>100.4</v>
      </c>
      <c r="K115" s="65">
        <f t="shared" si="46"/>
        <v>100.4</v>
      </c>
      <c r="L115" s="65">
        <f t="shared" si="46"/>
        <v>100.4</v>
      </c>
      <c r="M115" s="65">
        <f t="shared" si="46"/>
        <v>100.4</v>
      </c>
      <c r="N115" s="65">
        <f t="shared" si="46"/>
        <v>100.4</v>
      </c>
    </row>
    <row r="116" spans="2:14" ht="14.5" customHeight="1">
      <c r="B116" s="67" t="s">
        <v>227</v>
      </c>
      <c r="C116" s="67"/>
      <c r="D116" s="67"/>
      <c r="E116" s="36">
        <v>100.4</v>
      </c>
      <c r="F116" s="36">
        <v>100.4</v>
      </c>
      <c r="G116" s="36">
        <v>100.4</v>
      </c>
      <c r="H116" s="36">
        <v>100.4</v>
      </c>
      <c r="I116" s="36">
        <v>100.4</v>
      </c>
      <c r="J116" s="36">
        <v>100.4</v>
      </c>
      <c r="K116" s="36">
        <v>100.4</v>
      </c>
      <c r="L116" s="36">
        <v>100.4</v>
      </c>
      <c r="M116" s="36">
        <v>100.4</v>
      </c>
      <c r="N116" s="36">
        <v>100.4</v>
      </c>
    </row>
    <row r="118" spans="2:14" ht="14.5" customHeight="1">
      <c r="B118" s="63" t="s">
        <v>270</v>
      </c>
      <c r="C118" s="64"/>
      <c r="D118" s="64"/>
      <c r="E118" s="65">
        <f t="shared" ref="E118:N118" si="47">SUM(E119)</f>
        <v>50.2</v>
      </c>
      <c r="F118" s="65">
        <f t="shared" si="47"/>
        <v>50.2</v>
      </c>
      <c r="G118" s="65">
        <f t="shared" si="47"/>
        <v>50.2</v>
      </c>
      <c r="H118" s="65">
        <f t="shared" si="47"/>
        <v>50.2</v>
      </c>
      <c r="I118" s="65">
        <f t="shared" si="47"/>
        <v>50.2</v>
      </c>
      <c r="J118" s="65">
        <f t="shared" si="47"/>
        <v>50.2</v>
      </c>
      <c r="K118" s="65">
        <f t="shared" si="47"/>
        <v>50.2</v>
      </c>
      <c r="L118" s="65">
        <f t="shared" si="47"/>
        <v>50.2</v>
      </c>
      <c r="M118" s="65">
        <f t="shared" si="47"/>
        <v>50.2</v>
      </c>
      <c r="N118" s="65">
        <f t="shared" si="47"/>
        <v>50.2</v>
      </c>
    </row>
    <row r="119" spans="2:14" ht="14.5" customHeight="1">
      <c r="B119" s="67" t="s">
        <v>232</v>
      </c>
      <c r="C119" s="67"/>
      <c r="D119" s="67"/>
      <c r="E119" s="36">
        <v>50.2</v>
      </c>
      <c r="F119" s="36">
        <v>50.2</v>
      </c>
      <c r="G119" s="36">
        <v>50.2</v>
      </c>
      <c r="H119" s="36">
        <v>50.2</v>
      </c>
      <c r="I119" s="36">
        <v>50.2</v>
      </c>
      <c r="J119" s="36">
        <v>50.2</v>
      </c>
      <c r="K119" s="36">
        <v>50.2</v>
      </c>
      <c r="L119" s="36">
        <v>50.2</v>
      </c>
      <c r="M119" s="36">
        <v>50.2</v>
      </c>
      <c r="N119" s="36">
        <v>50.2</v>
      </c>
    </row>
    <row r="121" spans="2:14" ht="14.5" customHeight="1">
      <c r="B121" s="63" t="s">
        <v>271</v>
      </c>
      <c r="C121" s="64"/>
      <c r="D121" s="64"/>
      <c r="E121" s="65">
        <f t="shared" ref="E121:N121" si="48">E115-E118</f>
        <v>50.2</v>
      </c>
      <c r="F121" s="65">
        <f t="shared" si="48"/>
        <v>50.2</v>
      </c>
      <c r="G121" s="65">
        <f t="shared" si="48"/>
        <v>50.2</v>
      </c>
      <c r="H121" s="65">
        <f t="shared" si="48"/>
        <v>50.2</v>
      </c>
      <c r="I121" s="65">
        <f t="shared" si="48"/>
        <v>50.2</v>
      </c>
      <c r="J121" s="65">
        <f t="shared" si="48"/>
        <v>50.2</v>
      </c>
      <c r="K121" s="65">
        <f t="shared" si="48"/>
        <v>50.2</v>
      </c>
      <c r="L121" s="65">
        <f t="shared" si="48"/>
        <v>50.2</v>
      </c>
      <c r="M121" s="65">
        <f t="shared" si="48"/>
        <v>50.2</v>
      </c>
      <c r="N121" s="65">
        <f t="shared" si="48"/>
        <v>50.2</v>
      </c>
    </row>
    <row r="123" spans="2:14" ht="14.5" customHeight="1">
      <c r="B123" s="5" t="s">
        <v>272</v>
      </c>
      <c r="C123" s="6"/>
      <c r="D123" s="6"/>
      <c r="E123" s="62">
        <f t="shared" ref="E123:N123" si="49">E7</f>
        <v>2024</v>
      </c>
      <c r="F123" s="62">
        <f t="shared" si="49"/>
        <v>2025</v>
      </c>
      <c r="G123" s="62">
        <f t="shared" si="49"/>
        <v>2026</v>
      </c>
      <c r="H123" s="62">
        <f t="shared" si="49"/>
        <v>2027</v>
      </c>
      <c r="I123" s="62">
        <f t="shared" si="49"/>
        <v>2028</v>
      </c>
      <c r="J123" s="62">
        <f t="shared" si="49"/>
        <v>2029</v>
      </c>
      <c r="K123" s="62">
        <f t="shared" si="49"/>
        <v>2030</v>
      </c>
      <c r="L123" s="62">
        <f t="shared" si="49"/>
        <v>2031</v>
      </c>
      <c r="M123" s="62">
        <f t="shared" si="49"/>
        <v>2032</v>
      </c>
      <c r="N123" s="62">
        <f t="shared" si="49"/>
        <v>2033</v>
      </c>
    </row>
    <row r="124" spans="2:14" ht="14.5" customHeight="1">
      <c r="B124" s="16" t="s">
        <v>235</v>
      </c>
      <c r="C124" s="61"/>
      <c r="D124" s="61"/>
      <c r="E124" s="68">
        <f t="shared" ref="E124:N124" si="50">E125</f>
        <v>0.5</v>
      </c>
      <c r="F124" s="68">
        <f t="shared" si="50"/>
        <v>0.5</v>
      </c>
      <c r="G124" s="68">
        <f t="shared" si="50"/>
        <v>0.5</v>
      </c>
      <c r="H124" s="68">
        <f t="shared" si="50"/>
        <v>0.5</v>
      </c>
      <c r="I124" s="68">
        <f t="shared" si="50"/>
        <v>0.5</v>
      </c>
      <c r="J124" s="68">
        <f t="shared" si="50"/>
        <v>0.5</v>
      </c>
      <c r="K124" s="68">
        <f t="shared" si="50"/>
        <v>0.5</v>
      </c>
      <c r="L124" s="68">
        <f t="shared" si="50"/>
        <v>0.5</v>
      </c>
      <c r="M124" s="68">
        <f t="shared" si="50"/>
        <v>0.5</v>
      </c>
      <c r="N124" s="68">
        <f t="shared" si="50"/>
        <v>0.5</v>
      </c>
    </row>
    <row r="125" spans="2:14" ht="14.5" customHeight="1">
      <c r="B125" s="69" t="s">
        <v>239</v>
      </c>
      <c r="E125" s="103">
        <f t="shared" ref="E125:N125" si="51">IFERROR(E119/E115,0)</f>
        <v>0.5</v>
      </c>
      <c r="F125" s="103">
        <f t="shared" si="51"/>
        <v>0.5</v>
      </c>
      <c r="G125" s="103">
        <f t="shared" si="51"/>
        <v>0.5</v>
      </c>
      <c r="H125" s="103">
        <f t="shared" si="51"/>
        <v>0.5</v>
      </c>
      <c r="I125" s="103">
        <f t="shared" si="51"/>
        <v>0.5</v>
      </c>
      <c r="J125" s="103">
        <f t="shared" si="51"/>
        <v>0.5</v>
      </c>
      <c r="K125" s="103">
        <f t="shared" si="51"/>
        <v>0.5</v>
      </c>
      <c r="L125" s="103">
        <f t="shared" si="51"/>
        <v>0.5</v>
      </c>
      <c r="M125" s="103">
        <f t="shared" si="51"/>
        <v>0.5</v>
      </c>
      <c r="N125" s="103">
        <f t="shared" si="51"/>
        <v>0.5</v>
      </c>
    </row>
    <row r="126" spans="2:14" ht="14.5" customHeight="1">
      <c r="B126" s="67" t="s">
        <v>273</v>
      </c>
      <c r="C126" s="66"/>
      <c r="D126" s="66"/>
      <c r="E126" s="70">
        <f t="shared" ref="E126:N126" si="52">IFERROR(E121/E115,0)</f>
        <v>0.5</v>
      </c>
      <c r="F126" s="70">
        <f t="shared" si="52"/>
        <v>0.5</v>
      </c>
      <c r="G126" s="70">
        <f t="shared" si="52"/>
        <v>0.5</v>
      </c>
      <c r="H126" s="70">
        <f t="shared" si="52"/>
        <v>0.5</v>
      </c>
      <c r="I126" s="70">
        <f t="shared" si="52"/>
        <v>0.5</v>
      </c>
      <c r="J126" s="70">
        <f t="shared" si="52"/>
        <v>0.5</v>
      </c>
      <c r="K126" s="70">
        <f t="shared" si="52"/>
        <v>0.5</v>
      </c>
      <c r="L126" s="70">
        <f t="shared" si="52"/>
        <v>0.5</v>
      </c>
      <c r="M126" s="70">
        <f t="shared" si="52"/>
        <v>0.5</v>
      </c>
      <c r="N126" s="70">
        <f t="shared" si="52"/>
        <v>0.5</v>
      </c>
    </row>
    <row r="128" spans="2:14" ht="14.5" customHeight="1">
      <c r="B128" s="73" t="s">
        <v>832</v>
      </c>
      <c r="C128" s="26">
        <f>SUM(E124:N124)</f>
        <v>5</v>
      </c>
    </row>
    <row r="129" spans="2:14" ht="14.5" customHeight="1">
      <c r="B129" s="73" t="s">
        <v>833</v>
      </c>
      <c r="C129" s="26">
        <f>SUMPRODUCT(E132:M132,E118:M118)/SUM(E118:M118)</f>
        <v>211.7425042078157</v>
      </c>
    </row>
    <row r="131" spans="2:14" ht="14.5" customHeight="1">
      <c r="B131" s="5" t="s">
        <v>274</v>
      </c>
      <c r="C131" s="6"/>
      <c r="D131" s="6"/>
      <c r="E131" s="62">
        <f t="shared" ref="E131:N131" si="53">E7</f>
        <v>2024</v>
      </c>
      <c r="F131" s="62">
        <f t="shared" si="53"/>
        <v>2025</v>
      </c>
      <c r="G131" s="62">
        <f t="shared" si="53"/>
        <v>2026</v>
      </c>
      <c r="H131" s="62">
        <f t="shared" si="53"/>
        <v>2027</v>
      </c>
      <c r="I131" s="62">
        <f t="shared" si="53"/>
        <v>2028</v>
      </c>
      <c r="J131" s="62">
        <f t="shared" si="53"/>
        <v>2029</v>
      </c>
      <c r="K131" s="62">
        <f t="shared" si="53"/>
        <v>2030</v>
      </c>
      <c r="L131" s="62">
        <f t="shared" si="53"/>
        <v>2031</v>
      </c>
      <c r="M131" s="62">
        <f t="shared" si="53"/>
        <v>2032</v>
      </c>
      <c r="N131" s="62">
        <f t="shared" si="53"/>
        <v>2033</v>
      </c>
    </row>
    <row r="132" spans="2:14" ht="14.5" customHeight="1">
      <c r="B132" s="63" t="s">
        <v>242</v>
      </c>
      <c r="C132" s="64"/>
      <c r="D132" s="64"/>
      <c r="E132" s="65">
        <f t="shared" ref="E132:N132" si="54">E133</f>
        <v>134.64411166282952</v>
      </c>
      <c r="F132" s="65">
        <f t="shared" si="54"/>
        <v>198.83187728491487</v>
      </c>
      <c r="G132" s="65">
        <f t="shared" si="54"/>
        <v>219.99282126493128</v>
      </c>
      <c r="H132" s="65">
        <f t="shared" si="54"/>
        <v>232.63140389100346</v>
      </c>
      <c r="I132" s="65">
        <f t="shared" si="54"/>
        <v>221.17858152517834</v>
      </c>
      <c r="J132" s="65">
        <f t="shared" si="54"/>
        <v>224.600935560371</v>
      </c>
      <c r="K132" s="65">
        <f t="shared" si="54"/>
        <v>224.600935560371</v>
      </c>
      <c r="L132" s="65">
        <f t="shared" si="54"/>
        <v>224.600935560371</v>
      </c>
      <c r="M132" s="65">
        <f t="shared" si="54"/>
        <v>224.600935560371</v>
      </c>
      <c r="N132" s="65">
        <f t="shared" si="54"/>
        <v>224.600935560371</v>
      </c>
    </row>
    <row r="133" spans="2:14" ht="14.5" customHeight="1">
      <c r="B133" s="16" t="s">
        <v>275</v>
      </c>
      <c r="C133" s="16"/>
      <c r="D133" s="16"/>
      <c r="E133" s="26">
        <f t="shared" ref="E133:N133" si="55">E134*E135</f>
        <v>134.64411166282952</v>
      </c>
      <c r="F133" s="26">
        <f t="shared" si="55"/>
        <v>198.83187728491487</v>
      </c>
      <c r="G133" s="26">
        <f t="shared" si="55"/>
        <v>219.99282126493128</v>
      </c>
      <c r="H133" s="26">
        <f t="shared" si="55"/>
        <v>232.63140389100346</v>
      </c>
      <c r="I133" s="26">
        <f t="shared" si="55"/>
        <v>221.17858152517834</v>
      </c>
      <c r="J133" s="26">
        <f t="shared" si="55"/>
        <v>224.600935560371</v>
      </c>
      <c r="K133" s="26">
        <f t="shared" si="55"/>
        <v>224.600935560371</v>
      </c>
      <c r="L133" s="26">
        <f t="shared" si="55"/>
        <v>224.600935560371</v>
      </c>
      <c r="M133" s="26">
        <f t="shared" si="55"/>
        <v>224.600935560371</v>
      </c>
      <c r="N133" s="26">
        <f t="shared" si="55"/>
        <v>224.600935560371</v>
      </c>
    </row>
    <row r="134" spans="2:14" ht="14.5" customHeight="1">
      <c r="B134" s="69" t="s">
        <v>276</v>
      </c>
      <c r="E134" s="216">
        <v>27.200830638955455</v>
      </c>
      <c r="F134" s="216">
        <v>40.16805601715452</v>
      </c>
      <c r="G134" s="216">
        <v>44.442994194935608</v>
      </c>
      <c r="H134" s="216">
        <v>46.996243210303724</v>
      </c>
      <c r="I134" s="216">
        <v>44.68254172225825</v>
      </c>
      <c r="J134" s="216">
        <v>45.373926375832525</v>
      </c>
      <c r="K134" s="216">
        <v>45.373926375832525</v>
      </c>
      <c r="L134" s="216">
        <v>45.373926375832525</v>
      </c>
      <c r="M134" s="216">
        <v>45.373926375832525</v>
      </c>
      <c r="N134" s="216">
        <v>45.373926375832525</v>
      </c>
    </row>
    <row r="135" spans="2:14" ht="14.5" customHeight="1">
      <c r="B135" s="71" t="s">
        <v>277</v>
      </c>
      <c r="C135" s="72"/>
      <c r="D135" s="72"/>
      <c r="E135" s="217">
        <v>4.95</v>
      </c>
      <c r="F135" s="217">
        <v>4.95</v>
      </c>
      <c r="G135" s="217">
        <v>4.95</v>
      </c>
      <c r="H135" s="217">
        <v>4.95</v>
      </c>
      <c r="I135" s="217">
        <v>4.95</v>
      </c>
      <c r="J135" s="217">
        <v>4.95</v>
      </c>
      <c r="K135" s="217">
        <v>4.95</v>
      </c>
      <c r="L135" s="217">
        <v>4.95</v>
      </c>
      <c r="M135" s="217">
        <v>4.95</v>
      </c>
      <c r="N135" s="217">
        <v>4.95</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F9108-1D1D-40F8-8C22-F428CBEC50B9}">
  <sheetPr>
    <tabColor theme="1"/>
  </sheetPr>
  <dimension ref="A6:XFD44"/>
  <sheetViews>
    <sheetView showGridLines="0" zoomScaleNormal="100" workbookViewId="0">
      <pane xSplit="3" ySplit="8" topLeftCell="AC9" activePane="bottomRight" state="frozen"/>
      <selection pane="topRight" activeCell="B5" sqref="B5"/>
      <selection pane="bottomLeft" activeCell="B5" sqref="B5"/>
      <selection pane="bottomRight" activeCell="AU9" sqref="AU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5" width="10.54296875" style="9"/>
    <col min="6" max="6" width="10.54296875" style="9" customWidth="1"/>
    <col min="7" max="36" width="10.54296875" style="9"/>
    <col min="37" max="37" width="10.54296875" style="9" bestFit="1"/>
    <col min="38" max="38" width="2.54296875" style="9" customWidth="1"/>
    <col min="39" max="16384" width="10.54296875" style="9"/>
  </cols>
  <sheetData>
    <row r="6" spans="2:47" ht="14.5" customHeight="1">
      <c r="C6" s="3" t="s">
        <v>204</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EOMONTH(AJ6,3)</f>
        <v>45382</v>
      </c>
      <c r="AM6" s="23"/>
      <c r="AN6" s="23"/>
      <c r="AO6" s="23"/>
      <c r="AP6" s="23"/>
      <c r="AQ6" s="23"/>
      <c r="AR6" s="23"/>
      <c r="AS6" s="23"/>
      <c r="AT6" s="23"/>
      <c r="AU6" s="23"/>
    </row>
    <row r="7" spans="2:47" ht="14.5" customHeight="1">
      <c r="C7" s="3" t="s">
        <v>205</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 si="3">YEAR(AJ6)</f>
        <v>2023</v>
      </c>
      <c r="AK7" s="3">
        <f>YEAR(AK6)</f>
        <v>2024</v>
      </c>
      <c r="AM7" s="22"/>
      <c r="AN7" s="22"/>
      <c r="AO7" s="22"/>
      <c r="AP7" s="22"/>
      <c r="AQ7" s="22"/>
      <c r="AR7" s="22"/>
      <c r="AS7" s="22"/>
      <c r="AT7" s="22"/>
      <c r="AU7" s="22"/>
    </row>
    <row r="8" spans="2:47" ht="14.5" customHeight="1">
      <c r="B8" s="5" t="s">
        <v>310</v>
      </c>
      <c r="C8" s="6"/>
      <c r="D8" s="6"/>
      <c r="E8" s="7" t="str">
        <f t="shared" ref="E8:G8" si="4">MONTH(E$6)/3&amp;"Q"&amp;E$7</f>
        <v>1Q2016</v>
      </c>
      <c r="F8" s="7" t="str">
        <f t="shared" si="4"/>
        <v>2Q2016</v>
      </c>
      <c r="G8" s="7" t="str">
        <f t="shared" si="4"/>
        <v>3Q2016</v>
      </c>
      <c r="H8" s="7" t="str">
        <f>MONTH(H$6)/3&amp;"Q"&amp;H$7</f>
        <v>4Q2016</v>
      </c>
      <c r="I8" s="7" t="str">
        <f t="shared" ref="I8:AJ8" si="5">MONTH(I$6)/3&amp;"Q"&amp;I$7</f>
        <v>1Q2017</v>
      </c>
      <c r="J8" s="7" t="str">
        <f t="shared" si="5"/>
        <v>2Q2017</v>
      </c>
      <c r="K8" s="7" t="str">
        <f t="shared" si="5"/>
        <v>3Q2017</v>
      </c>
      <c r="L8" s="7" t="str">
        <f t="shared" si="5"/>
        <v>4Q2017</v>
      </c>
      <c r="M8" s="7" t="str">
        <f t="shared" si="5"/>
        <v>1Q2018</v>
      </c>
      <c r="N8" s="7" t="str">
        <f t="shared" si="5"/>
        <v>2Q2018</v>
      </c>
      <c r="O8" s="7" t="str">
        <f t="shared" si="5"/>
        <v>3Q2018</v>
      </c>
      <c r="P8" s="7" t="str">
        <f t="shared" si="5"/>
        <v>4Q2018</v>
      </c>
      <c r="Q8" s="7" t="str">
        <f t="shared" si="5"/>
        <v>1Q2019</v>
      </c>
      <c r="R8" s="7" t="str">
        <f t="shared" si="5"/>
        <v>2Q2019</v>
      </c>
      <c r="S8" s="7" t="str">
        <f t="shared" si="5"/>
        <v>3Q2019</v>
      </c>
      <c r="T8" s="7" t="str">
        <f t="shared" si="5"/>
        <v>4Q2019</v>
      </c>
      <c r="U8" s="7" t="str">
        <f t="shared" si="5"/>
        <v>1Q2020</v>
      </c>
      <c r="V8" s="7" t="str">
        <f t="shared" si="5"/>
        <v>2Q2020</v>
      </c>
      <c r="W8" s="7" t="str">
        <f t="shared" si="5"/>
        <v>3Q2020</v>
      </c>
      <c r="X8" s="7" t="str">
        <f t="shared" si="5"/>
        <v>4Q2020</v>
      </c>
      <c r="Y8" s="7" t="str">
        <f t="shared" si="5"/>
        <v>1Q2021</v>
      </c>
      <c r="Z8" s="7" t="str">
        <f t="shared" si="5"/>
        <v>2Q2021</v>
      </c>
      <c r="AA8" s="7" t="str">
        <f t="shared" si="5"/>
        <v>3Q2021</v>
      </c>
      <c r="AB8" s="7" t="str">
        <f t="shared" si="5"/>
        <v>4Q2021</v>
      </c>
      <c r="AC8" s="7" t="str">
        <f t="shared" si="5"/>
        <v>1Q2022</v>
      </c>
      <c r="AD8" s="7" t="str">
        <f t="shared" si="5"/>
        <v>2Q2022</v>
      </c>
      <c r="AE8" s="7" t="str">
        <f t="shared" si="5"/>
        <v>3Q2022</v>
      </c>
      <c r="AF8" s="7" t="str">
        <f t="shared" si="5"/>
        <v>4Q2022</v>
      </c>
      <c r="AG8" s="7" t="str">
        <f t="shared" si="5"/>
        <v>1Q2023</v>
      </c>
      <c r="AH8" s="7" t="str">
        <f t="shared" si="5"/>
        <v>2Q2023</v>
      </c>
      <c r="AI8" s="7" t="str">
        <f t="shared" si="5"/>
        <v>3Q2023</v>
      </c>
      <c r="AJ8" s="7" t="str">
        <f t="shared" si="5"/>
        <v>4Q2023</v>
      </c>
      <c r="AK8" s="7" t="str">
        <f>MONTH(AK$6)/3&amp;"Q"&amp;AK$7</f>
        <v>1Q2024</v>
      </c>
      <c r="AL8" s="2"/>
      <c r="AM8" s="6">
        <v>2016</v>
      </c>
      <c r="AN8" s="6">
        <f>AM8+1</f>
        <v>2017</v>
      </c>
      <c r="AO8" s="6">
        <f t="shared" ref="AO8:AU8" si="6">AN8+1</f>
        <v>2018</v>
      </c>
      <c r="AP8" s="6">
        <f t="shared" si="6"/>
        <v>2019</v>
      </c>
      <c r="AQ8" s="6">
        <f t="shared" si="6"/>
        <v>2020</v>
      </c>
      <c r="AR8" s="6">
        <f t="shared" si="6"/>
        <v>2021</v>
      </c>
      <c r="AS8" s="6">
        <f t="shared" si="6"/>
        <v>2022</v>
      </c>
      <c r="AT8" s="6">
        <f t="shared" si="6"/>
        <v>2023</v>
      </c>
      <c r="AU8" s="6">
        <f t="shared" si="6"/>
        <v>2024</v>
      </c>
    </row>
    <row r="9" spans="2:47" ht="14.5" customHeight="1">
      <c r="B9" s="48" t="s">
        <v>8</v>
      </c>
      <c r="C9" s="49"/>
      <c r="D9" s="49"/>
      <c r="E9" s="124">
        <f>'Net Operating Revenue'!E$24</f>
        <v>31.826000000000001</v>
      </c>
      <c r="F9" s="124">
        <f>'Net Operating Revenue'!F$24</f>
        <v>41.376000000000005</v>
      </c>
      <c r="G9" s="124">
        <f>'Net Operating Revenue'!G$24</f>
        <v>51.170999999999992</v>
      </c>
      <c r="H9" s="124">
        <f>'Net Operating Revenue'!H$24</f>
        <v>70.608999999999995</v>
      </c>
      <c r="I9" s="124">
        <f>'Net Operating Revenue'!I$24</f>
        <v>61.887000000000008</v>
      </c>
      <c r="J9" s="124">
        <f>'Net Operating Revenue'!J$24</f>
        <v>74.109000000000009</v>
      </c>
      <c r="K9" s="124">
        <f>'Net Operating Revenue'!K$24</f>
        <v>153.351</v>
      </c>
      <c r="L9" s="124">
        <f>'Net Operating Revenue'!L$24</f>
        <v>256.76700000000005</v>
      </c>
      <c r="M9" s="124">
        <f>'Net Operating Revenue'!M$24</f>
        <v>179.65200000000002</v>
      </c>
      <c r="N9" s="124">
        <f>'Net Operating Revenue'!N$24</f>
        <v>188.02600000000001</v>
      </c>
      <c r="O9" s="124">
        <f>'Net Operating Revenue'!O$24</f>
        <v>167.83500000000001</v>
      </c>
      <c r="P9" s="124">
        <f>'Net Operating Revenue'!P$24</f>
        <v>206.51</v>
      </c>
      <c r="Q9" s="124">
        <f>'Net Operating Revenue'!Q$24</f>
        <v>198.05399999999997</v>
      </c>
      <c r="R9" s="124">
        <f>'Net Operating Revenue'!R$24</f>
        <v>200.714</v>
      </c>
      <c r="S9" s="124">
        <f>'Net Operating Revenue'!S$24</f>
        <v>284.89</v>
      </c>
      <c r="T9" s="124">
        <f>'Net Operating Revenue'!T$24</f>
        <v>330.76900000000001</v>
      </c>
      <c r="U9" s="124">
        <f>'Net Operating Revenue'!U$24</f>
        <v>192.87299999999999</v>
      </c>
      <c r="V9" s="124">
        <f>'Net Operating Revenue'!V$24</f>
        <v>201.54100000000003</v>
      </c>
      <c r="W9" s="124">
        <f>'Net Operating Revenue'!W$24</f>
        <v>314.44700000000006</v>
      </c>
      <c r="X9" s="124">
        <f>'Net Operating Revenue'!X$24</f>
        <v>393.28</v>
      </c>
      <c r="Y9" s="124">
        <f>'Net Operating Revenue'!Y$24</f>
        <v>370.19099999999997</v>
      </c>
      <c r="Z9" s="124">
        <f>'Net Operating Revenue'!Z$24</f>
        <v>396.48500000000001</v>
      </c>
      <c r="AA9" s="124">
        <f>'Net Operating Revenue'!AA$24</f>
        <v>454.85199999999998</v>
      </c>
      <c r="AB9" s="124">
        <f>'Net Operating Revenue'!AB$24</f>
        <v>548.14799999999991</v>
      </c>
      <c r="AC9" s="124">
        <f>'Net Operating Revenue'!AC$24</f>
        <v>533.91899999999998</v>
      </c>
      <c r="AD9" s="124">
        <f>'Net Operating Revenue'!AD$24</f>
        <v>513.83199999999999</v>
      </c>
      <c r="AE9" s="124">
        <f>'Net Operating Revenue'!AE$24</f>
        <v>667.94499999999994</v>
      </c>
      <c r="AF9" s="124">
        <f>'Net Operating Revenue'!AF$24</f>
        <v>720.97899999999981</v>
      </c>
      <c r="AG9" s="124">
        <f>'Net Operating Revenue'!AG$24</f>
        <v>583.33100000000002</v>
      </c>
      <c r="AH9" s="124">
        <f>'Net Operating Revenue'!AH$24</f>
        <v>609.41099999999994</v>
      </c>
      <c r="AI9" s="124">
        <f>'Net Operating Revenue'!AI$24</f>
        <v>865.84699999999998</v>
      </c>
      <c r="AJ9" s="124">
        <f>'Net Operating Revenue'!AJ$24</f>
        <v>978.73099999999977</v>
      </c>
      <c r="AK9" s="124">
        <f>'Net Operating Revenue'!AK$24</f>
        <v>687.86099999999999</v>
      </c>
      <c r="AM9" s="124">
        <f t="shared" ref="AM9:AU22" si="7">SUMIF($7:$7,AM$8,9:9)</f>
        <v>194.98199999999997</v>
      </c>
      <c r="AN9" s="124">
        <f t="shared" si="7"/>
        <v>546.11400000000003</v>
      </c>
      <c r="AO9" s="124">
        <f t="shared" si="7"/>
        <v>742.02300000000002</v>
      </c>
      <c r="AP9" s="124">
        <f t="shared" si="7"/>
        <v>1014.4269999999999</v>
      </c>
      <c r="AQ9" s="124">
        <f t="shared" si="7"/>
        <v>1102.1410000000001</v>
      </c>
      <c r="AR9" s="124">
        <f t="shared" si="7"/>
        <v>1769.6759999999997</v>
      </c>
      <c r="AS9" s="124">
        <f t="shared" si="7"/>
        <v>2436.6749999999997</v>
      </c>
      <c r="AT9" s="124">
        <f t="shared" si="7"/>
        <v>3037.3199999999997</v>
      </c>
      <c r="AU9" s="124">
        <f t="shared" si="7"/>
        <v>687.86099999999999</v>
      </c>
    </row>
    <row r="10" spans="2:47" ht="14.5" customHeight="1">
      <c r="B10" s="48" t="s">
        <v>311</v>
      </c>
      <c r="C10" s="49"/>
      <c r="D10" s="49"/>
      <c r="E10" s="124">
        <f>'Operating Costs'!E$17</f>
        <v>-15.505000000000001</v>
      </c>
      <c r="F10" s="124">
        <f>'Operating Costs'!F$17</f>
        <v>-17.629000000000001</v>
      </c>
      <c r="G10" s="124">
        <f>'Operating Costs'!G$17</f>
        <v>-37.264000000000003</v>
      </c>
      <c r="H10" s="124">
        <f>'Operating Costs'!H$17</f>
        <v>-46.958000000000006</v>
      </c>
      <c r="I10" s="124">
        <f>'Operating Costs'!I$17</f>
        <v>-35.369000000000007</v>
      </c>
      <c r="J10" s="124">
        <f>'Operating Costs'!J$17</f>
        <v>-72.793999999999997</v>
      </c>
      <c r="K10" s="124">
        <f>'Operating Costs'!K$17</f>
        <v>-111.79500000000002</v>
      </c>
      <c r="L10" s="124">
        <f>'Operating Costs'!L$17</f>
        <v>-125.36999999999999</v>
      </c>
      <c r="M10" s="124">
        <f>'Operating Costs'!M$17</f>
        <v>-131.41699999999997</v>
      </c>
      <c r="N10" s="124">
        <f>'Operating Costs'!N$17</f>
        <v>-135.785</v>
      </c>
      <c r="O10" s="124">
        <f>'Operating Costs'!O$17</f>
        <v>-74.271999999999991</v>
      </c>
      <c r="P10" s="124">
        <f>'Operating Costs'!P$17</f>
        <v>-100.26300000000001</v>
      </c>
      <c r="Q10" s="124">
        <f>'Operating Costs'!Q$17</f>
        <v>-154.91399999999999</v>
      </c>
      <c r="R10" s="124">
        <f>'Operating Costs'!R$17</f>
        <v>-151.35700000000003</v>
      </c>
      <c r="S10" s="124">
        <f>'Operating Costs'!S$17</f>
        <v>-138.59300000000002</v>
      </c>
      <c r="T10" s="124">
        <f>'Operating Costs'!T$17</f>
        <v>-172.14600000000007</v>
      </c>
      <c r="U10" s="124">
        <f>'Operating Costs'!U$17</f>
        <v>-176.803</v>
      </c>
      <c r="V10" s="124">
        <f>'Operating Costs'!V$17</f>
        <v>-153.15299999999999</v>
      </c>
      <c r="W10" s="124">
        <f>'Operating Costs'!W$17</f>
        <v>-165.30799999999999</v>
      </c>
      <c r="X10" s="124">
        <f>'Operating Costs'!X$17</f>
        <v>-199.92</v>
      </c>
      <c r="Y10" s="124">
        <f>'Operating Costs'!Y$17</f>
        <v>-253.84100000000001</v>
      </c>
      <c r="Z10" s="124">
        <f>'Operating Costs'!Z$17</f>
        <v>-313.41200000000003</v>
      </c>
      <c r="AA10" s="124">
        <f>'Operating Costs'!AA$17</f>
        <v>-323.745</v>
      </c>
      <c r="AB10" s="124">
        <f>'Operating Costs'!AB$17</f>
        <v>-274.738</v>
      </c>
      <c r="AC10" s="124">
        <f>'Operating Costs'!AC$17</f>
        <v>-428.20499999999998</v>
      </c>
      <c r="AD10" s="124">
        <f>'Operating Costs'!AD$17</f>
        <v>-400.93700000000001</v>
      </c>
      <c r="AE10" s="124">
        <f>'Operating Costs'!AE$17</f>
        <v>-465.601</v>
      </c>
      <c r="AF10" s="124">
        <f>'Operating Costs'!AF$17</f>
        <v>-473.66</v>
      </c>
      <c r="AG10" s="124">
        <f>'Operating Costs'!AG$17</f>
        <v>-451.28999999999996</v>
      </c>
      <c r="AH10" s="124">
        <f>'Operating Costs'!AH$17</f>
        <v>-463.27399999999989</v>
      </c>
      <c r="AI10" s="124">
        <f>'Operating Costs'!AI$17</f>
        <v>-504.86900000000009</v>
      </c>
      <c r="AJ10" s="124">
        <f>'Operating Costs'!AJ$17</f>
        <v>-595.37900000000013</v>
      </c>
      <c r="AK10" s="124">
        <f>'Operating Costs'!AK$17</f>
        <v>-496.46500000000003</v>
      </c>
      <c r="AM10" s="124">
        <f t="shared" si="7"/>
        <v>-117.35599999999999</v>
      </c>
      <c r="AN10" s="124">
        <f t="shared" si="7"/>
        <v>-345.32800000000003</v>
      </c>
      <c r="AO10" s="124">
        <f t="shared" si="7"/>
        <v>-441.73699999999997</v>
      </c>
      <c r="AP10" s="124">
        <f t="shared" si="7"/>
        <v>-617.0100000000001</v>
      </c>
      <c r="AQ10" s="124">
        <f t="shared" si="7"/>
        <v>-695.18399999999997</v>
      </c>
      <c r="AR10" s="124">
        <f t="shared" si="7"/>
        <v>-1165.7360000000001</v>
      </c>
      <c r="AS10" s="124">
        <f t="shared" si="7"/>
        <v>-1768.403</v>
      </c>
      <c r="AT10" s="124">
        <f t="shared" si="7"/>
        <v>-2014.8120000000001</v>
      </c>
      <c r="AU10" s="124">
        <f t="shared" si="7"/>
        <v>-496.46500000000003</v>
      </c>
    </row>
    <row r="11" spans="2:47" ht="14.5" customHeight="1">
      <c r="B11" s="50" t="s">
        <v>312</v>
      </c>
      <c r="C11" s="38"/>
      <c r="D11" s="38"/>
      <c r="E11" s="39">
        <f>SUM(E9:E10)</f>
        <v>16.320999999999998</v>
      </c>
      <c r="F11" s="39">
        <f>SUM(F9:F10)</f>
        <v>23.747000000000003</v>
      </c>
      <c r="G11" s="39">
        <f t="shared" ref="G11:AJ11" si="8">SUM(G9:G10)</f>
        <v>13.906999999999989</v>
      </c>
      <c r="H11" s="39">
        <f t="shared" si="8"/>
        <v>23.650999999999989</v>
      </c>
      <c r="I11" s="39">
        <f t="shared" si="8"/>
        <v>26.518000000000001</v>
      </c>
      <c r="J11" s="39">
        <f t="shared" si="8"/>
        <v>1.3150000000000119</v>
      </c>
      <c r="K11" s="39">
        <f t="shared" si="8"/>
        <v>41.555999999999983</v>
      </c>
      <c r="L11" s="39">
        <f t="shared" si="8"/>
        <v>131.39700000000005</v>
      </c>
      <c r="M11" s="39">
        <f t="shared" si="8"/>
        <v>48.235000000000042</v>
      </c>
      <c r="N11" s="39">
        <f t="shared" si="8"/>
        <v>52.241000000000014</v>
      </c>
      <c r="O11" s="39">
        <f t="shared" si="8"/>
        <v>93.563000000000017</v>
      </c>
      <c r="P11" s="39">
        <f t="shared" si="8"/>
        <v>106.24699999999999</v>
      </c>
      <c r="Q11" s="39">
        <f t="shared" si="8"/>
        <v>43.139999999999986</v>
      </c>
      <c r="R11" s="39">
        <f t="shared" si="8"/>
        <v>49.356999999999971</v>
      </c>
      <c r="S11" s="39">
        <f t="shared" si="8"/>
        <v>146.29699999999997</v>
      </c>
      <c r="T11" s="39">
        <f t="shared" si="8"/>
        <v>158.62299999999993</v>
      </c>
      <c r="U11" s="39">
        <f t="shared" si="8"/>
        <v>16.069999999999993</v>
      </c>
      <c r="V11" s="39">
        <f t="shared" si="8"/>
        <v>48.388000000000034</v>
      </c>
      <c r="W11" s="39">
        <f t="shared" si="8"/>
        <v>149.13900000000007</v>
      </c>
      <c r="X11" s="39">
        <f t="shared" si="8"/>
        <v>193.35999999999999</v>
      </c>
      <c r="Y11" s="39">
        <f t="shared" si="8"/>
        <v>116.34999999999997</v>
      </c>
      <c r="Z11" s="39">
        <f t="shared" si="8"/>
        <v>83.072999999999979</v>
      </c>
      <c r="AA11" s="39">
        <f t="shared" si="8"/>
        <v>131.10699999999997</v>
      </c>
      <c r="AB11" s="39">
        <f t="shared" si="8"/>
        <v>273.40999999999991</v>
      </c>
      <c r="AC11" s="39">
        <f t="shared" si="8"/>
        <v>105.714</v>
      </c>
      <c r="AD11" s="39">
        <f t="shared" si="8"/>
        <v>112.89499999999998</v>
      </c>
      <c r="AE11" s="39">
        <f t="shared" si="8"/>
        <v>202.34399999999994</v>
      </c>
      <c r="AF11" s="39">
        <f t="shared" si="8"/>
        <v>247.31899999999979</v>
      </c>
      <c r="AG11" s="39">
        <f t="shared" si="8"/>
        <v>132.04100000000005</v>
      </c>
      <c r="AH11" s="39">
        <f t="shared" si="8"/>
        <v>146.13700000000006</v>
      </c>
      <c r="AI11" s="39">
        <f t="shared" si="8"/>
        <v>360.97799999999989</v>
      </c>
      <c r="AJ11" s="39">
        <f t="shared" si="8"/>
        <v>383.35199999999963</v>
      </c>
      <c r="AK11" s="39">
        <f>SUM(AK9:AK10)</f>
        <v>191.39599999999996</v>
      </c>
      <c r="AM11" s="39">
        <f t="shared" si="7"/>
        <v>77.625999999999976</v>
      </c>
      <c r="AN11" s="39">
        <f t="shared" si="7"/>
        <v>200.78600000000006</v>
      </c>
      <c r="AO11" s="39">
        <f t="shared" si="7"/>
        <v>300.28600000000006</v>
      </c>
      <c r="AP11" s="39">
        <f t="shared" si="7"/>
        <v>397.41699999999986</v>
      </c>
      <c r="AQ11" s="39">
        <f t="shared" si="7"/>
        <v>406.95700000000011</v>
      </c>
      <c r="AR11" s="39">
        <f t="shared" si="7"/>
        <v>603.93999999999983</v>
      </c>
      <c r="AS11" s="39">
        <f t="shared" si="7"/>
        <v>668.27199999999971</v>
      </c>
      <c r="AT11" s="39">
        <f t="shared" si="7"/>
        <v>1022.5079999999996</v>
      </c>
      <c r="AU11" s="39">
        <f t="shared" si="7"/>
        <v>191.39599999999996</v>
      </c>
    </row>
    <row r="12" spans="2:47" ht="14.5" customHeight="1">
      <c r="B12" s="48" t="s">
        <v>313</v>
      </c>
      <c r="C12" s="49"/>
      <c r="D12" s="49"/>
      <c r="E12" s="124">
        <f>SUM(E13:E15)</f>
        <v>-0.76399999999999979</v>
      </c>
      <c r="F12" s="124">
        <f>SUM(F13:F15)</f>
        <v>-6</v>
      </c>
      <c r="G12" s="124">
        <f t="shared" ref="G12:AJ12" si="9">SUM(G13:G15)</f>
        <v>3.1500000000000004</v>
      </c>
      <c r="H12" s="124">
        <f t="shared" si="9"/>
        <v>-3.1990000000000007</v>
      </c>
      <c r="I12" s="124">
        <f t="shared" si="9"/>
        <v>-0.32199999999999962</v>
      </c>
      <c r="J12" s="124">
        <f>SUM(J13:J15)</f>
        <v>-4.7649999999999997</v>
      </c>
      <c r="K12" s="124">
        <f t="shared" si="9"/>
        <v>-7.5409999999999995</v>
      </c>
      <c r="L12" s="124">
        <f t="shared" si="9"/>
        <v>44.544000000000004</v>
      </c>
      <c r="M12" s="124">
        <f t="shared" si="9"/>
        <v>-9.2949999999999982</v>
      </c>
      <c r="N12" s="124">
        <f t="shared" si="9"/>
        <v>-12.150000000000002</v>
      </c>
      <c r="O12" s="124">
        <f t="shared" si="9"/>
        <v>-8.3759999999999994</v>
      </c>
      <c r="P12" s="124">
        <f t="shared" si="9"/>
        <v>17.239000000000001</v>
      </c>
      <c r="Q12" s="124">
        <f t="shared" si="9"/>
        <v>-3.0999999999999996</v>
      </c>
      <c r="R12" s="124">
        <f t="shared" si="9"/>
        <v>-5.1449999999999996</v>
      </c>
      <c r="S12" s="124">
        <f t="shared" si="9"/>
        <v>9.8999999999998423E-2</v>
      </c>
      <c r="T12" s="124">
        <f t="shared" si="9"/>
        <v>-3.1530000000000014</v>
      </c>
      <c r="U12" s="124">
        <f t="shared" si="9"/>
        <v>48.167999999999999</v>
      </c>
      <c r="V12" s="124">
        <f t="shared" si="9"/>
        <v>-4.1469999999999985</v>
      </c>
      <c r="W12" s="124">
        <f t="shared" si="9"/>
        <v>-8.836999999999998</v>
      </c>
      <c r="X12" s="124">
        <f t="shared" si="9"/>
        <v>96.596000000000004</v>
      </c>
      <c r="Y12" s="124">
        <f t="shared" si="9"/>
        <v>-22.689999999999998</v>
      </c>
      <c r="Z12" s="124">
        <f t="shared" si="9"/>
        <v>-43.207999999999998</v>
      </c>
      <c r="AA12" s="124">
        <f t="shared" si="9"/>
        <v>19.015000000000004</v>
      </c>
      <c r="AB12" s="124">
        <f t="shared" si="9"/>
        <v>639.351</v>
      </c>
      <c r="AC12" s="124">
        <f t="shared" si="9"/>
        <v>-28.495999999999995</v>
      </c>
      <c r="AD12" s="124">
        <f t="shared" si="9"/>
        <v>-34.748999999999995</v>
      </c>
      <c r="AE12" s="124">
        <f t="shared" si="9"/>
        <v>-21.987999999999985</v>
      </c>
      <c r="AF12" s="124">
        <f t="shared" si="9"/>
        <v>8.4309999999999974</v>
      </c>
      <c r="AG12" s="124">
        <f t="shared" si="9"/>
        <v>-11.628999999999998</v>
      </c>
      <c r="AH12" s="124">
        <f t="shared" si="9"/>
        <v>-27.876000000000001</v>
      </c>
      <c r="AI12" s="124">
        <f t="shared" si="9"/>
        <v>-33.338000000000008</v>
      </c>
      <c r="AJ12" s="124">
        <f t="shared" si="9"/>
        <v>2.421999999999997</v>
      </c>
      <c r="AK12" s="124">
        <f>SUM(AK13:AK15)</f>
        <v>334.70900000000006</v>
      </c>
      <c r="AM12" s="124">
        <f t="shared" si="7"/>
        <v>-6.8129999999999997</v>
      </c>
      <c r="AN12" s="124">
        <f t="shared" si="7"/>
        <v>31.916000000000004</v>
      </c>
      <c r="AO12" s="124">
        <f t="shared" si="7"/>
        <v>-12.581999999999997</v>
      </c>
      <c r="AP12" s="124">
        <f t="shared" si="7"/>
        <v>-11.299000000000003</v>
      </c>
      <c r="AQ12" s="124">
        <f t="shared" si="7"/>
        <v>131.78</v>
      </c>
      <c r="AR12" s="124">
        <f t="shared" si="7"/>
        <v>592.46799999999996</v>
      </c>
      <c r="AS12" s="124">
        <f t="shared" si="7"/>
        <v>-76.801999999999978</v>
      </c>
      <c r="AT12" s="124">
        <f t="shared" si="7"/>
        <v>-70.421000000000006</v>
      </c>
      <c r="AU12" s="124">
        <f t="shared" si="7"/>
        <v>334.70900000000006</v>
      </c>
    </row>
    <row r="13" spans="2:47" ht="14.5" customHeight="1">
      <c r="B13" s="30" t="s">
        <v>314</v>
      </c>
      <c r="E13" s="29">
        <f>'G&amp;A Expenses'!E$16</f>
        <v>-2.3199999999999998</v>
      </c>
      <c r="F13" s="29">
        <f>'G&amp;A Expenses'!F$16</f>
        <v>-2.7370000000000001</v>
      </c>
      <c r="G13" s="29">
        <f>'G&amp;A Expenses'!G$16</f>
        <v>-2.7589999999999999</v>
      </c>
      <c r="H13" s="29">
        <f>'G&amp;A Expenses'!H$16</f>
        <v>-4.6050000000000004</v>
      </c>
      <c r="I13" s="29">
        <f>'G&amp;A Expenses'!I$16</f>
        <v>-2.4379999999999997</v>
      </c>
      <c r="J13" s="29">
        <f>'G&amp;A Expenses'!J$16</f>
        <v>-5.8849999999999998</v>
      </c>
      <c r="K13" s="29">
        <f>'G&amp;A Expenses'!K$16</f>
        <v>-7.8579999999999997</v>
      </c>
      <c r="L13" s="29">
        <f>'G&amp;A Expenses'!L$16</f>
        <v>-17.626999999999999</v>
      </c>
      <c r="M13" s="29">
        <f>'G&amp;A Expenses'!M$16</f>
        <v>-10.532999999999999</v>
      </c>
      <c r="N13" s="29">
        <f>'G&amp;A Expenses'!N$16</f>
        <v>-12.126000000000001</v>
      </c>
      <c r="O13" s="29">
        <f>'G&amp;A Expenses'!O$16</f>
        <v>-9.1760000000000002</v>
      </c>
      <c r="P13" s="29">
        <f>'G&amp;A Expenses'!P$16</f>
        <v>-8.5779999999999994</v>
      </c>
      <c r="Q13" s="29">
        <f>'G&amp;A Expenses'!Q$16</f>
        <v>-8.5869999999999997</v>
      </c>
      <c r="R13" s="29">
        <f>'G&amp;A Expenses'!R$16</f>
        <v>-8.6939999999999991</v>
      </c>
      <c r="S13" s="29">
        <f>'G&amp;A Expenses'!S$16</f>
        <v>-9.7910000000000021</v>
      </c>
      <c r="T13" s="29">
        <f>'G&amp;A Expenses'!T$16</f>
        <v>-13.520000000000001</v>
      </c>
      <c r="U13" s="29">
        <f>'G&amp;A Expenses'!U$16</f>
        <v>-10.049000000000001</v>
      </c>
      <c r="V13" s="29">
        <f>'G&amp;A Expenses'!V$16</f>
        <v>-14.183</v>
      </c>
      <c r="W13" s="29">
        <f>'G&amp;A Expenses'!W$16</f>
        <v>-13.815999999999999</v>
      </c>
      <c r="X13" s="29">
        <f>'G&amp;A Expenses'!X$16</f>
        <v>-22.67</v>
      </c>
      <c r="Y13" s="29">
        <f>'G&amp;A Expenses'!Y$16</f>
        <v>-22.317</v>
      </c>
      <c r="Z13" s="29">
        <f>'G&amp;A Expenses'!Z$16</f>
        <v>-18.928000000000004</v>
      </c>
      <c r="AA13" s="29">
        <f>'G&amp;A Expenses'!AA$16</f>
        <v>-20.295999999999999</v>
      </c>
      <c r="AB13" s="29">
        <f>'G&amp;A Expenses'!AB$16</f>
        <v>-47.889000000000003</v>
      </c>
      <c r="AC13" s="29">
        <f>'G&amp;A Expenses'!AC$16</f>
        <v>-38.832999999999998</v>
      </c>
      <c r="AD13" s="29">
        <f>'G&amp;A Expenses'!AD$16</f>
        <v>-39.689</v>
      </c>
      <c r="AE13" s="29">
        <f>'G&amp;A Expenses'!AE$16</f>
        <v>-42.015999999999991</v>
      </c>
      <c r="AF13" s="29">
        <f>'G&amp;A Expenses'!AF$16</f>
        <v>-22.518999999999998</v>
      </c>
      <c r="AG13" s="29">
        <f>'G&amp;A Expenses'!AG$16</f>
        <v>-30.290999999999997</v>
      </c>
      <c r="AH13" s="29">
        <f>'G&amp;A Expenses'!AH$16</f>
        <v>-37.594999999999999</v>
      </c>
      <c r="AI13" s="29">
        <f>'G&amp;A Expenses'!AI$16</f>
        <v>-52.71</v>
      </c>
      <c r="AJ13" s="29">
        <f>'G&amp;A Expenses'!AJ$16</f>
        <v>-57.041999999999994</v>
      </c>
      <c r="AK13" s="29">
        <f>'G&amp;A Expenses'!AK$16</f>
        <v>-36.358999999999995</v>
      </c>
      <c r="AM13" s="29">
        <f t="shared" si="7"/>
        <v>-12.421000000000001</v>
      </c>
      <c r="AN13" s="29">
        <f t="shared" si="7"/>
        <v>-33.808</v>
      </c>
      <c r="AO13" s="29">
        <f t="shared" si="7"/>
        <v>-40.412999999999997</v>
      </c>
      <c r="AP13" s="29">
        <f t="shared" si="7"/>
        <v>-40.592000000000006</v>
      </c>
      <c r="AQ13" s="29">
        <f t="shared" si="7"/>
        <v>-60.718000000000004</v>
      </c>
      <c r="AR13" s="29">
        <f t="shared" si="7"/>
        <v>-109.43</v>
      </c>
      <c r="AS13" s="29">
        <f t="shared" si="7"/>
        <v>-143.05699999999999</v>
      </c>
      <c r="AT13" s="29">
        <f t="shared" si="7"/>
        <v>-177.63800000000001</v>
      </c>
      <c r="AU13" s="29">
        <f t="shared" si="7"/>
        <v>-36.358999999999995</v>
      </c>
    </row>
    <row r="14" spans="2:47" ht="14.5" customHeight="1">
      <c r="B14" s="30" t="s">
        <v>287</v>
      </c>
      <c r="E14" s="29">
        <v>5.7000000000000002E-2</v>
      </c>
      <c r="F14" s="29">
        <v>0.02</v>
      </c>
      <c r="G14" s="29">
        <v>-1.4999999999999999E-2</v>
      </c>
      <c r="H14" s="29">
        <v>-0.08</v>
      </c>
      <c r="I14" s="29">
        <v>-0.121</v>
      </c>
      <c r="J14" s="29">
        <v>0.35899999999999999</v>
      </c>
      <c r="K14" s="29">
        <v>-0.217</v>
      </c>
      <c r="L14" s="29">
        <v>62.171999999999997</v>
      </c>
      <c r="M14" s="29">
        <v>-3.3000000000000002E-2</v>
      </c>
      <c r="N14" s="29">
        <v>-1.22</v>
      </c>
      <c r="O14" s="29">
        <v>0.97699999999999998</v>
      </c>
      <c r="P14" s="29">
        <v>18.997</v>
      </c>
      <c r="Q14" s="29">
        <v>-0.19600000000000001</v>
      </c>
      <c r="R14" s="29">
        <v>0.25800000000000001</v>
      </c>
      <c r="S14" s="29">
        <v>0.153</v>
      </c>
      <c r="T14" s="29">
        <v>2.7210000000000001</v>
      </c>
      <c r="U14" s="29">
        <v>59.079000000000001</v>
      </c>
      <c r="V14" s="29">
        <v>-1.0109999999999999</v>
      </c>
      <c r="W14" s="29">
        <v>-0.57799999999999996</v>
      </c>
      <c r="X14" s="29">
        <v>125.515</v>
      </c>
      <c r="Y14" s="29">
        <v>2.835</v>
      </c>
      <c r="Z14" s="29">
        <v>0.373</v>
      </c>
      <c r="AA14" s="29">
        <v>2.8210000000000002</v>
      </c>
      <c r="AB14" s="29">
        <v>694.649</v>
      </c>
      <c r="AC14" s="29">
        <v>2.911</v>
      </c>
      <c r="AD14" s="29">
        <v>0.67600000000000016</v>
      </c>
      <c r="AE14" s="29">
        <v>-3.8480000000000003</v>
      </c>
      <c r="AF14" s="29">
        <v>21.661999999999999</v>
      </c>
      <c r="AG14" s="29">
        <v>1.9E-2</v>
      </c>
      <c r="AH14" s="29">
        <v>2.3609999999999998</v>
      </c>
      <c r="AI14" s="29">
        <v>-11.143000000000001</v>
      </c>
      <c r="AJ14" s="29">
        <v>33.040999999999997</v>
      </c>
      <c r="AK14" s="29">
        <v>368.15300000000002</v>
      </c>
      <c r="AM14" s="29">
        <f t="shared" si="7"/>
        <v>-1.8000000000000002E-2</v>
      </c>
      <c r="AN14" s="29">
        <f t="shared" si="7"/>
        <v>62.192999999999998</v>
      </c>
      <c r="AO14" s="29">
        <f t="shared" si="7"/>
        <v>18.721</v>
      </c>
      <c r="AP14" s="29">
        <f t="shared" si="7"/>
        <v>2.9359999999999999</v>
      </c>
      <c r="AQ14" s="29">
        <f t="shared" si="7"/>
        <v>183.005</v>
      </c>
      <c r="AR14" s="29">
        <f t="shared" si="7"/>
        <v>700.678</v>
      </c>
      <c r="AS14" s="29">
        <f t="shared" si="7"/>
        <v>21.401</v>
      </c>
      <c r="AT14" s="29">
        <f t="shared" si="7"/>
        <v>24.277999999999995</v>
      </c>
      <c r="AU14" s="29">
        <f t="shared" si="7"/>
        <v>368.15300000000002</v>
      </c>
    </row>
    <row r="15" spans="2:47" ht="14.5" customHeight="1">
      <c r="B15" s="30" t="s">
        <v>288</v>
      </c>
      <c r="E15" s="29">
        <v>1.4990000000000001</v>
      </c>
      <c r="F15" s="29">
        <v>-3.2829999999999999</v>
      </c>
      <c r="G15" s="29">
        <v>5.9240000000000004</v>
      </c>
      <c r="H15" s="29">
        <v>1.486</v>
      </c>
      <c r="I15" s="29">
        <v>2.2370000000000001</v>
      </c>
      <c r="J15" s="29">
        <v>0.76100000000000001</v>
      </c>
      <c r="K15" s="29">
        <v>0.53400000000000003</v>
      </c>
      <c r="L15" s="29">
        <v>-1E-3</v>
      </c>
      <c r="M15" s="29">
        <v>1.2709999999999999</v>
      </c>
      <c r="N15" s="29">
        <v>1.196</v>
      </c>
      <c r="O15" s="29">
        <v>-0.17699999999999999</v>
      </c>
      <c r="P15" s="29">
        <v>6.82</v>
      </c>
      <c r="Q15" s="29">
        <v>5.6829999999999998</v>
      </c>
      <c r="R15" s="29">
        <v>3.2909999999999999</v>
      </c>
      <c r="S15" s="29">
        <v>9.7370000000000001</v>
      </c>
      <c r="T15" s="29">
        <v>7.6459999999999999</v>
      </c>
      <c r="U15" s="29">
        <v>-0.86199999999999999</v>
      </c>
      <c r="V15" s="29">
        <v>11.047000000000001</v>
      </c>
      <c r="W15" s="29">
        <v>5.5570000000000004</v>
      </c>
      <c r="X15" s="29">
        <v>-6.2489999999999997</v>
      </c>
      <c r="Y15" s="29">
        <v>-3.2080000000000002</v>
      </c>
      <c r="Z15" s="29">
        <v>-24.652999999999999</v>
      </c>
      <c r="AA15" s="29">
        <v>36.49</v>
      </c>
      <c r="AB15" s="29">
        <v>-7.4089999999999998</v>
      </c>
      <c r="AC15" s="29">
        <v>7.4260000000000002</v>
      </c>
      <c r="AD15" s="29">
        <v>4.2639999999999993</v>
      </c>
      <c r="AE15" s="29">
        <v>23.876000000000005</v>
      </c>
      <c r="AF15" s="29">
        <v>9.2879999999999967</v>
      </c>
      <c r="AG15" s="29">
        <v>18.643000000000001</v>
      </c>
      <c r="AH15" s="29">
        <v>7.3580000000000005</v>
      </c>
      <c r="AI15" s="29">
        <v>30.514999999999997</v>
      </c>
      <c r="AJ15" s="29">
        <v>26.422999999999995</v>
      </c>
      <c r="AK15" s="29">
        <v>2.915</v>
      </c>
      <c r="AM15" s="29">
        <f t="shared" si="7"/>
        <v>5.6260000000000003</v>
      </c>
      <c r="AN15" s="29">
        <f t="shared" si="7"/>
        <v>3.5310000000000001</v>
      </c>
      <c r="AO15" s="29">
        <f t="shared" si="7"/>
        <v>9.11</v>
      </c>
      <c r="AP15" s="29">
        <f t="shared" si="7"/>
        <v>26.356999999999999</v>
      </c>
      <c r="AQ15" s="29">
        <f t="shared" si="7"/>
        <v>9.4930000000000021</v>
      </c>
      <c r="AR15" s="29">
        <f t="shared" si="7"/>
        <v>1.2200000000000051</v>
      </c>
      <c r="AS15" s="29">
        <f t="shared" si="7"/>
        <v>44.853999999999999</v>
      </c>
      <c r="AT15" s="29">
        <f t="shared" si="7"/>
        <v>82.938999999999993</v>
      </c>
      <c r="AU15" s="29">
        <f t="shared" si="7"/>
        <v>2.915</v>
      </c>
    </row>
    <row r="16" spans="2:47" ht="14.5" customHeight="1">
      <c r="B16" s="50" t="s">
        <v>291</v>
      </c>
      <c r="C16" s="38"/>
      <c r="D16" s="38"/>
      <c r="E16" s="39">
        <f>SUM(E11:E12)</f>
        <v>15.556999999999999</v>
      </c>
      <c r="F16" s="39">
        <f>SUM(F11:F12)</f>
        <v>17.747000000000003</v>
      </c>
      <c r="G16" s="39">
        <f t="shared" ref="G16:AI16" si="10">SUM(G11:G12)</f>
        <v>17.056999999999988</v>
      </c>
      <c r="H16" s="39">
        <f t="shared" si="10"/>
        <v>20.451999999999988</v>
      </c>
      <c r="I16" s="39">
        <f t="shared" si="10"/>
        <v>26.196000000000002</v>
      </c>
      <c r="J16" s="39">
        <f t="shared" si="10"/>
        <v>-3.4499999999999877</v>
      </c>
      <c r="K16" s="39">
        <f t="shared" si="10"/>
        <v>34.014999999999986</v>
      </c>
      <c r="L16" s="39">
        <f t="shared" si="10"/>
        <v>175.94100000000006</v>
      </c>
      <c r="M16" s="39">
        <f t="shared" si="10"/>
        <v>38.94000000000004</v>
      </c>
      <c r="N16" s="39">
        <f t="shared" si="10"/>
        <v>40.091000000000008</v>
      </c>
      <c r="O16" s="39">
        <f t="shared" si="10"/>
        <v>85.187000000000012</v>
      </c>
      <c r="P16" s="39">
        <f t="shared" si="10"/>
        <v>123.48599999999999</v>
      </c>
      <c r="Q16" s="39">
        <f t="shared" si="10"/>
        <v>40.039999999999985</v>
      </c>
      <c r="R16" s="39">
        <f t="shared" si="10"/>
        <v>44.211999999999975</v>
      </c>
      <c r="S16" s="39">
        <f t="shared" si="10"/>
        <v>146.39599999999996</v>
      </c>
      <c r="T16" s="39">
        <f t="shared" si="10"/>
        <v>155.46999999999994</v>
      </c>
      <c r="U16" s="39">
        <f t="shared" si="10"/>
        <v>64.238</v>
      </c>
      <c r="V16" s="39">
        <f t="shared" si="10"/>
        <v>44.241000000000035</v>
      </c>
      <c r="W16" s="39">
        <f t="shared" si="10"/>
        <v>140.30200000000008</v>
      </c>
      <c r="X16" s="39">
        <f t="shared" si="10"/>
        <v>289.95600000000002</v>
      </c>
      <c r="Y16" s="39">
        <f t="shared" si="10"/>
        <v>93.659999999999968</v>
      </c>
      <c r="Z16" s="39">
        <f t="shared" si="10"/>
        <v>39.864999999999981</v>
      </c>
      <c r="AA16" s="39">
        <f t="shared" si="10"/>
        <v>150.12199999999999</v>
      </c>
      <c r="AB16" s="39">
        <f t="shared" si="10"/>
        <v>912.76099999999997</v>
      </c>
      <c r="AC16" s="39">
        <f t="shared" si="10"/>
        <v>77.218000000000004</v>
      </c>
      <c r="AD16" s="39">
        <f t="shared" si="10"/>
        <v>78.145999999999987</v>
      </c>
      <c r="AE16" s="39">
        <f t="shared" si="10"/>
        <v>180.35599999999994</v>
      </c>
      <c r="AF16" s="39">
        <f t="shared" si="10"/>
        <v>255.74999999999977</v>
      </c>
      <c r="AG16" s="39">
        <f t="shared" si="10"/>
        <v>120.41200000000006</v>
      </c>
      <c r="AH16" s="39">
        <f t="shared" si="10"/>
        <v>118.26100000000005</v>
      </c>
      <c r="AI16" s="39">
        <f t="shared" si="10"/>
        <v>327.63999999999987</v>
      </c>
      <c r="AJ16" s="39">
        <f t="shared" ref="AJ16" si="11">SUM(AJ11:AJ12)</f>
        <v>385.77399999999966</v>
      </c>
      <c r="AK16" s="39">
        <f>SUM(AK11:AK12)</f>
        <v>526.10500000000002</v>
      </c>
      <c r="AM16" s="39">
        <f t="shared" si="7"/>
        <v>70.812999999999974</v>
      </c>
      <c r="AN16" s="39">
        <f t="shared" si="7"/>
        <v>232.70200000000006</v>
      </c>
      <c r="AO16" s="39">
        <f t="shared" si="7"/>
        <v>287.70400000000006</v>
      </c>
      <c r="AP16" s="39">
        <f t="shared" si="7"/>
        <v>386.11799999999982</v>
      </c>
      <c r="AQ16" s="39">
        <f t="shared" si="7"/>
        <v>538.73700000000008</v>
      </c>
      <c r="AR16" s="39">
        <f t="shared" si="7"/>
        <v>1196.4079999999999</v>
      </c>
      <c r="AS16" s="39">
        <f t="shared" si="7"/>
        <v>591.46999999999969</v>
      </c>
      <c r="AT16" s="39">
        <f t="shared" si="7"/>
        <v>952.08699999999965</v>
      </c>
      <c r="AU16" s="39">
        <f t="shared" si="7"/>
        <v>526.10500000000002</v>
      </c>
    </row>
    <row r="17" spans="2:47 16384:16384" ht="14.5" customHeight="1">
      <c r="B17" s="48" t="s">
        <v>11</v>
      </c>
      <c r="C17" s="49"/>
      <c r="D17" s="49"/>
      <c r="E17" s="124">
        <f>SUM(E18:E19)</f>
        <v>-8.9980000000000011</v>
      </c>
      <c r="F17" s="124">
        <f>SUM(F18:F19)</f>
        <v>-8.4420000000000002</v>
      </c>
      <c r="G17" s="124">
        <f t="shared" ref="G17:AI17" si="12">SUM(G18:G19)</f>
        <v>-9.4309999999999974</v>
      </c>
      <c r="H17" s="124">
        <f t="shared" si="12"/>
        <v>-8.8250000000000011</v>
      </c>
      <c r="I17" s="124">
        <f t="shared" si="12"/>
        <v>-8.0869999999999997</v>
      </c>
      <c r="J17" s="124">
        <f t="shared" si="12"/>
        <v>-23.478999999999999</v>
      </c>
      <c r="K17" s="124">
        <f t="shared" si="12"/>
        <v>-17.422000000000001</v>
      </c>
      <c r="L17" s="124">
        <f t="shared" si="12"/>
        <v>-51.834000000000003</v>
      </c>
      <c r="M17" s="124">
        <f t="shared" si="12"/>
        <v>-51.034999999999997</v>
      </c>
      <c r="N17" s="124">
        <f t="shared" si="12"/>
        <v>-52.778999999999996</v>
      </c>
      <c r="O17" s="124">
        <f t="shared" si="12"/>
        <v>-47.128</v>
      </c>
      <c r="P17" s="124">
        <f t="shared" si="12"/>
        <v>-46.45</v>
      </c>
      <c r="Q17" s="124">
        <f t="shared" si="12"/>
        <v>-58.915999999999997</v>
      </c>
      <c r="R17" s="124">
        <f t="shared" si="12"/>
        <v>-65.7</v>
      </c>
      <c r="S17" s="124">
        <f t="shared" si="12"/>
        <v>-100.92999999999999</v>
      </c>
      <c r="T17" s="124">
        <f t="shared" si="12"/>
        <v>-94.753</v>
      </c>
      <c r="U17" s="124">
        <f t="shared" si="12"/>
        <v>-104.465</v>
      </c>
      <c r="V17" s="124">
        <f t="shared" si="12"/>
        <v>-69.867000000000004</v>
      </c>
      <c r="W17" s="124">
        <f t="shared" si="12"/>
        <v>-95.619</v>
      </c>
      <c r="X17" s="124">
        <f t="shared" si="12"/>
        <v>-147.767</v>
      </c>
      <c r="Y17" s="124">
        <f t="shared" si="12"/>
        <v>-176.696</v>
      </c>
      <c r="Z17" s="124">
        <f t="shared" si="12"/>
        <v>-188.22499999999999</v>
      </c>
      <c r="AA17" s="124">
        <f t="shared" si="12"/>
        <v>-160.506</v>
      </c>
      <c r="AB17" s="124">
        <f t="shared" si="12"/>
        <v>-178.09099999999995</v>
      </c>
      <c r="AC17" s="124">
        <f t="shared" si="12"/>
        <v>-160.078</v>
      </c>
      <c r="AD17" s="124">
        <f t="shared" si="12"/>
        <v>-166.684</v>
      </c>
      <c r="AE17" s="124">
        <f t="shared" si="12"/>
        <v>-117.49999999999996</v>
      </c>
      <c r="AF17" s="124">
        <f t="shared" si="12"/>
        <v>-114.50200000000009</v>
      </c>
      <c r="AG17" s="124">
        <f t="shared" si="12"/>
        <v>-188.27999999999997</v>
      </c>
      <c r="AH17" s="124">
        <f t="shared" si="12"/>
        <v>-201.18199999999999</v>
      </c>
      <c r="AI17" s="124">
        <f t="shared" si="12"/>
        <v>-193.45199999999994</v>
      </c>
      <c r="AJ17" s="124">
        <f t="shared" ref="AJ17" si="13">SUM(AJ18:AJ19)</f>
        <v>-217.66099999999997</v>
      </c>
      <c r="AK17" s="124">
        <f>SUM(AK18:AK19)</f>
        <v>-238.852</v>
      </c>
      <c r="AM17" s="124">
        <f t="shared" si="7"/>
        <v>-35.695999999999998</v>
      </c>
      <c r="AN17" s="124">
        <f t="shared" si="7"/>
        <v>-100.822</v>
      </c>
      <c r="AO17" s="124">
        <f t="shared" si="7"/>
        <v>-197.392</v>
      </c>
      <c r="AP17" s="124">
        <f t="shared" si="7"/>
        <v>-320.29899999999998</v>
      </c>
      <c r="AQ17" s="124">
        <f t="shared" si="7"/>
        <v>-417.71800000000002</v>
      </c>
      <c r="AR17" s="124">
        <f t="shared" si="7"/>
        <v>-703.51800000000003</v>
      </c>
      <c r="AS17" s="124">
        <f t="shared" si="7"/>
        <v>-558.76400000000001</v>
      </c>
      <c r="AT17" s="124">
        <f t="shared" si="7"/>
        <v>-800.57499999999993</v>
      </c>
      <c r="AU17" s="124">
        <f t="shared" si="7"/>
        <v>-238.852</v>
      </c>
    </row>
    <row r="18" spans="2:47 16384:16384" ht="14.5" customHeight="1">
      <c r="B18" s="30" t="s">
        <v>315</v>
      </c>
      <c r="E18" s="29">
        <f>'Net Financial Result'!E$9</f>
        <v>1.548</v>
      </c>
      <c r="F18" s="29">
        <f>'Net Financial Result'!F$9</f>
        <v>2.1219999999999999</v>
      </c>
      <c r="G18" s="29">
        <f>'Net Financial Result'!G$9</f>
        <v>1.5950000000000002</v>
      </c>
      <c r="H18" s="29">
        <f>'Net Financial Result'!H$9</f>
        <v>2.0900000000000003</v>
      </c>
      <c r="I18" s="29">
        <f>'Net Financial Result'!I$9</f>
        <v>1.6520000000000001</v>
      </c>
      <c r="J18" s="29">
        <f>'Net Financial Result'!J$9</f>
        <v>2.1040000000000001</v>
      </c>
      <c r="K18" s="29">
        <f>'Net Financial Result'!K$9</f>
        <v>6.9160000000000004</v>
      </c>
      <c r="L18" s="29">
        <f>'Net Financial Result'!L$9</f>
        <v>7.7080000000000002</v>
      </c>
      <c r="M18" s="29">
        <f>'Net Financial Result'!M$9</f>
        <v>5.907</v>
      </c>
      <c r="N18" s="29">
        <f>'Net Financial Result'!N$9</f>
        <v>6.2009999999999996</v>
      </c>
      <c r="O18" s="29">
        <f>'Net Financial Result'!O$9</f>
        <v>6.7359999999999998</v>
      </c>
      <c r="P18" s="29">
        <f>'Net Financial Result'!P$9</f>
        <v>8.0299999999999994</v>
      </c>
      <c r="Q18" s="29">
        <f>'Net Financial Result'!Q$9</f>
        <v>4.0179999999999998</v>
      </c>
      <c r="R18" s="29">
        <f>'Net Financial Result'!R$9</f>
        <v>4.7489999999999997</v>
      </c>
      <c r="S18" s="29">
        <f>'Net Financial Result'!S$9</f>
        <v>5.1559999999999997</v>
      </c>
      <c r="T18" s="29">
        <f>'Net Financial Result'!T$9</f>
        <v>10.739000000000001</v>
      </c>
      <c r="U18" s="29">
        <f>'Net Financial Result'!U$9</f>
        <v>6.1909999999999998</v>
      </c>
      <c r="V18" s="29">
        <f>'Net Financial Result'!V$9</f>
        <v>4.9279999999999999</v>
      </c>
      <c r="W18" s="29">
        <f>'Net Financial Result'!W$9</f>
        <v>5.1739999999999995</v>
      </c>
      <c r="X18" s="29">
        <f>'Net Financial Result'!X$9</f>
        <v>7.4049999999999994</v>
      </c>
      <c r="Y18" s="29">
        <f>'Net Financial Result'!Y$9</f>
        <v>5.8170000000000002</v>
      </c>
      <c r="Z18" s="29">
        <f>'Net Financial Result'!Z$9</f>
        <v>9.73</v>
      </c>
      <c r="AA18" s="29">
        <f>'Net Financial Result'!AA$9</f>
        <v>11.100999999999999</v>
      </c>
      <c r="AB18" s="29">
        <f>'Net Financial Result'!AB$9</f>
        <v>16.160000000000004</v>
      </c>
      <c r="AC18" s="29">
        <f>'Net Financial Result'!AC$9</f>
        <v>26.771999999999998</v>
      </c>
      <c r="AD18" s="29">
        <f>'Net Financial Result'!AD$9</f>
        <v>25.042999999999999</v>
      </c>
      <c r="AE18" s="29">
        <f>'Net Financial Result'!AE$9</f>
        <v>36.843000000000004</v>
      </c>
      <c r="AF18" s="29">
        <f>'Net Financial Result'!AF$9</f>
        <v>46.044999999999995</v>
      </c>
      <c r="AG18" s="29">
        <f>'Net Financial Result'!AG$9</f>
        <v>40.883000000000003</v>
      </c>
      <c r="AH18" s="29">
        <f>'Net Financial Result'!AH$9</f>
        <v>29.641000000000002</v>
      </c>
      <c r="AI18" s="29">
        <f>'Net Financial Result'!AI$9</f>
        <v>24.960999999999984</v>
      </c>
      <c r="AJ18" s="29">
        <f>'Net Financial Result'!AJ$9</f>
        <v>24.402000000000008</v>
      </c>
      <c r="AK18" s="29">
        <f>'Net Financial Result'!AK$9</f>
        <v>26.898</v>
      </c>
      <c r="AM18" s="29">
        <f t="shared" si="7"/>
        <v>7.3550000000000004</v>
      </c>
      <c r="AN18" s="29">
        <f t="shared" si="7"/>
        <v>18.380000000000003</v>
      </c>
      <c r="AO18" s="29">
        <f t="shared" si="7"/>
        <v>26.874000000000002</v>
      </c>
      <c r="AP18" s="29">
        <f t="shared" si="7"/>
        <v>24.661999999999999</v>
      </c>
      <c r="AQ18" s="29">
        <f t="shared" si="7"/>
        <v>23.698</v>
      </c>
      <c r="AR18" s="29">
        <f t="shared" si="7"/>
        <v>42.808000000000007</v>
      </c>
      <c r="AS18" s="29">
        <f t="shared" si="7"/>
        <v>134.703</v>
      </c>
      <c r="AT18" s="29">
        <f t="shared" si="7"/>
        <v>119.887</v>
      </c>
      <c r="AU18" s="29">
        <f t="shared" si="7"/>
        <v>26.898</v>
      </c>
    </row>
    <row r="19" spans="2:47 16384:16384" ht="14.5" customHeight="1">
      <c r="B19" s="30" t="s">
        <v>316</v>
      </c>
      <c r="E19" s="29">
        <f>'Net Financial Result'!E$13</f>
        <v>-10.546000000000001</v>
      </c>
      <c r="F19" s="29">
        <f>'Net Financial Result'!F$13</f>
        <v>-10.564</v>
      </c>
      <c r="G19" s="29">
        <f>'Net Financial Result'!G$13</f>
        <v>-11.025999999999998</v>
      </c>
      <c r="H19" s="29">
        <f>'Net Financial Result'!H$13</f>
        <v>-10.915000000000001</v>
      </c>
      <c r="I19" s="29">
        <f>'Net Financial Result'!I$13</f>
        <v>-9.7390000000000008</v>
      </c>
      <c r="J19" s="29">
        <f>'Net Financial Result'!J$13</f>
        <v>-25.582999999999998</v>
      </c>
      <c r="K19" s="29">
        <f>'Net Financial Result'!K$13</f>
        <v>-24.338000000000001</v>
      </c>
      <c r="L19" s="29">
        <f>'Net Financial Result'!L$13</f>
        <v>-59.542000000000002</v>
      </c>
      <c r="M19" s="29">
        <f>'Net Financial Result'!M$13</f>
        <v>-56.942</v>
      </c>
      <c r="N19" s="29">
        <f>'Net Financial Result'!N$13</f>
        <v>-58.98</v>
      </c>
      <c r="O19" s="29">
        <f>'Net Financial Result'!O$13</f>
        <v>-53.863999999999997</v>
      </c>
      <c r="P19" s="29">
        <f>'Net Financial Result'!P$13</f>
        <v>-54.480000000000004</v>
      </c>
      <c r="Q19" s="29">
        <f>'Net Financial Result'!Q$13</f>
        <v>-62.933999999999997</v>
      </c>
      <c r="R19" s="29">
        <f>'Net Financial Result'!R$13</f>
        <v>-70.448999999999998</v>
      </c>
      <c r="S19" s="29">
        <f>'Net Financial Result'!S$13</f>
        <v>-106.086</v>
      </c>
      <c r="T19" s="29">
        <f>'Net Financial Result'!T$13</f>
        <v>-105.492</v>
      </c>
      <c r="U19" s="29">
        <f>'Net Financial Result'!U$13</f>
        <v>-110.65600000000001</v>
      </c>
      <c r="V19" s="29">
        <f>'Net Financial Result'!V$13</f>
        <v>-74.795000000000002</v>
      </c>
      <c r="W19" s="29">
        <f>'Net Financial Result'!W$13</f>
        <v>-100.79299999999999</v>
      </c>
      <c r="X19" s="29">
        <f>'Net Financial Result'!X$13</f>
        <v>-155.172</v>
      </c>
      <c r="Y19" s="29">
        <f>'Net Financial Result'!Y$13</f>
        <v>-182.51300000000001</v>
      </c>
      <c r="Z19" s="29">
        <f>'Net Financial Result'!Z$13</f>
        <v>-197.95499999999998</v>
      </c>
      <c r="AA19" s="29">
        <f>'Net Financial Result'!AA$13</f>
        <v>-171.607</v>
      </c>
      <c r="AB19" s="29">
        <f>'Net Financial Result'!AB$13</f>
        <v>-194.25099999999995</v>
      </c>
      <c r="AC19" s="29">
        <f>'Net Financial Result'!AC$13</f>
        <v>-186.85</v>
      </c>
      <c r="AD19" s="29">
        <f>'Net Financial Result'!AD$13</f>
        <v>-191.727</v>
      </c>
      <c r="AE19" s="29">
        <f>'Net Financial Result'!AE$13</f>
        <v>-154.34299999999996</v>
      </c>
      <c r="AF19" s="29">
        <f>'Net Financial Result'!AF$13</f>
        <v>-160.54700000000008</v>
      </c>
      <c r="AG19" s="29">
        <f>'Net Financial Result'!AG$13</f>
        <v>-229.16299999999998</v>
      </c>
      <c r="AH19" s="29">
        <f>'Net Financial Result'!AH$13</f>
        <v>-230.82299999999998</v>
      </c>
      <c r="AI19" s="29">
        <f>'Net Financial Result'!AI$13</f>
        <v>-218.41299999999993</v>
      </c>
      <c r="AJ19" s="29">
        <f>'Net Financial Result'!AJ$13</f>
        <v>-242.06299999999999</v>
      </c>
      <c r="AK19" s="29">
        <f>'Net Financial Result'!AK$13</f>
        <v>-265.75</v>
      </c>
      <c r="AM19" s="29">
        <f t="shared" si="7"/>
        <v>-43.050999999999995</v>
      </c>
      <c r="AN19" s="29">
        <f t="shared" si="7"/>
        <v>-119.202</v>
      </c>
      <c r="AO19" s="29">
        <f t="shared" si="7"/>
        <v>-224.26600000000002</v>
      </c>
      <c r="AP19" s="29">
        <f t="shared" si="7"/>
        <v>-344.96100000000001</v>
      </c>
      <c r="AQ19" s="29">
        <f t="shared" si="7"/>
        <v>-441.41600000000005</v>
      </c>
      <c r="AR19" s="29">
        <f t="shared" si="7"/>
        <v>-746.32599999999991</v>
      </c>
      <c r="AS19" s="29">
        <f t="shared" si="7"/>
        <v>-693.4670000000001</v>
      </c>
      <c r="AT19" s="29">
        <f t="shared" si="7"/>
        <v>-920.46199999999988</v>
      </c>
      <c r="AU19" s="29">
        <f t="shared" si="7"/>
        <v>-265.75</v>
      </c>
    </row>
    <row r="20" spans="2:47 16384:16384" ht="14.5" customHeight="1">
      <c r="B20" s="50" t="s">
        <v>293</v>
      </c>
      <c r="C20" s="38"/>
      <c r="D20" s="38"/>
      <c r="E20" s="39">
        <f>SUM(E16:E17)</f>
        <v>6.5589999999999975</v>
      </c>
      <c r="F20" s="39">
        <f>SUM(F16:F17)</f>
        <v>9.3050000000000033</v>
      </c>
      <c r="G20" s="39">
        <f t="shared" ref="G20:AJ20" si="14">SUM(G16:G17)</f>
        <v>7.6259999999999906</v>
      </c>
      <c r="H20" s="39">
        <f t="shared" si="14"/>
        <v>11.626999999999986</v>
      </c>
      <c r="I20" s="39">
        <f t="shared" si="14"/>
        <v>18.109000000000002</v>
      </c>
      <c r="J20" s="39">
        <f t="shared" si="14"/>
        <v>-26.928999999999988</v>
      </c>
      <c r="K20" s="39">
        <f t="shared" si="14"/>
        <v>16.592999999999986</v>
      </c>
      <c r="L20" s="39">
        <f t="shared" si="14"/>
        <v>124.10700000000006</v>
      </c>
      <c r="M20" s="39">
        <f t="shared" si="14"/>
        <v>-12.094999999999956</v>
      </c>
      <c r="N20" s="39">
        <f t="shared" si="14"/>
        <v>-12.687999999999988</v>
      </c>
      <c r="O20" s="39">
        <f t="shared" si="14"/>
        <v>38.059000000000012</v>
      </c>
      <c r="P20" s="39">
        <f t="shared" si="14"/>
        <v>77.035999999999987</v>
      </c>
      <c r="Q20" s="39">
        <f t="shared" si="14"/>
        <v>-18.876000000000012</v>
      </c>
      <c r="R20" s="39">
        <f t="shared" si="14"/>
        <v>-21.488000000000028</v>
      </c>
      <c r="S20" s="39">
        <f t="shared" si="14"/>
        <v>45.465999999999966</v>
      </c>
      <c r="T20" s="39">
        <f t="shared" si="14"/>
        <v>60.716999999999942</v>
      </c>
      <c r="U20" s="39">
        <f t="shared" si="14"/>
        <v>-40.227000000000004</v>
      </c>
      <c r="V20" s="39">
        <f t="shared" si="14"/>
        <v>-25.625999999999969</v>
      </c>
      <c r="W20" s="39">
        <f t="shared" si="14"/>
        <v>44.683000000000078</v>
      </c>
      <c r="X20" s="39">
        <f t="shared" si="14"/>
        <v>142.18900000000002</v>
      </c>
      <c r="Y20" s="39">
        <f t="shared" si="14"/>
        <v>-83.03600000000003</v>
      </c>
      <c r="Z20" s="39">
        <f t="shared" si="14"/>
        <v>-148.36000000000001</v>
      </c>
      <c r="AA20" s="39">
        <f t="shared" si="14"/>
        <v>-10.384000000000015</v>
      </c>
      <c r="AB20" s="39">
        <f t="shared" si="14"/>
        <v>734.67000000000007</v>
      </c>
      <c r="AC20" s="39">
        <f t="shared" si="14"/>
        <v>-82.86</v>
      </c>
      <c r="AD20" s="39">
        <f t="shared" si="14"/>
        <v>-88.538000000000011</v>
      </c>
      <c r="AE20" s="39">
        <f t="shared" si="14"/>
        <v>62.85599999999998</v>
      </c>
      <c r="AF20" s="39">
        <f t="shared" si="14"/>
        <v>141.24799999999968</v>
      </c>
      <c r="AG20" s="39">
        <f t="shared" si="14"/>
        <v>-67.86799999999991</v>
      </c>
      <c r="AH20" s="39">
        <f t="shared" si="14"/>
        <v>-82.920999999999935</v>
      </c>
      <c r="AI20" s="39">
        <f t="shared" si="14"/>
        <v>134.18799999999993</v>
      </c>
      <c r="AJ20" s="39">
        <f t="shared" si="14"/>
        <v>168.11299999999969</v>
      </c>
      <c r="AK20" s="39">
        <f>SUM(AK16:AK17)</f>
        <v>287.25300000000004</v>
      </c>
      <c r="AM20" s="39">
        <f t="shared" si="7"/>
        <v>35.116999999999976</v>
      </c>
      <c r="AN20" s="39">
        <f t="shared" si="7"/>
        <v>131.88000000000005</v>
      </c>
      <c r="AO20" s="39">
        <f t="shared" si="7"/>
        <v>90.312000000000054</v>
      </c>
      <c r="AP20" s="39">
        <f t="shared" si="7"/>
        <v>65.818999999999875</v>
      </c>
      <c r="AQ20" s="39">
        <f t="shared" si="7"/>
        <v>121.01900000000012</v>
      </c>
      <c r="AR20" s="39">
        <f t="shared" si="7"/>
        <v>492.89</v>
      </c>
      <c r="AS20" s="39">
        <f t="shared" si="7"/>
        <v>32.705999999999634</v>
      </c>
      <c r="AT20" s="39">
        <f t="shared" si="7"/>
        <v>151.51199999999977</v>
      </c>
      <c r="AU20" s="39">
        <f t="shared" si="7"/>
        <v>287.25300000000004</v>
      </c>
    </row>
    <row r="21" spans="2:47 16384:16384" ht="14.5" customHeight="1">
      <c r="B21" s="51" t="s">
        <v>294</v>
      </c>
      <c r="C21" s="49"/>
      <c r="D21" s="49"/>
      <c r="E21" s="124">
        <v>-1.8340000000000001</v>
      </c>
      <c r="F21" s="124">
        <v>-1.5640000000000001</v>
      </c>
      <c r="G21" s="124">
        <v>-2.3199999999999998</v>
      </c>
      <c r="H21" s="124">
        <v>-2.798</v>
      </c>
      <c r="I21" s="124">
        <v>-3.2109999999999999</v>
      </c>
      <c r="J21" s="124">
        <v>-2.359</v>
      </c>
      <c r="K21" s="124">
        <v>-4.3029999999999999</v>
      </c>
      <c r="L21" s="124">
        <v>-8.891</v>
      </c>
      <c r="M21" s="124">
        <v>-4.8470000000000004</v>
      </c>
      <c r="N21" s="124">
        <v>-7.6840000000000002</v>
      </c>
      <c r="O21" s="124">
        <v>-9.7089999999999996</v>
      </c>
      <c r="P21" s="124">
        <v>-3.2120000000000002</v>
      </c>
      <c r="Q21" s="124">
        <v>-5.0810000000000004</v>
      </c>
      <c r="R21" s="124">
        <v>-3.0190000000000001</v>
      </c>
      <c r="S21" s="124">
        <v>-13.837999999999999</v>
      </c>
      <c r="T21" s="124">
        <v>-11.252000000000001</v>
      </c>
      <c r="U21" s="124">
        <v>-11.473000000000001</v>
      </c>
      <c r="V21" s="124">
        <v>-5.0469999999999997</v>
      </c>
      <c r="W21" s="124">
        <v>-7.1150000000000002</v>
      </c>
      <c r="X21" s="124">
        <v>-32.856000000000002</v>
      </c>
      <c r="Y21" s="124">
        <v>-10.77</v>
      </c>
      <c r="Z21" s="124">
        <v>-11.25</v>
      </c>
      <c r="AA21" s="124">
        <v>-15.363</v>
      </c>
      <c r="AB21" s="124">
        <v>-158.55400000000003</v>
      </c>
      <c r="AC21" s="124">
        <v>-13.045999999999999</v>
      </c>
      <c r="AD21" s="124">
        <v>-4.7250000000000014</v>
      </c>
      <c r="AE21" s="124">
        <v>-18.705999999999996</v>
      </c>
      <c r="AF21" s="124">
        <v>-4.26</v>
      </c>
      <c r="AG21" s="124">
        <v>-16.146000000000001</v>
      </c>
      <c r="AH21" s="124">
        <v>-18.43</v>
      </c>
      <c r="AI21" s="124">
        <v>-31.669000000000004</v>
      </c>
      <c r="AJ21" s="124">
        <v>-23.087999999999994</v>
      </c>
      <c r="AK21" s="124">
        <v>-151.74600000000001</v>
      </c>
      <c r="AM21" s="124">
        <f t="shared" si="7"/>
        <v>-8.516</v>
      </c>
      <c r="AN21" s="124">
        <f t="shared" si="7"/>
        <v>-18.764000000000003</v>
      </c>
      <c r="AO21" s="124">
        <f t="shared" si="7"/>
        <v>-25.452000000000002</v>
      </c>
      <c r="AP21" s="124">
        <f t="shared" si="7"/>
        <v>-33.190000000000005</v>
      </c>
      <c r="AQ21" s="124">
        <f t="shared" si="7"/>
        <v>-56.491</v>
      </c>
      <c r="AR21" s="124">
        <f t="shared" si="7"/>
        <v>-195.93700000000001</v>
      </c>
      <c r="AS21" s="124">
        <f t="shared" si="7"/>
        <v>-40.736999999999995</v>
      </c>
      <c r="AT21" s="124">
        <f t="shared" si="7"/>
        <v>-89.332999999999998</v>
      </c>
      <c r="AU21" s="124">
        <f t="shared" si="7"/>
        <v>-151.74600000000001</v>
      </c>
    </row>
    <row r="22" spans="2:47 16384:16384" ht="14.5" customHeight="1">
      <c r="B22" s="37" t="s">
        <v>295</v>
      </c>
      <c r="C22" s="38"/>
      <c r="D22" s="38"/>
      <c r="E22" s="39">
        <f>SUM(E20:E21)</f>
        <v>4.7249999999999979</v>
      </c>
      <c r="F22" s="39">
        <f>SUM(F20:F21)</f>
        <v>7.7410000000000032</v>
      </c>
      <c r="G22" s="39">
        <f t="shared" ref="G22:AJ22" si="15">SUM(G20:G21)</f>
        <v>5.3059999999999903</v>
      </c>
      <c r="H22" s="39">
        <f t="shared" si="15"/>
        <v>8.8289999999999864</v>
      </c>
      <c r="I22" s="39">
        <f t="shared" si="15"/>
        <v>14.898000000000001</v>
      </c>
      <c r="J22" s="39">
        <f t="shared" si="15"/>
        <v>-29.28799999999999</v>
      </c>
      <c r="K22" s="39">
        <f t="shared" si="15"/>
        <v>12.289999999999985</v>
      </c>
      <c r="L22" s="39">
        <f t="shared" si="15"/>
        <v>115.21600000000005</v>
      </c>
      <c r="M22" s="39">
        <f t="shared" si="15"/>
        <v>-16.941999999999958</v>
      </c>
      <c r="N22" s="39">
        <f t="shared" si="15"/>
        <v>-20.371999999999989</v>
      </c>
      <c r="O22" s="39">
        <f t="shared" si="15"/>
        <v>28.350000000000012</v>
      </c>
      <c r="P22" s="39">
        <f t="shared" si="15"/>
        <v>73.823999999999984</v>
      </c>
      <c r="Q22" s="39">
        <f t="shared" si="15"/>
        <v>-23.957000000000011</v>
      </c>
      <c r="R22" s="39">
        <f t="shared" si="15"/>
        <v>-24.507000000000026</v>
      </c>
      <c r="S22" s="39">
        <f t="shared" si="15"/>
        <v>31.627999999999965</v>
      </c>
      <c r="T22" s="39">
        <f t="shared" si="15"/>
        <v>49.464999999999939</v>
      </c>
      <c r="U22" s="39">
        <f t="shared" si="15"/>
        <v>-51.7</v>
      </c>
      <c r="V22" s="39">
        <f t="shared" si="15"/>
        <v>-30.67299999999997</v>
      </c>
      <c r="W22" s="39">
        <f t="shared" si="15"/>
        <v>37.568000000000076</v>
      </c>
      <c r="X22" s="39">
        <f t="shared" si="15"/>
        <v>109.33300000000003</v>
      </c>
      <c r="Y22" s="39">
        <f t="shared" si="15"/>
        <v>-93.806000000000026</v>
      </c>
      <c r="Z22" s="39">
        <f t="shared" si="15"/>
        <v>-159.61000000000001</v>
      </c>
      <c r="AA22" s="39">
        <f t="shared" si="15"/>
        <v>-25.747000000000014</v>
      </c>
      <c r="AB22" s="39">
        <f t="shared" si="15"/>
        <v>576.11599999999999</v>
      </c>
      <c r="AC22" s="39">
        <f t="shared" si="15"/>
        <v>-95.906000000000006</v>
      </c>
      <c r="AD22" s="39">
        <f t="shared" si="15"/>
        <v>-93.263000000000005</v>
      </c>
      <c r="AE22" s="39">
        <f t="shared" si="15"/>
        <v>44.149999999999984</v>
      </c>
      <c r="AF22" s="39">
        <f t="shared" si="15"/>
        <v>136.98799999999969</v>
      </c>
      <c r="AG22" s="39">
        <f t="shared" si="15"/>
        <v>-84.013999999999911</v>
      </c>
      <c r="AH22" s="39">
        <f t="shared" si="15"/>
        <v>-101.35099999999994</v>
      </c>
      <c r="AI22" s="39">
        <f t="shared" si="15"/>
        <v>102.51899999999992</v>
      </c>
      <c r="AJ22" s="39">
        <f t="shared" si="15"/>
        <v>145.02499999999969</v>
      </c>
      <c r="AK22" s="39">
        <f>SUM(AK20:AK21)</f>
        <v>135.50700000000003</v>
      </c>
      <c r="AM22" s="39">
        <f t="shared" si="7"/>
        <v>26.600999999999978</v>
      </c>
      <c r="AN22" s="39">
        <f t="shared" si="7"/>
        <v>113.11600000000004</v>
      </c>
      <c r="AO22" s="39">
        <f t="shared" si="7"/>
        <v>64.860000000000042</v>
      </c>
      <c r="AP22" s="39">
        <f t="shared" si="7"/>
        <v>32.628999999999863</v>
      </c>
      <c r="AQ22" s="39">
        <f t="shared" si="7"/>
        <v>64.528000000000134</v>
      </c>
      <c r="AR22" s="39">
        <f t="shared" si="7"/>
        <v>296.95299999999992</v>
      </c>
      <c r="AS22" s="39">
        <f t="shared" si="7"/>
        <v>-8.031000000000347</v>
      </c>
      <c r="AT22" s="39">
        <f t="shared" si="7"/>
        <v>62.178999999999775</v>
      </c>
      <c r="AU22" s="39">
        <f t="shared" si="7"/>
        <v>135.50700000000003</v>
      </c>
    </row>
    <row r="23" spans="2:47 16384:16384" ht="14.5" customHeight="1">
      <c r="AB23" s="42"/>
    </row>
    <row r="24" spans="2:47 16384:16384" ht="14.5" customHeight="1">
      <c r="B24" s="51" t="s">
        <v>295</v>
      </c>
      <c r="C24" s="49"/>
      <c r="D24" s="49"/>
      <c r="E24" s="124">
        <f>E25+E26</f>
        <v>4.7249999999999996</v>
      </c>
      <c r="F24" s="124">
        <f>F25+F26</f>
        <v>7.7409999999999997</v>
      </c>
      <c r="G24" s="124">
        <f t="shared" ref="G24:H24" si="16">SUM(G25:G26)</f>
        <v>5.306</v>
      </c>
      <c r="H24" s="124">
        <f t="shared" si="16"/>
        <v>8.8289999999999988</v>
      </c>
      <c r="I24" s="124">
        <f t="shared" ref="I24" si="17">SUM(I25:I26)</f>
        <v>14.898</v>
      </c>
      <c r="J24" s="124">
        <f t="shared" ref="J24" si="18">SUM(J25:J26)</f>
        <v>-29.288</v>
      </c>
      <c r="K24" s="124">
        <f t="shared" ref="K24" si="19">SUM(K25:K26)</f>
        <v>12.290000000000001</v>
      </c>
      <c r="L24" s="124">
        <f t="shared" ref="L24" si="20">SUM(L25:L26)</f>
        <v>115.21600000000001</v>
      </c>
      <c r="M24" s="124">
        <f t="shared" ref="M24" si="21">SUM(M25:M26)</f>
        <v>-16.941999999999997</v>
      </c>
      <c r="N24" s="124">
        <f t="shared" ref="N24" si="22">SUM(N25:N26)</f>
        <v>-20.372</v>
      </c>
      <c r="O24" s="124">
        <f t="shared" ref="O24" si="23">SUM(O25:O26)</f>
        <v>28.35</v>
      </c>
      <c r="P24" s="124">
        <f t="shared" ref="P24" si="24">SUM(P25:P26)</f>
        <v>73.823999999999998</v>
      </c>
      <c r="Q24" s="124">
        <f t="shared" ref="Q24" si="25">SUM(Q25:Q26)</f>
        <v>-23.956999999999997</v>
      </c>
      <c r="R24" s="124">
        <f t="shared" ref="R24" si="26">SUM(R25:R26)</f>
        <v>-24.507000000000001</v>
      </c>
      <c r="S24" s="124">
        <f t="shared" ref="S24" si="27">SUM(S25:S26)</f>
        <v>31.628</v>
      </c>
      <c r="T24" s="124">
        <f t="shared" ref="T24" si="28">SUM(T25:T26)</f>
        <v>49.464999999999996</v>
      </c>
      <c r="U24" s="124">
        <f t="shared" ref="U24" si="29">SUM(U25:U26)</f>
        <v>-51.699999999999996</v>
      </c>
      <c r="V24" s="124">
        <f t="shared" ref="V24" si="30">SUM(V25:V26)</f>
        <v>-30.673000000000002</v>
      </c>
      <c r="W24" s="124">
        <f t="shared" ref="W24" si="31">SUM(W25:W26)</f>
        <v>37.567999999999998</v>
      </c>
      <c r="X24" s="124">
        <f t="shared" ref="X24" si="32">SUM(X25:X26)</f>
        <v>109.333</v>
      </c>
      <c r="Y24" s="124">
        <f t="shared" ref="Y24" si="33">SUM(Y25:Y26)</f>
        <v>-93.805999999999997</v>
      </c>
      <c r="Z24" s="124">
        <f t="shared" ref="Z24" si="34">SUM(Z25:Z26)</f>
        <v>-159.61000000000001</v>
      </c>
      <c r="AA24" s="124">
        <f t="shared" ref="AA24" si="35">SUM(AA25:AA26)</f>
        <v>-25.747</v>
      </c>
      <c r="AB24" s="124">
        <f t="shared" ref="AB24" si="36">SUM(AB25:AB26)</f>
        <v>576.11599999999999</v>
      </c>
      <c r="AC24" s="124">
        <f t="shared" ref="AC24" si="37">SUM(AC25:AC26)</f>
        <v>-95.906000000000006</v>
      </c>
      <c r="AD24" s="124">
        <f t="shared" ref="AD24" si="38">SUM(AD25:AD26)</f>
        <v>-93.263000000000005</v>
      </c>
      <c r="AE24" s="124">
        <f t="shared" ref="AE24" si="39">SUM(AE25:AE26)</f>
        <v>44.15</v>
      </c>
      <c r="AF24" s="124">
        <f t="shared" ref="AF24" si="40">SUM(AF25:AF26)</f>
        <v>136.98800000000003</v>
      </c>
      <c r="AG24" s="124">
        <f t="shared" ref="AG24" si="41">SUM(AG25:AG26)</f>
        <v>-84.013999999999996</v>
      </c>
      <c r="AH24" s="124">
        <f t="shared" ref="AH24" si="42">SUM(AH25:AH26)</f>
        <v>-101.35100000000001</v>
      </c>
      <c r="AI24" s="124">
        <f t="shared" ref="AI24:AJ24" si="43">SUM(AI25:AI26)</f>
        <v>102.51900000000002</v>
      </c>
      <c r="AJ24" s="124">
        <f t="shared" si="43"/>
        <v>145.023</v>
      </c>
      <c r="AK24" s="124">
        <f>SUM(AK25:AK26)</f>
        <v>135.50699999999998</v>
      </c>
      <c r="AM24" s="124">
        <f>SUMIF($7:$7,AM$8,24:24)</f>
        <v>26.600999999999999</v>
      </c>
      <c r="AN24" s="124">
        <f>SUMIF($7:$7,AN$8,24:24)</f>
        <v>113.11600000000001</v>
      </c>
      <c r="AO24" s="124">
        <f>SUMIF($7:$7,AO$8,24:24)</f>
        <v>64.860000000000014</v>
      </c>
      <c r="AP24" s="124">
        <f>SUMIF($7:$7,AP$8,24:24)</f>
        <v>32.628999999999998</v>
      </c>
      <c r="AQ24" s="124">
        <f>SUMIF($7:$7,AQ$8,24:24)</f>
        <v>64.528000000000006</v>
      </c>
      <c r="AR24" s="124">
        <f>SUMIF($7:$7,AR$8,24:24)</f>
        <v>296.95299999999997</v>
      </c>
      <c r="AS24" s="124">
        <f>SUMIF($7:$7,AS$8,24:24)</f>
        <v>-8.0309999999999775</v>
      </c>
      <c r="AT24" s="124">
        <f>SUMIF($7:$7,AT$8,24:24)</f>
        <v>62.177000000000007</v>
      </c>
      <c r="AU24" s="124">
        <f>SUMIF($7:$7,AU$8,24:24)</f>
        <v>135.50699999999998</v>
      </c>
    </row>
    <row r="25" spans="2:47 16384:16384" ht="14.5" customHeight="1">
      <c r="B25" s="30" t="s">
        <v>317</v>
      </c>
      <c r="E25" s="29">
        <v>3.1549999999999998</v>
      </c>
      <c r="F25" s="29">
        <v>7.47</v>
      </c>
      <c r="G25" s="29">
        <v>-0.88100000000000001</v>
      </c>
      <c r="H25" s="29">
        <v>-1.2E-2</v>
      </c>
      <c r="I25" s="29">
        <v>12.118</v>
      </c>
      <c r="J25" s="29">
        <v>-33.503</v>
      </c>
      <c r="K25" s="29">
        <v>10.615</v>
      </c>
      <c r="L25" s="29">
        <v>111.149</v>
      </c>
      <c r="M25" s="29">
        <v>-16.422999999999998</v>
      </c>
      <c r="N25" s="29">
        <v>-19.739000000000001</v>
      </c>
      <c r="O25" s="29">
        <v>24.315000000000001</v>
      </c>
      <c r="P25" s="29">
        <v>68.561999999999998</v>
      </c>
      <c r="Q25" s="29">
        <v>-25.172999999999998</v>
      </c>
      <c r="R25" s="29">
        <v>-25.219000000000001</v>
      </c>
      <c r="S25" s="29">
        <v>30.338999999999999</v>
      </c>
      <c r="T25" s="29">
        <v>47.201999999999998</v>
      </c>
      <c r="U25" s="29">
        <v>-52.933999999999997</v>
      </c>
      <c r="V25" s="29">
        <v>-31.977</v>
      </c>
      <c r="W25" s="29">
        <v>35.485999999999997</v>
      </c>
      <c r="X25" s="29">
        <v>108.586</v>
      </c>
      <c r="Y25" s="29">
        <v>-91.304000000000002</v>
      </c>
      <c r="Z25" s="29">
        <v>-150.46600000000001</v>
      </c>
      <c r="AA25" s="29">
        <v>-29.37</v>
      </c>
      <c r="AB25" s="29">
        <v>575.71299999999997</v>
      </c>
      <c r="AC25" s="29">
        <v>-95.906000000000006</v>
      </c>
      <c r="AD25" s="29">
        <v>-93.263000000000005</v>
      </c>
      <c r="AE25" s="29">
        <v>44.201999999999998</v>
      </c>
      <c r="AF25" s="29">
        <v>133.95100000000002</v>
      </c>
      <c r="AG25" s="29">
        <v>-84.277000000000001</v>
      </c>
      <c r="AH25" s="29">
        <v>-100.95200000000001</v>
      </c>
      <c r="AI25" s="29">
        <v>103.02800000000002</v>
      </c>
      <c r="AJ25" s="29">
        <v>145.04300000000001</v>
      </c>
      <c r="AK25" s="29">
        <v>135.80699999999999</v>
      </c>
      <c r="AM25" s="29">
        <f>SUMIF($7:$7,AM$8,25:25)</f>
        <v>9.7319999999999993</v>
      </c>
      <c r="AN25" s="29">
        <f>SUMIF($7:$7,AN$8,25:25)</f>
        <v>100.379</v>
      </c>
      <c r="AO25" s="29">
        <f>SUMIF($7:$7,AO$8,25:25)</f>
        <v>56.715000000000003</v>
      </c>
      <c r="AP25" s="29">
        <f>SUMIF($7:$7,AP$8,25:25)</f>
        <v>27.149000000000001</v>
      </c>
      <c r="AQ25" s="29">
        <f>SUMIF($7:$7,AQ$8,25:25)</f>
        <v>59.160999999999994</v>
      </c>
      <c r="AR25" s="29">
        <f>SUMIF($7:$7,AR$8,25:25)</f>
        <v>304.57299999999998</v>
      </c>
      <c r="AS25" s="29">
        <f>SUMIF($7:$7,AS$8,25:25)</f>
        <v>-11.015999999999991</v>
      </c>
      <c r="AT25" s="29">
        <f>SUMIF($7:$7,AT$8,25:25)</f>
        <v>62.842000000000013</v>
      </c>
      <c r="AU25" s="29">
        <f>SUMIF($7:$7,AU$8,25:25)</f>
        <v>135.80699999999999</v>
      </c>
    </row>
    <row r="26" spans="2:47 16384:16384" ht="14.5" customHeight="1">
      <c r="B26" s="54" t="s">
        <v>318</v>
      </c>
      <c r="C26" s="55"/>
      <c r="D26" s="55"/>
      <c r="E26" s="125">
        <v>1.57</v>
      </c>
      <c r="F26" s="125">
        <v>0.27100000000000002</v>
      </c>
      <c r="G26" s="125">
        <v>6.1870000000000003</v>
      </c>
      <c r="H26" s="125">
        <v>8.8409999999999993</v>
      </c>
      <c r="I26" s="125">
        <v>2.78</v>
      </c>
      <c r="J26" s="125">
        <v>4.2149999999999999</v>
      </c>
      <c r="K26" s="125">
        <v>1.675</v>
      </c>
      <c r="L26" s="125">
        <v>4.0670000000000002</v>
      </c>
      <c r="M26" s="125">
        <v>-0.51900000000000002</v>
      </c>
      <c r="N26" s="125">
        <v>-0.63300000000000001</v>
      </c>
      <c r="O26" s="125">
        <v>4.0350000000000001</v>
      </c>
      <c r="P26" s="125">
        <v>5.2619999999999996</v>
      </c>
      <c r="Q26" s="125">
        <v>1.216</v>
      </c>
      <c r="R26" s="125">
        <v>0.71199999999999997</v>
      </c>
      <c r="S26" s="125">
        <v>1.2889999999999999</v>
      </c>
      <c r="T26" s="125">
        <v>2.2629999999999999</v>
      </c>
      <c r="U26" s="125">
        <v>1.234</v>
      </c>
      <c r="V26" s="125">
        <v>1.304</v>
      </c>
      <c r="W26" s="125">
        <v>2.0819999999999999</v>
      </c>
      <c r="X26" s="125">
        <v>0.747</v>
      </c>
      <c r="Y26" s="125">
        <v>-2.5019999999999998</v>
      </c>
      <c r="Z26" s="125">
        <v>-9.1440000000000001</v>
      </c>
      <c r="AA26" s="125">
        <v>3.6230000000000002</v>
      </c>
      <c r="AB26" s="125">
        <v>0.40300000000000002</v>
      </c>
      <c r="AC26" s="125">
        <v>0</v>
      </c>
      <c r="AD26" s="125">
        <v>0</v>
      </c>
      <c r="AE26" s="125">
        <v>-5.1999999999999998E-2</v>
      </c>
      <c r="AF26" s="125">
        <v>3.0369999999999999</v>
      </c>
      <c r="AG26" s="125">
        <v>0.26300000000000001</v>
      </c>
      <c r="AH26" s="125">
        <v>-0.39900000000000002</v>
      </c>
      <c r="AI26" s="125">
        <v>-0.50900000000000001</v>
      </c>
      <c r="AJ26" s="125">
        <v>-0.02</v>
      </c>
      <c r="AK26" s="125">
        <v>-0.3</v>
      </c>
      <c r="AM26" s="125">
        <f>SUMIF($7:$7,AM$8,26:26)</f>
        <v>16.869</v>
      </c>
      <c r="AN26" s="125">
        <f>SUMIF($7:$7,AN$8,26:26)</f>
        <v>12.737</v>
      </c>
      <c r="AO26" s="125">
        <f>SUMIF($7:$7,AO$8,26:26)</f>
        <v>8.1449999999999996</v>
      </c>
      <c r="AP26" s="125">
        <f>SUMIF($7:$7,AP$8,26:26)</f>
        <v>5.4799999999999995</v>
      </c>
      <c r="AQ26" s="125">
        <f>SUMIF($7:$7,AQ$8,26:26)</f>
        <v>5.367</v>
      </c>
      <c r="AR26" s="125">
        <f>SUMIF($7:$7,AR$8,26:26)</f>
        <v>-7.6199999999999992</v>
      </c>
      <c r="AS26" s="125">
        <f>SUMIF($7:$7,AS$8,26:26)</f>
        <v>2.9849999999999999</v>
      </c>
      <c r="AT26" s="125">
        <f>SUMIF($7:$7,AT$8,26:26)</f>
        <v>-0.66500000000000004</v>
      </c>
      <c r="AU26" s="125">
        <f>SUMIF($7:$7,AU$8,26:26)</f>
        <v>-0.3</v>
      </c>
    </row>
    <row r="28" spans="2:47 16384:16384" ht="14.5" customHeight="1">
      <c r="B28" s="1" t="s">
        <v>42</v>
      </c>
      <c r="AJ28" s="200"/>
      <c r="AK28" s="200"/>
    </row>
    <row r="29" spans="2:47 16384:16384" ht="14.5" customHeight="1">
      <c r="B29" s="1" t="s">
        <v>308</v>
      </c>
      <c r="AM29" s="130"/>
      <c r="AN29" s="130"/>
      <c r="AO29" s="130"/>
      <c r="AP29" s="130"/>
      <c r="AQ29" s="130"/>
      <c r="AR29" s="130"/>
      <c r="AS29" s="130"/>
      <c r="AT29" s="130"/>
      <c r="AU29" s="130"/>
    </row>
    <row r="30" spans="2:47 16384:16384" ht="14.5" customHeight="1">
      <c r="B30" s="1" t="s">
        <v>309</v>
      </c>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XFD30" s="52"/>
    </row>
    <row r="31" spans="2:47 16384:16384" ht="14.5" customHeight="1">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M31" s="53"/>
      <c r="AN31" s="53"/>
      <c r="AO31" s="53"/>
      <c r="AP31" s="53"/>
      <c r="AQ31" s="53"/>
      <c r="AR31" s="53"/>
      <c r="AS31" s="53"/>
      <c r="AT31" s="53"/>
      <c r="AU31" s="53"/>
      <c r="XFD31" s="53"/>
    </row>
    <row r="32" spans="2:47 16384:16384" ht="14.5" customHeight="1">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row>
    <row r="33" spans="5:37" ht="14.5" customHeight="1">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row>
    <row r="34" spans="5:37" ht="14.5" customHeight="1">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row>
    <row r="35" spans="5:37" ht="14.5" customHeight="1">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row>
    <row r="36" spans="5:37" ht="14.5" customHeight="1">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row>
    <row r="37" spans="5:37" ht="14.5" customHeight="1">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row>
    <row r="38" spans="5:37" ht="14.5" customHeight="1">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row>
    <row r="39" spans="5:37" ht="14.5" customHeight="1">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row>
    <row r="40" spans="5:37" ht="14.5" customHeight="1">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row>
    <row r="41" spans="5:37" ht="14.5" customHeight="1">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row>
    <row r="42" spans="5:37" ht="14.5" customHeight="1">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row>
    <row r="44" spans="5:37" ht="14.5" customHeight="1">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row>
  </sheetData>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37F3-2EC4-47B6-9A70-94586A7B4B2C}">
  <sheetPr>
    <tabColor theme="1"/>
  </sheetPr>
  <dimension ref="A6:AU68"/>
  <sheetViews>
    <sheetView showGridLines="0" zoomScaleNormal="100" workbookViewId="0">
      <pane xSplit="3" ySplit="8" topLeftCell="AC9" activePane="bottomRight" state="frozen"/>
      <selection pane="topRight" activeCell="D1" sqref="D1"/>
      <selection pane="bottomLeft" activeCell="A9" sqref="A9"/>
      <selection pane="bottomRight" activeCell="AU9" sqref="AU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6" width="10.54296875" style="9"/>
    <col min="37" max="37" width="10.54296875" style="9" bestFit="1"/>
    <col min="38" max="38" width="2.54296875" style="9" customWidth="1"/>
    <col min="39" max="16384" width="10.54296875" style="9"/>
  </cols>
  <sheetData>
    <row r="6" spans="2:47" ht="14.5" customHeight="1">
      <c r="C6" s="3" t="s">
        <v>204</v>
      </c>
      <c r="D6" s="2"/>
      <c r="E6" s="4">
        <v>42460</v>
      </c>
      <c r="F6" s="4">
        <f t="shared" ref="F6:AJ6" si="0">EOMONTH(E6,3)</f>
        <v>42551</v>
      </c>
      <c r="G6" s="4">
        <f t="shared" si="0"/>
        <v>42643</v>
      </c>
      <c r="H6" s="4">
        <f t="shared" si="0"/>
        <v>42735</v>
      </c>
      <c r="I6" s="4">
        <f t="shared" si="0"/>
        <v>42825</v>
      </c>
      <c r="J6" s="4">
        <f t="shared" si="0"/>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EOMONTH(AJ6,3)</f>
        <v>45382</v>
      </c>
      <c r="AM6" s="23"/>
      <c r="AN6" s="23"/>
      <c r="AO6" s="23"/>
      <c r="AP6" s="23"/>
      <c r="AQ6" s="23"/>
      <c r="AR6" s="23"/>
      <c r="AS6" s="23"/>
      <c r="AT6" s="23"/>
      <c r="AU6" s="23"/>
    </row>
    <row r="7" spans="2:47" ht="14.5" customHeight="1">
      <c r="C7" s="3" t="s">
        <v>205</v>
      </c>
      <c r="D7" s="2"/>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J7" s="3">
        <f t="shared" ref="AJ7" si="2">YEAR(AJ6)</f>
        <v>2023</v>
      </c>
      <c r="AK7" s="3">
        <f>YEAR(AK6)</f>
        <v>2024</v>
      </c>
      <c r="AM7" s="22"/>
      <c r="AN7" s="22"/>
      <c r="AO7" s="22"/>
      <c r="AP7" s="22"/>
      <c r="AQ7" s="22"/>
      <c r="AR7" s="22"/>
      <c r="AS7" s="22"/>
      <c r="AT7" s="22"/>
      <c r="AU7" s="22"/>
    </row>
    <row r="8" spans="2:47" ht="14.5" customHeight="1">
      <c r="B8" s="5" t="s">
        <v>278</v>
      </c>
      <c r="C8" s="6"/>
      <c r="D8" s="6"/>
      <c r="E8" s="7" t="str">
        <f t="shared" ref="E8:G9" si="3">MONTH(E$6)/3&amp;"Q"&amp;E$7</f>
        <v>1Q2016</v>
      </c>
      <c r="F8" s="7" t="str">
        <f t="shared" si="3"/>
        <v>2Q2016</v>
      </c>
      <c r="G8" s="7" t="str">
        <f t="shared" si="3"/>
        <v>3Q2016</v>
      </c>
      <c r="H8" s="7" t="str">
        <f>MONTH(H$6)/3&amp;"Q"&amp;H$7</f>
        <v>4Q2016</v>
      </c>
      <c r="I8" s="7" t="str">
        <f t="shared" ref="I8:AJ9" si="4">MONTH(I$6)/3&amp;"Q"&amp;I$7</f>
        <v>1Q2017</v>
      </c>
      <c r="J8" s="7" t="str">
        <f t="shared" si="4"/>
        <v>2Q2017</v>
      </c>
      <c r="K8" s="7" t="str">
        <f t="shared" si="4"/>
        <v>3Q2017</v>
      </c>
      <c r="L8" s="7" t="str">
        <f t="shared" si="4"/>
        <v>4Q2017</v>
      </c>
      <c r="M8" s="7" t="str">
        <f t="shared" si="4"/>
        <v>1Q2018</v>
      </c>
      <c r="N8" s="7" t="str">
        <f t="shared" si="4"/>
        <v>2Q2018</v>
      </c>
      <c r="O8" s="7" t="str">
        <f t="shared" si="4"/>
        <v>3Q2018</v>
      </c>
      <c r="P8" s="7" t="str">
        <f t="shared" si="4"/>
        <v>4Q2018</v>
      </c>
      <c r="Q8" s="7" t="str">
        <f t="shared" si="4"/>
        <v>1Q2019</v>
      </c>
      <c r="R8" s="7" t="str">
        <f t="shared" si="4"/>
        <v>2Q2019</v>
      </c>
      <c r="S8" s="7" t="str">
        <f t="shared" si="4"/>
        <v>3Q2019</v>
      </c>
      <c r="T8" s="7" t="str">
        <f t="shared" si="4"/>
        <v>4Q2019</v>
      </c>
      <c r="U8" s="7" t="str">
        <f t="shared" si="4"/>
        <v>1Q2020</v>
      </c>
      <c r="V8" s="7" t="str">
        <f t="shared" si="4"/>
        <v>2Q2020</v>
      </c>
      <c r="W8" s="7" t="str">
        <f t="shared" si="4"/>
        <v>3Q2020</v>
      </c>
      <c r="X8" s="7" t="str">
        <f t="shared" si="4"/>
        <v>4Q2020</v>
      </c>
      <c r="Y8" s="7" t="str">
        <f t="shared" si="4"/>
        <v>1Q2021</v>
      </c>
      <c r="Z8" s="7" t="str">
        <f t="shared" si="4"/>
        <v>2Q2021</v>
      </c>
      <c r="AA8" s="7" t="str">
        <f t="shared" si="4"/>
        <v>3Q2021</v>
      </c>
      <c r="AB8" s="7" t="str">
        <f t="shared" si="4"/>
        <v>4Q2021</v>
      </c>
      <c r="AC8" s="7" t="str">
        <f t="shared" si="4"/>
        <v>1Q2022</v>
      </c>
      <c r="AD8" s="7" t="str">
        <f t="shared" si="4"/>
        <v>2Q2022</v>
      </c>
      <c r="AE8" s="7" t="str">
        <f t="shared" si="4"/>
        <v>3Q2022</v>
      </c>
      <c r="AF8" s="7" t="str">
        <f t="shared" si="4"/>
        <v>4Q2022</v>
      </c>
      <c r="AG8" s="7" t="str">
        <f t="shared" si="4"/>
        <v>1Q2023</v>
      </c>
      <c r="AH8" s="7" t="str">
        <f t="shared" si="4"/>
        <v>2Q2023</v>
      </c>
      <c r="AI8" s="7" t="str">
        <f t="shared" si="4"/>
        <v>3Q2023</v>
      </c>
      <c r="AJ8" s="7" t="str">
        <f t="shared" si="4"/>
        <v>4Q2023</v>
      </c>
      <c r="AK8" s="7" t="str">
        <f>MONTH(AK$6)/3&amp;"Q"&amp;AK$7</f>
        <v>1Q2024</v>
      </c>
      <c r="AM8" s="6">
        <v>2016</v>
      </c>
      <c r="AN8" s="6">
        <f>AM8+1</f>
        <v>2017</v>
      </c>
      <c r="AO8" s="6">
        <f t="shared" ref="AO8" si="5">AN8+1</f>
        <v>2018</v>
      </c>
      <c r="AP8" s="6">
        <f t="shared" ref="AP8" si="6">AO8+1</f>
        <v>2019</v>
      </c>
      <c r="AQ8" s="6">
        <f t="shared" ref="AQ8" si="7">AP8+1</f>
        <v>2020</v>
      </c>
      <c r="AR8" s="6">
        <f t="shared" ref="AR8" si="8">AQ8+1</f>
        <v>2021</v>
      </c>
      <c r="AS8" s="6">
        <f t="shared" ref="AS8:AU8" si="9">AR8+1</f>
        <v>2022</v>
      </c>
      <c r="AT8" s="6">
        <f t="shared" si="9"/>
        <v>2023</v>
      </c>
      <c r="AU8" s="6">
        <f t="shared" si="9"/>
        <v>2024</v>
      </c>
    </row>
    <row r="9" spans="2:47" ht="14.5" customHeight="1">
      <c r="B9" s="5" t="s">
        <v>279</v>
      </c>
      <c r="C9" s="6"/>
      <c r="D9" s="6"/>
      <c r="E9" s="7" t="str">
        <f t="shared" si="3"/>
        <v>1Q2016</v>
      </c>
      <c r="F9" s="7" t="str">
        <f t="shared" si="3"/>
        <v>2Q2016</v>
      </c>
      <c r="G9" s="7" t="str">
        <f t="shared" si="3"/>
        <v>3Q2016</v>
      </c>
      <c r="H9" s="7" t="str">
        <f>MONTH(H$6)/3&amp;"Q"&amp;H$7</f>
        <v>4Q2016</v>
      </c>
      <c r="I9" s="7" t="str">
        <f t="shared" si="4"/>
        <v>1Q2017</v>
      </c>
      <c r="J9" s="7" t="str">
        <f t="shared" si="4"/>
        <v>2Q2017</v>
      </c>
      <c r="K9" s="7" t="str">
        <f t="shared" si="4"/>
        <v>3Q2017</v>
      </c>
      <c r="L9" s="7" t="str">
        <f t="shared" si="4"/>
        <v>4Q2017</v>
      </c>
      <c r="M9" s="7" t="str">
        <f t="shared" si="4"/>
        <v>1Q2018</v>
      </c>
      <c r="N9" s="7" t="str">
        <f t="shared" si="4"/>
        <v>2Q2018</v>
      </c>
      <c r="O9" s="7" t="str">
        <f t="shared" si="4"/>
        <v>3Q2018</v>
      </c>
      <c r="P9" s="7" t="str">
        <f t="shared" si="4"/>
        <v>4Q2018</v>
      </c>
      <c r="Q9" s="7" t="str">
        <f t="shared" si="4"/>
        <v>1Q2019</v>
      </c>
      <c r="R9" s="7" t="str">
        <f t="shared" si="4"/>
        <v>2Q2019</v>
      </c>
      <c r="S9" s="7" t="str">
        <f t="shared" si="4"/>
        <v>3Q2019</v>
      </c>
      <c r="T9" s="7" t="str">
        <f t="shared" si="4"/>
        <v>4Q2019</v>
      </c>
      <c r="U9" s="7" t="str">
        <f t="shared" si="4"/>
        <v>1Q2020</v>
      </c>
      <c r="V9" s="7" t="str">
        <f t="shared" si="4"/>
        <v>2Q2020</v>
      </c>
      <c r="W9" s="7" t="str">
        <f t="shared" si="4"/>
        <v>3Q2020</v>
      </c>
      <c r="X9" s="7" t="str">
        <f t="shared" si="4"/>
        <v>4Q2020</v>
      </c>
      <c r="Y9" s="7" t="str">
        <f t="shared" si="4"/>
        <v>1Q2021</v>
      </c>
      <c r="Z9" s="7" t="str">
        <f t="shared" si="4"/>
        <v>2Q2021</v>
      </c>
      <c r="AA9" s="7" t="str">
        <f t="shared" si="4"/>
        <v>3Q2021</v>
      </c>
      <c r="AB9" s="7" t="str">
        <f t="shared" si="4"/>
        <v>4Q2021</v>
      </c>
      <c r="AC9" s="7" t="str">
        <f t="shared" si="4"/>
        <v>1Q2022</v>
      </c>
      <c r="AD9" s="7" t="str">
        <f t="shared" si="4"/>
        <v>2Q2022</v>
      </c>
      <c r="AE9" s="7" t="str">
        <f t="shared" si="4"/>
        <v>3Q2022</v>
      </c>
      <c r="AF9" s="7" t="str">
        <f t="shared" si="4"/>
        <v>4Q2022</v>
      </c>
      <c r="AG9" s="7" t="str">
        <f t="shared" si="4"/>
        <v>1Q2023</v>
      </c>
      <c r="AH9" s="7" t="str">
        <f t="shared" si="4"/>
        <v>2Q2023</v>
      </c>
      <c r="AI9" s="7" t="str">
        <f t="shared" si="4"/>
        <v>3Q2023</v>
      </c>
      <c r="AJ9" s="7" t="str">
        <f t="shared" si="4"/>
        <v>4Q2023</v>
      </c>
      <c r="AK9" s="7" t="str">
        <f>MONTH(AK$6)/3&amp;"Q"&amp;AK$7</f>
        <v>1Q2024</v>
      </c>
      <c r="AL9" s="2"/>
      <c r="AM9" s="6">
        <v>2016</v>
      </c>
      <c r="AN9" s="6">
        <f>AM9+1</f>
        <v>2017</v>
      </c>
      <c r="AO9" s="6">
        <f t="shared" ref="AO9:AU9" si="10">AN9+1</f>
        <v>2018</v>
      </c>
      <c r="AP9" s="6">
        <f t="shared" si="10"/>
        <v>2019</v>
      </c>
      <c r="AQ9" s="6">
        <f t="shared" si="10"/>
        <v>2020</v>
      </c>
      <c r="AR9" s="6">
        <f t="shared" si="10"/>
        <v>2021</v>
      </c>
      <c r="AS9" s="6">
        <f t="shared" si="10"/>
        <v>2022</v>
      </c>
      <c r="AT9" s="6">
        <f t="shared" si="10"/>
        <v>2023</v>
      </c>
      <c r="AU9" s="6">
        <f t="shared" si="10"/>
        <v>2024</v>
      </c>
    </row>
    <row r="10" spans="2:47" ht="14.5" customHeight="1">
      <c r="B10" s="48" t="s">
        <v>8</v>
      </c>
      <c r="C10" s="49"/>
      <c r="D10" s="49"/>
      <c r="E10" s="124">
        <v>31.826000000000001</v>
      </c>
      <c r="F10" s="124">
        <v>41.376000000000005</v>
      </c>
      <c r="G10" s="124">
        <v>51.170999999999992</v>
      </c>
      <c r="H10" s="124">
        <v>70.608999999999995</v>
      </c>
      <c r="I10" s="124">
        <v>61.887000000000008</v>
      </c>
      <c r="J10" s="124">
        <v>74.109000000000009</v>
      </c>
      <c r="K10" s="124">
        <v>153.351</v>
      </c>
      <c r="L10" s="124">
        <v>256.76700000000005</v>
      </c>
      <c r="M10" s="124">
        <v>179.65200000000002</v>
      </c>
      <c r="N10" s="124">
        <v>188.02600000000001</v>
      </c>
      <c r="O10" s="124">
        <v>167.83500000000001</v>
      </c>
      <c r="P10" s="124">
        <v>206.51</v>
      </c>
      <c r="Q10" s="124">
        <v>198.05399999999997</v>
      </c>
      <c r="R10" s="124">
        <v>200.714</v>
      </c>
      <c r="S10" s="124">
        <v>284.89</v>
      </c>
      <c r="T10" s="124">
        <v>330.76900000000001</v>
      </c>
      <c r="U10" s="124">
        <v>192.87299999999999</v>
      </c>
      <c r="V10" s="124">
        <v>201.54100000000003</v>
      </c>
      <c r="W10" s="124">
        <v>314.44700000000006</v>
      </c>
      <c r="X10" s="124">
        <v>393.28</v>
      </c>
      <c r="Y10" s="124">
        <v>370.19099999999997</v>
      </c>
      <c r="Z10" s="124">
        <v>396.48500000000001</v>
      </c>
      <c r="AA10" s="124">
        <v>454.85199999999998</v>
      </c>
      <c r="AB10" s="124">
        <v>548.14799999999991</v>
      </c>
      <c r="AC10" s="124">
        <v>533.91899999999998</v>
      </c>
      <c r="AD10" s="124">
        <v>513.83199999999999</v>
      </c>
      <c r="AE10" s="124">
        <v>667.94499999999994</v>
      </c>
      <c r="AF10" s="124">
        <v>720.97899999999981</v>
      </c>
      <c r="AG10" s="124">
        <v>583.33100000000002</v>
      </c>
      <c r="AH10" s="124">
        <v>609.41099999999994</v>
      </c>
      <c r="AI10" s="124">
        <v>865.84699999999998</v>
      </c>
      <c r="AJ10" s="124">
        <v>978.73000000000047</v>
      </c>
      <c r="AK10" s="124">
        <v>687.86099999999999</v>
      </c>
      <c r="AM10" s="124">
        <f t="shared" ref="AM10:AU19" si="11">SUMIF($7:$7,AM$9,10:10)</f>
        <v>194.98199999999997</v>
      </c>
      <c r="AN10" s="124">
        <f t="shared" si="11"/>
        <v>546.11400000000003</v>
      </c>
      <c r="AO10" s="124">
        <f t="shared" si="11"/>
        <v>742.02300000000002</v>
      </c>
      <c r="AP10" s="124">
        <f t="shared" si="11"/>
        <v>1014.4269999999999</v>
      </c>
      <c r="AQ10" s="124">
        <f t="shared" si="11"/>
        <v>1102.1410000000001</v>
      </c>
      <c r="AR10" s="124">
        <f t="shared" si="11"/>
        <v>1769.6759999999997</v>
      </c>
      <c r="AS10" s="124">
        <f t="shared" si="11"/>
        <v>2436.6749999999997</v>
      </c>
      <c r="AT10" s="124">
        <f t="shared" si="11"/>
        <v>3037.3190000000004</v>
      </c>
      <c r="AU10" s="124">
        <f t="shared" si="11"/>
        <v>687.86099999999999</v>
      </c>
    </row>
    <row r="11" spans="2:47" ht="14.5" customHeight="1">
      <c r="B11" s="48" t="s">
        <v>280</v>
      </c>
      <c r="C11" s="49"/>
      <c r="D11" s="49"/>
      <c r="E11" s="124">
        <v>-5.0540000000000003</v>
      </c>
      <c r="F11" s="124">
        <v>-7.16</v>
      </c>
      <c r="G11" s="124">
        <v>-28.389000000000003</v>
      </c>
      <c r="H11" s="124">
        <v>-38.639000000000003</v>
      </c>
      <c r="I11" s="124">
        <v>-26.341999999999999</v>
      </c>
      <c r="J11" s="124">
        <v>-57.454999999999998</v>
      </c>
      <c r="K11" s="124">
        <v>-102.16300000000001</v>
      </c>
      <c r="L11" s="124">
        <v>-96.821999999999974</v>
      </c>
      <c r="M11" s="124">
        <v>-97.843000000000004</v>
      </c>
      <c r="N11" s="124">
        <v>-99.265000000000001</v>
      </c>
      <c r="O11" s="124">
        <v>-36.366999999999997</v>
      </c>
      <c r="P11" s="124">
        <v>-64.600999999999999</v>
      </c>
      <c r="Q11" s="124">
        <v>-116.15300000000001</v>
      </c>
      <c r="R11" s="124">
        <v>-103.376</v>
      </c>
      <c r="S11" s="124">
        <v>-70.453000000000003</v>
      </c>
      <c r="T11" s="124">
        <v>-93.851000000000056</v>
      </c>
      <c r="U11" s="124">
        <v>-94.138000000000005</v>
      </c>
      <c r="V11" s="124">
        <v>-62.78</v>
      </c>
      <c r="W11" s="124">
        <v>-75.466000000000008</v>
      </c>
      <c r="X11" s="124">
        <v>-93.23599999999999</v>
      </c>
      <c r="Y11" s="124">
        <v>-94.725999999999999</v>
      </c>
      <c r="Z11" s="124">
        <v>-153.52600000000001</v>
      </c>
      <c r="AA11" s="124">
        <v>-184.09800000000001</v>
      </c>
      <c r="AB11" s="124">
        <v>-153.16899999999998</v>
      </c>
      <c r="AC11" s="124">
        <v>-275.77699999999999</v>
      </c>
      <c r="AD11" s="124">
        <v>-253.12799999999999</v>
      </c>
      <c r="AE11" s="124">
        <v>-313.23300000000006</v>
      </c>
      <c r="AF11" s="124">
        <v>-333.56000000000006</v>
      </c>
      <c r="AG11" s="124">
        <v>-296.12799999999999</v>
      </c>
      <c r="AH11" s="124">
        <v>-290.42699999999996</v>
      </c>
      <c r="AI11" s="124">
        <v>-371.50200000000007</v>
      </c>
      <c r="AJ11" s="124">
        <v>-407.76600000000002</v>
      </c>
      <c r="AK11" s="124">
        <v>-263.860524</v>
      </c>
      <c r="AM11" s="124">
        <f t="shared" si="11"/>
        <v>-79.242000000000004</v>
      </c>
      <c r="AN11" s="124">
        <f t="shared" si="11"/>
        <v>-282.78199999999998</v>
      </c>
      <c r="AO11" s="124">
        <f t="shared" si="11"/>
        <v>-298.07600000000002</v>
      </c>
      <c r="AP11" s="124">
        <f t="shared" si="11"/>
        <v>-383.83300000000003</v>
      </c>
      <c r="AQ11" s="124">
        <f t="shared" si="11"/>
        <v>-325.62</v>
      </c>
      <c r="AR11" s="124">
        <f t="shared" si="11"/>
        <v>-585.51900000000001</v>
      </c>
      <c r="AS11" s="124">
        <f t="shared" si="11"/>
        <v>-1175.6980000000001</v>
      </c>
      <c r="AT11" s="124">
        <f t="shared" si="11"/>
        <v>-1365.8230000000001</v>
      </c>
      <c r="AU11" s="124">
        <f t="shared" si="11"/>
        <v>-263.860524</v>
      </c>
    </row>
    <row r="12" spans="2:47" ht="14.5" customHeight="1">
      <c r="B12" s="48" t="s">
        <v>281</v>
      </c>
      <c r="C12" s="49"/>
      <c r="D12" s="49"/>
      <c r="E12" s="124">
        <v>0.58899999999999997</v>
      </c>
      <c r="F12" s="124">
        <v>0.74900000000000011</v>
      </c>
      <c r="G12" s="124">
        <v>2.7249999999999996</v>
      </c>
      <c r="H12" s="124">
        <v>3.3000000000000007</v>
      </c>
      <c r="I12" s="124">
        <v>2.403</v>
      </c>
      <c r="J12" s="124">
        <v>4.423</v>
      </c>
      <c r="K12" s="124">
        <v>10.667999999999999</v>
      </c>
      <c r="L12" s="124">
        <v>12.562999999999999</v>
      </c>
      <c r="M12" s="124">
        <v>6.306</v>
      </c>
      <c r="N12" s="124">
        <v>7.1550000000000002</v>
      </c>
      <c r="O12" s="124">
        <v>6.9939999999999998</v>
      </c>
      <c r="P12" s="124">
        <v>8.8089999999999993</v>
      </c>
      <c r="Q12" s="124">
        <v>10.029999999999999</v>
      </c>
      <c r="R12" s="124">
        <v>8.98</v>
      </c>
      <c r="S12" s="124">
        <v>9.1790000000000003</v>
      </c>
      <c r="T12" s="124">
        <v>10.063000000000002</v>
      </c>
      <c r="U12" s="124">
        <v>6.383</v>
      </c>
      <c r="V12" s="124">
        <v>6.8090000000000002</v>
      </c>
      <c r="W12" s="124">
        <v>7.5380000000000003</v>
      </c>
      <c r="X12" s="124">
        <v>13.793000000000003</v>
      </c>
      <c r="Y12" s="124">
        <v>2.569</v>
      </c>
      <c r="Z12" s="124">
        <v>12.965</v>
      </c>
      <c r="AA12" s="124">
        <v>39.288000000000004</v>
      </c>
      <c r="AB12" s="124">
        <v>24.869</v>
      </c>
      <c r="AC12" s="124">
        <v>27.748000000000001</v>
      </c>
      <c r="AD12" s="124">
        <v>29.936</v>
      </c>
      <c r="AE12" s="124">
        <v>32.003</v>
      </c>
      <c r="AF12" s="124">
        <v>36.792000000000002</v>
      </c>
      <c r="AG12" s="124">
        <v>31.856999999999999</v>
      </c>
      <c r="AH12" s="124">
        <v>32.018999999999998</v>
      </c>
      <c r="AI12" s="124">
        <v>52.817</v>
      </c>
      <c r="AJ12" s="124">
        <v>54.808999999999997</v>
      </c>
      <c r="AK12" s="124">
        <v>37.856023999999998</v>
      </c>
      <c r="AM12" s="124">
        <f t="shared" si="11"/>
        <v>7.3630000000000004</v>
      </c>
      <c r="AN12" s="124">
        <f t="shared" si="11"/>
        <v>30.056999999999999</v>
      </c>
      <c r="AO12" s="124">
        <f t="shared" si="11"/>
        <v>29.263999999999996</v>
      </c>
      <c r="AP12" s="124">
        <f t="shared" si="11"/>
        <v>38.252000000000002</v>
      </c>
      <c r="AQ12" s="124">
        <f t="shared" si="11"/>
        <v>34.523000000000003</v>
      </c>
      <c r="AR12" s="124">
        <f t="shared" si="11"/>
        <v>79.691000000000003</v>
      </c>
      <c r="AS12" s="124">
        <f t="shared" si="11"/>
        <v>126.479</v>
      </c>
      <c r="AT12" s="124">
        <f t="shared" si="11"/>
        <v>171.50200000000001</v>
      </c>
      <c r="AU12" s="124">
        <f t="shared" si="11"/>
        <v>37.856023999999998</v>
      </c>
    </row>
    <row r="13" spans="2:47" ht="14.5" customHeight="1">
      <c r="B13" s="50" t="s">
        <v>282</v>
      </c>
      <c r="C13" s="38"/>
      <c r="D13" s="38"/>
      <c r="E13" s="39">
        <f>SUM(E10:E12)</f>
        <v>27.360999999999997</v>
      </c>
      <c r="F13" s="39">
        <f t="shared" ref="F13:AJ13" si="12">SUM(F10:F12)</f>
        <v>34.965000000000011</v>
      </c>
      <c r="G13" s="39">
        <f t="shared" si="12"/>
        <v>25.506999999999991</v>
      </c>
      <c r="H13" s="39">
        <f t="shared" si="12"/>
        <v>35.269999999999996</v>
      </c>
      <c r="I13" s="39">
        <f t="shared" si="12"/>
        <v>37.948000000000008</v>
      </c>
      <c r="J13" s="39">
        <f t="shared" si="12"/>
        <v>21.077000000000012</v>
      </c>
      <c r="K13" s="39">
        <f t="shared" si="12"/>
        <v>61.855999999999987</v>
      </c>
      <c r="L13" s="39">
        <f t="shared" si="12"/>
        <v>172.50800000000007</v>
      </c>
      <c r="M13" s="39">
        <f t="shared" si="12"/>
        <v>88.115000000000009</v>
      </c>
      <c r="N13" s="39">
        <f t="shared" si="12"/>
        <v>95.916000000000011</v>
      </c>
      <c r="O13" s="39">
        <f t="shared" si="12"/>
        <v>138.46200000000002</v>
      </c>
      <c r="P13" s="39">
        <f t="shared" si="12"/>
        <v>150.71799999999999</v>
      </c>
      <c r="Q13" s="39">
        <f t="shared" si="12"/>
        <v>91.930999999999969</v>
      </c>
      <c r="R13" s="39">
        <f t="shared" si="12"/>
        <v>106.318</v>
      </c>
      <c r="S13" s="39">
        <f t="shared" si="12"/>
        <v>223.61599999999999</v>
      </c>
      <c r="T13" s="39">
        <f t="shared" si="12"/>
        <v>246.98099999999994</v>
      </c>
      <c r="U13" s="39">
        <f t="shared" si="12"/>
        <v>105.11799999999998</v>
      </c>
      <c r="V13" s="39">
        <f t="shared" si="12"/>
        <v>145.57000000000002</v>
      </c>
      <c r="W13" s="39">
        <f t="shared" si="12"/>
        <v>246.51900000000006</v>
      </c>
      <c r="X13" s="39">
        <f t="shared" si="12"/>
        <v>313.83699999999999</v>
      </c>
      <c r="Y13" s="39">
        <f t="shared" si="12"/>
        <v>278.03399999999999</v>
      </c>
      <c r="Z13" s="39">
        <f t="shared" si="12"/>
        <v>255.92400000000001</v>
      </c>
      <c r="AA13" s="39">
        <f t="shared" si="12"/>
        <v>310.04199999999997</v>
      </c>
      <c r="AB13" s="39">
        <f t="shared" si="12"/>
        <v>419.84799999999996</v>
      </c>
      <c r="AC13" s="39">
        <f t="shared" si="12"/>
        <v>285.89</v>
      </c>
      <c r="AD13" s="39">
        <f t="shared" si="12"/>
        <v>290.64</v>
      </c>
      <c r="AE13" s="39">
        <f t="shared" si="12"/>
        <v>386.71499999999986</v>
      </c>
      <c r="AF13" s="39">
        <f t="shared" si="12"/>
        <v>424.21099999999979</v>
      </c>
      <c r="AG13" s="39">
        <f t="shared" si="12"/>
        <v>319.06000000000006</v>
      </c>
      <c r="AH13" s="39">
        <f t="shared" si="12"/>
        <v>351.00299999999999</v>
      </c>
      <c r="AI13" s="39">
        <f t="shared" si="12"/>
        <v>547.16199999999992</v>
      </c>
      <c r="AJ13" s="39">
        <f t="shared" si="12"/>
        <v>625.77300000000037</v>
      </c>
      <c r="AK13" s="39">
        <f>SUM(AK10:AK12)</f>
        <v>461.85649999999998</v>
      </c>
      <c r="AM13" s="39">
        <f t="shared" si="11"/>
        <v>123.10299999999999</v>
      </c>
      <c r="AN13" s="39">
        <f t="shared" si="11"/>
        <v>293.38900000000007</v>
      </c>
      <c r="AO13" s="39">
        <f t="shared" si="11"/>
        <v>473.21100000000001</v>
      </c>
      <c r="AP13" s="39">
        <f t="shared" si="11"/>
        <v>668.84599999999989</v>
      </c>
      <c r="AQ13" s="39">
        <f t="shared" si="11"/>
        <v>811.0440000000001</v>
      </c>
      <c r="AR13" s="39">
        <f t="shared" si="11"/>
        <v>1263.848</v>
      </c>
      <c r="AS13" s="39">
        <f t="shared" si="11"/>
        <v>1387.4559999999997</v>
      </c>
      <c r="AT13" s="39">
        <f t="shared" si="11"/>
        <v>1842.9980000000003</v>
      </c>
      <c r="AU13" s="39">
        <f t="shared" si="11"/>
        <v>461.85649999999998</v>
      </c>
    </row>
    <row r="14" spans="2:47" ht="14.5" customHeight="1">
      <c r="B14" s="48" t="s">
        <v>283</v>
      </c>
      <c r="C14" s="49"/>
      <c r="D14" s="49"/>
      <c r="E14" s="124">
        <f>SUM(E15:E16)</f>
        <v>-4.1000000000000005</v>
      </c>
      <c r="F14" s="124">
        <f t="shared" ref="F14:AJ14" si="13">SUM(F15:F16)</f>
        <v>-4.2789999999999999</v>
      </c>
      <c r="G14" s="124">
        <f t="shared" si="13"/>
        <v>-4.66</v>
      </c>
      <c r="H14" s="124">
        <f t="shared" si="13"/>
        <v>-4.6800000000000015</v>
      </c>
      <c r="I14" s="124">
        <f t="shared" si="13"/>
        <v>-4.4889999999999999</v>
      </c>
      <c r="J14" s="124">
        <f t="shared" si="13"/>
        <v>-7.4640000000000004</v>
      </c>
      <c r="K14" s="124">
        <f t="shared" si="13"/>
        <v>-7.5440000000000005</v>
      </c>
      <c r="L14" s="124">
        <f t="shared" si="13"/>
        <v>-20.167999999999999</v>
      </c>
      <c r="M14" s="124">
        <f t="shared" si="13"/>
        <v>-10.071999999999999</v>
      </c>
      <c r="N14" s="124">
        <f t="shared" si="13"/>
        <v>-13.780999999999999</v>
      </c>
      <c r="O14" s="124">
        <f t="shared" si="13"/>
        <v>-14.919</v>
      </c>
      <c r="P14" s="124">
        <f t="shared" si="13"/>
        <v>-14.370999999999999</v>
      </c>
      <c r="Q14" s="124">
        <f t="shared" si="13"/>
        <v>-14.250999999999999</v>
      </c>
      <c r="R14" s="124">
        <f t="shared" si="13"/>
        <v>-16.239000000000001</v>
      </c>
      <c r="S14" s="124">
        <f t="shared" si="13"/>
        <v>-23.716000000000001</v>
      </c>
      <c r="T14" s="124">
        <f t="shared" si="13"/>
        <v>-32.025000000000006</v>
      </c>
      <c r="U14" s="124">
        <f t="shared" si="13"/>
        <v>-30.603999999999999</v>
      </c>
      <c r="V14" s="124">
        <f t="shared" si="13"/>
        <v>-33.704999999999998</v>
      </c>
      <c r="W14" s="124">
        <f t="shared" si="13"/>
        <v>-35.066000000000003</v>
      </c>
      <c r="X14" s="124">
        <f t="shared" si="13"/>
        <v>-43.852999999999994</v>
      </c>
      <c r="Y14" s="124">
        <f t="shared" si="13"/>
        <v>-63.040999999999997</v>
      </c>
      <c r="Z14" s="124">
        <f t="shared" si="13"/>
        <v>-74.122</v>
      </c>
      <c r="AA14" s="124">
        <f t="shared" si="13"/>
        <v>-80.094999999999999</v>
      </c>
      <c r="AB14" s="124">
        <f t="shared" si="13"/>
        <v>-47.362999999999992</v>
      </c>
      <c r="AC14" s="124">
        <f t="shared" si="13"/>
        <v>-81.992000000000004</v>
      </c>
      <c r="AD14" s="124">
        <f t="shared" si="13"/>
        <v>-79.343999999999994</v>
      </c>
      <c r="AE14" s="124">
        <f t="shared" si="13"/>
        <v>-85.153999999999996</v>
      </c>
      <c r="AF14" s="124">
        <f t="shared" si="13"/>
        <v>-77.364000000000004</v>
      </c>
      <c r="AG14" s="124">
        <f t="shared" si="13"/>
        <v>-83.5</v>
      </c>
      <c r="AH14" s="124">
        <f t="shared" si="13"/>
        <v>-92.824000000000012</v>
      </c>
      <c r="AI14" s="124">
        <f t="shared" si="13"/>
        <v>-73.978999999999999</v>
      </c>
      <c r="AJ14" s="124">
        <f t="shared" si="13"/>
        <v>-114.6255</v>
      </c>
      <c r="AK14" s="124">
        <f>SUM(AK15:AK16)</f>
        <v>-114.7195</v>
      </c>
      <c r="AM14" s="124">
        <f t="shared" si="11"/>
        <v>-17.719000000000001</v>
      </c>
      <c r="AN14" s="124">
        <f t="shared" si="11"/>
        <v>-39.664999999999999</v>
      </c>
      <c r="AO14" s="124">
        <f t="shared" si="11"/>
        <v>-53.143000000000001</v>
      </c>
      <c r="AP14" s="124">
        <f t="shared" si="11"/>
        <v>-86.231000000000009</v>
      </c>
      <c r="AQ14" s="124">
        <f t="shared" si="11"/>
        <v>-143.22800000000001</v>
      </c>
      <c r="AR14" s="124">
        <f t="shared" si="11"/>
        <v>-264.62099999999998</v>
      </c>
      <c r="AS14" s="124">
        <f t="shared" si="11"/>
        <v>-323.85400000000004</v>
      </c>
      <c r="AT14" s="124">
        <f t="shared" si="11"/>
        <v>-364.92849999999999</v>
      </c>
      <c r="AU14" s="124">
        <f t="shared" si="11"/>
        <v>-114.7195</v>
      </c>
    </row>
    <row r="15" spans="2:47" ht="14.5" customHeight="1">
      <c r="B15" s="30" t="s">
        <v>284</v>
      </c>
      <c r="E15" s="29">
        <v>-2.6510000000000002</v>
      </c>
      <c r="F15" s="29">
        <v>-2.5959999999999996</v>
      </c>
      <c r="G15" s="29">
        <v>-3.2160000000000002</v>
      </c>
      <c r="H15" s="29">
        <v>-3.3400000000000016</v>
      </c>
      <c r="I15" s="29">
        <v>-2.8919999999999999</v>
      </c>
      <c r="J15" s="29">
        <v>-5.0990000000000002</v>
      </c>
      <c r="K15" s="29">
        <v>-5.1280000000000001</v>
      </c>
      <c r="L15" s="29">
        <v>-15.345000000000001</v>
      </c>
      <c r="M15" s="29">
        <v>-5.8999999999999995</v>
      </c>
      <c r="N15" s="29">
        <v>-8.9039999999999999</v>
      </c>
      <c r="O15" s="29">
        <v>-10.5</v>
      </c>
      <c r="P15" s="29">
        <v>-9.9329999999999998</v>
      </c>
      <c r="Q15" s="29">
        <v>-8.8089999999999993</v>
      </c>
      <c r="R15" s="29">
        <v>-9.952</v>
      </c>
      <c r="S15" s="29">
        <v>-13.622999999999999</v>
      </c>
      <c r="T15" s="29">
        <v>-20.702000000000002</v>
      </c>
      <c r="U15" s="29">
        <v>-19.584</v>
      </c>
      <c r="V15" s="29">
        <v>-21.358000000000001</v>
      </c>
      <c r="W15" s="29">
        <v>-22.861999999999998</v>
      </c>
      <c r="X15" s="29">
        <v>-29.213999999999999</v>
      </c>
      <c r="Y15" s="29">
        <v>-44.814</v>
      </c>
      <c r="Z15" s="29">
        <v>-54.254000000000005</v>
      </c>
      <c r="AA15" s="29">
        <v>-60.143000000000001</v>
      </c>
      <c r="AB15" s="29">
        <v>-20.407999999999994</v>
      </c>
      <c r="AC15" s="29">
        <v>-59.856999999999999</v>
      </c>
      <c r="AD15" s="29">
        <v>-58.882999999999996</v>
      </c>
      <c r="AE15" s="29">
        <v>-60.960999999999999</v>
      </c>
      <c r="AF15" s="29">
        <v>-50.73</v>
      </c>
      <c r="AG15" s="29">
        <v>-55.527000000000001</v>
      </c>
      <c r="AH15" s="29">
        <v>-62.521000000000001</v>
      </c>
      <c r="AI15" s="29">
        <v>-42.002000000000002</v>
      </c>
      <c r="AJ15" s="29">
        <v>-82.335499999999996</v>
      </c>
      <c r="AK15" s="29">
        <v>-82.662499999999994</v>
      </c>
      <c r="AM15" s="29">
        <f t="shared" si="11"/>
        <v>-11.803000000000003</v>
      </c>
      <c r="AN15" s="29">
        <f t="shared" si="11"/>
        <v>-28.463999999999999</v>
      </c>
      <c r="AO15" s="29">
        <f t="shared" si="11"/>
        <v>-35.236999999999995</v>
      </c>
      <c r="AP15" s="29">
        <f t="shared" si="11"/>
        <v>-53.085999999999999</v>
      </c>
      <c r="AQ15" s="29">
        <f t="shared" si="11"/>
        <v>-93.018000000000001</v>
      </c>
      <c r="AR15" s="29">
        <f t="shared" si="11"/>
        <v>-179.619</v>
      </c>
      <c r="AS15" s="29">
        <f t="shared" si="11"/>
        <v>-230.43099999999998</v>
      </c>
      <c r="AT15" s="29">
        <f t="shared" si="11"/>
        <v>-242.38550000000001</v>
      </c>
      <c r="AU15" s="29">
        <f t="shared" si="11"/>
        <v>-82.662499999999994</v>
      </c>
    </row>
    <row r="16" spans="2:47" ht="14.5" customHeight="1">
      <c r="B16" s="30" t="s">
        <v>285</v>
      </c>
      <c r="E16" s="29">
        <v>-1.4490000000000001</v>
      </c>
      <c r="F16" s="29">
        <v>-1.6830000000000001</v>
      </c>
      <c r="G16" s="29">
        <v>-1.4439999999999995</v>
      </c>
      <c r="H16" s="29">
        <v>-1.34</v>
      </c>
      <c r="I16" s="29">
        <v>-1.597</v>
      </c>
      <c r="J16" s="29">
        <v>-2.3650000000000002</v>
      </c>
      <c r="K16" s="29">
        <v>-2.4159999999999999</v>
      </c>
      <c r="L16" s="29">
        <v>-4.8230000000000004</v>
      </c>
      <c r="M16" s="29">
        <v>-4.1719999999999997</v>
      </c>
      <c r="N16" s="29">
        <v>-4.8769999999999998</v>
      </c>
      <c r="O16" s="29">
        <v>-4.4189999999999996</v>
      </c>
      <c r="P16" s="29">
        <v>-4.4379999999999997</v>
      </c>
      <c r="Q16" s="29">
        <v>-5.4420000000000002</v>
      </c>
      <c r="R16" s="29">
        <v>-6.2869999999999999</v>
      </c>
      <c r="S16" s="29">
        <v>-10.093</v>
      </c>
      <c r="T16" s="29">
        <v>-11.323</v>
      </c>
      <c r="U16" s="29">
        <v>-11.02</v>
      </c>
      <c r="V16" s="29">
        <v>-12.347</v>
      </c>
      <c r="W16" s="29">
        <v>-12.204000000000001</v>
      </c>
      <c r="X16" s="29">
        <v>-14.638999999999999</v>
      </c>
      <c r="Y16" s="29">
        <v>-18.227</v>
      </c>
      <c r="Z16" s="29">
        <v>-19.867999999999999</v>
      </c>
      <c r="AA16" s="29">
        <v>-19.952000000000002</v>
      </c>
      <c r="AB16" s="29">
        <v>-26.954999999999998</v>
      </c>
      <c r="AC16" s="29">
        <v>-22.135000000000002</v>
      </c>
      <c r="AD16" s="29">
        <v>-20.460999999999999</v>
      </c>
      <c r="AE16" s="29">
        <v>-24.192999999999998</v>
      </c>
      <c r="AF16" s="29">
        <v>-26.634</v>
      </c>
      <c r="AG16" s="29">
        <v>-27.972999999999999</v>
      </c>
      <c r="AH16" s="29">
        <v>-30.303000000000004</v>
      </c>
      <c r="AI16" s="29">
        <v>-31.976999999999997</v>
      </c>
      <c r="AJ16" s="29">
        <v>-32.290000000000006</v>
      </c>
      <c r="AK16" s="29">
        <v>-32.057000000000002</v>
      </c>
      <c r="AM16" s="29">
        <f t="shared" si="11"/>
        <v>-5.9159999999999995</v>
      </c>
      <c r="AN16" s="29">
        <f t="shared" si="11"/>
        <v>-11.201000000000001</v>
      </c>
      <c r="AO16" s="29">
        <f t="shared" si="11"/>
        <v>-17.905999999999999</v>
      </c>
      <c r="AP16" s="29">
        <f t="shared" si="11"/>
        <v>-33.144999999999996</v>
      </c>
      <c r="AQ16" s="29">
        <f t="shared" si="11"/>
        <v>-50.209999999999994</v>
      </c>
      <c r="AR16" s="29">
        <f t="shared" si="11"/>
        <v>-85.001999999999995</v>
      </c>
      <c r="AS16" s="29">
        <f t="shared" si="11"/>
        <v>-93.423000000000002</v>
      </c>
      <c r="AT16" s="29">
        <f t="shared" si="11"/>
        <v>-122.54300000000001</v>
      </c>
      <c r="AU16" s="29">
        <f t="shared" si="11"/>
        <v>-32.057000000000002</v>
      </c>
    </row>
    <row r="17" spans="2:47" ht="14.5" customHeight="1">
      <c r="B17" s="48" t="s">
        <v>286</v>
      </c>
      <c r="C17" s="49"/>
      <c r="D17" s="49"/>
      <c r="E17" s="124">
        <v>-1.8749999999999998</v>
      </c>
      <c r="F17" s="124">
        <v>-2.294</v>
      </c>
      <c r="G17" s="124">
        <v>-2.319</v>
      </c>
      <c r="H17" s="124">
        <v>-4.1580000000000004</v>
      </c>
      <c r="I17" s="124">
        <v>-1.9939999999999998</v>
      </c>
      <c r="J17" s="124">
        <v>-5.4359999999999999</v>
      </c>
      <c r="K17" s="124">
        <v>-7.43</v>
      </c>
      <c r="L17" s="124">
        <v>-12.244999999999999</v>
      </c>
      <c r="M17" s="124">
        <v>-10.41</v>
      </c>
      <c r="N17" s="124">
        <v>-11.989000000000001</v>
      </c>
      <c r="O17" s="124">
        <v>-9.0400000000000009</v>
      </c>
      <c r="P17" s="124">
        <v>-8.4409999999999989</v>
      </c>
      <c r="Q17" s="124">
        <v>-8.4499999999999993</v>
      </c>
      <c r="R17" s="124">
        <v>-8.093</v>
      </c>
      <c r="S17" s="124">
        <v>-9.2180000000000017</v>
      </c>
      <c r="T17" s="124">
        <v>-12.906000000000001</v>
      </c>
      <c r="U17" s="124">
        <v>-9.7100000000000009</v>
      </c>
      <c r="V17" s="124">
        <v>-13.823</v>
      </c>
      <c r="W17" s="124">
        <v>-13.145</v>
      </c>
      <c r="X17" s="124">
        <v>-21.344000000000001</v>
      </c>
      <c r="Y17" s="124">
        <v>-21.116</v>
      </c>
      <c r="Z17" s="124">
        <v>-17.649000000000004</v>
      </c>
      <c r="AA17" s="124">
        <v>-18.927</v>
      </c>
      <c r="AB17" s="124">
        <v>-45.001000000000005</v>
      </c>
      <c r="AC17" s="124">
        <v>-35.342999999999996</v>
      </c>
      <c r="AD17" s="124">
        <v>-36.35</v>
      </c>
      <c r="AE17" s="124">
        <v>-38.496999999999993</v>
      </c>
      <c r="AF17" s="124">
        <v>-18.549999999999997</v>
      </c>
      <c r="AG17" s="124">
        <v>-26.437999999999995</v>
      </c>
      <c r="AH17" s="124">
        <v>-33.630000000000003</v>
      </c>
      <c r="AI17" s="124">
        <v>-48.442999999999998</v>
      </c>
      <c r="AJ17" s="124">
        <v>-52.579000000000008</v>
      </c>
      <c r="AK17" s="124">
        <v>-31.111000000000001</v>
      </c>
      <c r="AM17" s="124">
        <f t="shared" si="11"/>
        <v>-10.646000000000001</v>
      </c>
      <c r="AN17" s="124">
        <f t="shared" si="11"/>
        <v>-27.104999999999997</v>
      </c>
      <c r="AO17" s="124">
        <f t="shared" si="11"/>
        <v>-39.879999999999995</v>
      </c>
      <c r="AP17" s="124">
        <f t="shared" si="11"/>
        <v>-38.667000000000002</v>
      </c>
      <c r="AQ17" s="124">
        <f t="shared" si="11"/>
        <v>-58.021999999999998</v>
      </c>
      <c r="AR17" s="124">
        <f t="shared" si="11"/>
        <v>-102.69300000000001</v>
      </c>
      <c r="AS17" s="124">
        <f t="shared" si="11"/>
        <v>-128.74</v>
      </c>
      <c r="AT17" s="124">
        <f t="shared" si="11"/>
        <v>-161.09</v>
      </c>
      <c r="AU17" s="124">
        <f t="shared" si="11"/>
        <v>-31.111000000000001</v>
      </c>
    </row>
    <row r="18" spans="2:47" ht="14.5" customHeight="1">
      <c r="B18" s="48" t="s">
        <v>287</v>
      </c>
      <c r="C18" s="49"/>
      <c r="D18" s="49"/>
      <c r="E18" s="124">
        <v>5.7000000000000002E-2</v>
      </c>
      <c r="F18" s="124">
        <v>0.02</v>
      </c>
      <c r="G18" s="124">
        <v>-1.4999999999999999E-2</v>
      </c>
      <c r="H18" s="124">
        <v>-0.08</v>
      </c>
      <c r="I18" s="124">
        <v>-0.121</v>
      </c>
      <c r="J18" s="124">
        <v>0.35899999999999999</v>
      </c>
      <c r="K18" s="124">
        <v>-0.217</v>
      </c>
      <c r="L18" s="124">
        <v>62.171999999999997</v>
      </c>
      <c r="M18" s="124">
        <v>-3.3000000000000002E-2</v>
      </c>
      <c r="N18" s="124">
        <v>-1.22</v>
      </c>
      <c r="O18" s="124">
        <v>0.97699999999999998</v>
      </c>
      <c r="P18" s="124">
        <v>18.997</v>
      </c>
      <c r="Q18" s="124">
        <v>-0.19600000000000001</v>
      </c>
      <c r="R18" s="124">
        <v>0.25800000000000001</v>
      </c>
      <c r="S18" s="124">
        <v>0.153</v>
      </c>
      <c r="T18" s="124">
        <v>2.7210000000000001</v>
      </c>
      <c r="U18" s="124">
        <v>59.079000000000001</v>
      </c>
      <c r="V18" s="124">
        <v>-1.0109999999999999</v>
      </c>
      <c r="W18" s="124">
        <v>-0.57799999999999996</v>
      </c>
      <c r="X18" s="124">
        <v>125.515</v>
      </c>
      <c r="Y18" s="124">
        <v>2.835</v>
      </c>
      <c r="Z18" s="124">
        <v>0.373</v>
      </c>
      <c r="AA18" s="124">
        <v>2.8210000000000002</v>
      </c>
      <c r="AB18" s="124">
        <v>694.649</v>
      </c>
      <c r="AC18" s="124">
        <v>2.911</v>
      </c>
      <c r="AD18" s="124">
        <v>0.67600000000000016</v>
      </c>
      <c r="AE18" s="124">
        <v>-3.8480000000000003</v>
      </c>
      <c r="AF18" s="124">
        <v>21.661999999999999</v>
      </c>
      <c r="AG18" s="124">
        <v>1.9E-2</v>
      </c>
      <c r="AH18" s="124">
        <v>2.3609999999999998</v>
      </c>
      <c r="AI18" s="124">
        <v>-11.143000000000001</v>
      </c>
      <c r="AJ18" s="124">
        <v>33.040999999999997</v>
      </c>
      <c r="AK18" s="124">
        <v>368.15300000000002</v>
      </c>
      <c r="AM18" s="124">
        <f t="shared" si="11"/>
        <v>-1.8000000000000002E-2</v>
      </c>
      <c r="AN18" s="124">
        <f t="shared" si="11"/>
        <v>62.192999999999998</v>
      </c>
      <c r="AO18" s="124">
        <f t="shared" si="11"/>
        <v>18.721</v>
      </c>
      <c r="AP18" s="124">
        <f t="shared" si="11"/>
        <v>2.9359999999999999</v>
      </c>
      <c r="AQ18" s="124">
        <f t="shared" si="11"/>
        <v>183.005</v>
      </c>
      <c r="AR18" s="124">
        <f t="shared" si="11"/>
        <v>700.678</v>
      </c>
      <c r="AS18" s="124">
        <f t="shared" si="11"/>
        <v>21.401</v>
      </c>
      <c r="AT18" s="124">
        <f t="shared" si="11"/>
        <v>24.277999999999995</v>
      </c>
      <c r="AU18" s="124">
        <f t="shared" si="11"/>
        <v>368.15300000000002</v>
      </c>
    </row>
    <row r="19" spans="2:47" ht="14.5" customHeight="1">
      <c r="B19" s="48" t="s">
        <v>288</v>
      </c>
      <c r="C19" s="49"/>
      <c r="D19" s="49"/>
      <c r="E19" s="124">
        <v>1.4990000000000001</v>
      </c>
      <c r="F19" s="124">
        <v>-3.2829999999999999</v>
      </c>
      <c r="G19" s="124">
        <v>5.9240000000000004</v>
      </c>
      <c r="H19" s="124">
        <v>1.486</v>
      </c>
      <c r="I19" s="124">
        <v>2.2370000000000001</v>
      </c>
      <c r="J19" s="124">
        <v>0.76100000000000001</v>
      </c>
      <c r="K19" s="124">
        <v>0.53400000000000003</v>
      </c>
      <c r="L19" s="124">
        <v>-1E-3</v>
      </c>
      <c r="M19" s="124">
        <v>1.2709999999999999</v>
      </c>
      <c r="N19" s="124">
        <v>1.196</v>
      </c>
      <c r="O19" s="124">
        <v>-0.17699999999999999</v>
      </c>
      <c r="P19" s="124">
        <v>6.82</v>
      </c>
      <c r="Q19" s="124">
        <v>5.6829999999999998</v>
      </c>
      <c r="R19" s="124">
        <v>3.2909999999999999</v>
      </c>
      <c r="S19" s="124">
        <v>9.7370000000000001</v>
      </c>
      <c r="T19" s="124">
        <v>7.6459999999999999</v>
      </c>
      <c r="U19" s="124">
        <v>-0.86199999999999999</v>
      </c>
      <c r="V19" s="124">
        <v>11.047000000000001</v>
      </c>
      <c r="W19" s="124">
        <v>5.5570000000000004</v>
      </c>
      <c r="X19" s="124">
        <v>-6.2489999999999997</v>
      </c>
      <c r="Y19" s="124">
        <v>-3.2080000000000002</v>
      </c>
      <c r="Z19" s="124">
        <v>-24.652999999999999</v>
      </c>
      <c r="AA19" s="124">
        <v>36.49</v>
      </c>
      <c r="AB19" s="124">
        <v>-7.4089999999999998</v>
      </c>
      <c r="AC19" s="124">
        <v>7.4260000000000002</v>
      </c>
      <c r="AD19" s="124">
        <v>4.2639999999999993</v>
      </c>
      <c r="AE19" s="124">
        <v>23.876000000000005</v>
      </c>
      <c r="AF19" s="124">
        <v>9.2879999999999967</v>
      </c>
      <c r="AG19" s="124">
        <v>18.643000000000001</v>
      </c>
      <c r="AH19" s="124">
        <v>7.3580000000000005</v>
      </c>
      <c r="AI19" s="124">
        <v>30.514999999999997</v>
      </c>
      <c r="AJ19" s="124">
        <v>26.422999999999995</v>
      </c>
      <c r="AK19" s="124">
        <v>2.915</v>
      </c>
      <c r="AM19" s="124">
        <f t="shared" si="11"/>
        <v>5.6260000000000003</v>
      </c>
      <c r="AN19" s="124">
        <f t="shared" si="11"/>
        <v>3.5310000000000001</v>
      </c>
      <c r="AO19" s="124">
        <f t="shared" si="11"/>
        <v>9.11</v>
      </c>
      <c r="AP19" s="124">
        <f t="shared" si="11"/>
        <v>26.356999999999999</v>
      </c>
      <c r="AQ19" s="124">
        <f t="shared" si="11"/>
        <v>9.4930000000000021</v>
      </c>
      <c r="AR19" s="124">
        <f t="shared" si="11"/>
        <v>1.2200000000000051</v>
      </c>
      <c r="AS19" s="124">
        <f t="shared" si="11"/>
        <v>44.853999999999999</v>
      </c>
      <c r="AT19" s="124">
        <f t="shared" si="11"/>
        <v>82.938999999999993</v>
      </c>
      <c r="AU19" s="124">
        <f t="shared" si="11"/>
        <v>2.915</v>
      </c>
    </row>
    <row r="20" spans="2:47" ht="14.5" customHeight="1">
      <c r="B20" s="50" t="s">
        <v>289</v>
      </c>
      <c r="C20" s="38"/>
      <c r="D20" s="38"/>
      <c r="E20" s="39">
        <f>SUM(E13:E14,E17:E19)</f>
        <v>22.941999999999993</v>
      </c>
      <c r="F20" s="39">
        <f t="shared" ref="F20:AJ20" si="14">SUM(F13:F14,F17:F19)</f>
        <v>25.129000000000008</v>
      </c>
      <c r="G20" s="39">
        <f t="shared" si="14"/>
        <v>24.436999999999991</v>
      </c>
      <c r="H20" s="39">
        <f t="shared" si="14"/>
        <v>27.837999999999997</v>
      </c>
      <c r="I20" s="39">
        <f t="shared" si="14"/>
        <v>33.58100000000001</v>
      </c>
      <c r="J20" s="39">
        <f t="shared" si="14"/>
        <v>9.2970000000000113</v>
      </c>
      <c r="K20" s="39">
        <f t="shared" si="14"/>
        <v>47.198999999999984</v>
      </c>
      <c r="L20" s="39">
        <f t="shared" si="14"/>
        <v>202.26600000000005</v>
      </c>
      <c r="M20" s="39">
        <f t="shared" si="14"/>
        <v>68.871000000000009</v>
      </c>
      <c r="N20" s="39">
        <f t="shared" si="14"/>
        <v>70.122000000000014</v>
      </c>
      <c r="O20" s="39">
        <f t="shared" si="14"/>
        <v>115.30300000000001</v>
      </c>
      <c r="P20" s="39">
        <f t="shared" si="14"/>
        <v>153.72299999999996</v>
      </c>
      <c r="Q20" s="39">
        <f t="shared" si="14"/>
        <v>74.716999999999956</v>
      </c>
      <c r="R20" s="39">
        <f t="shared" si="14"/>
        <v>85.534999999999982</v>
      </c>
      <c r="S20" s="39">
        <f t="shared" si="14"/>
        <v>200.57199999999997</v>
      </c>
      <c r="T20" s="39">
        <f t="shared" si="14"/>
        <v>212.41699999999992</v>
      </c>
      <c r="U20" s="39">
        <f t="shared" si="14"/>
        <v>123.02099999999999</v>
      </c>
      <c r="V20" s="39">
        <f t="shared" si="14"/>
        <v>108.07800000000003</v>
      </c>
      <c r="W20" s="39">
        <f t="shared" si="14"/>
        <v>203.28700000000003</v>
      </c>
      <c r="X20" s="39">
        <f t="shared" si="14"/>
        <v>367.90599999999995</v>
      </c>
      <c r="Y20" s="39">
        <f t="shared" si="14"/>
        <v>193.50400000000002</v>
      </c>
      <c r="Z20" s="39">
        <f t="shared" si="14"/>
        <v>139.87300000000002</v>
      </c>
      <c r="AA20" s="39">
        <f t="shared" si="14"/>
        <v>250.33099999999999</v>
      </c>
      <c r="AB20" s="39">
        <f t="shared" si="14"/>
        <v>1014.7239999999999</v>
      </c>
      <c r="AC20" s="39">
        <f t="shared" si="14"/>
        <v>178.89199999999997</v>
      </c>
      <c r="AD20" s="39">
        <f t="shared" si="14"/>
        <v>179.886</v>
      </c>
      <c r="AE20" s="39">
        <f t="shared" si="14"/>
        <v>283.09199999999987</v>
      </c>
      <c r="AF20" s="39">
        <f t="shared" si="14"/>
        <v>359.24699999999973</v>
      </c>
      <c r="AG20" s="39">
        <f t="shared" si="14"/>
        <v>227.78400000000008</v>
      </c>
      <c r="AH20" s="39">
        <f t="shared" si="14"/>
        <v>234.26799999999997</v>
      </c>
      <c r="AI20" s="39">
        <f t="shared" si="14"/>
        <v>444.11199999999997</v>
      </c>
      <c r="AJ20" s="39">
        <f t="shared" si="14"/>
        <v>518.03250000000037</v>
      </c>
      <c r="AK20" s="39">
        <f>SUM(AK13:AK14,AK17:AK19)</f>
        <v>687.09400000000005</v>
      </c>
      <c r="AM20" s="39">
        <f t="shared" ref="AM20:AU26" si="15">SUMIF($7:$7,AM$9,20:20)</f>
        <v>100.34599999999998</v>
      </c>
      <c r="AN20" s="39">
        <f t="shared" si="15"/>
        <v>292.34300000000007</v>
      </c>
      <c r="AO20" s="39">
        <f t="shared" si="15"/>
        <v>408.01900000000001</v>
      </c>
      <c r="AP20" s="39">
        <f t="shared" si="15"/>
        <v>573.24099999999987</v>
      </c>
      <c r="AQ20" s="39">
        <f t="shared" si="15"/>
        <v>802.29200000000003</v>
      </c>
      <c r="AR20" s="39">
        <f t="shared" si="15"/>
        <v>1598.432</v>
      </c>
      <c r="AS20" s="39">
        <f t="shared" si="15"/>
        <v>1001.1169999999996</v>
      </c>
      <c r="AT20" s="39">
        <f t="shared" si="15"/>
        <v>1424.1965000000005</v>
      </c>
      <c r="AU20" s="39">
        <f t="shared" si="15"/>
        <v>687.09400000000005</v>
      </c>
    </row>
    <row r="21" spans="2:47" ht="14.5" customHeight="1">
      <c r="B21" s="48" t="s">
        <v>290</v>
      </c>
      <c r="C21" s="49"/>
      <c r="D21" s="49"/>
      <c r="E21" s="124">
        <v>-7.3850000000000007</v>
      </c>
      <c r="F21" s="124">
        <v>-7.3819999999999988</v>
      </c>
      <c r="G21" s="124">
        <v>-7.38</v>
      </c>
      <c r="H21" s="124">
        <v>-7.3860000000000001</v>
      </c>
      <c r="I21" s="124">
        <v>-7.3849999999999998</v>
      </c>
      <c r="J21" s="124">
        <v>-12.747</v>
      </c>
      <c r="K21" s="124">
        <v>-13.184000000000001</v>
      </c>
      <c r="L21" s="124">
        <v>-26.325000000000003</v>
      </c>
      <c r="M21" s="124">
        <v>-29.931000000000001</v>
      </c>
      <c r="N21" s="124">
        <v>-30.030999999999999</v>
      </c>
      <c r="O21" s="124">
        <v>-30.116</v>
      </c>
      <c r="P21" s="124">
        <v>-30.237000000000002</v>
      </c>
      <c r="Q21" s="124">
        <v>-34.677</v>
      </c>
      <c r="R21" s="124">
        <v>-41.323</v>
      </c>
      <c r="S21" s="124">
        <v>-54.176000000000002</v>
      </c>
      <c r="T21" s="124">
        <v>-56.946999999999996</v>
      </c>
      <c r="U21" s="124">
        <v>-58.783000000000001</v>
      </c>
      <c r="V21" s="124">
        <v>-63.836999999999996</v>
      </c>
      <c r="W21" s="124">
        <v>-62.984999999999999</v>
      </c>
      <c r="X21" s="124">
        <v>-77.949999999999989</v>
      </c>
      <c r="Y21" s="124">
        <v>-99.843999999999994</v>
      </c>
      <c r="Z21" s="124">
        <v>-100.008</v>
      </c>
      <c r="AA21" s="124">
        <v>-100.209</v>
      </c>
      <c r="AB21" s="124">
        <v>-101.96299999999999</v>
      </c>
      <c r="AC21" s="124">
        <v>-101.67399999999999</v>
      </c>
      <c r="AD21" s="124">
        <v>-101.74</v>
      </c>
      <c r="AE21" s="124">
        <v>-102.73500000000001</v>
      </c>
      <c r="AF21" s="124">
        <v>-103.511</v>
      </c>
      <c r="AG21" s="124">
        <v>-107.372</v>
      </c>
      <c r="AH21" s="124">
        <v>-116.00700000000001</v>
      </c>
      <c r="AI21" s="124">
        <v>-116.47099999999998</v>
      </c>
      <c r="AJ21" s="124">
        <v>-132.26</v>
      </c>
      <c r="AK21" s="124">
        <v>-160.989</v>
      </c>
      <c r="AM21" s="124">
        <f t="shared" si="15"/>
        <v>-29.532999999999998</v>
      </c>
      <c r="AN21" s="124">
        <f t="shared" si="15"/>
        <v>-59.641000000000005</v>
      </c>
      <c r="AO21" s="124">
        <f t="shared" si="15"/>
        <v>-120.315</v>
      </c>
      <c r="AP21" s="124">
        <f t="shared" si="15"/>
        <v>-187.12299999999999</v>
      </c>
      <c r="AQ21" s="124">
        <f t="shared" si="15"/>
        <v>-263.55500000000001</v>
      </c>
      <c r="AR21" s="124">
        <f t="shared" si="15"/>
        <v>-402.024</v>
      </c>
      <c r="AS21" s="124">
        <f t="shared" si="15"/>
        <v>-409.65999999999997</v>
      </c>
      <c r="AT21" s="124">
        <f t="shared" si="15"/>
        <v>-472.11</v>
      </c>
      <c r="AU21" s="124">
        <f t="shared" si="15"/>
        <v>-160.989</v>
      </c>
    </row>
    <row r="22" spans="2:47" ht="14.5" customHeight="1">
      <c r="B22" s="50" t="s">
        <v>291</v>
      </c>
      <c r="C22" s="38"/>
      <c r="D22" s="38"/>
      <c r="E22" s="39">
        <f>SUM(E20:E21)</f>
        <v>15.556999999999992</v>
      </c>
      <c r="F22" s="39">
        <f t="shared" ref="F22:AJ22" si="16">SUM(F20:F21)</f>
        <v>17.747000000000011</v>
      </c>
      <c r="G22" s="39">
        <f t="shared" si="16"/>
        <v>17.056999999999992</v>
      </c>
      <c r="H22" s="39">
        <f t="shared" si="16"/>
        <v>20.451999999999998</v>
      </c>
      <c r="I22" s="39">
        <f t="shared" si="16"/>
        <v>26.196000000000012</v>
      </c>
      <c r="J22" s="39">
        <f t="shared" si="16"/>
        <v>-3.4499999999999886</v>
      </c>
      <c r="K22" s="39">
        <f t="shared" si="16"/>
        <v>34.014999999999986</v>
      </c>
      <c r="L22" s="39">
        <f t="shared" si="16"/>
        <v>175.94100000000003</v>
      </c>
      <c r="M22" s="39">
        <f t="shared" si="16"/>
        <v>38.940000000000012</v>
      </c>
      <c r="N22" s="39">
        <f t="shared" si="16"/>
        <v>40.091000000000015</v>
      </c>
      <c r="O22" s="39">
        <f t="shared" si="16"/>
        <v>85.187000000000012</v>
      </c>
      <c r="P22" s="39">
        <f t="shared" si="16"/>
        <v>123.48599999999996</v>
      </c>
      <c r="Q22" s="39">
        <f t="shared" si="16"/>
        <v>40.039999999999957</v>
      </c>
      <c r="R22" s="39">
        <f t="shared" si="16"/>
        <v>44.211999999999982</v>
      </c>
      <c r="S22" s="39">
        <f t="shared" si="16"/>
        <v>146.39599999999996</v>
      </c>
      <c r="T22" s="39">
        <f t="shared" si="16"/>
        <v>155.46999999999991</v>
      </c>
      <c r="U22" s="39">
        <f t="shared" si="16"/>
        <v>64.237999999999985</v>
      </c>
      <c r="V22" s="39">
        <f t="shared" si="16"/>
        <v>44.241000000000035</v>
      </c>
      <c r="W22" s="39">
        <f t="shared" si="16"/>
        <v>140.30200000000002</v>
      </c>
      <c r="X22" s="39">
        <f t="shared" si="16"/>
        <v>289.95599999999996</v>
      </c>
      <c r="Y22" s="39">
        <f t="shared" si="16"/>
        <v>93.660000000000025</v>
      </c>
      <c r="Z22" s="39">
        <f t="shared" si="16"/>
        <v>39.865000000000023</v>
      </c>
      <c r="AA22" s="39">
        <f t="shared" si="16"/>
        <v>150.12199999999999</v>
      </c>
      <c r="AB22" s="39">
        <f t="shared" si="16"/>
        <v>912.76099999999997</v>
      </c>
      <c r="AC22" s="39">
        <f t="shared" si="16"/>
        <v>77.217999999999975</v>
      </c>
      <c r="AD22" s="39">
        <f t="shared" si="16"/>
        <v>78.146000000000001</v>
      </c>
      <c r="AE22" s="39">
        <f t="shared" si="16"/>
        <v>180.35699999999986</v>
      </c>
      <c r="AF22" s="39">
        <f t="shared" si="16"/>
        <v>255.73599999999973</v>
      </c>
      <c r="AG22" s="39">
        <f t="shared" si="16"/>
        <v>120.41200000000008</v>
      </c>
      <c r="AH22" s="39">
        <f t="shared" si="16"/>
        <v>118.26099999999997</v>
      </c>
      <c r="AI22" s="39">
        <f t="shared" si="16"/>
        <v>327.64099999999996</v>
      </c>
      <c r="AJ22" s="39">
        <f t="shared" si="16"/>
        <v>385.77250000000038</v>
      </c>
      <c r="AK22" s="39">
        <f>SUM(AK20:AK21)</f>
        <v>526.10500000000002</v>
      </c>
      <c r="AM22" s="39">
        <f t="shared" si="15"/>
        <v>70.812999999999988</v>
      </c>
      <c r="AN22" s="39">
        <f t="shared" si="15"/>
        <v>232.70200000000006</v>
      </c>
      <c r="AO22" s="39">
        <f t="shared" si="15"/>
        <v>287.70400000000001</v>
      </c>
      <c r="AP22" s="39">
        <f t="shared" si="15"/>
        <v>386.11799999999982</v>
      </c>
      <c r="AQ22" s="39">
        <f t="shared" si="15"/>
        <v>538.73699999999997</v>
      </c>
      <c r="AR22" s="39">
        <f t="shared" si="15"/>
        <v>1196.4079999999999</v>
      </c>
      <c r="AS22" s="39">
        <f t="shared" si="15"/>
        <v>591.45699999999954</v>
      </c>
      <c r="AT22" s="39">
        <f t="shared" si="15"/>
        <v>952.08650000000046</v>
      </c>
      <c r="AU22" s="39">
        <f t="shared" si="15"/>
        <v>526.10500000000002</v>
      </c>
    </row>
    <row r="23" spans="2:47" ht="14.5" customHeight="1">
      <c r="B23" s="48" t="s">
        <v>292</v>
      </c>
      <c r="C23" s="49"/>
      <c r="D23" s="49"/>
      <c r="E23" s="124">
        <v>-8.9980000000000011</v>
      </c>
      <c r="F23" s="124">
        <v>-8.4420000000000002</v>
      </c>
      <c r="G23" s="124">
        <v>-9.4309999999999974</v>
      </c>
      <c r="H23" s="124">
        <v>-8.8250000000000011</v>
      </c>
      <c r="I23" s="124">
        <v>-8.0869999999999997</v>
      </c>
      <c r="J23" s="124">
        <v>-23.478999999999999</v>
      </c>
      <c r="K23" s="124">
        <v>-17.422000000000001</v>
      </c>
      <c r="L23" s="124">
        <v>-51.834000000000003</v>
      </c>
      <c r="M23" s="124">
        <v>-51.034999999999997</v>
      </c>
      <c r="N23" s="124">
        <v>-52.778999999999996</v>
      </c>
      <c r="O23" s="124">
        <v>-47.128</v>
      </c>
      <c r="P23" s="124">
        <v>-46.45</v>
      </c>
      <c r="Q23" s="124">
        <v>-58.915999999999997</v>
      </c>
      <c r="R23" s="124">
        <v>-65.7</v>
      </c>
      <c r="S23" s="124">
        <v>-100.92999999999999</v>
      </c>
      <c r="T23" s="124">
        <v>-94.753</v>
      </c>
      <c r="U23" s="124">
        <v>-104.465</v>
      </c>
      <c r="V23" s="124">
        <v>-69.867000000000004</v>
      </c>
      <c r="W23" s="124">
        <v>-95.619</v>
      </c>
      <c r="X23" s="124">
        <v>-147.767</v>
      </c>
      <c r="Y23" s="124">
        <v>-176.696</v>
      </c>
      <c r="Z23" s="124">
        <v>-188.22499999999999</v>
      </c>
      <c r="AA23" s="124">
        <v>-160.506</v>
      </c>
      <c r="AB23" s="124">
        <v>-178.09099999999995</v>
      </c>
      <c r="AC23" s="124">
        <v>-160.078</v>
      </c>
      <c r="AD23" s="124">
        <v>-166.684</v>
      </c>
      <c r="AE23" s="124">
        <v>-117.49999999999996</v>
      </c>
      <c r="AF23" s="124">
        <v>-114.50200000000009</v>
      </c>
      <c r="AG23" s="124">
        <v>-188.27999999999997</v>
      </c>
      <c r="AH23" s="124">
        <v>-201.18199999999999</v>
      </c>
      <c r="AI23" s="124">
        <v>-193.45199999999994</v>
      </c>
      <c r="AJ23" s="124">
        <v>-217.66000000000003</v>
      </c>
      <c r="AK23" s="124">
        <v>-238.852</v>
      </c>
      <c r="AM23" s="124">
        <f t="shared" si="15"/>
        <v>-35.695999999999998</v>
      </c>
      <c r="AN23" s="124">
        <f t="shared" si="15"/>
        <v>-100.822</v>
      </c>
      <c r="AO23" s="124">
        <f t="shared" si="15"/>
        <v>-197.392</v>
      </c>
      <c r="AP23" s="124">
        <f t="shared" si="15"/>
        <v>-320.29899999999998</v>
      </c>
      <c r="AQ23" s="124">
        <f t="shared" si="15"/>
        <v>-417.71800000000002</v>
      </c>
      <c r="AR23" s="124">
        <f t="shared" si="15"/>
        <v>-703.51800000000003</v>
      </c>
      <c r="AS23" s="124">
        <f t="shared" si="15"/>
        <v>-558.76400000000001</v>
      </c>
      <c r="AT23" s="124">
        <f t="shared" si="15"/>
        <v>-800.57400000000007</v>
      </c>
      <c r="AU23" s="124">
        <f t="shared" si="15"/>
        <v>-238.852</v>
      </c>
    </row>
    <row r="24" spans="2:47" ht="14.5" customHeight="1">
      <c r="B24" s="50" t="s">
        <v>293</v>
      </c>
      <c r="C24" s="38"/>
      <c r="D24" s="38"/>
      <c r="E24" s="39">
        <f>SUM(E22:E23)</f>
        <v>6.5589999999999904</v>
      </c>
      <c r="F24" s="39">
        <f t="shared" ref="F24:AJ24" si="17">SUM(F22:F23)</f>
        <v>9.3050000000000104</v>
      </c>
      <c r="G24" s="39">
        <f t="shared" si="17"/>
        <v>7.6259999999999941</v>
      </c>
      <c r="H24" s="39">
        <f t="shared" si="17"/>
        <v>11.626999999999997</v>
      </c>
      <c r="I24" s="39">
        <f t="shared" si="17"/>
        <v>18.109000000000012</v>
      </c>
      <c r="J24" s="39">
        <f t="shared" si="17"/>
        <v>-26.928999999999988</v>
      </c>
      <c r="K24" s="39">
        <f t="shared" si="17"/>
        <v>16.592999999999986</v>
      </c>
      <c r="L24" s="39">
        <f t="shared" si="17"/>
        <v>124.10700000000003</v>
      </c>
      <c r="M24" s="39">
        <f t="shared" si="17"/>
        <v>-12.094999999999985</v>
      </c>
      <c r="N24" s="39">
        <f t="shared" si="17"/>
        <v>-12.687999999999981</v>
      </c>
      <c r="O24" s="39">
        <f t="shared" si="17"/>
        <v>38.059000000000012</v>
      </c>
      <c r="P24" s="39">
        <f t="shared" si="17"/>
        <v>77.035999999999959</v>
      </c>
      <c r="Q24" s="39">
        <f t="shared" si="17"/>
        <v>-18.87600000000004</v>
      </c>
      <c r="R24" s="39">
        <f t="shared" si="17"/>
        <v>-21.488000000000021</v>
      </c>
      <c r="S24" s="39">
        <f t="shared" si="17"/>
        <v>45.465999999999966</v>
      </c>
      <c r="T24" s="39">
        <f t="shared" si="17"/>
        <v>60.716999999999913</v>
      </c>
      <c r="U24" s="39">
        <f t="shared" si="17"/>
        <v>-40.227000000000018</v>
      </c>
      <c r="V24" s="39">
        <f t="shared" si="17"/>
        <v>-25.625999999999969</v>
      </c>
      <c r="W24" s="39">
        <f t="shared" si="17"/>
        <v>44.683000000000021</v>
      </c>
      <c r="X24" s="39">
        <f t="shared" si="17"/>
        <v>142.18899999999996</v>
      </c>
      <c r="Y24" s="39">
        <f t="shared" si="17"/>
        <v>-83.035999999999973</v>
      </c>
      <c r="Z24" s="39">
        <f t="shared" si="17"/>
        <v>-148.35999999999996</v>
      </c>
      <c r="AA24" s="39">
        <f t="shared" si="17"/>
        <v>-10.384000000000015</v>
      </c>
      <c r="AB24" s="39">
        <f t="shared" si="17"/>
        <v>734.67000000000007</v>
      </c>
      <c r="AC24" s="39">
        <f t="shared" si="17"/>
        <v>-82.860000000000028</v>
      </c>
      <c r="AD24" s="39">
        <f t="shared" si="17"/>
        <v>-88.537999999999997</v>
      </c>
      <c r="AE24" s="39">
        <f t="shared" si="17"/>
        <v>62.8569999999999</v>
      </c>
      <c r="AF24" s="39">
        <f t="shared" si="17"/>
        <v>141.23399999999964</v>
      </c>
      <c r="AG24" s="39">
        <f t="shared" si="17"/>
        <v>-67.867999999999896</v>
      </c>
      <c r="AH24" s="39">
        <f t="shared" si="17"/>
        <v>-82.921000000000021</v>
      </c>
      <c r="AI24" s="39">
        <f t="shared" si="17"/>
        <v>134.18900000000002</v>
      </c>
      <c r="AJ24" s="39">
        <f t="shared" si="17"/>
        <v>168.11250000000035</v>
      </c>
      <c r="AK24" s="39">
        <f>SUM(AK22:AK23)</f>
        <v>287.25300000000004</v>
      </c>
      <c r="AM24" s="39">
        <f t="shared" si="15"/>
        <v>35.11699999999999</v>
      </c>
      <c r="AN24" s="39">
        <f t="shared" si="15"/>
        <v>131.88000000000005</v>
      </c>
      <c r="AO24" s="39">
        <f t="shared" si="15"/>
        <v>90.312000000000012</v>
      </c>
      <c r="AP24" s="39">
        <f t="shared" si="15"/>
        <v>65.818999999999818</v>
      </c>
      <c r="AQ24" s="39">
        <f t="shared" si="15"/>
        <v>121.01900000000001</v>
      </c>
      <c r="AR24" s="39">
        <f t="shared" si="15"/>
        <v>492.8900000000001</v>
      </c>
      <c r="AS24" s="39">
        <f t="shared" si="15"/>
        <v>32.692999999999515</v>
      </c>
      <c r="AT24" s="39">
        <f t="shared" si="15"/>
        <v>151.51250000000044</v>
      </c>
      <c r="AU24" s="39">
        <f t="shared" si="15"/>
        <v>287.25300000000004</v>
      </c>
    </row>
    <row r="25" spans="2:47" ht="14.5" customHeight="1">
      <c r="B25" s="51" t="s">
        <v>294</v>
      </c>
      <c r="C25" s="49"/>
      <c r="D25" s="49"/>
      <c r="E25" s="124">
        <v>-1.8340000000000001</v>
      </c>
      <c r="F25" s="124">
        <v>-1.5640000000000001</v>
      </c>
      <c r="G25" s="124">
        <v>-2.3199999999999998</v>
      </c>
      <c r="H25" s="124">
        <v>-2.798</v>
      </c>
      <c r="I25" s="124">
        <v>-3.2109999999999999</v>
      </c>
      <c r="J25" s="124">
        <v>-2.359</v>
      </c>
      <c r="K25" s="124">
        <v>-4.3029999999999999</v>
      </c>
      <c r="L25" s="124">
        <v>-8.891</v>
      </c>
      <c r="M25" s="124">
        <v>-4.8470000000000004</v>
      </c>
      <c r="N25" s="124">
        <v>-7.6840000000000002</v>
      </c>
      <c r="O25" s="124">
        <v>-9.7089999999999996</v>
      </c>
      <c r="P25" s="124">
        <v>-3.2120000000000002</v>
      </c>
      <c r="Q25" s="124">
        <v>-5.0810000000000004</v>
      </c>
      <c r="R25" s="124">
        <v>-3.0190000000000001</v>
      </c>
      <c r="S25" s="124">
        <v>-13.837999999999999</v>
      </c>
      <c r="T25" s="124">
        <v>-11.252000000000001</v>
      </c>
      <c r="U25" s="124">
        <v>-11.473000000000001</v>
      </c>
      <c r="V25" s="124">
        <v>-5.0469999999999997</v>
      </c>
      <c r="W25" s="124">
        <v>-7.1150000000000002</v>
      </c>
      <c r="X25" s="124">
        <v>-32.856000000000002</v>
      </c>
      <c r="Y25" s="124">
        <v>-10.77</v>
      </c>
      <c r="Z25" s="124">
        <v>-11.25</v>
      </c>
      <c r="AA25" s="124">
        <v>-15.363</v>
      </c>
      <c r="AB25" s="124">
        <v>-158.55400000000003</v>
      </c>
      <c r="AC25" s="124">
        <v>-13.045999999999999</v>
      </c>
      <c r="AD25" s="124">
        <v>-4.7250000000000014</v>
      </c>
      <c r="AE25" s="124">
        <v>-18.705999999999996</v>
      </c>
      <c r="AF25" s="124">
        <v>-4.26</v>
      </c>
      <c r="AG25" s="124">
        <v>-16.146000000000001</v>
      </c>
      <c r="AH25" s="124">
        <v>-18.43</v>
      </c>
      <c r="AI25" s="124">
        <v>-31.669000000000004</v>
      </c>
      <c r="AJ25" s="124">
        <v>-23.087999999999994</v>
      </c>
      <c r="AK25" s="124">
        <v>-151.74600000000001</v>
      </c>
      <c r="AM25" s="124">
        <f t="shared" si="15"/>
        <v>-8.516</v>
      </c>
      <c r="AN25" s="124">
        <f t="shared" si="15"/>
        <v>-18.764000000000003</v>
      </c>
      <c r="AO25" s="124">
        <f t="shared" si="15"/>
        <v>-25.452000000000002</v>
      </c>
      <c r="AP25" s="124">
        <f t="shared" si="15"/>
        <v>-33.190000000000005</v>
      </c>
      <c r="AQ25" s="124">
        <f t="shared" si="15"/>
        <v>-56.491</v>
      </c>
      <c r="AR25" s="124">
        <f t="shared" si="15"/>
        <v>-195.93700000000001</v>
      </c>
      <c r="AS25" s="124">
        <f t="shared" si="15"/>
        <v>-40.736999999999995</v>
      </c>
      <c r="AT25" s="124">
        <f t="shared" si="15"/>
        <v>-89.332999999999998</v>
      </c>
      <c r="AU25" s="124">
        <f t="shared" si="15"/>
        <v>-151.74600000000001</v>
      </c>
    </row>
    <row r="26" spans="2:47" ht="14.5" customHeight="1">
      <c r="B26" s="37" t="s">
        <v>295</v>
      </c>
      <c r="C26" s="38"/>
      <c r="D26" s="38"/>
      <c r="E26" s="39">
        <f>SUM(E24:E25)</f>
        <v>4.7249999999999908</v>
      </c>
      <c r="F26" s="39">
        <f t="shared" ref="F26:AJ26" si="18">SUM(F24:F25)</f>
        <v>7.7410000000000103</v>
      </c>
      <c r="G26" s="39">
        <f t="shared" si="18"/>
        <v>5.3059999999999938</v>
      </c>
      <c r="H26" s="39">
        <f t="shared" si="18"/>
        <v>8.8289999999999971</v>
      </c>
      <c r="I26" s="39">
        <f t="shared" si="18"/>
        <v>14.898000000000012</v>
      </c>
      <c r="J26" s="39">
        <f t="shared" si="18"/>
        <v>-29.28799999999999</v>
      </c>
      <c r="K26" s="39">
        <f t="shared" si="18"/>
        <v>12.289999999999985</v>
      </c>
      <c r="L26" s="39">
        <f t="shared" si="18"/>
        <v>115.21600000000002</v>
      </c>
      <c r="M26" s="39">
        <f t="shared" si="18"/>
        <v>-16.941999999999986</v>
      </c>
      <c r="N26" s="39">
        <f t="shared" si="18"/>
        <v>-20.371999999999982</v>
      </c>
      <c r="O26" s="39">
        <f t="shared" si="18"/>
        <v>28.350000000000012</v>
      </c>
      <c r="P26" s="39">
        <f t="shared" si="18"/>
        <v>73.823999999999955</v>
      </c>
      <c r="Q26" s="39">
        <f t="shared" si="18"/>
        <v>-23.95700000000004</v>
      </c>
      <c r="R26" s="39">
        <f t="shared" si="18"/>
        <v>-24.507000000000019</v>
      </c>
      <c r="S26" s="39">
        <f t="shared" si="18"/>
        <v>31.627999999999965</v>
      </c>
      <c r="T26" s="39">
        <f t="shared" si="18"/>
        <v>49.464999999999911</v>
      </c>
      <c r="U26" s="39">
        <f t="shared" si="18"/>
        <v>-51.700000000000017</v>
      </c>
      <c r="V26" s="39">
        <f t="shared" si="18"/>
        <v>-30.67299999999997</v>
      </c>
      <c r="W26" s="39">
        <f t="shared" si="18"/>
        <v>37.568000000000019</v>
      </c>
      <c r="X26" s="39">
        <f t="shared" si="18"/>
        <v>109.33299999999997</v>
      </c>
      <c r="Y26" s="39">
        <f t="shared" si="18"/>
        <v>-93.805999999999969</v>
      </c>
      <c r="Z26" s="39">
        <f t="shared" si="18"/>
        <v>-159.60999999999996</v>
      </c>
      <c r="AA26" s="39">
        <f t="shared" si="18"/>
        <v>-25.747000000000014</v>
      </c>
      <c r="AB26" s="39">
        <f t="shared" si="18"/>
        <v>576.11599999999999</v>
      </c>
      <c r="AC26" s="39">
        <f t="shared" si="18"/>
        <v>-95.906000000000034</v>
      </c>
      <c r="AD26" s="39">
        <f t="shared" si="18"/>
        <v>-93.263000000000005</v>
      </c>
      <c r="AE26" s="39">
        <f t="shared" si="18"/>
        <v>44.150999999999904</v>
      </c>
      <c r="AF26" s="39">
        <f t="shared" si="18"/>
        <v>136.97399999999965</v>
      </c>
      <c r="AG26" s="39">
        <f t="shared" si="18"/>
        <v>-84.013999999999896</v>
      </c>
      <c r="AH26" s="39">
        <f t="shared" si="18"/>
        <v>-101.35100000000003</v>
      </c>
      <c r="AI26" s="39">
        <f t="shared" si="18"/>
        <v>102.52000000000001</v>
      </c>
      <c r="AJ26" s="39">
        <f t="shared" si="18"/>
        <v>145.02450000000036</v>
      </c>
      <c r="AK26" s="39">
        <f>SUM(AK24:AK25)</f>
        <v>135.50700000000003</v>
      </c>
      <c r="AM26" s="39">
        <f t="shared" si="15"/>
        <v>26.600999999999992</v>
      </c>
      <c r="AN26" s="39">
        <f t="shared" si="15"/>
        <v>113.11600000000003</v>
      </c>
      <c r="AO26" s="39">
        <f t="shared" si="15"/>
        <v>64.86</v>
      </c>
      <c r="AP26" s="39">
        <f t="shared" si="15"/>
        <v>32.62899999999982</v>
      </c>
      <c r="AQ26" s="39">
        <f t="shared" si="15"/>
        <v>64.527999999999992</v>
      </c>
      <c r="AR26" s="39">
        <f t="shared" si="15"/>
        <v>296.95300000000003</v>
      </c>
      <c r="AS26" s="39">
        <f t="shared" si="15"/>
        <v>-8.0440000000004943</v>
      </c>
      <c r="AT26" s="39">
        <f t="shared" si="15"/>
        <v>62.179500000000445</v>
      </c>
      <c r="AU26" s="39">
        <f t="shared" si="15"/>
        <v>135.50700000000003</v>
      </c>
    </row>
    <row r="27" spans="2:47" ht="14.5" customHeight="1">
      <c r="AB27" s="42"/>
    </row>
    <row r="28" spans="2:47" ht="14.5" customHeight="1">
      <c r="B28" s="5" t="s">
        <v>296</v>
      </c>
      <c r="C28" s="6"/>
      <c r="D28" s="6"/>
      <c r="E28" s="7" t="str">
        <f t="shared" ref="E28:G28" si="19">MONTH(E$6)/3&amp;"Q"&amp;E$7</f>
        <v>1Q2016</v>
      </c>
      <c r="F28" s="7" t="str">
        <f t="shared" si="19"/>
        <v>2Q2016</v>
      </c>
      <c r="G28" s="7" t="str">
        <f t="shared" si="19"/>
        <v>3Q2016</v>
      </c>
      <c r="H28" s="7" t="str">
        <f>MONTH(H$6)/3&amp;"Q"&amp;H$7</f>
        <v>4Q2016</v>
      </c>
      <c r="I28" s="7" t="str">
        <f t="shared" ref="I28:AJ28" si="20">MONTH(I$6)/3&amp;"Q"&amp;I$7</f>
        <v>1Q2017</v>
      </c>
      <c r="J28" s="7" t="str">
        <f t="shared" si="20"/>
        <v>2Q2017</v>
      </c>
      <c r="K28" s="7" t="str">
        <f t="shared" si="20"/>
        <v>3Q2017</v>
      </c>
      <c r="L28" s="7" t="str">
        <f t="shared" si="20"/>
        <v>4Q2017</v>
      </c>
      <c r="M28" s="7" t="str">
        <f t="shared" si="20"/>
        <v>1Q2018</v>
      </c>
      <c r="N28" s="7" t="str">
        <f t="shared" si="20"/>
        <v>2Q2018</v>
      </c>
      <c r="O28" s="7" t="str">
        <f t="shared" si="20"/>
        <v>3Q2018</v>
      </c>
      <c r="P28" s="7" t="str">
        <f t="shared" si="20"/>
        <v>4Q2018</v>
      </c>
      <c r="Q28" s="7" t="str">
        <f t="shared" si="20"/>
        <v>1Q2019</v>
      </c>
      <c r="R28" s="7" t="str">
        <f t="shared" si="20"/>
        <v>2Q2019</v>
      </c>
      <c r="S28" s="7" t="str">
        <f t="shared" si="20"/>
        <v>3Q2019</v>
      </c>
      <c r="T28" s="7" t="str">
        <f t="shared" si="20"/>
        <v>4Q2019</v>
      </c>
      <c r="U28" s="7" t="str">
        <f t="shared" si="20"/>
        <v>1Q2020</v>
      </c>
      <c r="V28" s="7" t="str">
        <f t="shared" si="20"/>
        <v>2Q2020</v>
      </c>
      <c r="W28" s="7" t="str">
        <f t="shared" si="20"/>
        <v>3Q2020</v>
      </c>
      <c r="X28" s="7" t="str">
        <f t="shared" si="20"/>
        <v>4Q2020</v>
      </c>
      <c r="Y28" s="7" t="str">
        <f t="shared" si="20"/>
        <v>1Q2021</v>
      </c>
      <c r="Z28" s="7" t="str">
        <f t="shared" si="20"/>
        <v>2Q2021</v>
      </c>
      <c r="AA28" s="7" t="str">
        <f t="shared" si="20"/>
        <v>3Q2021</v>
      </c>
      <c r="AB28" s="7" t="str">
        <f t="shared" si="20"/>
        <v>4Q2021</v>
      </c>
      <c r="AC28" s="7" t="str">
        <f t="shared" si="20"/>
        <v>1Q2022</v>
      </c>
      <c r="AD28" s="7" t="str">
        <f t="shared" si="20"/>
        <v>2Q2022</v>
      </c>
      <c r="AE28" s="7" t="str">
        <f t="shared" si="20"/>
        <v>3Q2022</v>
      </c>
      <c r="AF28" s="7" t="str">
        <f t="shared" si="20"/>
        <v>4Q2022</v>
      </c>
      <c r="AG28" s="7" t="str">
        <f t="shared" si="20"/>
        <v>1Q2023</v>
      </c>
      <c r="AH28" s="7" t="str">
        <f t="shared" si="20"/>
        <v>2Q2023</v>
      </c>
      <c r="AI28" s="7" t="str">
        <f t="shared" si="20"/>
        <v>3Q2023</v>
      </c>
      <c r="AJ28" s="7" t="str">
        <f t="shared" si="20"/>
        <v>4Q2023</v>
      </c>
      <c r="AK28" s="7" t="str">
        <f>MONTH(AK$6)/3&amp;"Q"&amp;AK$7</f>
        <v>1Q2024</v>
      </c>
      <c r="AM28" s="6">
        <v>2016</v>
      </c>
      <c r="AN28" s="6">
        <f>AM28+1</f>
        <v>2017</v>
      </c>
      <c r="AO28" s="6">
        <f t="shared" ref="AO28" si="21">AN28+1</f>
        <v>2018</v>
      </c>
      <c r="AP28" s="6">
        <f t="shared" ref="AP28" si="22">AO28+1</f>
        <v>2019</v>
      </c>
      <c r="AQ28" s="6">
        <f t="shared" ref="AQ28" si="23">AP28+1</f>
        <v>2020</v>
      </c>
      <c r="AR28" s="6">
        <f t="shared" ref="AR28" si="24">AQ28+1</f>
        <v>2021</v>
      </c>
      <c r="AS28" s="6">
        <f t="shared" ref="AS28:AU28" si="25">AR28+1</f>
        <v>2022</v>
      </c>
      <c r="AT28" s="6">
        <f t="shared" si="25"/>
        <v>2023</v>
      </c>
      <c r="AU28" s="6">
        <f t="shared" si="25"/>
        <v>2024</v>
      </c>
    </row>
    <row r="29" spans="2:47" ht="14.5" customHeight="1">
      <c r="B29" s="51" t="s">
        <v>282</v>
      </c>
      <c r="C29" s="49"/>
      <c r="D29" s="49"/>
      <c r="E29" s="124">
        <f>E13</f>
        <v>27.360999999999997</v>
      </c>
      <c r="F29" s="124">
        <f t="shared" ref="F29:AJ29" si="26">F13</f>
        <v>34.965000000000011</v>
      </c>
      <c r="G29" s="124">
        <f t="shared" si="26"/>
        <v>25.506999999999991</v>
      </c>
      <c r="H29" s="124">
        <f t="shared" si="26"/>
        <v>35.269999999999996</v>
      </c>
      <c r="I29" s="124">
        <f t="shared" si="26"/>
        <v>37.948000000000008</v>
      </c>
      <c r="J29" s="124">
        <f t="shared" si="26"/>
        <v>21.077000000000012</v>
      </c>
      <c r="K29" s="124">
        <f t="shared" si="26"/>
        <v>61.855999999999987</v>
      </c>
      <c r="L29" s="124">
        <f t="shared" si="26"/>
        <v>172.50800000000007</v>
      </c>
      <c r="M29" s="124">
        <f t="shared" si="26"/>
        <v>88.115000000000009</v>
      </c>
      <c r="N29" s="124">
        <f t="shared" si="26"/>
        <v>95.916000000000011</v>
      </c>
      <c r="O29" s="124">
        <f t="shared" si="26"/>
        <v>138.46200000000002</v>
      </c>
      <c r="P29" s="124">
        <f t="shared" si="26"/>
        <v>150.71799999999999</v>
      </c>
      <c r="Q29" s="124">
        <f t="shared" si="26"/>
        <v>91.930999999999969</v>
      </c>
      <c r="R29" s="124">
        <f t="shared" si="26"/>
        <v>106.318</v>
      </c>
      <c r="S29" s="124">
        <f t="shared" si="26"/>
        <v>223.61599999999999</v>
      </c>
      <c r="T29" s="124">
        <f t="shared" si="26"/>
        <v>246.98099999999994</v>
      </c>
      <c r="U29" s="124">
        <f t="shared" si="26"/>
        <v>105.11799999999998</v>
      </c>
      <c r="V29" s="124">
        <f t="shared" si="26"/>
        <v>145.57000000000002</v>
      </c>
      <c r="W29" s="124">
        <f t="shared" si="26"/>
        <v>246.51900000000006</v>
      </c>
      <c r="X29" s="124">
        <f t="shared" si="26"/>
        <v>313.83699999999999</v>
      </c>
      <c r="Y29" s="124">
        <f t="shared" si="26"/>
        <v>278.03399999999999</v>
      </c>
      <c r="Z29" s="124">
        <f t="shared" si="26"/>
        <v>255.92400000000001</v>
      </c>
      <c r="AA29" s="124">
        <f t="shared" si="26"/>
        <v>310.04199999999997</v>
      </c>
      <c r="AB29" s="124">
        <f t="shared" si="26"/>
        <v>419.84799999999996</v>
      </c>
      <c r="AC29" s="124">
        <f t="shared" si="26"/>
        <v>285.89</v>
      </c>
      <c r="AD29" s="124">
        <f t="shared" si="26"/>
        <v>290.64</v>
      </c>
      <c r="AE29" s="124">
        <f t="shared" si="26"/>
        <v>386.71499999999986</v>
      </c>
      <c r="AF29" s="124">
        <f t="shared" si="26"/>
        <v>424.21099999999979</v>
      </c>
      <c r="AG29" s="124">
        <f t="shared" si="26"/>
        <v>319.06000000000006</v>
      </c>
      <c r="AH29" s="124">
        <f t="shared" si="26"/>
        <v>351.00299999999999</v>
      </c>
      <c r="AI29" s="124">
        <f t="shared" si="26"/>
        <v>547.16199999999992</v>
      </c>
      <c r="AJ29" s="124">
        <f t="shared" si="26"/>
        <v>625.77300000000037</v>
      </c>
      <c r="AK29" s="124">
        <f>AK13</f>
        <v>461.85649999999998</v>
      </c>
      <c r="AM29" s="124">
        <f t="shared" ref="AM29:AU30" si="27">SUMIF($7:$7,AM$9,29:29)</f>
        <v>123.10299999999999</v>
      </c>
      <c r="AN29" s="124">
        <f t="shared" si="27"/>
        <v>293.38900000000007</v>
      </c>
      <c r="AO29" s="124">
        <f t="shared" si="27"/>
        <v>473.21100000000001</v>
      </c>
      <c r="AP29" s="124">
        <f t="shared" si="27"/>
        <v>668.84599999999989</v>
      </c>
      <c r="AQ29" s="124">
        <f t="shared" si="27"/>
        <v>811.0440000000001</v>
      </c>
      <c r="AR29" s="124">
        <f t="shared" si="27"/>
        <v>1263.848</v>
      </c>
      <c r="AS29" s="124">
        <f t="shared" si="27"/>
        <v>1387.4559999999997</v>
      </c>
      <c r="AT29" s="124">
        <f t="shared" si="27"/>
        <v>1842.9980000000003</v>
      </c>
      <c r="AU29" s="124">
        <f t="shared" si="27"/>
        <v>461.85649999999998</v>
      </c>
    </row>
    <row r="30" spans="2:47" ht="14.5" customHeight="1">
      <c r="B30" s="51" t="s">
        <v>853</v>
      </c>
      <c r="C30" s="49"/>
      <c r="D30" s="49"/>
      <c r="E30" s="124">
        <v>0</v>
      </c>
      <c r="F30" s="124">
        <v>0</v>
      </c>
      <c r="G30" s="124">
        <v>0</v>
      </c>
      <c r="H30" s="124">
        <v>0</v>
      </c>
      <c r="I30" s="124">
        <v>0</v>
      </c>
      <c r="J30" s="124">
        <v>0</v>
      </c>
      <c r="K30" s="124">
        <v>0</v>
      </c>
      <c r="L30" s="124">
        <v>0</v>
      </c>
      <c r="M30" s="124">
        <v>0</v>
      </c>
      <c r="N30" s="124">
        <v>0</v>
      </c>
      <c r="O30" s="124">
        <v>0</v>
      </c>
      <c r="P30" s="124">
        <v>0</v>
      </c>
      <c r="Q30" s="124">
        <v>0</v>
      </c>
      <c r="R30" s="124">
        <v>0</v>
      </c>
      <c r="S30" s="124">
        <v>0</v>
      </c>
      <c r="T30" s="124">
        <v>0</v>
      </c>
      <c r="U30" s="124">
        <v>0</v>
      </c>
      <c r="V30" s="124">
        <v>0</v>
      </c>
      <c r="W30" s="124">
        <v>0</v>
      </c>
      <c r="X30" s="124">
        <v>-5.1230000000000002</v>
      </c>
      <c r="Y30" s="124">
        <v>-12.365</v>
      </c>
      <c r="Z30" s="124">
        <v>-12.954000000000001</v>
      </c>
      <c r="AA30" s="124">
        <v>-10.311999999999999</v>
      </c>
      <c r="AB30" s="124">
        <v>-4.4880000000000004</v>
      </c>
      <c r="AC30" s="124">
        <v>0</v>
      </c>
      <c r="AD30" s="124">
        <v>0</v>
      </c>
      <c r="AE30" s="124">
        <v>0</v>
      </c>
      <c r="AF30" s="124">
        <v>0</v>
      </c>
      <c r="AG30" s="124">
        <v>0</v>
      </c>
      <c r="AH30" s="124">
        <v>0</v>
      </c>
      <c r="AI30" s="124">
        <v>0</v>
      </c>
      <c r="AJ30" s="124">
        <v>0</v>
      </c>
      <c r="AK30" s="124">
        <v>0</v>
      </c>
      <c r="AM30" s="124">
        <f t="shared" si="27"/>
        <v>0</v>
      </c>
      <c r="AN30" s="124">
        <f t="shared" si="27"/>
        <v>0</v>
      </c>
      <c r="AO30" s="124">
        <f t="shared" si="27"/>
        <v>0</v>
      </c>
      <c r="AP30" s="124">
        <f t="shared" si="27"/>
        <v>0</v>
      </c>
      <c r="AQ30" s="124">
        <f t="shared" si="27"/>
        <v>-5.1230000000000002</v>
      </c>
      <c r="AR30" s="124">
        <f t="shared" si="27"/>
        <v>-40.119</v>
      </c>
      <c r="AS30" s="124">
        <f t="shared" si="27"/>
        <v>0</v>
      </c>
      <c r="AT30" s="124">
        <f t="shared" si="27"/>
        <v>0</v>
      </c>
      <c r="AU30" s="124">
        <f t="shared" si="27"/>
        <v>0</v>
      </c>
    </row>
    <row r="31" spans="2:47" ht="14.5" customHeight="1">
      <c r="B31" s="51" t="s">
        <v>854</v>
      </c>
      <c r="C31" s="49"/>
      <c r="D31" s="49"/>
      <c r="E31" s="124">
        <v>0</v>
      </c>
      <c r="F31" s="124">
        <v>0</v>
      </c>
      <c r="G31" s="124">
        <v>0</v>
      </c>
      <c r="H31" s="124">
        <v>0</v>
      </c>
      <c r="I31" s="124">
        <v>0</v>
      </c>
      <c r="J31" s="124">
        <v>0</v>
      </c>
      <c r="K31" s="124">
        <v>0</v>
      </c>
      <c r="L31" s="124">
        <v>0</v>
      </c>
      <c r="M31" s="124">
        <v>0</v>
      </c>
      <c r="N31" s="124">
        <v>0</v>
      </c>
      <c r="O31" s="124">
        <v>0</v>
      </c>
      <c r="P31" s="124">
        <v>0</v>
      </c>
      <c r="Q31" s="124">
        <v>0</v>
      </c>
      <c r="R31" s="124">
        <v>0</v>
      </c>
      <c r="S31" s="124">
        <v>0</v>
      </c>
      <c r="T31" s="124">
        <v>0</v>
      </c>
      <c r="U31" s="124">
        <v>0</v>
      </c>
      <c r="V31" s="124">
        <v>0</v>
      </c>
      <c r="W31" s="124">
        <v>0</v>
      </c>
      <c r="X31" s="124">
        <v>0</v>
      </c>
      <c r="Y31" s="124">
        <v>0</v>
      </c>
      <c r="Z31" s="124">
        <v>0</v>
      </c>
      <c r="AA31" s="124">
        <v>0</v>
      </c>
      <c r="AB31" s="124">
        <v>0</v>
      </c>
      <c r="AC31" s="124">
        <v>0</v>
      </c>
      <c r="AD31" s="124">
        <v>0</v>
      </c>
      <c r="AE31" s="124">
        <v>0</v>
      </c>
      <c r="AF31" s="124">
        <v>0</v>
      </c>
      <c r="AG31" s="124">
        <v>0</v>
      </c>
      <c r="AH31" s="124">
        <v>0</v>
      </c>
      <c r="AI31" s="124">
        <v>0</v>
      </c>
      <c r="AJ31" s="124">
        <v>0</v>
      </c>
      <c r="AK31" s="124">
        <v>-10.473749461999999</v>
      </c>
      <c r="AM31" s="124"/>
      <c r="AN31" s="124"/>
      <c r="AO31" s="124"/>
      <c r="AP31" s="124"/>
      <c r="AQ31" s="124"/>
      <c r="AR31" s="124"/>
      <c r="AS31" s="124"/>
      <c r="AT31" s="124"/>
      <c r="AU31" s="124"/>
    </row>
    <row r="32" spans="2:47" ht="14.5" customHeight="1">
      <c r="B32" s="51" t="s">
        <v>297</v>
      </c>
      <c r="C32" s="49"/>
      <c r="D32" s="49"/>
      <c r="E32" s="124">
        <f t="shared" ref="E32:AJ32" si="28">SUM(E33:E36)</f>
        <v>2.9588925000000001</v>
      </c>
      <c r="F32" s="124">
        <f t="shared" si="28"/>
        <v>2.9588925000000001</v>
      </c>
      <c r="G32" s="124">
        <f t="shared" si="28"/>
        <v>2.9588925000000001</v>
      </c>
      <c r="H32" s="124">
        <f t="shared" si="28"/>
        <v>2.9590000000000001</v>
      </c>
      <c r="I32" s="124">
        <f t="shared" si="28"/>
        <v>2.5299999999999998</v>
      </c>
      <c r="J32" s="124">
        <f t="shared" si="28"/>
        <v>2.5299999999999998</v>
      </c>
      <c r="K32" s="124">
        <f t="shared" si="28"/>
        <v>2.5299999999999998</v>
      </c>
      <c r="L32" s="124">
        <f t="shared" si="28"/>
        <v>1.8140000000000001</v>
      </c>
      <c r="M32" s="124">
        <f t="shared" si="28"/>
        <v>2.7349999999999999</v>
      </c>
      <c r="N32" s="124">
        <f t="shared" si="28"/>
        <v>2.609</v>
      </c>
      <c r="O32" s="124">
        <f t="shared" si="28"/>
        <v>3.1429999999999998</v>
      </c>
      <c r="P32" s="124">
        <f t="shared" si="28"/>
        <v>21.131999999999998</v>
      </c>
      <c r="Q32" s="124">
        <f t="shared" si="28"/>
        <v>38.406999999999996</v>
      </c>
      <c r="R32" s="124">
        <f t="shared" si="28"/>
        <v>37.185999999999993</v>
      </c>
      <c r="S32" s="124">
        <f t="shared" si="28"/>
        <v>40.779000000000003</v>
      </c>
      <c r="T32" s="124">
        <f t="shared" si="28"/>
        <v>38.916000000000004</v>
      </c>
      <c r="U32" s="124">
        <f t="shared" si="28"/>
        <v>39.167999999999999</v>
      </c>
      <c r="V32" s="124">
        <f t="shared" si="28"/>
        <v>36.627000000000002</v>
      </c>
      <c r="W32" s="124">
        <f t="shared" si="28"/>
        <v>38.582000000000001</v>
      </c>
      <c r="X32" s="124">
        <f t="shared" si="28"/>
        <v>44.361000000000004</v>
      </c>
      <c r="Y32" s="124">
        <f t="shared" si="28"/>
        <v>53.504000000000005</v>
      </c>
      <c r="Z32" s="124">
        <f t="shared" si="28"/>
        <v>37.124000000000002</v>
      </c>
      <c r="AA32" s="124">
        <f t="shared" si="28"/>
        <v>93.625</v>
      </c>
      <c r="AB32" s="124">
        <f t="shared" si="28"/>
        <v>61.152999999999999</v>
      </c>
      <c r="AC32" s="124">
        <f t="shared" si="28"/>
        <v>63.980000000000004</v>
      </c>
      <c r="AD32" s="124">
        <f t="shared" si="28"/>
        <v>66.723000000000013</v>
      </c>
      <c r="AE32" s="124">
        <f t="shared" si="28"/>
        <v>73.801000000000002</v>
      </c>
      <c r="AF32" s="124">
        <f t="shared" si="28"/>
        <v>68.075999999999993</v>
      </c>
      <c r="AG32" s="124">
        <f t="shared" si="28"/>
        <v>88.936000000000007</v>
      </c>
      <c r="AH32" s="124">
        <f t="shared" si="28"/>
        <v>80.231999999999999</v>
      </c>
      <c r="AI32" s="124">
        <f t="shared" si="28"/>
        <v>92.744</v>
      </c>
      <c r="AJ32" s="124">
        <f t="shared" si="28"/>
        <v>89.943870000000004</v>
      </c>
      <c r="AK32" s="124">
        <f>SUM(AK33:AK36)</f>
        <v>73.21305000000001</v>
      </c>
      <c r="AM32" s="124">
        <f t="shared" ref="AM32:AU37" si="29">SUMIF($7:$7,AM$9,32:32)</f>
        <v>11.835677499999999</v>
      </c>
      <c r="AN32" s="124">
        <f t="shared" si="29"/>
        <v>9.4039999999999999</v>
      </c>
      <c r="AO32" s="124">
        <f t="shared" si="29"/>
        <v>29.618999999999996</v>
      </c>
      <c r="AP32" s="124">
        <f t="shared" si="29"/>
        <v>155.28799999999998</v>
      </c>
      <c r="AQ32" s="124">
        <f t="shared" si="29"/>
        <v>158.738</v>
      </c>
      <c r="AR32" s="124">
        <f t="shared" si="29"/>
        <v>245.40600000000001</v>
      </c>
      <c r="AS32" s="124">
        <f t="shared" si="29"/>
        <v>272.58000000000004</v>
      </c>
      <c r="AT32" s="124">
        <f t="shared" si="29"/>
        <v>351.85587000000004</v>
      </c>
      <c r="AU32" s="124">
        <f t="shared" si="29"/>
        <v>73.21305000000001</v>
      </c>
    </row>
    <row r="33" spans="2:47" ht="14.5" customHeight="1">
      <c r="B33" s="30" t="s">
        <v>298</v>
      </c>
      <c r="E33" s="29">
        <v>0</v>
      </c>
      <c r="F33" s="29">
        <v>0</v>
      </c>
      <c r="G33" s="29">
        <v>0</v>
      </c>
      <c r="H33" s="29">
        <v>0</v>
      </c>
      <c r="I33" s="29">
        <v>0</v>
      </c>
      <c r="J33" s="29">
        <v>0</v>
      </c>
      <c r="K33" s="29">
        <v>0</v>
      </c>
      <c r="L33" s="29">
        <v>0</v>
      </c>
      <c r="M33" s="29">
        <v>0</v>
      </c>
      <c r="N33" s="29">
        <v>0</v>
      </c>
      <c r="O33" s="29">
        <v>0.21099999999999999</v>
      </c>
      <c r="P33" s="29">
        <v>6.9829999999999997</v>
      </c>
      <c r="Q33" s="29">
        <v>0.42499999999999999</v>
      </c>
      <c r="R33" s="29">
        <v>5.5789999999999997</v>
      </c>
      <c r="S33" s="29">
        <v>2.7370000000000001</v>
      </c>
      <c r="T33" s="29">
        <v>0.218</v>
      </c>
      <c r="U33" s="29">
        <v>6.7789999999999999</v>
      </c>
      <c r="V33" s="29">
        <v>3.9409999999999998</v>
      </c>
      <c r="W33" s="29">
        <v>0.24</v>
      </c>
      <c r="X33" s="29">
        <v>0.59799999999999998</v>
      </c>
      <c r="Y33" s="29">
        <v>-5.0780000000000003</v>
      </c>
      <c r="Z33" s="29">
        <v>-17.841000000000001</v>
      </c>
      <c r="AA33" s="29">
        <v>27.765000000000001</v>
      </c>
      <c r="AB33" s="29">
        <v>2.5789999999999997</v>
      </c>
      <c r="AC33" s="29">
        <v>0</v>
      </c>
      <c r="AD33" s="29">
        <v>0</v>
      </c>
      <c r="AE33" s="29">
        <v>0</v>
      </c>
      <c r="AF33" s="29">
        <v>0</v>
      </c>
      <c r="AG33" s="29">
        <v>0</v>
      </c>
      <c r="AH33" s="29">
        <v>0</v>
      </c>
      <c r="AI33" s="29">
        <v>0</v>
      </c>
      <c r="AJ33" s="29">
        <v>0</v>
      </c>
      <c r="AK33" s="29">
        <v>0</v>
      </c>
      <c r="AM33" s="29">
        <f t="shared" si="29"/>
        <v>0</v>
      </c>
      <c r="AN33" s="29">
        <f t="shared" si="29"/>
        <v>0</v>
      </c>
      <c r="AO33" s="29">
        <f t="shared" si="29"/>
        <v>7.194</v>
      </c>
      <c r="AP33" s="29">
        <f t="shared" si="29"/>
        <v>8.9589999999999996</v>
      </c>
      <c r="AQ33" s="29">
        <f t="shared" si="29"/>
        <v>11.558</v>
      </c>
      <c r="AR33" s="29">
        <f t="shared" si="29"/>
        <v>7.4249999999999998</v>
      </c>
      <c r="AS33" s="29">
        <f t="shared" si="29"/>
        <v>0</v>
      </c>
      <c r="AT33" s="29">
        <f t="shared" si="29"/>
        <v>0</v>
      </c>
      <c r="AU33" s="29">
        <f t="shared" si="29"/>
        <v>0</v>
      </c>
    </row>
    <row r="34" spans="2:47" ht="14.5" customHeight="1">
      <c r="B34" s="30" t="s">
        <v>299</v>
      </c>
      <c r="E34" s="29">
        <v>0</v>
      </c>
      <c r="F34" s="29">
        <v>0</v>
      </c>
      <c r="G34" s="29">
        <v>0</v>
      </c>
      <c r="H34" s="29">
        <v>0</v>
      </c>
      <c r="I34" s="29">
        <v>0</v>
      </c>
      <c r="J34" s="29">
        <v>0</v>
      </c>
      <c r="K34" s="29">
        <v>0</v>
      </c>
      <c r="L34" s="29">
        <v>0</v>
      </c>
      <c r="M34" s="29">
        <v>0</v>
      </c>
      <c r="N34" s="29">
        <v>0</v>
      </c>
      <c r="O34" s="29">
        <v>0</v>
      </c>
      <c r="P34" s="29">
        <v>11.494999999999999</v>
      </c>
      <c r="Q34" s="29">
        <v>35.799999999999997</v>
      </c>
      <c r="R34" s="29">
        <v>28.38</v>
      </c>
      <c r="S34" s="29">
        <v>34.457999999999998</v>
      </c>
      <c r="T34" s="29">
        <v>35.219000000000001</v>
      </c>
      <c r="U34" s="29">
        <v>28.602</v>
      </c>
      <c r="V34" s="29">
        <v>29.067</v>
      </c>
      <c r="W34" s="29">
        <v>35.082999999999998</v>
      </c>
      <c r="X34" s="29">
        <v>32.673000000000002</v>
      </c>
      <c r="Y34" s="29">
        <v>34.340000000000003</v>
      </c>
      <c r="Z34" s="29">
        <v>30.43</v>
      </c>
      <c r="AA34" s="29">
        <v>36.386000000000003</v>
      </c>
      <c r="AB34" s="29">
        <v>34.725000000000001</v>
      </c>
      <c r="AC34" s="29">
        <v>37.06</v>
      </c>
      <c r="AD34" s="29">
        <v>36.722000000000001</v>
      </c>
      <c r="AE34" s="29">
        <v>38.521999999999998</v>
      </c>
      <c r="AF34" s="29">
        <v>37.966000000000001</v>
      </c>
      <c r="AG34" s="29">
        <v>42.295000000000002</v>
      </c>
      <c r="AH34" s="29">
        <v>35.475999999999999</v>
      </c>
      <c r="AI34" s="29">
        <v>39.164000000000001</v>
      </c>
      <c r="AJ34" s="29">
        <v>43.286999999999999</v>
      </c>
      <c r="AK34" s="29">
        <v>38.755499999999998</v>
      </c>
      <c r="AM34" s="29">
        <f t="shared" si="29"/>
        <v>0</v>
      </c>
      <c r="AN34" s="29">
        <f t="shared" si="29"/>
        <v>0</v>
      </c>
      <c r="AO34" s="29">
        <f t="shared" si="29"/>
        <v>11.494999999999999</v>
      </c>
      <c r="AP34" s="29">
        <f t="shared" si="29"/>
        <v>133.857</v>
      </c>
      <c r="AQ34" s="29">
        <f t="shared" si="29"/>
        <v>125.425</v>
      </c>
      <c r="AR34" s="29">
        <f t="shared" si="29"/>
        <v>135.881</v>
      </c>
      <c r="AS34" s="29">
        <f t="shared" si="29"/>
        <v>150.27000000000001</v>
      </c>
      <c r="AT34" s="29">
        <f t="shared" si="29"/>
        <v>160.22200000000001</v>
      </c>
      <c r="AU34" s="29">
        <f t="shared" si="29"/>
        <v>38.755499999999998</v>
      </c>
    </row>
    <row r="35" spans="2:47" ht="14.5" customHeight="1">
      <c r="B35" s="30" t="s">
        <v>300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7.569</v>
      </c>
      <c r="Y35" s="29">
        <v>20.042999999999999</v>
      </c>
      <c r="Z35" s="29">
        <v>21.007000000000001</v>
      </c>
      <c r="AA35" s="29">
        <v>26.277999999999999</v>
      </c>
      <c r="AB35" s="29">
        <v>18.773</v>
      </c>
      <c r="AC35" s="29">
        <v>20.741</v>
      </c>
      <c r="AD35" s="29">
        <v>23.949000000000002</v>
      </c>
      <c r="AE35" s="29">
        <v>30.158999999999999</v>
      </c>
      <c r="AF35" s="29">
        <v>24.946999999999999</v>
      </c>
      <c r="AG35" s="29">
        <v>39.899000000000001</v>
      </c>
      <c r="AH35" s="29">
        <v>38.130000000000003</v>
      </c>
      <c r="AI35" s="29">
        <v>48.899000000000001</v>
      </c>
      <c r="AJ35" s="29">
        <v>41.869500000000002</v>
      </c>
      <c r="AK35" s="29">
        <v>29.457000000000001</v>
      </c>
      <c r="AM35" s="29">
        <f t="shared" si="29"/>
        <v>0</v>
      </c>
      <c r="AN35" s="29">
        <f t="shared" si="29"/>
        <v>0</v>
      </c>
      <c r="AO35" s="29">
        <f t="shared" si="29"/>
        <v>0</v>
      </c>
      <c r="AP35" s="29">
        <f t="shared" si="29"/>
        <v>0</v>
      </c>
      <c r="AQ35" s="29">
        <f t="shared" si="29"/>
        <v>7.569</v>
      </c>
      <c r="AR35" s="29">
        <f t="shared" si="29"/>
        <v>86.100999999999999</v>
      </c>
      <c r="AS35" s="29">
        <f t="shared" si="29"/>
        <v>99.795999999999992</v>
      </c>
      <c r="AT35" s="29">
        <f t="shared" si="29"/>
        <v>168.79750000000001</v>
      </c>
      <c r="AU35" s="29">
        <f t="shared" si="29"/>
        <v>29.457000000000001</v>
      </c>
    </row>
    <row r="36" spans="2:47" ht="14.5" customHeight="1">
      <c r="B36" s="30" t="s">
        <v>301</v>
      </c>
      <c r="E36" s="29">
        <v>2.9588925000000001</v>
      </c>
      <c r="F36" s="29">
        <v>2.9588925000000001</v>
      </c>
      <c r="G36" s="29">
        <v>2.9588925000000001</v>
      </c>
      <c r="H36" s="29">
        <v>2.9590000000000001</v>
      </c>
      <c r="I36" s="29">
        <v>2.5299999999999998</v>
      </c>
      <c r="J36" s="29">
        <v>2.5299999999999998</v>
      </c>
      <c r="K36" s="29">
        <v>2.5299999999999998</v>
      </c>
      <c r="L36" s="29">
        <v>1.8140000000000001</v>
      </c>
      <c r="M36" s="29">
        <v>2.7349999999999999</v>
      </c>
      <c r="N36" s="29">
        <v>2.609</v>
      </c>
      <c r="O36" s="29">
        <v>2.9319999999999999</v>
      </c>
      <c r="P36" s="29">
        <v>2.6539999999999999</v>
      </c>
      <c r="Q36" s="29">
        <v>2.1819999999999999</v>
      </c>
      <c r="R36" s="29">
        <v>3.2269999999999999</v>
      </c>
      <c r="S36" s="29">
        <v>3.5840000000000001</v>
      </c>
      <c r="T36" s="29">
        <v>3.4790000000000001</v>
      </c>
      <c r="U36" s="29">
        <v>3.7869999999999999</v>
      </c>
      <c r="V36" s="29">
        <v>3.6190000000000002</v>
      </c>
      <c r="W36" s="29">
        <v>3.2589999999999999</v>
      </c>
      <c r="X36" s="29">
        <v>3.5209999999999999</v>
      </c>
      <c r="Y36" s="29">
        <v>4.1989999999999998</v>
      </c>
      <c r="Z36" s="29">
        <v>3.528</v>
      </c>
      <c r="AA36" s="29">
        <v>3.1960000000000002</v>
      </c>
      <c r="AB36" s="29">
        <v>5.0759999999999996</v>
      </c>
      <c r="AC36" s="29">
        <v>6.1790000000000003</v>
      </c>
      <c r="AD36" s="29">
        <v>6.0519999999999996</v>
      </c>
      <c r="AE36" s="29">
        <v>5.12</v>
      </c>
      <c r="AF36" s="29">
        <v>5.1630000000000003</v>
      </c>
      <c r="AG36" s="29">
        <v>6.742</v>
      </c>
      <c r="AH36" s="29">
        <v>6.6260000000000003</v>
      </c>
      <c r="AI36" s="29">
        <v>4.681</v>
      </c>
      <c r="AJ36" s="29">
        <v>4.7873700000000055</v>
      </c>
      <c r="AK36" s="29">
        <v>5.0005500000000005</v>
      </c>
      <c r="AM36" s="29">
        <f t="shared" si="29"/>
        <v>11.835677499999999</v>
      </c>
      <c r="AN36" s="29">
        <f t="shared" si="29"/>
        <v>9.4039999999999999</v>
      </c>
      <c r="AO36" s="29">
        <f t="shared" si="29"/>
        <v>10.93</v>
      </c>
      <c r="AP36" s="29">
        <f t="shared" si="29"/>
        <v>12.472000000000001</v>
      </c>
      <c r="AQ36" s="29">
        <f t="shared" si="29"/>
        <v>14.186</v>
      </c>
      <c r="AR36" s="29">
        <f t="shared" si="29"/>
        <v>15.998999999999999</v>
      </c>
      <c r="AS36" s="29">
        <f t="shared" si="29"/>
        <v>22.513999999999999</v>
      </c>
      <c r="AT36" s="29">
        <f t="shared" si="29"/>
        <v>22.836370000000006</v>
      </c>
      <c r="AU36" s="29">
        <f t="shared" si="29"/>
        <v>5.0005500000000005</v>
      </c>
    </row>
    <row r="37" spans="2:47" ht="14.5" customHeight="1">
      <c r="B37" s="37" t="s">
        <v>302</v>
      </c>
      <c r="C37" s="38"/>
      <c r="D37" s="38"/>
      <c r="E37" s="39">
        <f>SUM(E29:E32)</f>
        <v>30.319892499999998</v>
      </c>
      <c r="F37" s="39">
        <f t="shared" ref="F37:AJ37" si="30">SUM(F29:F32)</f>
        <v>37.923892500000008</v>
      </c>
      <c r="G37" s="39">
        <f t="shared" si="30"/>
        <v>28.465892499999992</v>
      </c>
      <c r="H37" s="39">
        <f t="shared" si="30"/>
        <v>38.228999999999999</v>
      </c>
      <c r="I37" s="39">
        <f t="shared" si="30"/>
        <v>40.478000000000009</v>
      </c>
      <c r="J37" s="39">
        <f t="shared" si="30"/>
        <v>23.607000000000014</v>
      </c>
      <c r="K37" s="39">
        <f t="shared" si="30"/>
        <v>64.385999999999981</v>
      </c>
      <c r="L37" s="39">
        <f t="shared" si="30"/>
        <v>174.32200000000006</v>
      </c>
      <c r="M37" s="39">
        <f t="shared" si="30"/>
        <v>90.850000000000009</v>
      </c>
      <c r="N37" s="39">
        <f t="shared" si="30"/>
        <v>98.525000000000006</v>
      </c>
      <c r="O37" s="39">
        <f t="shared" si="30"/>
        <v>141.60500000000002</v>
      </c>
      <c r="P37" s="39">
        <f t="shared" si="30"/>
        <v>171.85</v>
      </c>
      <c r="Q37" s="39">
        <f t="shared" si="30"/>
        <v>130.33799999999997</v>
      </c>
      <c r="R37" s="39">
        <f t="shared" si="30"/>
        <v>143.50399999999999</v>
      </c>
      <c r="S37" s="39">
        <f t="shared" si="30"/>
        <v>264.39499999999998</v>
      </c>
      <c r="T37" s="39">
        <f t="shared" si="30"/>
        <v>285.89699999999993</v>
      </c>
      <c r="U37" s="39">
        <f t="shared" si="30"/>
        <v>144.28599999999997</v>
      </c>
      <c r="V37" s="39">
        <f t="shared" si="30"/>
        <v>182.19700000000003</v>
      </c>
      <c r="W37" s="39">
        <f t="shared" si="30"/>
        <v>285.10100000000006</v>
      </c>
      <c r="X37" s="39">
        <f t="shared" si="30"/>
        <v>353.07499999999999</v>
      </c>
      <c r="Y37" s="39">
        <f t="shared" si="30"/>
        <v>319.173</v>
      </c>
      <c r="Z37" s="39">
        <f t="shared" si="30"/>
        <v>280.09399999999999</v>
      </c>
      <c r="AA37" s="39">
        <f t="shared" si="30"/>
        <v>393.35499999999996</v>
      </c>
      <c r="AB37" s="39">
        <f t="shared" si="30"/>
        <v>476.51299999999998</v>
      </c>
      <c r="AC37" s="39">
        <f t="shared" si="30"/>
        <v>349.87</v>
      </c>
      <c r="AD37" s="39">
        <f t="shared" si="30"/>
        <v>357.363</v>
      </c>
      <c r="AE37" s="39">
        <f t="shared" si="30"/>
        <v>460.51599999999985</v>
      </c>
      <c r="AF37" s="39">
        <f t="shared" si="30"/>
        <v>492.28699999999981</v>
      </c>
      <c r="AG37" s="39">
        <f t="shared" si="30"/>
        <v>407.99600000000009</v>
      </c>
      <c r="AH37" s="39">
        <f t="shared" si="30"/>
        <v>431.23500000000001</v>
      </c>
      <c r="AI37" s="39">
        <f t="shared" si="30"/>
        <v>639.90599999999995</v>
      </c>
      <c r="AJ37" s="39">
        <f t="shared" si="30"/>
        <v>715.71687000000043</v>
      </c>
      <c r="AK37" s="39">
        <f>SUM(AK29:AK32)</f>
        <v>524.59580053800005</v>
      </c>
      <c r="AM37" s="39">
        <f t="shared" si="29"/>
        <v>134.93867749999998</v>
      </c>
      <c r="AN37" s="39">
        <f t="shared" si="29"/>
        <v>302.79300000000006</v>
      </c>
      <c r="AO37" s="39">
        <f t="shared" si="29"/>
        <v>502.83000000000004</v>
      </c>
      <c r="AP37" s="39">
        <f t="shared" si="29"/>
        <v>824.1339999999999</v>
      </c>
      <c r="AQ37" s="39">
        <f t="shared" si="29"/>
        <v>964.65900000000011</v>
      </c>
      <c r="AR37" s="39">
        <f t="shared" si="29"/>
        <v>1469.135</v>
      </c>
      <c r="AS37" s="39">
        <f t="shared" si="29"/>
        <v>1660.0359999999996</v>
      </c>
      <c r="AT37" s="39">
        <f t="shared" si="29"/>
        <v>2194.8538700000008</v>
      </c>
      <c r="AU37" s="39">
        <f t="shared" si="29"/>
        <v>524.59580053800005</v>
      </c>
    </row>
    <row r="38" spans="2:47" ht="14.5" customHeight="1">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row>
    <row r="39" spans="2:47" ht="14.5" customHeight="1">
      <c r="B39" s="5" t="s">
        <v>303</v>
      </c>
      <c r="C39" s="6"/>
      <c r="D39" s="6"/>
      <c r="E39" s="7" t="str">
        <f t="shared" ref="E39:G39" si="31">MONTH(E$6)/3&amp;"Q"&amp;E$7</f>
        <v>1Q2016</v>
      </c>
      <c r="F39" s="7" t="str">
        <f t="shared" si="31"/>
        <v>2Q2016</v>
      </c>
      <c r="G39" s="7" t="str">
        <f t="shared" si="31"/>
        <v>3Q2016</v>
      </c>
      <c r="H39" s="7" t="str">
        <f>MONTH(H$6)/3&amp;"Q"&amp;H$7</f>
        <v>4Q2016</v>
      </c>
      <c r="I39" s="7" t="str">
        <f t="shared" ref="I39:AJ39" si="32">MONTH(I$6)/3&amp;"Q"&amp;I$7</f>
        <v>1Q2017</v>
      </c>
      <c r="J39" s="7" t="str">
        <f t="shared" si="32"/>
        <v>2Q2017</v>
      </c>
      <c r="K39" s="7" t="str">
        <f t="shared" si="32"/>
        <v>3Q2017</v>
      </c>
      <c r="L39" s="7" t="str">
        <f t="shared" si="32"/>
        <v>4Q2017</v>
      </c>
      <c r="M39" s="7" t="str">
        <f t="shared" si="32"/>
        <v>1Q2018</v>
      </c>
      <c r="N39" s="7" t="str">
        <f t="shared" si="32"/>
        <v>2Q2018</v>
      </c>
      <c r="O39" s="7" t="str">
        <f t="shared" si="32"/>
        <v>3Q2018</v>
      </c>
      <c r="P39" s="7" t="str">
        <f t="shared" si="32"/>
        <v>4Q2018</v>
      </c>
      <c r="Q39" s="7" t="str">
        <f t="shared" si="32"/>
        <v>1Q2019</v>
      </c>
      <c r="R39" s="7" t="str">
        <f t="shared" si="32"/>
        <v>2Q2019</v>
      </c>
      <c r="S39" s="7" t="str">
        <f t="shared" si="32"/>
        <v>3Q2019</v>
      </c>
      <c r="T39" s="7" t="str">
        <f t="shared" si="32"/>
        <v>4Q2019</v>
      </c>
      <c r="U39" s="7" t="str">
        <f t="shared" si="32"/>
        <v>1Q2020</v>
      </c>
      <c r="V39" s="7" t="str">
        <f t="shared" si="32"/>
        <v>2Q2020</v>
      </c>
      <c r="W39" s="7" t="str">
        <f t="shared" si="32"/>
        <v>3Q2020</v>
      </c>
      <c r="X39" s="7" t="str">
        <f t="shared" si="32"/>
        <v>4Q2020</v>
      </c>
      <c r="Y39" s="7" t="str">
        <f t="shared" si="32"/>
        <v>1Q2021</v>
      </c>
      <c r="Z39" s="7" t="str">
        <f t="shared" si="32"/>
        <v>2Q2021</v>
      </c>
      <c r="AA39" s="7" t="str">
        <f t="shared" si="32"/>
        <v>3Q2021</v>
      </c>
      <c r="AB39" s="7" t="str">
        <f t="shared" si="32"/>
        <v>4Q2021</v>
      </c>
      <c r="AC39" s="7" t="str">
        <f t="shared" si="32"/>
        <v>1Q2022</v>
      </c>
      <c r="AD39" s="7" t="str">
        <f t="shared" si="32"/>
        <v>2Q2022</v>
      </c>
      <c r="AE39" s="7" t="str">
        <f t="shared" si="32"/>
        <v>3Q2022</v>
      </c>
      <c r="AF39" s="7" t="str">
        <f t="shared" si="32"/>
        <v>4Q2022</v>
      </c>
      <c r="AG39" s="7" t="str">
        <f t="shared" si="32"/>
        <v>1Q2023</v>
      </c>
      <c r="AH39" s="7" t="str">
        <f t="shared" si="32"/>
        <v>2Q2023</v>
      </c>
      <c r="AI39" s="7" t="str">
        <f t="shared" si="32"/>
        <v>3Q2023</v>
      </c>
      <c r="AJ39" s="7" t="str">
        <f t="shared" si="32"/>
        <v>4Q2023</v>
      </c>
      <c r="AK39" s="7" t="str">
        <f>MONTH(AK$6)/3&amp;"Q"&amp;AK$7</f>
        <v>1Q2024</v>
      </c>
      <c r="AM39" s="6">
        <v>2016</v>
      </c>
      <c r="AN39" s="6">
        <f>AM39+1</f>
        <v>2017</v>
      </c>
      <c r="AO39" s="6">
        <f t="shared" ref="AO39" si="33">AN39+1</f>
        <v>2018</v>
      </c>
      <c r="AP39" s="6">
        <f t="shared" ref="AP39" si="34">AO39+1</f>
        <v>2019</v>
      </c>
      <c r="AQ39" s="6">
        <f t="shared" ref="AQ39" si="35">AP39+1</f>
        <v>2020</v>
      </c>
      <c r="AR39" s="6">
        <f t="shared" ref="AR39" si="36">AQ39+1</f>
        <v>2021</v>
      </c>
      <c r="AS39" s="6">
        <f t="shared" ref="AS39:AU39" si="37">AR39+1</f>
        <v>2022</v>
      </c>
      <c r="AT39" s="6">
        <f t="shared" si="37"/>
        <v>2023</v>
      </c>
      <c r="AU39" s="6">
        <f t="shared" si="37"/>
        <v>2024</v>
      </c>
    </row>
    <row r="40" spans="2:47" ht="14.5" customHeight="1">
      <c r="B40" s="51" t="s">
        <v>289</v>
      </c>
      <c r="C40" s="49"/>
      <c r="D40" s="49"/>
      <c r="E40" s="124">
        <f>E20</f>
        <v>22.941999999999993</v>
      </c>
      <c r="F40" s="124">
        <f t="shared" ref="F40:AJ40" si="38">F20</f>
        <v>25.129000000000008</v>
      </c>
      <c r="G40" s="124">
        <f t="shared" si="38"/>
        <v>24.436999999999991</v>
      </c>
      <c r="H40" s="124">
        <f t="shared" si="38"/>
        <v>27.837999999999997</v>
      </c>
      <c r="I40" s="124">
        <f t="shared" si="38"/>
        <v>33.58100000000001</v>
      </c>
      <c r="J40" s="124">
        <f t="shared" si="38"/>
        <v>9.2970000000000113</v>
      </c>
      <c r="K40" s="124">
        <f t="shared" si="38"/>
        <v>47.198999999999984</v>
      </c>
      <c r="L40" s="124">
        <f t="shared" si="38"/>
        <v>202.26600000000005</v>
      </c>
      <c r="M40" s="124">
        <f t="shared" si="38"/>
        <v>68.871000000000009</v>
      </c>
      <c r="N40" s="124">
        <f t="shared" si="38"/>
        <v>70.122000000000014</v>
      </c>
      <c r="O40" s="124">
        <f t="shared" si="38"/>
        <v>115.30300000000001</v>
      </c>
      <c r="P40" s="124">
        <f t="shared" si="38"/>
        <v>153.72299999999996</v>
      </c>
      <c r="Q40" s="124">
        <f t="shared" si="38"/>
        <v>74.716999999999956</v>
      </c>
      <c r="R40" s="124">
        <f t="shared" si="38"/>
        <v>85.534999999999982</v>
      </c>
      <c r="S40" s="124">
        <f t="shared" si="38"/>
        <v>200.57199999999997</v>
      </c>
      <c r="T40" s="124">
        <f t="shared" si="38"/>
        <v>212.41699999999992</v>
      </c>
      <c r="U40" s="124">
        <f t="shared" si="38"/>
        <v>123.02099999999999</v>
      </c>
      <c r="V40" s="124">
        <f t="shared" si="38"/>
        <v>108.07800000000003</v>
      </c>
      <c r="W40" s="124">
        <f t="shared" si="38"/>
        <v>203.28700000000003</v>
      </c>
      <c r="X40" s="124">
        <f t="shared" si="38"/>
        <v>367.90599999999995</v>
      </c>
      <c r="Y40" s="124">
        <f t="shared" si="38"/>
        <v>193.50400000000002</v>
      </c>
      <c r="Z40" s="124">
        <f t="shared" si="38"/>
        <v>139.87300000000002</v>
      </c>
      <c r="AA40" s="124">
        <f t="shared" si="38"/>
        <v>250.33099999999999</v>
      </c>
      <c r="AB40" s="124">
        <f t="shared" si="38"/>
        <v>1014.7239999999999</v>
      </c>
      <c r="AC40" s="124">
        <f t="shared" si="38"/>
        <v>178.89199999999997</v>
      </c>
      <c r="AD40" s="124">
        <f t="shared" si="38"/>
        <v>179.886</v>
      </c>
      <c r="AE40" s="124">
        <f t="shared" si="38"/>
        <v>283.09199999999987</v>
      </c>
      <c r="AF40" s="124">
        <f t="shared" si="38"/>
        <v>359.24699999999973</v>
      </c>
      <c r="AG40" s="124">
        <f t="shared" si="38"/>
        <v>227.78400000000008</v>
      </c>
      <c r="AH40" s="124">
        <f t="shared" si="38"/>
        <v>234.26799999999997</v>
      </c>
      <c r="AI40" s="124">
        <f t="shared" si="38"/>
        <v>444.11199999999997</v>
      </c>
      <c r="AJ40" s="124">
        <f t="shared" si="38"/>
        <v>518.03250000000037</v>
      </c>
      <c r="AK40" s="124">
        <f>AK20</f>
        <v>687.09400000000005</v>
      </c>
      <c r="AM40" s="124">
        <f t="shared" ref="AM40:AU43" si="39">SUMIF($7:$7,AM$9,40:40)</f>
        <v>100.34599999999998</v>
      </c>
      <c r="AN40" s="124">
        <f t="shared" si="39"/>
        <v>292.34300000000007</v>
      </c>
      <c r="AO40" s="124">
        <f t="shared" si="39"/>
        <v>408.01900000000001</v>
      </c>
      <c r="AP40" s="124">
        <f t="shared" si="39"/>
        <v>573.24099999999987</v>
      </c>
      <c r="AQ40" s="124">
        <f t="shared" si="39"/>
        <v>802.29200000000003</v>
      </c>
      <c r="AR40" s="124">
        <f t="shared" si="39"/>
        <v>1598.432</v>
      </c>
      <c r="AS40" s="124">
        <f t="shared" si="39"/>
        <v>1001.1169999999996</v>
      </c>
      <c r="AT40" s="124">
        <f t="shared" si="39"/>
        <v>1424.1965000000005</v>
      </c>
      <c r="AU40" s="124">
        <f t="shared" si="39"/>
        <v>687.09400000000005</v>
      </c>
    </row>
    <row r="41" spans="2:47" ht="14.5" customHeight="1">
      <c r="B41" s="51" t="s">
        <v>288</v>
      </c>
      <c r="C41" s="49"/>
      <c r="D41" s="49"/>
      <c r="E41" s="124">
        <f>-E19</f>
        <v>-1.4990000000000001</v>
      </c>
      <c r="F41" s="124">
        <f t="shared" ref="F41:AJ41" si="40">-F19</f>
        <v>3.2829999999999999</v>
      </c>
      <c r="G41" s="124">
        <f t="shared" si="40"/>
        <v>-5.9240000000000004</v>
      </c>
      <c r="H41" s="124">
        <f t="shared" si="40"/>
        <v>-1.486</v>
      </c>
      <c r="I41" s="124">
        <f t="shared" si="40"/>
        <v>-2.2370000000000001</v>
      </c>
      <c r="J41" s="124">
        <f t="shared" si="40"/>
        <v>-0.76100000000000001</v>
      </c>
      <c r="K41" s="124">
        <f t="shared" si="40"/>
        <v>-0.53400000000000003</v>
      </c>
      <c r="L41" s="124">
        <f t="shared" si="40"/>
        <v>1E-3</v>
      </c>
      <c r="M41" s="124">
        <f t="shared" si="40"/>
        <v>-1.2709999999999999</v>
      </c>
      <c r="N41" s="124">
        <f t="shared" si="40"/>
        <v>-1.196</v>
      </c>
      <c r="O41" s="124">
        <f t="shared" si="40"/>
        <v>0.17699999999999999</v>
      </c>
      <c r="P41" s="124">
        <f t="shared" si="40"/>
        <v>-6.82</v>
      </c>
      <c r="Q41" s="124">
        <f t="shared" si="40"/>
        <v>-5.6829999999999998</v>
      </c>
      <c r="R41" s="124">
        <f t="shared" si="40"/>
        <v>-3.2909999999999999</v>
      </c>
      <c r="S41" s="124">
        <f t="shared" si="40"/>
        <v>-9.7370000000000001</v>
      </c>
      <c r="T41" s="124">
        <f t="shared" si="40"/>
        <v>-7.6459999999999999</v>
      </c>
      <c r="U41" s="124">
        <f t="shared" si="40"/>
        <v>0.86199999999999999</v>
      </c>
      <c r="V41" s="124">
        <f t="shared" si="40"/>
        <v>-11.047000000000001</v>
      </c>
      <c r="W41" s="124">
        <f t="shared" si="40"/>
        <v>-5.5570000000000004</v>
      </c>
      <c r="X41" s="124">
        <f t="shared" si="40"/>
        <v>6.2489999999999997</v>
      </c>
      <c r="Y41" s="124">
        <f t="shared" si="40"/>
        <v>3.2080000000000002</v>
      </c>
      <c r="Z41" s="124">
        <f t="shared" si="40"/>
        <v>24.652999999999999</v>
      </c>
      <c r="AA41" s="124">
        <f t="shared" si="40"/>
        <v>-36.49</v>
      </c>
      <c r="AB41" s="124">
        <f t="shared" si="40"/>
        <v>7.4089999999999998</v>
      </c>
      <c r="AC41" s="124">
        <f t="shared" si="40"/>
        <v>-7.4260000000000002</v>
      </c>
      <c r="AD41" s="124">
        <f t="shared" si="40"/>
        <v>-4.2639999999999993</v>
      </c>
      <c r="AE41" s="124">
        <f t="shared" si="40"/>
        <v>-23.876000000000005</v>
      </c>
      <c r="AF41" s="124">
        <f t="shared" si="40"/>
        <v>-9.2879999999999967</v>
      </c>
      <c r="AG41" s="124">
        <f t="shared" si="40"/>
        <v>-18.643000000000001</v>
      </c>
      <c r="AH41" s="124">
        <f t="shared" si="40"/>
        <v>-7.3580000000000005</v>
      </c>
      <c r="AI41" s="124">
        <f t="shared" si="40"/>
        <v>-30.514999999999997</v>
      </c>
      <c r="AJ41" s="124">
        <f t="shared" si="40"/>
        <v>-26.422999999999995</v>
      </c>
      <c r="AK41" s="124">
        <f>-AK19</f>
        <v>-2.915</v>
      </c>
      <c r="AM41" s="124">
        <f t="shared" si="39"/>
        <v>-5.6260000000000003</v>
      </c>
      <c r="AN41" s="124">
        <f t="shared" si="39"/>
        <v>-3.5310000000000001</v>
      </c>
      <c r="AO41" s="124">
        <f t="shared" si="39"/>
        <v>-9.11</v>
      </c>
      <c r="AP41" s="124">
        <f t="shared" si="39"/>
        <v>-26.356999999999999</v>
      </c>
      <c r="AQ41" s="124">
        <f t="shared" si="39"/>
        <v>-9.4930000000000021</v>
      </c>
      <c r="AR41" s="124">
        <f t="shared" si="39"/>
        <v>-1.2200000000000051</v>
      </c>
      <c r="AS41" s="124">
        <f t="shared" si="39"/>
        <v>-44.853999999999999</v>
      </c>
      <c r="AT41" s="124">
        <f t="shared" si="39"/>
        <v>-82.938999999999993</v>
      </c>
      <c r="AU41" s="124">
        <f t="shared" si="39"/>
        <v>-2.915</v>
      </c>
    </row>
    <row r="42" spans="2:47" ht="14.5" customHeight="1">
      <c r="B42" s="51" t="s">
        <v>304</v>
      </c>
      <c r="C42" s="49"/>
      <c r="D42" s="49"/>
      <c r="E42" s="124">
        <v>0</v>
      </c>
      <c r="F42" s="124">
        <v>0</v>
      </c>
      <c r="G42" s="124">
        <v>0</v>
      </c>
      <c r="H42" s="124">
        <v>0</v>
      </c>
      <c r="I42" s="124">
        <v>0</v>
      </c>
      <c r="J42" s="124">
        <v>0</v>
      </c>
      <c r="K42" s="124">
        <v>0</v>
      </c>
      <c r="L42" s="124">
        <v>-61.6</v>
      </c>
      <c r="M42" s="124">
        <v>1.3979999999999999</v>
      </c>
      <c r="N42" s="124">
        <v>4.6909999999999998</v>
      </c>
      <c r="O42" s="124">
        <v>1.4</v>
      </c>
      <c r="P42" s="124">
        <v>-14.95</v>
      </c>
      <c r="Q42" s="124">
        <v>0</v>
      </c>
      <c r="R42" s="143">
        <v>1.107</v>
      </c>
      <c r="S42" s="143">
        <v>-0.109</v>
      </c>
      <c r="T42" s="143">
        <v>0.29899999999999999</v>
      </c>
      <c r="U42" s="124">
        <v>-58.097000000000001</v>
      </c>
      <c r="V42" s="124">
        <v>2.6040000000000001</v>
      </c>
      <c r="W42" s="124">
        <v>1.871</v>
      </c>
      <c r="X42" s="124">
        <v>-99.655000000000001</v>
      </c>
      <c r="Y42" s="124">
        <v>3.83</v>
      </c>
      <c r="Z42" s="124">
        <v>0</v>
      </c>
      <c r="AA42" s="124">
        <v>14.824</v>
      </c>
      <c r="AB42" s="124">
        <v>-661.61699999999996</v>
      </c>
      <c r="AC42" s="124">
        <v>0</v>
      </c>
      <c r="AD42" s="124">
        <v>2.4460000000000002</v>
      </c>
      <c r="AE42" s="124">
        <v>0</v>
      </c>
      <c r="AF42" s="124">
        <v>-17.812999999999999</v>
      </c>
      <c r="AG42" s="124">
        <v>0</v>
      </c>
      <c r="AH42" s="124">
        <v>-2.504</v>
      </c>
      <c r="AI42" s="124">
        <v>0</v>
      </c>
      <c r="AJ42" s="124">
        <v>0</v>
      </c>
      <c r="AK42" s="124">
        <v>-364.91206905000001</v>
      </c>
      <c r="AM42" s="124">
        <f t="shared" si="39"/>
        <v>0</v>
      </c>
      <c r="AN42" s="124">
        <f t="shared" si="39"/>
        <v>-61.6</v>
      </c>
      <c r="AO42" s="124">
        <f t="shared" si="39"/>
        <v>-7.4610000000000003</v>
      </c>
      <c r="AP42" s="124">
        <f t="shared" si="39"/>
        <v>1.2969999999999999</v>
      </c>
      <c r="AQ42" s="124">
        <f t="shared" si="39"/>
        <v>-153.27699999999999</v>
      </c>
      <c r="AR42" s="124">
        <f t="shared" si="39"/>
        <v>-642.96299999999997</v>
      </c>
      <c r="AS42" s="124">
        <f t="shared" si="39"/>
        <v>-15.366999999999999</v>
      </c>
      <c r="AT42" s="124">
        <f t="shared" si="39"/>
        <v>-2.504</v>
      </c>
      <c r="AU42" s="124">
        <f t="shared" si="39"/>
        <v>-364.91206905000001</v>
      </c>
    </row>
    <row r="43" spans="2:47" ht="14.5" customHeight="1">
      <c r="B43" s="51" t="s">
        <v>853</v>
      </c>
      <c r="C43" s="49"/>
      <c r="D43" s="49"/>
      <c r="E43" s="124">
        <v>0</v>
      </c>
      <c r="F43" s="124">
        <v>0</v>
      </c>
      <c r="G43" s="124">
        <v>0</v>
      </c>
      <c r="H43" s="124">
        <v>0</v>
      </c>
      <c r="I43" s="124">
        <v>0</v>
      </c>
      <c r="J43" s="124">
        <v>0</v>
      </c>
      <c r="K43" s="124">
        <v>0</v>
      </c>
      <c r="L43" s="124">
        <v>0</v>
      </c>
      <c r="M43" s="124">
        <v>0</v>
      </c>
      <c r="N43" s="124">
        <v>0</v>
      </c>
      <c r="O43" s="124">
        <v>0</v>
      </c>
      <c r="P43" s="124">
        <v>0</v>
      </c>
      <c r="Q43" s="124">
        <v>0</v>
      </c>
      <c r="R43" s="124">
        <v>0</v>
      </c>
      <c r="S43" s="124">
        <v>0</v>
      </c>
      <c r="T43" s="124">
        <v>0</v>
      </c>
      <c r="U43" s="124">
        <v>0</v>
      </c>
      <c r="V43" s="124">
        <v>0</v>
      </c>
      <c r="W43" s="124">
        <v>0</v>
      </c>
      <c r="X43" s="124">
        <v>-4.6289999999999996</v>
      </c>
      <c r="Y43" s="124">
        <v>-8.3759999999999994</v>
      </c>
      <c r="Z43" s="124">
        <v>-9.0749999999999993</v>
      </c>
      <c r="AA43" s="124">
        <v>-6.5460000000000003</v>
      </c>
      <c r="AB43" s="124">
        <v>-2.411</v>
      </c>
      <c r="AC43" s="124">
        <v>0</v>
      </c>
      <c r="AD43" s="124">
        <v>0</v>
      </c>
      <c r="AE43" s="124">
        <v>0</v>
      </c>
      <c r="AF43" s="124">
        <v>0</v>
      </c>
      <c r="AG43" s="124">
        <v>0</v>
      </c>
      <c r="AH43" s="124">
        <v>0</v>
      </c>
      <c r="AI43" s="124">
        <v>0</v>
      </c>
      <c r="AJ43" s="124">
        <v>0</v>
      </c>
      <c r="AK43" s="124">
        <v>0</v>
      </c>
      <c r="AM43" s="124">
        <f t="shared" si="39"/>
        <v>0</v>
      </c>
      <c r="AN43" s="124">
        <f t="shared" si="39"/>
        <v>0</v>
      </c>
      <c r="AO43" s="124">
        <f t="shared" si="39"/>
        <v>0</v>
      </c>
      <c r="AP43" s="124">
        <f t="shared" si="39"/>
        <v>0</v>
      </c>
      <c r="AQ43" s="124">
        <f t="shared" si="39"/>
        <v>-4.6289999999999996</v>
      </c>
      <c r="AR43" s="124">
        <f t="shared" si="39"/>
        <v>-26.408000000000001</v>
      </c>
      <c r="AS43" s="124">
        <f t="shared" si="39"/>
        <v>0</v>
      </c>
      <c r="AT43" s="124">
        <f t="shared" si="39"/>
        <v>0</v>
      </c>
      <c r="AU43" s="124">
        <f t="shared" si="39"/>
        <v>0</v>
      </c>
    </row>
    <row r="44" spans="2:47" ht="14.5" customHeight="1">
      <c r="B44" s="51" t="s">
        <v>854</v>
      </c>
      <c r="C44" s="49"/>
      <c r="D44" s="49"/>
      <c r="E44" s="124">
        <v>0</v>
      </c>
      <c r="F44" s="124">
        <v>0</v>
      </c>
      <c r="G44" s="124">
        <v>0</v>
      </c>
      <c r="H44" s="124">
        <v>0</v>
      </c>
      <c r="I44" s="124">
        <v>0</v>
      </c>
      <c r="J44" s="124">
        <v>0</v>
      </c>
      <c r="K44" s="124">
        <v>0</v>
      </c>
      <c r="L44" s="124">
        <v>0</v>
      </c>
      <c r="M44" s="124">
        <v>0</v>
      </c>
      <c r="N44" s="124">
        <v>0</v>
      </c>
      <c r="O44" s="124">
        <v>0</v>
      </c>
      <c r="P44" s="124">
        <v>0</v>
      </c>
      <c r="Q44" s="124">
        <v>0</v>
      </c>
      <c r="R44" s="124">
        <v>0</v>
      </c>
      <c r="S44" s="124">
        <v>0</v>
      </c>
      <c r="T44" s="124">
        <v>0</v>
      </c>
      <c r="U44" s="124">
        <v>0</v>
      </c>
      <c r="V44" s="124">
        <v>0</v>
      </c>
      <c r="W44" s="124">
        <v>0</v>
      </c>
      <c r="X44" s="124">
        <v>0</v>
      </c>
      <c r="Y44" s="124">
        <v>0</v>
      </c>
      <c r="Z44" s="124">
        <v>0</v>
      </c>
      <c r="AA44" s="124">
        <v>0</v>
      </c>
      <c r="AB44" s="124">
        <v>0</v>
      </c>
      <c r="AC44" s="124">
        <v>0</v>
      </c>
      <c r="AD44" s="124">
        <v>0</v>
      </c>
      <c r="AE44" s="124">
        <v>0</v>
      </c>
      <c r="AF44" s="124">
        <v>0</v>
      </c>
      <c r="AG44" s="124">
        <v>0</v>
      </c>
      <c r="AH44" s="124">
        <v>0</v>
      </c>
      <c r="AI44" s="124">
        <v>0</v>
      </c>
      <c r="AJ44" s="124">
        <v>0</v>
      </c>
      <c r="AK44" s="124">
        <v>-10.277693979499999</v>
      </c>
      <c r="AM44" s="124"/>
      <c r="AN44" s="124"/>
      <c r="AO44" s="124"/>
      <c r="AP44" s="124"/>
      <c r="AQ44" s="124"/>
      <c r="AR44" s="124"/>
      <c r="AS44" s="124"/>
      <c r="AT44" s="124"/>
      <c r="AU44" s="124"/>
    </row>
    <row r="45" spans="2:47" ht="14.5" customHeight="1">
      <c r="B45" s="51" t="s">
        <v>305</v>
      </c>
      <c r="C45" s="49"/>
      <c r="D45" s="49"/>
      <c r="E45" s="124">
        <f t="shared" ref="E45:AF45" si="41">SUM(E46:E49)</f>
        <v>2.4510000000000001</v>
      </c>
      <c r="F45" s="124">
        <f t="shared" si="41"/>
        <v>2.4510000000000001</v>
      </c>
      <c r="G45" s="124">
        <f t="shared" si="41"/>
        <v>2.4510000000000001</v>
      </c>
      <c r="H45" s="124">
        <f t="shared" si="41"/>
        <v>2.4510000000000001</v>
      </c>
      <c r="I45" s="124">
        <f t="shared" si="41"/>
        <v>1.889</v>
      </c>
      <c r="J45" s="124">
        <f t="shared" si="41"/>
        <v>1.889</v>
      </c>
      <c r="K45" s="124">
        <f t="shared" si="41"/>
        <v>1.889</v>
      </c>
      <c r="L45" s="124">
        <f t="shared" si="41"/>
        <v>1.6559999999999999</v>
      </c>
      <c r="M45" s="124">
        <f t="shared" si="41"/>
        <v>2.2650000000000001</v>
      </c>
      <c r="N45" s="124">
        <f t="shared" si="41"/>
        <v>2.194</v>
      </c>
      <c r="O45" s="124">
        <f t="shared" si="41"/>
        <v>1.657</v>
      </c>
      <c r="P45" s="124">
        <f t="shared" si="41"/>
        <v>13.996000000000002</v>
      </c>
      <c r="Q45" s="124">
        <f t="shared" si="41"/>
        <v>32.899000000000001</v>
      </c>
      <c r="R45" s="124">
        <f t="shared" si="41"/>
        <v>32.663000000000004</v>
      </c>
      <c r="S45" s="124">
        <f t="shared" si="41"/>
        <v>39.710999999999999</v>
      </c>
      <c r="T45" s="124">
        <f t="shared" si="41"/>
        <v>38.725999999999999</v>
      </c>
      <c r="U45" s="124">
        <f t="shared" si="41"/>
        <v>33.923000000000002</v>
      </c>
      <c r="V45" s="124">
        <f t="shared" si="41"/>
        <v>35.75</v>
      </c>
      <c r="W45" s="124">
        <f t="shared" si="41"/>
        <v>30.986999999999998</v>
      </c>
      <c r="X45" s="124">
        <f t="shared" si="41"/>
        <v>32.009</v>
      </c>
      <c r="Y45" s="124">
        <f t="shared" si="41"/>
        <v>44.584999999999994</v>
      </c>
      <c r="Z45" s="124">
        <f t="shared" si="41"/>
        <v>24.692999999999998</v>
      </c>
      <c r="AA45" s="124">
        <f t="shared" si="41"/>
        <v>81.664000000000001</v>
      </c>
      <c r="AB45" s="124">
        <f t="shared" si="41"/>
        <v>46.664000000000001</v>
      </c>
      <c r="AC45" s="124">
        <f t="shared" si="41"/>
        <v>56.262</v>
      </c>
      <c r="AD45" s="124">
        <f t="shared" si="41"/>
        <v>58.538000000000004</v>
      </c>
      <c r="AE45" s="124">
        <f t="shared" si="41"/>
        <v>65.113</v>
      </c>
      <c r="AF45" s="124">
        <f t="shared" si="41"/>
        <v>56.696000000000005</v>
      </c>
      <c r="AG45" s="124">
        <f>SUM(AG46:AG49)</f>
        <v>76.070999999999998</v>
      </c>
      <c r="AH45" s="124">
        <f>SUM(AH46:AH49)</f>
        <v>66.106000000000009</v>
      </c>
      <c r="AI45" s="124">
        <f>SUM(AI46:AI49)</f>
        <v>79.53</v>
      </c>
      <c r="AJ45" s="124">
        <f>SUM(AJ46:AJ49)</f>
        <v>77.013757131889392</v>
      </c>
      <c r="AK45" s="124">
        <f>SUM(AK46:AK49)</f>
        <v>58.868883159540005</v>
      </c>
      <c r="AM45" s="124">
        <f t="shared" ref="AM45:AU50" si="42">SUMIF($7:$7,AM$9,45:45)</f>
        <v>9.8040000000000003</v>
      </c>
      <c r="AN45" s="124">
        <f t="shared" si="42"/>
        <v>7.3229999999999995</v>
      </c>
      <c r="AO45" s="124">
        <f t="shared" si="42"/>
        <v>20.112000000000002</v>
      </c>
      <c r="AP45" s="124">
        <f t="shared" si="42"/>
        <v>143.99900000000002</v>
      </c>
      <c r="AQ45" s="124">
        <f t="shared" si="42"/>
        <v>132.66899999999998</v>
      </c>
      <c r="AR45" s="124">
        <f t="shared" si="42"/>
        <v>197.60599999999999</v>
      </c>
      <c r="AS45" s="124">
        <f t="shared" si="42"/>
        <v>236.60900000000001</v>
      </c>
      <c r="AT45" s="124">
        <f t="shared" si="42"/>
        <v>298.7207571318894</v>
      </c>
      <c r="AU45" s="124">
        <f t="shared" si="42"/>
        <v>58.868883159540005</v>
      </c>
    </row>
    <row r="46" spans="2:47" ht="14.5" customHeight="1">
      <c r="B46" s="30" t="s">
        <v>298</v>
      </c>
      <c r="E46" s="29">
        <v>0</v>
      </c>
      <c r="F46" s="29">
        <v>0</v>
      </c>
      <c r="G46" s="29">
        <v>0</v>
      </c>
      <c r="H46" s="29">
        <v>0</v>
      </c>
      <c r="I46" s="29">
        <v>0</v>
      </c>
      <c r="J46" s="29">
        <v>0</v>
      </c>
      <c r="K46" s="29">
        <v>0</v>
      </c>
      <c r="L46" s="29">
        <v>0</v>
      </c>
      <c r="M46" s="29">
        <v>0</v>
      </c>
      <c r="N46" s="29">
        <v>0</v>
      </c>
      <c r="O46" s="29">
        <v>-0.54</v>
      </c>
      <c r="P46" s="29">
        <v>1.9510000000000001</v>
      </c>
      <c r="Q46" s="29">
        <v>-0.21099999999999999</v>
      </c>
      <c r="R46" s="29">
        <v>4.9429999999999996</v>
      </c>
      <c r="S46" s="29">
        <v>2.5</v>
      </c>
      <c r="T46" s="29">
        <v>-0.22900000000000001</v>
      </c>
      <c r="U46" s="29">
        <v>5.8860000000000001</v>
      </c>
      <c r="V46" s="29">
        <v>3.4430000000000001</v>
      </c>
      <c r="W46" s="29">
        <v>-2.31</v>
      </c>
      <c r="X46" s="29">
        <v>-4.2859999999999996</v>
      </c>
      <c r="Y46" s="29">
        <v>-5.8890000000000002</v>
      </c>
      <c r="Z46" s="29">
        <v>-22.059000000000001</v>
      </c>
      <c r="AA46" s="29">
        <v>21.353999999999999</v>
      </c>
      <c r="AB46" s="29">
        <v>-5.1240000000000006</v>
      </c>
      <c r="AC46" s="29">
        <v>0</v>
      </c>
      <c r="AD46" s="29">
        <v>0</v>
      </c>
      <c r="AE46" s="29">
        <v>0</v>
      </c>
      <c r="AF46" s="29">
        <v>0</v>
      </c>
      <c r="AG46" s="29">
        <v>0</v>
      </c>
      <c r="AH46" s="29">
        <v>0</v>
      </c>
      <c r="AI46" s="29">
        <v>0</v>
      </c>
      <c r="AJ46" s="29">
        <v>0</v>
      </c>
      <c r="AK46" s="29">
        <v>0</v>
      </c>
      <c r="AM46" s="29">
        <f t="shared" si="42"/>
        <v>0</v>
      </c>
      <c r="AN46" s="29">
        <f t="shared" si="42"/>
        <v>0</v>
      </c>
      <c r="AO46" s="29">
        <f t="shared" si="42"/>
        <v>1.411</v>
      </c>
      <c r="AP46" s="29">
        <f t="shared" si="42"/>
        <v>7.0029999999999992</v>
      </c>
      <c r="AQ46" s="29">
        <f t="shared" si="42"/>
        <v>2.7330000000000005</v>
      </c>
      <c r="AR46" s="29">
        <f t="shared" si="42"/>
        <v>-11.718000000000002</v>
      </c>
      <c r="AS46" s="29">
        <f t="shared" si="42"/>
        <v>0</v>
      </c>
      <c r="AT46" s="29">
        <f t="shared" si="42"/>
        <v>0</v>
      </c>
      <c r="AU46" s="29">
        <f t="shared" si="42"/>
        <v>0</v>
      </c>
    </row>
    <row r="47" spans="2:47" ht="14.5" customHeight="1">
      <c r="B47" s="30" t="s">
        <v>299</v>
      </c>
      <c r="E47" s="29">
        <v>0</v>
      </c>
      <c r="F47" s="29">
        <v>0</v>
      </c>
      <c r="G47" s="29">
        <v>0</v>
      </c>
      <c r="H47" s="29">
        <v>0</v>
      </c>
      <c r="I47" s="29">
        <v>0</v>
      </c>
      <c r="J47" s="29">
        <v>0</v>
      </c>
      <c r="K47" s="29">
        <v>0</v>
      </c>
      <c r="L47" s="29">
        <v>0</v>
      </c>
      <c r="M47" s="29">
        <v>0</v>
      </c>
      <c r="N47" s="29">
        <v>0</v>
      </c>
      <c r="O47" s="29">
        <v>0</v>
      </c>
      <c r="P47" s="29">
        <v>9.7469999999999999</v>
      </c>
      <c r="Q47" s="29">
        <v>31.457999999999998</v>
      </c>
      <c r="R47" s="29">
        <v>25.12</v>
      </c>
      <c r="S47" s="29">
        <v>34.613999999999997</v>
      </c>
      <c r="T47" s="29">
        <v>36.235999999999997</v>
      </c>
      <c r="U47" s="29">
        <v>24.803000000000001</v>
      </c>
      <c r="V47" s="29">
        <v>29.201000000000001</v>
      </c>
      <c r="W47" s="29">
        <v>30.617999999999999</v>
      </c>
      <c r="X47" s="29">
        <v>24.466999999999999</v>
      </c>
      <c r="Y47" s="29">
        <v>30.48</v>
      </c>
      <c r="Z47" s="29">
        <v>27.170999999999999</v>
      </c>
      <c r="AA47" s="29">
        <v>33.031999999999996</v>
      </c>
      <c r="AB47" s="29">
        <v>31.288</v>
      </c>
      <c r="AC47" s="29">
        <v>33.673000000000002</v>
      </c>
      <c r="AD47" s="29">
        <v>32.703000000000003</v>
      </c>
      <c r="AE47" s="29">
        <v>34.886000000000003</v>
      </c>
      <c r="AF47" s="29">
        <v>33.893999999999998</v>
      </c>
      <c r="AG47" s="29">
        <v>38.101999999999997</v>
      </c>
      <c r="AH47" s="29">
        <v>31.321999999999999</v>
      </c>
      <c r="AI47" s="29">
        <v>35.686999999999998</v>
      </c>
      <c r="AJ47" s="29">
        <v>38.41193212367849</v>
      </c>
      <c r="AK47" s="29">
        <v>34.599140610189288</v>
      </c>
      <c r="AM47" s="29">
        <f t="shared" si="42"/>
        <v>0</v>
      </c>
      <c r="AN47" s="29">
        <f t="shared" si="42"/>
        <v>0</v>
      </c>
      <c r="AO47" s="29">
        <f t="shared" si="42"/>
        <v>9.7469999999999999</v>
      </c>
      <c r="AP47" s="29">
        <f t="shared" si="42"/>
        <v>127.428</v>
      </c>
      <c r="AQ47" s="29">
        <f t="shared" si="42"/>
        <v>109.089</v>
      </c>
      <c r="AR47" s="29">
        <f t="shared" si="42"/>
        <v>121.97099999999999</v>
      </c>
      <c r="AS47" s="29">
        <f t="shared" si="42"/>
        <v>135.15600000000001</v>
      </c>
      <c r="AT47" s="29">
        <f t="shared" si="42"/>
        <v>143.52293212367849</v>
      </c>
      <c r="AU47" s="29">
        <f t="shared" si="42"/>
        <v>34.599140610189288</v>
      </c>
    </row>
    <row r="48" spans="2:47" ht="14.5" customHeight="1">
      <c r="B48" s="30" t="s">
        <v>300</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6.2240000000000002</v>
      </c>
      <c r="Y48" s="29">
        <v>16.462</v>
      </c>
      <c r="Z48" s="29">
        <v>16.791</v>
      </c>
      <c r="AA48" s="29">
        <v>22.908000000000001</v>
      </c>
      <c r="AB48" s="29">
        <v>15.423999999999999</v>
      </c>
      <c r="AC48" s="29">
        <v>16.741</v>
      </c>
      <c r="AD48" s="29">
        <v>20.475999999999999</v>
      </c>
      <c r="AE48" s="29">
        <v>25.878</v>
      </c>
      <c r="AF48" s="29">
        <v>18.693000000000001</v>
      </c>
      <c r="AG48" s="29">
        <v>31.814</v>
      </c>
      <c r="AH48" s="29">
        <v>29.012</v>
      </c>
      <c r="AI48" s="29">
        <v>40.174999999999997</v>
      </c>
      <c r="AJ48" s="29">
        <v>35.213830120351695</v>
      </c>
      <c r="AK48" s="29">
        <v>19.919239151468265</v>
      </c>
      <c r="AM48" s="29">
        <f t="shared" si="42"/>
        <v>0</v>
      </c>
      <c r="AN48" s="29">
        <f t="shared" si="42"/>
        <v>0</v>
      </c>
      <c r="AO48" s="29">
        <f t="shared" si="42"/>
        <v>0</v>
      </c>
      <c r="AP48" s="29">
        <f t="shared" si="42"/>
        <v>0</v>
      </c>
      <c r="AQ48" s="29">
        <f t="shared" si="42"/>
        <v>6.2240000000000002</v>
      </c>
      <c r="AR48" s="29">
        <f t="shared" si="42"/>
        <v>71.585000000000008</v>
      </c>
      <c r="AS48" s="29">
        <f t="shared" si="42"/>
        <v>81.787999999999997</v>
      </c>
      <c r="AT48" s="29">
        <f t="shared" si="42"/>
        <v>136.21483012035171</v>
      </c>
      <c r="AU48" s="29">
        <f t="shared" si="42"/>
        <v>19.919239151468265</v>
      </c>
    </row>
    <row r="49" spans="2:47" ht="14.5" customHeight="1">
      <c r="B49" s="30" t="s">
        <v>301</v>
      </c>
      <c r="E49" s="29">
        <v>2.4510000000000001</v>
      </c>
      <c r="F49" s="29">
        <v>2.4510000000000001</v>
      </c>
      <c r="G49" s="29">
        <v>2.4510000000000001</v>
      </c>
      <c r="H49" s="29">
        <v>2.4510000000000001</v>
      </c>
      <c r="I49" s="29">
        <v>1.889</v>
      </c>
      <c r="J49" s="29">
        <v>1.889</v>
      </c>
      <c r="K49" s="29">
        <v>1.889</v>
      </c>
      <c r="L49" s="29">
        <v>1.6559999999999999</v>
      </c>
      <c r="M49" s="29">
        <v>2.2650000000000001</v>
      </c>
      <c r="N49" s="29">
        <v>2.194</v>
      </c>
      <c r="O49" s="29">
        <v>2.1970000000000001</v>
      </c>
      <c r="P49" s="29">
        <v>2.2980000000000009</v>
      </c>
      <c r="Q49" s="29">
        <v>1.6519999999999999</v>
      </c>
      <c r="R49" s="29">
        <v>2.6</v>
      </c>
      <c r="S49" s="29">
        <v>2.597</v>
      </c>
      <c r="T49" s="29">
        <v>2.7189999999999999</v>
      </c>
      <c r="U49" s="29">
        <v>3.234</v>
      </c>
      <c r="V49" s="29">
        <v>3.1059999999999999</v>
      </c>
      <c r="W49" s="29">
        <v>2.6789999999999998</v>
      </c>
      <c r="X49" s="29">
        <v>5.6040000000000001</v>
      </c>
      <c r="Y49" s="29">
        <v>3.532</v>
      </c>
      <c r="Z49" s="29">
        <v>2.79</v>
      </c>
      <c r="AA49" s="29">
        <v>4.37</v>
      </c>
      <c r="AB49" s="29">
        <v>5.0759999999999996</v>
      </c>
      <c r="AC49" s="29">
        <v>5.8479999999999999</v>
      </c>
      <c r="AD49" s="29">
        <v>5.359</v>
      </c>
      <c r="AE49" s="29">
        <v>4.3490000000000002</v>
      </c>
      <c r="AF49" s="29">
        <v>4.109</v>
      </c>
      <c r="AG49" s="29">
        <v>6.1550000000000002</v>
      </c>
      <c r="AH49" s="29">
        <v>5.7720000000000002</v>
      </c>
      <c r="AI49" s="29">
        <v>3.6680000000000001</v>
      </c>
      <c r="AJ49" s="29">
        <v>3.3879948878592105</v>
      </c>
      <c r="AK49" s="29">
        <v>4.3505033978824503</v>
      </c>
      <c r="AM49" s="29">
        <f t="shared" si="42"/>
        <v>9.8040000000000003</v>
      </c>
      <c r="AN49" s="29">
        <f t="shared" si="42"/>
        <v>7.3229999999999995</v>
      </c>
      <c r="AO49" s="29">
        <f t="shared" si="42"/>
        <v>8.9540000000000006</v>
      </c>
      <c r="AP49" s="29">
        <f t="shared" si="42"/>
        <v>9.5679999999999996</v>
      </c>
      <c r="AQ49" s="29">
        <f t="shared" si="42"/>
        <v>14.623000000000001</v>
      </c>
      <c r="AR49" s="29">
        <f t="shared" si="42"/>
        <v>15.768000000000001</v>
      </c>
      <c r="AS49" s="29">
        <f t="shared" si="42"/>
        <v>19.664999999999999</v>
      </c>
      <c r="AT49" s="29">
        <f t="shared" si="42"/>
        <v>18.98299488785921</v>
      </c>
      <c r="AU49" s="29">
        <f t="shared" si="42"/>
        <v>4.3505033978824503</v>
      </c>
    </row>
    <row r="50" spans="2:47" ht="14.5" customHeight="1">
      <c r="B50" s="37" t="s">
        <v>306</v>
      </c>
      <c r="C50" s="38"/>
      <c r="D50" s="38"/>
      <c r="E50" s="39">
        <f t="shared" ref="E50:AJ50" si="43">SUM(E40:E45)</f>
        <v>23.893999999999995</v>
      </c>
      <c r="F50" s="39">
        <f t="shared" si="43"/>
        <v>30.86300000000001</v>
      </c>
      <c r="G50" s="39">
        <f t="shared" si="43"/>
        <v>20.963999999999992</v>
      </c>
      <c r="H50" s="39">
        <f t="shared" si="43"/>
        <v>28.802999999999997</v>
      </c>
      <c r="I50" s="39">
        <f t="shared" si="43"/>
        <v>33.233000000000011</v>
      </c>
      <c r="J50" s="39">
        <f t="shared" si="43"/>
        <v>10.425000000000011</v>
      </c>
      <c r="K50" s="39">
        <f t="shared" si="43"/>
        <v>48.553999999999988</v>
      </c>
      <c r="L50" s="39">
        <f t="shared" si="43"/>
        <v>142.32300000000006</v>
      </c>
      <c r="M50" s="39">
        <f t="shared" si="43"/>
        <v>71.263000000000005</v>
      </c>
      <c r="N50" s="39">
        <f t="shared" si="43"/>
        <v>75.811000000000021</v>
      </c>
      <c r="O50" s="39">
        <f t="shared" si="43"/>
        <v>118.53700000000002</v>
      </c>
      <c r="P50" s="39">
        <f t="shared" si="43"/>
        <v>145.94899999999998</v>
      </c>
      <c r="Q50" s="39">
        <f t="shared" si="43"/>
        <v>101.93299999999996</v>
      </c>
      <c r="R50" s="39">
        <f t="shared" si="43"/>
        <v>116.01399999999998</v>
      </c>
      <c r="S50" s="39">
        <f t="shared" si="43"/>
        <v>230.43699999999995</v>
      </c>
      <c r="T50" s="39">
        <f t="shared" si="43"/>
        <v>243.79599999999994</v>
      </c>
      <c r="U50" s="39">
        <f t="shared" si="43"/>
        <v>99.708999999999975</v>
      </c>
      <c r="V50" s="39">
        <f t="shared" si="43"/>
        <v>135.38500000000005</v>
      </c>
      <c r="W50" s="39">
        <f t="shared" si="43"/>
        <v>230.58800000000005</v>
      </c>
      <c r="X50" s="39">
        <f t="shared" si="43"/>
        <v>301.88</v>
      </c>
      <c r="Y50" s="39">
        <f t="shared" si="43"/>
        <v>236.75100000000003</v>
      </c>
      <c r="Z50" s="39">
        <f t="shared" si="43"/>
        <v>180.14400000000001</v>
      </c>
      <c r="AA50" s="39">
        <f t="shared" si="43"/>
        <v>303.78300000000002</v>
      </c>
      <c r="AB50" s="39">
        <f t="shared" si="43"/>
        <v>404.76899999999995</v>
      </c>
      <c r="AC50" s="39">
        <f t="shared" si="43"/>
        <v>227.72799999999998</v>
      </c>
      <c r="AD50" s="39">
        <f t="shared" si="43"/>
        <v>236.60599999999999</v>
      </c>
      <c r="AE50" s="39">
        <f t="shared" si="43"/>
        <v>324.32899999999989</v>
      </c>
      <c r="AF50" s="39">
        <f t="shared" si="43"/>
        <v>388.84199999999976</v>
      </c>
      <c r="AG50" s="39">
        <f t="shared" si="43"/>
        <v>285.2120000000001</v>
      </c>
      <c r="AH50" s="39">
        <f t="shared" si="43"/>
        <v>290.512</v>
      </c>
      <c r="AI50" s="39">
        <f t="shared" si="43"/>
        <v>493.12699999999995</v>
      </c>
      <c r="AJ50" s="39">
        <f t="shared" si="43"/>
        <v>568.62325713188977</v>
      </c>
      <c r="AK50" s="39">
        <f>SUM(AK40:AK45)</f>
        <v>367.85812013004011</v>
      </c>
      <c r="AM50" s="39">
        <f t="shared" si="42"/>
        <v>104.524</v>
      </c>
      <c r="AN50" s="39">
        <f t="shared" si="42"/>
        <v>234.53500000000008</v>
      </c>
      <c r="AO50" s="39">
        <f t="shared" si="42"/>
        <v>411.56000000000006</v>
      </c>
      <c r="AP50" s="39">
        <f t="shared" si="42"/>
        <v>692.17999999999984</v>
      </c>
      <c r="AQ50" s="39">
        <f t="shared" si="42"/>
        <v>767.56200000000013</v>
      </c>
      <c r="AR50" s="39">
        <f t="shared" si="42"/>
        <v>1125.4470000000001</v>
      </c>
      <c r="AS50" s="39">
        <f t="shared" si="42"/>
        <v>1177.5049999999997</v>
      </c>
      <c r="AT50" s="39">
        <f t="shared" si="42"/>
        <v>1637.4742571318898</v>
      </c>
      <c r="AU50" s="39">
        <f t="shared" si="42"/>
        <v>367.85812013004011</v>
      </c>
    </row>
    <row r="52" spans="2:47" ht="14.5" customHeight="1">
      <c r="B52" s="37" t="s">
        <v>307</v>
      </c>
      <c r="C52" s="38"/>
      <c r="D52" s="38"/>
      <c r="E52" s="129">
        <f t="shared" ref="E52:AJ52" si="44">E50/E37</f>
        <v>0.78806348010633598</v>
      </c>
      <c r="F52" s="129">
        <f t="shared" si="44"/>
        <v>0.81381414104578009</v>
      </c>
      <c r="G52" s="129">
        <f t="shared" si="44"/>
        <v>0.73646030947387287</v>
      </c>
      <c r="H52" s="129">
        <f t="shared" si="44"/>
        <v>0.75343325747469192</v>
      </c>
      <c r="I52" s="129">
        <f t="shared" si="44"/>
        <v>0.82101388408518217</v>
      </c>
      <c r="J52" s="129">
        <f t="shared" si="44"/>
        <v>0.44160630321514827</v>
      </c>
      <c r="K52" s="129">
        <f t="shared" si="44"/>
        <v>0.75410803590842734</v>
      </c>
      <c r="L52" s="129">
        <f t="shared" si="44"/>
        <v>0.8164373974598732</v>
      </c>
      <c r="M52" s="129">
        <f t="shared" si="44"/>
        <v>0.78440286186020913</v>
      </c>
      <c r="N52" s="129">
        <f t="shared" si="44"/>
        <v>0.7694595280385691</v>
      </c>
      <c r="O52" s="129">
        <f t="shared" si="44"/>
        <v>0.83709614773489638</v>
      </c>
      <c r="P52" s="129">
        <f t="shared" si="44"/>
        <v>0.84928135001454752</v>
      </c>
      <c r="Q52" s="129">
        <f t="shared" si="44"/>
        <v>0.78206662677039696</v>
      </c>
      <c r="R52" s="129">
        <f t="shared" si="44"/>
        <v>0.80843739547329685</v>
      </c>
      <c r="S52" s="129">
        <f t="shared" si="44"/>
        <v>0.8715633805480435</v>
      </c>
      <c r="T52" s="129">
        <f t="shared" si="44"/>
        <v>0.85274067234003847</v>
      </c>
      <c r="U52" s="129">
        <f t="shared" si="44"/>
        <v>0.69105110682949134</v>
      </c>
      <c r="V52" s="129">
        <f t="shared" si="44"/>
        <v>0.74306931508202678</v>
      </c>
      <c r="W52" s="129">
        <f t="shared" si="44"/>
        <v>0.80879407648517543</v>
      </c>
      <c r="X52" s="129">
        <f t="shared" si="44"/>
        <v>0.85500247822700559</v>
      </c>
      <c r="Y52" s="129">
        <f t="shared" si="44"/>
        <v>0.74176387100412644</v>
      </c>
      <c r="Z52" s="129">
        <f t="shared" si="44"/>
        <v>0.64315551207808808</v>
      </c>
      <c r="AA52" s="129">
        <f t="shared" si="44"/>
        <v>0.77228711977730047</v>
      </c>
      <c r="AB52" s="129">
        <f t="shared" si="44"/>
        <v>0.8494395745761395</v>
      </c>
      <c r="AC52" s="129">
        <f t="shared" si="44"/>
        <v>0.65089318889873371</v>
      </c>
      <c r="AD52" s="129">
        <f t="shared" si="44"/>
        <v>0.66208868853238867</v>
      </c>
      <c r="AE52" s="129">
        <f t="shared" si="44"/>
        <v>0.70427303285879317</v>
      </c>
      <c r="AF52" s="129">
        <f t="shared" si="44"/>
        <v>0.78986851166088057</v>
      </c>
      <c r="AG52" s="129">
        <f t="shared" si="44"/>
        <v>0.69905587309679518</v>
      </c>
      <c r="AH52" s="129">
        <f t="shared" si="44"/>
        <v>0.6736744466474196</v>
      </c>
      <c r="AI52" s="129">
        <f t="shared" si="44"/>
        <v>0.7706241229180536</v>
      </c>
      <c r="AJ52" s="129">
        <f t="shared" si="44"/>
        <v>0.79448072410517501</v>
      </c>
      <c r="AK52" s="129">
        <f>AK50/AK37</f>
        <v>0.70122200702480397</v>
      </c>
      <c r="AM52" s="129">
        <f t="shared" ref="AM52:AT52" si="45">AM50/AM37</f>
        <v>0.7746037084141425</v>
      </c>
      <c r="AN52" s="129">
        <f t="shared" si="45"/>
        <v>0.77457206738597006</v>
      </c>
      <c r="AO52" s="129">
        <f t="shared" si="45"/>
        <v>0.81848736153371915</v>
      </c>
      <c r="AP52" s="129">
        <f t="shared" si="45"/>
        <v>0.83988768816721537</v>
      </c>
      <c r="AQ52" s="129">
        <f t="shared" si="45"/>
        <v>0.79568220479983087</v>
      </c>
      <c r="AR52" s="129">
        <f t="shared" si="45"/>
        <v>0.76606098146188073</v>
      </c>
      <c r="AS52" s="129">
        <f t="shared" si="45"/>
        <v>0.7093249784944422</v>
      </c>
      <c r="AT52" s="129">
        <f t="shared" si="45"/>
        <v>0.74605160713131624</v>
      </c>
      <c r="AU52" s="129">
        <f t="shared" ref="AU52" si="46">AU50/AU37</f>
        <v>0.70122200702480397</v>
      </c>
    </row>
    <row r="53" spans="2:47" ht="14.5" customHeight="1">
      <c r="B53" s="219"/>
      <c r="C53" s="135"/>
      <c r="D53" s="135"/>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M53" s="220"/>
      <c r="AN53" s="220"/>
      <c r="AO53" s="220"/>
      <c r="AP53" s="220"/>
      <c r="AQ53" s="220"/>
      <c r="AR53" s="220"/>
      <c r="AS53" s="220"/>
      <c r="AT53" s="220"/>
      <c r="AU53" s="220"/>
    </row>
    <row r="54" spans="2:47" ht="14.5" customHeight="1">
      <c r="B54" s="5" t="s">
        <v>855</v>
      </c>
      <c r="C54" s="6"/>
      <c r="D54" s="6"/>
      <c r="E54" s="7" t="str">
        <f t="shared" ref="E54:AK54" si="47">MONTH(E$6)/3&amp;"Q"&amp;E$7</f>
        <v>1Q2016</v>
      </c>
      <c r="F54" s="7" t="str">
        <f t="shared" si="47"/>
        <v>2Q2016</v>
      </c>
      <c r="G54" s="7" t="str">
        <f t="shared" si="47"/>
        <v>3Q2016</v>
      </c>
      <c r="H54" s="7" t="str">
        <f t="shared" si="47"/>
        <v>4Q2016</v>
      </c>
      <c r="I54" s="7" t="str">
        <f t="shared" si="47"/>
        <v>1Q2017</v>
      </c>
      <c r="J54" s="7" t="str">
        <f t="shared" si="47"/>
        <v>2Q2017</v>
      </c>
      <c r="K54" s="7" t="str">
        <f t="shared" si="47"/>
        <v>3Q2017</v>
      </c>
      <c r="L54" s="7" t="str">
        <f t="shared" si="47"/>
        <v>4Q2017</v>
      </c>
      <c r="M54" s="7" t="str">
        <f t="shared" si="47"/>
        <v>1Q2018</v>
      </c>
      <c r="N54" s="7" t="str">
        <f t="shared" si="47"/>
        <v>2Q2018</v>
      </c>
      <c r="O54" s="7" t="str">
        <f t="shared" si="47"/>
        <v>3Q2018</v>
      </c>
      <c r="P54" s="7" t="str">
        <f t="shared" si="47"/>
        <v>4Q2018</v>
      </c>
      <c r="Q54" s="7" t="str">
        <f t="shared" si="47"/>
        <v>1Q2019</v>
      </c>
      <c r="R54" s="7" t="str">
        <f t="shared" si="47"/>
        <v>2Q2019</v>
      </c>
      <c r="S54" s="7" t="str">
        <f t="shared" si="47"/>
        <v>3Q2019</v>
      </c>
      <c r="T54" s="7" t="str">
        <f t="shared" si="47"/>
        <v>4Q2019</v>
      </c>
      <c r="U54" s="7" t="str">
        <f t="shared" si="47"/>
        <v>1Q2020</v>
      </c>
      <c r="V54" s="7" t="str">
        <f t="shared" si="47"/>
        <v>2Q2020</v>
      </c>
      <c r="W54" s="7" t="str">
        <f t="shared" si="47"/>
        <v>3Q2020</v>
      </c>
      <c r="X54" s="7" t="str">
        <f t="shared" si="47"/>
        <v>4Q2020</v>
      </c>
      <c r="Y54" s="7" t="str">
        <f t="shared" si="47"/>
        <v>1Q2021</v>
      </c>
      <c r="Z54" s="7" t="str">
        <f t="shared" si="47"/>
        <v>2Q2021</v>
      </c>
      <c r="AA54" s="7" t="str">
        <f t="shared" si="47"/>
        <v>3Q2021</v>
      </c>
      <c r="AB54" s="7" t="str">
        <f t="shared" si="47"/>
        <v>4Q2021</v>
      </c>
      <c r="AC54" s="7" t="str">
        <f t="shared" si="47"/>
        <v>1Q2022</v>
      </c>
      <c r="AD54" s="7" t="str">
        <f t="shared" si="47"/>
        <v>2Q2022</v>
      </c>
      <c r="AE54" s="7" t="str">
        <f t="shared" si="47"/>
        <v>3Q2022</v>
      </c>
      <c r="AF54" s="7" t="str">
        <f t="shared" si="47"/>
        <v>4Q2022</v>
      </c>
      <c r="AG54" s="7" t="str">
        <f t="shared" si="47"/>
        <v>1Q2023</v>
      </c>
      <c r="AH54" s="7" t="str">
        <f t="shared" si="47"/>
        <v>2Q2023</v>
      </c>
      <c r="AI54" s="7" t="str">
        <f t="shared" si="47"/>
        <v>3Q2023</v>
      </c>
      <c r="AJ54" s="7" t="str">
        <f t="shared" si="47"/>
        <v>4Q2023</v>
      </c>
      <c r="AK54" s="7" t="str">
        <f t="shared" si="47"/>
        <v>1Q2024</v>
      </c>
      <c r="AM54" s="6">
        <v>2016</v>
      </c>
      <c r="AN54" s="6">
        <f t="shared" ref="AN54:AU54" si="48">AM54+1</f>
        <v>2017</v>
      </c>
      <c r="AO54" s="6">
        <f t="shared" si="48"/>
        <v>2018</v>
      </c>
      <c r="AP54" s="6">
        <f t="shared" si="48"/>
        <v>2019</v>
      </c>
      <c r="AQ54" s="6">
        <f t="shared" si="48"/>
        <v>2020</v>
      </c>
      <c r="AR54" s="6">
        <f t="shared" si="48"/>
        <v>2021</v>
      </c>
      <c r="AS54" s="6">
        <f t="shared" si="48"/>
        <v>2022</v>
      </c>
      <c r="AT54" s="6">
        <f t="shared" si="48"/>
        <v>2023</v>
      </c>
      <c r="AU54" s="6">
        <f t="shared" si="48"/>
        <v>2024</v>
      </c>
    </row>
    <row r="55" spans="2:47" ht="14.5" customHeight="1">
      <c r="B55" s="51" t="s">
        <v>295</v>
      </c>
      <c r="C55" s="49"/>
      <c r="D55" s="49"/>
      <c r="E55" s="124">
        <f t="shared" ref="E55:AK55" si="49">E26</f>
        <v>4.7249999999999908</v>
      </c>
      <c r="F55" s="124">
        <f t="shared" si="49"/>
        <v>7.7410000000000103</v>
      </c>
      <c r="G55" s="124">
        <f t="shared" si="49"/>
        <v>5.3059999999999938</v>
      </c>
      <c r="H55" s="124">
        <f t="shared" si="49"/>
        <v>8.8289999999999971</v>
      </c>
      <c r="I55" s="124">
        <f t="shared" si="49"/>
        <v>14.898000000000012</v>
      </c>
      <c r="J55" s="124">
        <f t="shared" si="49"/>
        <v>-29.28799999999999</v>
      </c>
      <c r="K55" s="124">
        <f t="shared" si="49"/>
        <v>12.289999999999985</v>
      </c>
      <c r="L55" s="124">
        <f t="shared" si="49"/>
        <v>115.21600000000002</v>
      </c>
      <c r="M55" s="124">
        <f t="shared" si="49"/>
        <v>-16.941999999999986</v>
      </c>
      <c r="N55" s="124">
        <f t="shared" si="49"/>
        <v>-20.371999999999982</v>
      </c>
      <c r="O55" s="124">
        <f t="shared" si="49"/>
        <v>28.350000000000012</v>
      </c>
      <c r="P55" s="124">
        <f t="shared" si="49"/>
        <v>73.823999999999955</v>
      </c>
      <c r="Q55" s="124">
        <f t="shared" si="49"/>
        <v>-23.95700000000004</v>
      </c>
      <c r="R55" s="124">
        <f t="shared" si="49"/>
        <v>-24.507000000000019</v>
      </c>
      <c r="S55" s="124">
        <f t="shared" si="49"/>
        <v>31.627999999999965</v>
      </c>
      <c r="T55" s="124">
        <f t="shared" si="49"/>
        <v>49.464999999999911</v>
      </c>
      <c r="U55" s="124">
        <f t="shared" si="49"/>
        <v>-51.700000000000017</v>
      </c>
      <c r="V55" s="124">
        <f t="shared" si="49"/>
        <v>-30.67299999999997</v>
      </c>
      <c r="W55" s="124">
        <f t="shared" si="49"/>
        <v>37.568000000000019</v>
      </c>
      <c r="X55" s="124">
        <f t="shared" si="49"/>
        <v>109.33299999999997</v>
      </c>
      <c r="Y55" s="124">
        <f t="shared" si="49"/>
        <v>-93.805999999999969</v>
      </c>
      <c r="Z55" s="124">
        <f t="shared" si="49"/>
        <v>-159.60999999999996</v>
      </c>
      <c r="AA55" s="124">
        <f t="shared" si="49"/>
        <v>-25.747000000000014</v>
      </c>
      <c r="AB55" s="124">
        <f t="shared" si="49"/>
        <v>576.11599999999999</v>
      </c>
      <c r="AC55" s="124">
        <f t="shared" si="49"/>
        <v>-95.906000000000034</v>
      </c>
      <c r="AD55" s="124">
        <f t="shared" si="49"/>
        <v>-93.263000000000005</v>
      </c>
      <c r="AE55" s="124">
        <f t="shared" si="49"/>
        <v>44.150999999999904</v>
      </c>
      <c r="AF55" s="124">
        <f t="shared" si="49"/>
        <v>136.97399999999965</v>
      </c>
      <c r="AG55" s="124">
        <f t="shared" si="49"/>
        <v>-84.013999999999896</v>
      </c>
      <c r="AH55" s="124">
        <f t="shared" si="49"/>
        <v>-101.35100000000003</v>
      </c>
      <c r="AI55" s="124">
        <f t="shared" si="49"/>
        <v>102.52000000000001</v>
      </c>
      <c r="AJ55" s="124">
        <f t="shared" si="49"/>
        <v>145.02450000000036</v>
      </c>
      <c r="AK55" s="124">
        <f t="shared" si="49"/>
        <v>135.50700000000003</v>
      </c>
      <c r="AM55" s="124">
        <f t="shared" ref="AM55:AU59" si="50">SUMIF($7:$7,AM$9,55:55)</f>
        <v>26.600999999999992</v>
      </c>
      <c r="AN55" s="124">
        <f t="shared" si="50"/>
        <v>113.11600000000003</v>
      </c>
      <c r="AO55" s="124">
        <f t="shared" si="50"/>
        <v>64.86</v>
      </c>
      <c r="AP55" s="124">
        <f t="shared" si="50"/>
        <v>32.62899999999982</v>
      </c>
      <c r="AQ55" s="124">
        <f t="shared" si="50"/>
        <v>64.527999999999992</v>
      </c>
      <c r="AR55" s="124">
        <f t="shared" si="50"/>
        <v>296.95300000000003</v>
      </c>
      <c r="AS55" s="124">
        <f t="shared" si="50"/>
        <v>-8.0440000000004943</v>
      </c>
      <c r="AT55" s="124">
        <f t="shared" si="50"/>
        <v>62.179500000000445</v>
      </c>
      <c r="AU55" s="124">
        <f t="shared" si="50"/>
        <v>135.50700000000003</v>
      </c>
    </row>
    <row r="56" spans="2:47" ht="14.5" customHeight="1">
      <c r="B56" s="51" t="s">
        <v>304</v>
      </c>
      <c r="C56" s="49"/>
      <c r="D56" s="49"/>
      <c r="E56" s="124">
        <v>0</v>
      </c>
      <c r="F56" s="124">
        <v>0</v>
      </c>
      <c r="G56" s="124">
        <v>0</v>
      </c>
      <c r="H56" s="124">
        <v>0</v>
      </c>
      <c r="I56" s="124">
        <v>0</v>
      </c>
      <c r="J56" s="124">
        <v>0</v>
      </c>
      <c r="K56" s="124">
        <v>0</v>
      </c>
      <c r="L56" s="124">
        <v>0</v>
      </c>
      <c r="M56" s="124">
        <v>0</v>
      </c>
      <c r="N56" s="124">
        <v>0</v>
      </c>
      <c r="O56" s="124">
        <v>0</v>
      </c>
      <c r="P56" s="124">
        <v>0</v>
      </c>
      <c r="Q56" s="124">
        <v>0</v>
      </c>
      <c r="R56" s="124">
        <v>0</v>
      </c>
      <c r="S56" s="124">
        <v>0</v>
      </c>
      <c r="T56" s="124">
        <v>0</v>
      </c>
      <c r="U56" s="124">
        <v>0</v>
      </c>
      <c r="V56" s="124">
        <v>0</v>
      </c>
      <c r="W56" s="124">
        <v>0</v>
      </c>
      <c r="X56" s="124">
        <v>0</v>
      </c>
      <c r="Y56" s="124">
        <v>0</v>
      </c>
      <c r="Z56" s="124">
        <v>0</v>
      </c>
      <c r="AA56" s="124">
        <v>0</v>
      </c>
      <c r="AB56" s="124">
        <v>0</v>
      </c>
      <c r="AC56" s="124">
        <v>0</v>
      </c>
      <c r="AD56" s="124">
        <v>0</v>
      </c>
      <c r="AE56" s="124">
        <v>0</v>
      </c>
      <c r="AF56" s="124">
        <v>0</v>
      </c>
      <c r="AG56" s="124">
        <v>0</v>
      </c>
      <c r="AH56" s="124">
        <v>0</v>
      </c>
      <c r="AI56" s="124">
        <v>0</v>
      </c>
      <c r="AJ56" s="124">
        <v>0</v>
      </c>
      <c r="AK56" s="124">
        <v>-240.84196557000001</v>
      </c>
      <c r="AM56" s="124">
        <f t="shared" si="50"/>
        <v>0</v>
      </c>
      <c r="AN56" s="124">
        <f t="shared" si="50"/>
        <v>0</v>
      </c>
      <c r="AO56" s="124">
        <f t="shared" si="50"/>
        <v>0</v>
      </c>
      <c r="AP56" s="124">
        <f t="shared" si="50"/>
        <v>0</v>
      </c>
      <c r="AQ56" s="124">
        <f t="shared" si="50"/>
        <v>0</v>
      </c>
      <c r="AR56" s="124">
        <f t="shared" si="50"/>
        <v>0</v>
      </c>
      <c r="AS56" s="124">
        <f t="shared" si="50"/>
        <v>0</v>
      </c>
      <c r="AT56" s="124">
        <f t="shared" si="50"/>
        <v>0</v>
      </c>
      <c r="AU56" s="124">
        <f t="shared" si="50"/>
        <v>-240.84196557000001</v>
      </c>
    </row>
    <row r="57" spans="2:47" ht="14.5" customHeight="1">
      <c r="B57" s="51" t="s">
        <v>854</v>
      </c>
      <c r="C57" s="49"/>
      <c r="D57" s="49"/>
      <c r="E57" s="124">
        <v>0</v>
      </c>
      <c r="F57" s="124">
        <v>0</v>
      </c>
      <c r="G57" s="124">
        <v>0</v>
      </c>
      <c r="H57" s="124">
        <v>0</v>
      </c>
      <c r="I57" s="124">
        <v>0</v>
      </c>
      <c r="J57" s="124">
        <v>0</v>
      </c>
      <c r="K57" s="124">
        <v>0</v>
      </c>
      <c r="L57" s="124">
        <v>0</v>
      </c>
      <c r="M57" s="124">
        <v>0</v>
      </c>
      <c r="N57" s="124">
        <v>0</v>
      </c>
      <c r="O57" s="124">
        <v>0</v>
      </c>
      <c r="P57" s="124">
        <v>0</v>
      </c>
      <c r="Q57" s="124">
        <v>0</v>
      </c>
      <c r="R57" s="124">
        <v>0</v>
      </c>
      <c r="S57" s="124">
        <v>0</v>
      </c>
      <c r="T57" s="124">
        <v>0</v>
      </c>
      <c r="U57" s="124">
        <v>0</v>
      </c>
      <c r="V57" s="124">
        <v>0</v>
      </c>
      <c r="W57" s="124">
        <v>0</v>
      </c>
      <c r="X57" s="124">
        <v>0</v>
      </c>
      <c r="Y57" s="124">
        <v>0</v>
      </c>
      <c r="Z57" s="124">
        <v>0</v>
      </c>
      <c r="AA57" s="124">
        <v>0</v>
      </c>
      <c r="AB57" s="124">
        <v>0</v>
      </c>
      <c r="AC57" s="124">
        <v>0</v>
      </c>
      <c r="AD57" s="124">
        <v>0</v>
      </c>
      <c r="AE57" s="124">
        <v>0</v>
      </c>
      <c r="AF57" s="124">
        <v>0</v>
      </c>
      <c r="AG57" s="124">
        <v>0</v>
      </c>
      <c r="AH57" s="124">
        <v>0</v>
      </c>
      <c r="AI57" s="124">
        <v>0</v>
      </c>
      <c r="AJ57" s="124">
        <v>0</v>
      </c>
      <c r="AK57" s="124">
        <v>-10.277693979499999</v>
      </c>
      <c r="AM57" s="124">
        <f t="shared" si="50"/>
        <v>0</v>
      </c>
      <c r="AN57" s="124">
        <f t="shared" si="50"/>
        <v>0</v>
      </c>
      <c r="AO57" s="124">
        <f t="shared" si="50"/>
        <v>0</v>
      </c>
      <c r="AP57" s="124">
        <f t="shared" si="50"/>
        <v>0</v>
      </c>
      <c r="AQ57" s="124">
        <f t="shared" si="50"/>
        <v>0</v>
      </c>
      <c r="AR57" s="124">
        <f t="shared" si="50"/>
        <v>0</v>
      </c>
      <c r="AS57" s="124">
        <f t="shared" si="50"/>
        <v>0</v>
      </c>
      <c r="AT57" s="124">
        <f t="shared" si="50"/>
        <v>0</v>
      </c>
      <c r="AU57" s="124">
        <f t="shared" si="50"/>
        <v>-10.277693979499999</v>
      </c>
    </row>
    <row r="58" spans="2:47" ht="14.5" customHeight="1">
      <c r="B58" s="51" t="s">
        <v>856</v>
      </c>
      <c r="C58" s="49"/>
      <c r="D58" s="49"/>
      <c r="E58" s="124">
        <v>0</v>
      </c>
      <c r="F58" s="124">
        <v>0</v>
      </c>
      <c r="G58" s="124">
        <v>0</v>
      </c>
      <c r="H58" s="124">
        <v>0</v>
      </c>
      <c r="I58" s="124">
        <v>0</v>
      </c>
      <c r="J58" s="124">
        <v>0</v>
      </c>
      <c r="K58" s="124">
        <v>0</v>
      </c>
      <c r="L58" s="124">
        <v>0</v>
      </c>
      <c r="M58" s="124">
        <v>0</v>
      </c>
      <c r="N58" s="124">
        <v>0</v>
      </c>
      <c r="O58" s="124">
        <v>0</v>
      </c>
      <c r="P58" s="124">
        <v>0</v>
      </c>
      <c r="Q58" s="124">
        <v>0</v>
      </c>
      <c r="R58" s="124">
        <v>0</v>
      </c>
      <c r="S58" s="124">
        <v>0</v>
      </c>
      <c r="T58" s="124">
        <v>0</v>
      </c>
      <c r="U58" s="124">
        <v>0</v>
      </c>
      <c r="V58" s="124">
        <v>0</v>
      </c>
      <c r="W58" s="124">
        <v>0</v>
      </c>
      <c r="X58" s="124">
        <v>0</v>
      </c>
      <c r="Y58" s="124">
        <v>0</v>
      </c>
      <c r="Z58" s="124">
        <v>0</v>
      </c>
      <c r="AA58" s="124">
        <v>0</v>
      </c>
      <c r="AB58" s="124">
        <v>0</v>
      </c>
      <c r="AC58" s="124">
        <v>0</v>
      </c>
      <c r="AD58" s="124">
        <v>0</v>
      </c>
      <c r="AE58" s="124">
        <v>0</v>
      </c>
      <c r="AF58" s="124">
        <v>0</v>
      </c>
      <c r="AG58" s="124">
        <v>0</v>
      </c>
      <c r="AH58" s="124">
        <v>0</v>
      </c>
      <c r="AI58" s="124">
        <v>0</v>
      </c>
      <c r="AJ58" s="124">
        <v>0</v>
      </c>
      <c r="AK58" s="124">
        <v>11.125058079999999</v>
      </c>
      <c r="AM58" s="124">
        <f t="shared" si="50"/>
        <v>0</v>
      </c>
      <c r="AN58" s="124">
        <f t="shared" si="50"/>
        <v>0</v>
      </c>
      <c r="AO58" s="124">
        <f t="shared" si="50"/>
        <v>0</v>
      </c>
      <c r="AP58" s="124">
        <f t="shared" si="50"/>
        <v>0</v>
      </c>
      <c r="AQ58" s="124">
        <f t="shared" si="50"/>
        <v>0</v>
      </c>
      <c r="AR58" s="124">
        <f t="shared" si="50"/>
        <v>0</v>
      </c>
      <c r="AS58" s="124">
        <f t="shared" si="50"/>
        <v>0</v>
      </c>
      <c r="AT58" s="124">
        <f t="shared" si="50"/>
        <v>0</v>
      </c>
      <c r="AU58" s="124">
        <f t="shared" si="50"/>
        <v>11.125058079999999</v>
      </c>
    </row>
    <row r="59" spans="2:47" ht="14.5" customHeight="1">
      <c r="B59" s="37" t="s">
        <v>306</v>
      </c>
      <c r="C59" s="38"/>
      <c r="D59" s="38"/>
      <c r="E59" s="39">
        <f t="shared" ref="E59:AK59" si="51">SUM(E55:E58)</f>
        <v>4.7249999999999908</v>
      </c>
      <c r="F59" s="39">
        <f t="shared" si="51"/>
        <v>7.7410000000000103</v>
      </c>
      <c r="G59" s="39">
        <f t="shared" si="51"/>
        <v>5.3059999999999938</v>
      </c>
      <c r="H59" s="39">
        <f t="shared" si="51"/>
        <v>8.8289999999999971</v>
      </c>
      <c r="I59" s="39">
        <f t="shared" si="51"/>
        <v>14.898000000000012</v>
      </c>
      <c r="J59" s="39">
        <f t="shared" si="51"/>
        <v>-29.28799999999999</v>
      </c>
      <c r="K59" s="39">
        <f t="shared" si="51"/>
        <v>12.289999999999985</v>
      </c>
      <c r="L59" s="39">
        <f t="shared" si="51"/>
        <v>115.21600000000002</v>
      </c>
      <c r="M59" s="39">
        <f t="shared" si="51"/>
        <v>-16.941999999999986</v>
      </c>
      <c r="N59" s="39">
        <f t="shared" si="51"/>
        <v>-20.371999999999982</v>
      </c>
      <c r="O59" s="39">
        <f t="shared" si="51"/>
        <v>28.350000000000012</v>
      </c>
      <c r="P59" s="39">
        <f t="shared" si="51"/>
        <v>73.823999999999955</v>
      </c>
      <c r="Q59" s="39">
        <f t="shared" si="51"/>
        <v>-23.95700000000004</v>
      </c>
      <c r="R59" s="39">
        <f t="shared" si="51"/>
        <v>-24.507000000000019</v>
      </c>
      <c r="S59" s="39">
        <f t="shared" si="51"/>
        <v>31.627999999999965</v>
      </c>
      <c r="T59" s="39">
        <f t="shared" si="51"/>
        <v>49.464999999999911</v>
      </c>
      <c r="U59" s="39">
        <f t="shared" si="51"/>
        <v>-51.700000000000017</v>
      </c>
      <c r="V59" s="39">
        <f t="shared" si="51"/>
        <v>-30.67299999999997</v>
      </c>
      <c r="W59" s="39">
        <f t="shared" si="51"/>
        <v>37.568000000000019</v>
      </c>
      <c r="X59" s="39">
        <f t="shared" si="51"/>
        <v>109.33299999999997</v>
      </c>
      <c r="Y59" s="39">
        <f t="shared" si="51"/>
        <v>-93.805999999999969</v>
      </c>
      <c r="Z59" s="39">
        <f t="shared" si="51"/>
        <v>-159.60999999999996</v>
      </c>
      <c r="AA59" s="39">
        <f t="shared" si="51"/>
        <v>-25.747000000000014</v>
      </c>
      <c r="AB59" s="39">
        <f t="shared" si="51"/>
        <v>576.11599999999999</v>
      </c>
      <c r="AC59" s="39">
        <f t="shared" si="51"/>
        <v>-95.906000000000034</v>
      </c>
      <c r="AD59" s="39">
        <f t="shared" si="51"/>
        <v>-93.263000000000005</v>
      </c>
      <c r="AE59" s="39">
        <f t="shared" si="51"/>
        <v>44.150999999999904</v>
      </c>
      <c r="AF59" s="39">
        <f t="shared" si="51"/>
        <v>136.97399999999965</v>
      </c>
      <c r="AG59" s="39">
        <f t="shared" si="51"/>
        <v>-84.013999999999896</v>
      </c>
      <c r="AH59" s="39">
        <f t="shared" si="51"/>
        <v>-101.35100000000003</v>
      </c>
      <c r="AI59" s="39">
        <f t="shared" si="51"/>
        <v>102.52000000000001</v>
      </c>
      <c r="AJ59" s="39">
        <f t="shared" si="51"/>
        <v>145.02450000000036</v>
      </c>
      <c r="AK59" s="39">
        <f t="shared" si="51"/>
        <v>-104.48760146949998</v>
      </c>
      <c r="AM59" s="39">
        <f t="shared" si="50"/>
        <v>26.600999999999992</v>
      </c>
      <c r="AN59" s="39">
        <f t="shared" si="50"/>
        <v>113.11600000000003</v>
      </c>
      <c r="AO59" s="39">
        <f t="shared" si="50"/>
        <v>64.86</v>
      </c>
      <c r="AP59" s="39">
        <f t="shared" si="50"/>
        <v>32.62899999999982</v>
      </c>
      <c r="AQ59" s="39">
        <f t="shared" si="50"/>
        <v>64.527999999999992</v>
      </c>
      <c r="AR59" s="39">
        <f t="shared" si="50"/>
        <v>296.95300000000003</v>
      </c>
      <c r="AS59" s="39">
        <f t="shared" si="50"/>
        <v>-8.0440000000004943</v>
      </c>
      <c r="AT59" s="39">
        <f t="shared" si="50"/>
        <v>62.179500000000445</v>
      </c>
      <c r="AU59" s="39">
        <f t="shared" si="50"/>
        <v>-104.48760146949998</v>
      </c>
    </row>
    <row r="60" spans="2:47" ht="14.5" customHeight="1">
      <c r="B60" s="219"/>
      <c r="C60" s="135"/>
      <c r="D60" s="135"/>
      <c r="E60" s="220"/>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M60" s="220"/>
      <c r="AN60" s="220"/>
      <c r="AO60" s="220"/>
      <c r="AP60" s="220"/>
      <c r="AQ60" s="220"/>
      <c r="AR60" s="220"/>
      <c r="AS60" s="220"/>
      <c r="AT60" s="220"/>
      <c r="AU60" s="220"/>
    </row>
    <row r="61" spans="2:47" ht="14.5" customHeight="1">
      <c r="B61" s="219"/>
      <c r="C61" s="135"/>
      <c r="D61" s="135"/>
      <c r="E61" s="220"/>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M61" s="220"/>
      <c r="AN61" s="220"/>
      <c r="AO61" s="220"/>
      <c r="AP61" s="220"/>
      <c r="AQ61" s="220"/>
      <c r="AR61" s="220"/>
      <c r="AS61" s="220"/>
      <c r="AT61" s="220"/>
      <c r="AU61" s="220"/>
    </row>
    <row r="62" spans="2:47" ht="14.5" customHeight="1">
      <c r="AF62" s="45"/>
    </row>
    <row r="63" spans="2:47" ht="14.5" customHeight="1">
      <c r="B63" s="1" t="s">
        <v>42</v>
      </c>
      <c r="AH63" s="45"/>
    </row>
    <row r="64" spans="2:47" ht="14.5" customHeight="1">
      <c r="B64" s="1" t="s">
        <v>308</v>
      </c>
      <c r="AH64" s="45"/>
    </row>
    <row r="65" spans="2:37" ht="14.5" customHeight="1">
      <c r="B65" s="1" t="s">
        <v>309</v>
      </c>
      <c r="AI65" s="45"/>
      <c r="AJ65" s="45"/>
      <c r="AK65" s="45"/>
    </row>
    <row r="66" spans="2:37" ht="14.5" customHeight="1">
      <c r="B66" s="8" t="s">
        <v>859</v>
      </c>
      <c r="AB66" s="45"/>
    </row>
    <row r="67" spans="2:37" ht="14.5" customHeight="1">
      <c r="B67" s="218"/>
    </row>
    <row r="68" spans="2:37" ht="14.5" customHeight="1">
      <c r="B68" s="9"/>
      <c r="AH68" s="130"/>
    </row>
  </sheetData>
  <pageMargins left="0.7" right="0.7" top="0.75" bottom="0.75" header="0.3" footer="0.3"/>
  <ignoredErrors>
    <ignoredError sqref="X14:AK14 E14:W14 L20:AK20 E20:K20" formulaRange="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28BF-08C0-47F4-B77E-B38388D03626}">
  <sheetPr>
    <tabColor theme="5"/>
  </sheetPr>
  <dimension ref="A2:AU35"/>
  <sheetViews>
    <sheetView showGridLines="0" zoomScaleNormal="100" workbookViewId="0">
      <pane xSplit="3" ySplit="8" topLeftCell="AC9" activePane="bottomRight" state="frozen"/>
      <selection pane="topRight" activeCell="D10" sqref="D10"/>
      <selection pane="bottomLeft" activeCell="D10" sqref="D10"/>
      <selection pane="bottomRight" activeCell="AU9" sqref="AU9"/>
    </sheetView>
  </sheetViews>
  <sheetFormatPr defaultColWidth="10.54296875" defaultRowHeight="14.5" customHeight="1"/>
  <cols>
    <col min="1" max="1" width="2.54296875" style="8" customWidth="1"/>
    <col min="2" max="2" width="42.81640625" style="8" customWidth="1"/>
    <col min="3" max="3" width="15.81640625" style="9" customWidth="1"/>
    <col min="4" max="4" width="2.54296875" style="9" customWidth="1"/>
    <col min="5" max="36" width="10.54296875" style="9"/>
    <col min="37" max="37" width="10.54296875" style="9" bestFit="1"/>
    <col min="38" max="38" width="2.54296875" style="9" customWidth="1"/>
    <col min="39" max="16384" width="10.54296875" style="9"/>
  </cols>
  <sheetData>
    <row r="2" spans="2:47" ht="14.5" customHeight="1">
      <c r="J2" s="29"/>
    </row>
    <row r="3" spans="2:47" ht="14.5" customHeight="1">
      <c r="J3" s="29"/>
    </row>
    <row r="4" spans="2:47" ht="14.5" customHeight="1">
      <c r="J4" s="29"/>
    </row>
    <row r="6" spans="2:47" ht="14.5" customHeight="1">
      <c r="C6" s="3" t="s">
        <v>204</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EOMONTH(AJ6,3)</f>
        <v>45382</v>
      </c>
      <c r="AM6" s="23"/>
      <c r="AN6" s="23"/>
      <c r="AO6" s="23"/>
      <c r="AP6" s="23"/>
      <c r="AQ6" s="23"/>
      <c r="AR6" s="23"/>
      <c r="AS6" s="23"/>
      <c r="AT6" s="23"/>
      <c r="AU6" s="23"/>
    </row>
    <row r="7" spans="2:47" ht="14.5" customHeight="1">
      <c r="C7" s="3" t="s">
        <v>205</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 si="3">YEAR(AJ6)</f>
        <v>2023</v>
      </c>
      <c r="AK7" s="3">
        <f>YEAR(AK6)</f>
        <v>2024</v>
      </c>
      <c r="AM7" s="22"/>
      <c r="AN7" s="22"/>
      <c r="AO7" s="22"/>
      <c r="AP7" s="22"/>
      <c r="AQ7" s="22"/>
      <c r="AR7" s="22"/>
      <c r="AS7" s="22"/>
      <c r="AT7" s="22"/>
      <c r="AU7" s="22"/>
    </row>
    <row r="8" spans="2:47" ht="14.5" customHeight="1">
      <c r="B8" s="5" t="s">
        <v>319</v>
      </c>
      <c r="C8" s="6"/>
      <c r="D8" s="6"/>
      <c r="E8" s="7" t="str">
        <f>MONTH(E$6)/3&amp;"Q"&amp;E$7</f>
        <v>1Q2016</v>
      </c>
      <c r="F8" s="7" t="str">
        <f t="shared" ref="F8:AJ8" si="4">MONTH(F$6)/3&amp;"Q"&amp;F$7</f>
        <v>2Q2016</v>
      </c>
      <c r="G8" s="7" t="str">
        <f t="shared" si="4"/>
        <v>3Q2016</v>
      </c>
      <c r="H8" s="7" t="str">
        <f t="shared" si="4"/>
        <v>4Q2016</v>
      </c>
      <c r="I8" s="7" t="str">
        <f t="shared" si="4"/>
        <v>1Q2017</v>
      </c>
      <c r="J8" s="7" t="str">
        <f t="shared" si="4"/>
        <v>2Q2017</v>
      </c>
      <c r="K8" s="7" t="str">
        <f t="shared" si="4"/>
        <v>3Q2017</v>
      </c>
      <c r="L8" s="7" t="str">
        <f t="shared" si="4"/>
        <v>4Q2017</v>
      </c>
      <c r="M8" s="7" t="str">
        <f t="shared" si="4"/>
        <v>1Q2018</v>
      </c>
      <c r="N8" s="7" t="str">
        <f t="shared" si="4"/>
        <v>2Q2018</v>
      </c>
      <c r="O8" s="7" t="str">
        <f t="shared" si="4"/>
        <v>3Q2018</v>
      </c>
      <c r="P8" s="7" t="str">
        <f t="shared" si="4"/>
        <v>4Q2018</v>
      </c>
      <c r="Q8" s="7" t="str">
        <f t="shared" si="4"/>
        <v>1Q2019</v>
      </c>
      <c r="R8" s="7" t="str">
        <f t="shared" si="4"/>
        <v>2Q2019</v>
      </c>
      <c r="S8" s="7" t="str">
        <f t="shared" si="4"/>
        <v>3Q2019</v>
      </c>
      <c r="T8" s="7" t="str">
        <f t="shared" si="4"/>
        <v>4Q2019</v>
      </c>
      <c r="U8" s="7" t="str">
        <f t="shared" si="4"/>
        <v>1Q2020</v>
      </c>
      <c r="V8" s="7" t="str">
        <f t="shared" si="4"/>
        <v>2Q2020</v>
      </c>
      <c r="W8" s="7" t="str">
        <f t="shared" si="4"/>
        <v>3Q2020</v>
      </c>
      <c r="X8" s="7" t="str">
        <f t="shared" si="4"/>
        <v>4Q2020</v>
      </c>
      <c r="Y8" s="7" t="str">
        <f t="shared" si="4"/>
        <v>1Q2021</v>
      </c>
      <c r="Z8" s="7" t="str">
        <f t="shared" si="4"/>
        <v>2Q2021</v>
      </c>
      <c r="AA8" s="7" t="str">
        <f t="shared" si="4"/>
        <v>3Q2021</v>
      </c>
      <c r="AB8" s="7" t="str">
        <f t="shared" si="4"/>
        <v>4Q2021</v>
      </c>
      <c r="AC8" s="7" t="str">
        <f t="shared" si="4"/>
        <v>1Q2022</v>
      </c>
      <c r="AD8" s="7" t="str">
        <f t="shared" si="4"/>
        <v>2Q2022</v>
      </c>
      <c r="AE8" s="7" t="str">
        <f t="shared" si="4"/>
        <v>3Q2022</v>
      </c>
      <c r="AF8" s="7" t="str">
        <f t="shared" si="4"/>
        <v>4Q2022</v>
      </c>
      <c r="AG8" s="7" t="str">
        <f t="shared" si="4"/>
        <v>1Q2023</v>
      </c>
      <c r="AH8" s="7" t="str">
        <f t="shared" si="4"/>
        <v>2Q2023</v>
      </c>
      <c r="AI8" s="7" t="str">
        <f t="shared" si="4"/>
        <v>3Q2023</v>
      </c>
      <c r="AJ8" s="7" t="str">
        <f t="shared" si="4"/>
        <v>4Q2023</v>
      </c>
      <c r="AK8" s="7" t="str">
        <f>MONTH(AK$6)/3&amp;"Q"&amp;AK$7</f>
        <v>1Q2024</v>
      </c>
      <c r="AL8" s="2"/>
      <c r="AM8" s="6">
        <v>2016</v>
      </c>
      <c r="AN8" s="6">
        <f>AM8+1</f>
        <v>2017</v>
      </c>
      <c r="AO8" s="6">
        <f t="shared" ref="AO8:AU8" si="5">AN8+1</f>
        <v>2018</v>
      </c>
      <c r="AP8" s="6">
        <f t="shared" si="5"/>
        <v>2019</v>
      </c>
      <c r="AQ8" s="6">
        <f t="shared" si="5"/>
        <v>2020</v>
      </c>
      <c r="AR8" s="6">
        <f t="shared" si="5"/>
        <v>2021</v>
      </c>
      <c r="AS8" s="6">
        <f t="shared" si="5"/>
        <v>2022</v>
      </c>
      <c r="AT8" s="6">
        <f t="shared" si="5"/>
        <v>2023</v>
      </c>
      <c r="AU8" s="6">
        <f t="shared" si="5"/>
        <v>2024</v>
      </c>
    </row>
    <row r="9" spans="2:47" ht="14.5" customHeight="1">
      <c r="B9" s="40" t="s">
        <v>320</v>
      </c>
      <c r="C9" s="41"/>
      <c r="D9" s="41"/>
      <c r="E9" s="126">
        <f>SUM(E10:E12)</f>
        <v>15.702</v>
      </c>
      <c r="F9" s="126">
        <f>SUM(F10:F12)</f>
        <v>11.775</v>
      </c>
      <c r="G9" s="126">
        <f t="shared" ref="G9:AI9" si="6">SUM(G10:G12)</f>
        <v>8.35</v>
      </c>
      <c r="H9" s="126">
        <f t="shared" si="6"/>
        <v>10.864000000000003</v>
      </c>
      <c r="I9" s="126">
        <f>SUM(I10:I12)</f>
        <v>9.9380000000000006</v>
      </c>
      <c r="J9" s="126">
        <f t="shared" si="6"/>
        <v>4.6839999999999993</v>
      </c>
      <c r="K9" s="126">
        <f t="shared" si="6"/>
        <v>9.6340000000000003</v>
      </c>
      <c r="L9" s="126">
        <f t="shared" si="6"/>
        <v>10.315</v>
      </c>
      <c r="M9" s="126">
        <f t="shared" si="6"/>
        <v>17.062000000000001</v>
      </c>
      <c r="N9" s="126">
        <f t="shared" si="6"/>
        <v>17.802</v>
      </c>
      <c r="O9" s="126">
        <f>SUM(O10:O12)</f>
        <v>8.2360000000000007</v>
      </c>
      <c r="P9" s="126">
        <f t="shared" si="6"/>
        <v>19.385999999999999</v>
      </c>
      <c r="Q9" s="126">
        <f t="shared" si="6"/>
        <v>56.408999999999992</v>
      </c>
      <c r="R9" s="126">
        <f t="shared" si="6"/>
        <v>77.245000000000005</v>
      </c>
      <c r="S9" s="126">
        <f t="shared" si="6"/>
        <v>165.04599999999999</v>
      </c>
      <c r="T9" s="126">
        <f t="shared" si="6"/>
        <v>176.376</v>
      </c>
      <c r="U9" s="126">
        <f t="shared" si="6"/>
        <v>82.647999999999996</v>
      </c>
      <c r="V9" s="126">
        <f t="shared" si="6"/>
        <v>110.08500000000001</v>
      </c>
      <c r="W9" s="126">
        <f t="shared" si="6"/>
        <v>175.91900000000001</v>
      </c>
      <c r="X9" s="126">
        <f t="shared" si="6"/>
        <v>163.48399999999998</v>
      </c>
      <c r="Y9" s="126">
        <f t="shared" si="6"/>
        <v>128.642</v>
      </c>
      <c r="Z9" s="126">
        <f t="shared" si="6"/>
        <v>125.004</v>
      </c>
      <c r="AA9" s="126">
        <f t="shared" si="6"/>
        <v>184.43900000000002</v>
      </c>
      <c r="AB9" s="126">
        <f t="shared" si="6"/>
        <v>165.16800000000001</v>
      </c>
      <c r="AC9" s="126">
        <f t="shared" si="6"/>
        <v>131.41300000000001</v>
      </c>
      <c r="AD9" s="126">
        <f t="shared" si="6"/>
        <v>143.52500000000001</v>
      </c>
      <c r="AE9" s="126">
        <f t="shared" si="6"/>
        <v>222.09399999999999</v>
      </c>
      <c r="AF9" s="126">
        <f t="shared" si="6"/>
        <v>224.53</v>
      </c>
      <c r="AG9" s="126">
        <f t="shared" si="6"/>
        <v>174.80600000000001</v>
      </c>
      <c r="AH9" s="126">
        <f t="shared" si="6"/>
        <v>160.37499999999994</v>
      </c>
      <c r="AI9" s="126">
        <f t="shared" si="6"/>
        <v>254.85800000000003</v>
      </c>
      <c r="AJ9" s="126">
        <f t="shared" ref="AJ9" si="7">SUM(AJ10:AJ12)</f>
        <v>338.34100000000001</v>
      </c>
      <c r="AK9" s="126">
        <f>SUM(AK10:AK12)</f>
        <v>203.25</v>
      </c>
      <c r="AM9" s="126">
        <f t="shared" ref="AM9:AU14" si="8">SUMIF($7:$7,AM$8,9:9)</f>
        <v>46.691000000000003</v>
      </c>
      <c r="AN9" s="126">
        <f t="shared" si="8"/>
        <v>34.570999999999998</v>
      </c>
      <c r="AO9" s="126">
        <f t="shared" si="8"/>
        <v>62.486000000000004</v>
      </c>
      <c r="AP9" s="126">
        <f t="shared" si="8"/>
        <v>475.07600000000002</v>
      </c>
      <c r="AQ9" s="126">
        <f t="shared" si="8"/>
        <v>532.13599999999997</v>
      </c>
      <c r="AR9" s="126">
        <f t="shared" si="8"/>
        <v>603.25300000000004</v>
      </c>
      <c r="AS9" s="126">
        <f t="shared" si="8"/>
        <v>721.56200000000001</v>
      </c>
      <c r="AT9" s="126">
        <f t="shared" si="8"/>
        <v>928.38</v>
      </c>
      <c r="AU9" s="126">
        <f t="shared" si="8"/>
        <v>203.25</v>
      </c>
    </row>
    <row r="10" spans="2:47" ht="14.5" customHeight="1">
      <c r="B10" s="30" t="s">
        <v>153</v>
      </c>
      <c r="E10" s="29">
        <v>7.3230000000000004</v>
      </c>
      <c r="F10" s="29">
        <v>3.7519999999999989</v>
      </c>
      <c r="G10" s="29">
        <v>8.0399999999999991</v>
      </c>
      <c r="H10" s="29">
        <v>9.9610000000000021</v>
      </c>
      <c r="I10" s="29">
        <v>9.4359999999999999</v>
      </c>
      <c r="J10" s="29">
        <v>4.9589999999999996</v>
      </c>
      <c r="K10" s="29">
        <v>9.7279999999999998</v>
      </c>
      <c r="L10" s="29">
        <v>10.253</v>
      </c>
      <c r="M10" s="29">
        <v>6.3929999999999998</v>
      </c>
      <c r="N10" s="29">
        <v>2.5720000000000001</v>
      </c>
      <c r="O10" s="29">
        <v>5.774</v>
      </c>
      <c r="P10" s="29">
        <v>8.8119999999999994</v>
      </c>
      <c r="Q10" s="29">
        <v>7.9550000000000001</v>
      </c>
      <c r="R10" s="29">
        <v>3.653</v>
      </c>
      <c r="S10" s="29">
        <v>5.3049999999999997</v>
      </c>
      <c r="T10" s="29">
        <v>12.557</v>
      </c>
      <c r="U10" s="29">
        <v>7.657</v>
      </c>
      <c r="V10" s="29">
        <v>7.657</v>
      </c>
      <c r="W10" s="29">
        <v>8.218</v>
      </c>
      <c r="X10" s="29">
        <v>8.2170000000000005</v>
      </c>
      <c r="Y10" s="29">
        <v>7.3140000000000001</v>
      </c>
      <c r="Z10" s="29">
        <v>9.4039999999999999</v>
      </c>
      <c r="AA10" s="29">
        <v>11.347</v>
      </c>
      <c r="AB10" s="29">
        <v>4.7289999999999992</v>
      </c>
      <c r="AC10" s="29">
        <v>0</v>
      </c>
      <c r="AD10" s="29">
        <v>3.3730000000000002</v>
      </c>
      <c r="AE10" s="29">
        <v>37.952000000000005</v>
      </c>
      <c r="AF10" s="29">
        <v>5.6790000000000003</v>
      </c>
      <c r="AG10" s="29">
        <v>2.5950000000000002</v>
      </c>
      <c r="AH10" s="29">
        <v>-7.7829999999999995</v>
      </c>
      <c r="AI10" s="29">
        <v>1.1239999999999988</v>
      </c>
      <c r="AJ10" s="29">
        <v>0.53200000000000003</v>
      </c>
      <c r="AK10" s="29">
        <v>-2.9249999999999998</v>
      </c>
      <c r="AM10" s="29">
        <f t="shared" si="8"/>
        <v>29.076000000000001</v>
      </c>
      <c r="AN10" s="29">
        <f t="shared" si="8"/>
        <v>34.375999999999998</v>
      </c>
      <c r="AO10" s="29">
        <f t="shared" si="8"/>
        <v>23.551000000000002</v>
      </c>
      <c r="AP10" s="29">
        <f t="shared" si="8"/>
        <v>29.47</v>
      </c>
      <c r="AQ10" s="29">
        <f t="shared" si="8"/>
        <v>31.749000000000002</v>
      </c>
      <c r="AR10" s="29">
        <f t="shared" si="8"/>
        <v>32.793999999999997</v>
      </c>
      <c r="AS10" s="29">
        <f t="shared" si="8"/>
        <v>47.004000000000005</v>
      </c>
      <c r="AT10" s="29">
        <f t="shared" si="8"/>
        <v>-3.532</v>
      </c>
      <c r="AU10" s="29">
        <f t="shared" si="8"/>
        <v>-2.9249999999999998</v>
      </c>
    </row>
    <row r="11" spans="2:47" ht="14.5" customHeight="1">
      <c r="B11" s="30" t="s">
        <v>321</v>
      </c>
      <c r="E11" s="29">
        <v>8.3789999999999996</v>
      </c>
      <c r="F11" s="29">
        <v>8.0230000000000015</v>
      </c>
      <c r="G11" s="29">
        <v>0.31</v>
      </c>
      <c r="H11" s="29">
        <v>0.90300000000000002</v>
      </c>
      <c r="I11" s="29">
        <v>0.502</v>
      </c>
      <c r="J11" s="29">
        <v>-0.27500000000000002</v>
      </c>
      <c r="K11" s="29">
        <v>-9.4E-2</v>
      </c>
      <c r="L11" s="29">
        <v>6.2E-2</v>
      </c>
      <c r="M11" s="29">
        <v>10.669</v>
      </c>
      <c r="N11" s="29">
        <v>15.23</v>
      </c>
      <c r="O11" s="29">
        <v>-16.352</v>
      </c>
      <c r="P11" s="29">
        <v>0.151</v>
      </c>
      <c r="Q11" s="29">
        <v>45.268999999999991</v>
      </c>
      <c r="R11" s="29">
        <v>45.237000000000002</v>
      </c>
      <c r="S11" s="29">
        <v>78.466999999999999</v>
      </c>
      <c r="T11" s="29">
        <v>115.41</v>
      </c>
      <c r="U11" s="29">
        <v>15.026999999999999</v>
      </c>
      <c r="V11" s="29">
        <v>42.435000000000002</v>
      </c>
      <c r="W11" s="29">
        <v>107.625</v>
      </c>
      <c r="X11" s="29">
        <v>96.085999999999999</v>
      </c>
      <c r="Y11" s="29">
        <v>61.73</v>
      </c>
      <c r="Z11" s="29">
        <v>55.472000000000001</v>
      </c>
      <c r="AA11" s="29">
        <v>112.61000000000001</v>
      </c>
      <c r="AB11" s="29">
        <v>92.144000000000005</v>
      </c>
      <c r="AC11" s="29">
        <v>57.784999999999997</v>
      </c>
      <c r="AD11" s="29">
        <v>66.538000000000011</v>
      </c>
      <c r="AE11" s="29">
        <v>110.18799999999999</v>
      </c>
      <c r="AF11" s="29">
        <v>140.98600000000002</v>
      </c>
      <c r="AG11" s="29">
        <v>94.109000000000009</v>
      </c>
      <c r="AH11" s="29">
        <v>78.110999999999962</v>
      </c>
      <c r="AI11" s="29">
        <v>175.43800000000005</v>
      </c>
      <c r="AJ11" s="29">
        <v>257.48</v>
      </c>
      <c r="AK11" s="29">
        <v>128.108</v>
      </c>
      <c r="AM11" s="29">
        <f t="shared" si="8"/>
        <v>17.614999999999998</v>
      </c>
      <c r="AN11" s="29">
        <f t="shared" si="8"/>
        <v>0.19499999999999998</v>
      </c>
      <c r="AO11" s="29">
        <f t="shared" si="8"/>
        <v>9.6980000000000004</v>
      </c>
      <c r="AP11" s="29">
        <f t="shared" si="8"/>
        <v>284.38300000000004</v>
      </c>
      <c r="AQ11" s="29">
        <f t="shared" si="8"/>
        <v>261.173</v>
      </c>
      <c r="AR11" s="29">
        <f t="shared" si="8"/>
        <v>321.95600000000002</v>
      </c>
      <c r="AS11" s="29">
        <f t="shared" si="8"/>
        <v>375.49700000000001</v>
      </c>
      <c r="AT11" s="29">
        <f t="shared" si="8"/>
        <v>605.13800000000003</v>
      </c>
      <c r="AU11" s="29">
        <f t="shared" si="8"/>
        <v>128.108</v>
      </c>
    </row>
    <row r="12" spans="2:47" ht="14.5" customHeight="1">
      <c r="B12" s="30" t="s">
        <v>322</v>
      </c>
      <c r="E12" s="29">
        <v>0</v>
      </c>
      <c r="F12" s="29">
        <v>0</v>
      </c>
      <c r="G12" s="29">
        <v>0</v>
      </c>
      <c r="H12" s="29">
        <v>0</v>
      </c>
      <c r="I12" s="29">
        <v>0</v>
      </c>
      <c r="J12" s="29">
        <v>0</v>
      </c>
      <c r="K12" s="29">
        <v>0</v>
      </c>
      <c r="L12" s="29">
        <v>0</v>
      </c>
      <c r="M12" s="127">
        <v>0</v>
      </c>
      <c r="N12" s="29">
        <v>0</v>
      </c>
      <c r="O12" s="29">
        <v>18.814</v>
      </c>
      <c r="P12" s="29">
        <v>10.423</v>
      </c>
      <c r="Q12" s="29">
        <v>3.1850000000000001</v>
      </c>
      <c r="R12" s="29">
        <v>28.355</v>
      </c>
      <c r="S12" s="29">
        <v>81.274000000000001</v>
      </c>
      <c r="T12" s="29">
        <v>48.408999999999999</v>
      </c>
      <c r="U12" s="29">
        <v>59.963999999999999</v>
      </c>
      <c r="V12" s="29">
        <v>59.993000000000002</v>
      </c>
      <c r="W12" s="29">
        <v>60.076000000000001</v>
      </c>
      <c r="X12" s="29">
        <v>59.180999999999997</v>
      </c>
      <c r="Y12" s="29">
        <v>59.597999999999999</v>
      </c>
      <c r="Z12" s="29">
        <v>60.128</v>
      </c>
      <c r="AA12" s="29">
        <v>60.481999999999999</v>
      </c>
      <c r="AB12" s="29">
        <v>68.294999999999987</v>
      </c>
      <c r="AC12" s="29">
        <v>73.628</v>
      </c>
      <c r="AD12" s="29">
        <v>73.61399999999999</v>
      </c>
      <c r="AE12" s="29">
        <v>73.954000000000008</v>
      </c>
      <c r="AF12" s="29">
        <v>77.864999999999981</v>
      </c>
      <c r="AG12" s="29">
        <v>78.102000000000004</v>
      </c>
      <c r="AH12" s="29">
        <v>90.046999999999997</v>
      </c>
      <c r="AI12" s="29">
        <v>78.295999999999992</v>
      </c>
      <c r="AJ12" s="29">
        <v>80.328999999999994</v>
      </c>
      <c r="AK12" s="29">
        <v>78.066999999999993</v>
      </c>
      <c r="AM12" s="29">
        <f t="shared" si="8"/>
        <v>0</v>
      </c>
      <c r="AN12" s="29">
        <f t="shared" si="8"/>
        <v>0</v>
      </c>
      <c r="AO12" s="29">
        <f t="shared" si="8"/>
        <v>29.237000000000002</v>
      </c>
      <c r="AP12" s="29">
        <f t="shared" si="8"/>
        <v>161.22299999999998</v>
      </c>
      <c r="AQ12" s="29">
        <f t="shared" si="8"/>
        <v>239.214</v>
      </c>
      <c r="AR12" s="29">
        <f t="shared" si="8"/>
        <v>248.50299999999999</v>
      </c>
      <c r="AS12" s="29">
        <f t="shared" si="8"/>
        <v>299.06099999999998</v>
      </c>
      <c r="AT12" s="29">
        <f t="shared" si="8"/>
        <v>326.774</v>
      </c>
      <c r="AU12" s="29">
        <f t="shared" si="8"/>
        <v>78.066999999999993</v>
      </c>
    </row>
    <row r="13" spans="2:47" ht="14.5" customHeight="1">
      <c r="B13" s="14" t="s">
        <v>323</v>
      </c>
      <c r="C13" s="15"/>
      <c r="D13" s="15"/>
      <c r="E13" s="26">
        <v>17.41</v>
      </c>
      <c r="F13" s="26">
        <v>31.129000000000001</v>
      </c>
      <c r="G13" s="26">
        <v>46.998999999999995</v>
      </c>
      <c r="H13" s="26">
        <v>64.314999999999998</v>
      </c>
      <c r="I13" s="26">
        <v>54.256</v>
      </c>
      <c r="J13" s="26">
        <v>75.498000000000019</v>
      </c>
      <c r="K13" s="26">
        <v>132.542</v>
      </c>
      <c r="L13" s="26">
        <v>172.107</v>
      </c>
      <c r="M13" s="26">
        <v>155.899</v>
      </c>
      <c r="N13" s="26">
        <v>173.03800000000001</v>
      </c>
      <c r="O13" s="26">
        <v>176.72300000000001</v>
      </c>
      <c r="P13" s="26">
        <v>201.01900000000001</v>
      </c>
      <c r="Q13" s="26">
        <v>145.261</v>
      </c>
      <c r="R13" s="26">
        <v>134.72300000000001</v>
      </c>
      <c r="S13" s="26">
        <v>131.68299999999999</v>
      </c>
      <c r="T13" s="26">
        <v>130.06700000000001</v>
      </c>
      <c r="U13" s="26">
        <v>121.691</v>
      </c>
      <c r="V13" s="26">
        <v>91.966999999999999</v>
      </c>
      <c r="W13" s="26">
        <v>138.70400000000001</v>
      </c>
      <c r="X13" s="26">
        <v>202.12799999999999</v>
      </c>
      <c r="Y13" s="26">
        <v>215.792</v>
      </c>
      <c r="Z13" s="26">
        <v>242.001</v>
      </c>
      <c r="AA13" s="26">
        <v>290.18599999999998</v>
      </c>
      <c r="AB13" s="26">
        <v>348.33299999999986</v>
      </c>
      <c r="AC13" s="26">
        <v>417.64299999999997</v>
      </c>
      <c r="AD13" s="26">
        <v>404.20800000000003</v>
      </c>
      <c r="AE13" s="26">
        <v>466.93500000000006</v>
      </c>
      <c r="AF13" s="26">
        <v>525.90599999999995</v>
      </c>
      <c r="AG13" s="26">
        <v>444.29500000000002</v>
      </c>
      <c r="AH13" s="26">
        <v>477.36899999999997</v>
      </c>
      <c r="AI13" s="26">
        <v>642.96299999999997</v>
      </c>
      <c r="AJ13" s="26">
        <v>704.36099999999999</v>
      </c>
      <c r="AK13" s="26">
        <v>499.53</v>
      </c>
      <c r="AM13" s="26">
        <f t="shared" si="8"/>
        <v>159.85300000000001</v>
      </c>
      <c r="AN13" s="26">
        <f t="shared" si="8"/>
        <v>434.40300000000002</v>
      </c>
      <c r="AO13" s="26">
        <f t="shared" si="8"/>
        <v>706.67900000000009</v>
      </c>
      <c r="AP13" s="26">
        <f t="shared" si="8"/>
        <v>541.73400000000004</v>
      </c>
      <c r="AQ13" s="26">
        <f t="shared" si="8"/>
        <v>554.49</v>
      </c>
      <c r="AR13" s="26">
        <f t="shared" si="8"/>
        <v>1096.3119999999999</v>
      </c>
      <c r="AS13" s="26">
        <f t="shared" si="8"/>
        <v>1814.692</v>
      </c>
      <c r="AT13" s="26">
        <f t="shared" si="8"/>
        <v>2268.9879999999998</v>
      </c>
      <c r="AU13" s="26">
        <f t="shared" si="8"/>
        <v>499.53</v>
      </c>
    </row>
    <row r="14" spans="2:47" ht="14.5" customHeight="1">
      <c r="B14" s="14" t="s">
        <v>324</v>
      </c>
      <c r="C14" s="15"/>
      <c r="D14" s="15"/>
      <c r="E14" s="26">
        <v>0.82099999999999995</v>
      </c>
      <c r="F14" s="26">
        <v>0.89300000000000002</v>
      </c>
      <c r="G14" s="26">
        <v>3.400000000000003E-2</v>
      </c>
      <c r="H14" s="26">
        <v>0.71299999999999986</v>
      </c>
      <c r="I14" s="26">
        <v>2.5659999999999998</v>
      </c>
      <c r="J14" s="26">
        <v>0.49300000000000033</v>
      </c>
      <c r="K14" s="26">
        <v>25.792000000000002</v>
      </c>
      <c r="L14" s="26">
        <v>95.524000000000001</v>
      </c>
      <c r="M14" s="26">
        <v>19.734999999999999</v>
      </c>
      <c r="N14" s="26">
        <v>11.113</v>
      </c>
      <c r="O14" s="26">
        <v>-3.3740000000000001</v>
      </c>
      <c r="P14" s="26">
        <v>0.77800000000000002</v>
      </c>
      <c r="Q14" s="26">
        <v>12.006</v>
      </c>
      <c r="R14" s="26">
        <v>4.492</v>
      </c>
      <c r="S14" s="26">
        <v>7.7359999999999998</v>
      </c>
      <c r="T14" s="26">
        <v>47.762</v>
      </c>
      <c r="U14" s="26">
        <v>6.3570000000000002</v>
      </c>
      <c r="V14" s="26">
        <v>10.771000000000001</v>
      </c>
      <c r="W14" s="26">
        <v>12.61</v>
      </c>
      <c r="X14" s="26">
        <v>52.814999999999998</v>
      </c>
      <c r="Y14" s="26">
        <v>43.752000000000002</v>
      </c>
      <c r="Z14" s="26">
        <v>55.905999999999999</v>
      </c>
      <c r="AA14" s="26">
        <v>28.262</v>
      </c>
      <c r="AB14" s="26">
        <v>27.829000000000001</v>
      </c>
      <c r="AC14" s="26">
        <v>20.350999999999999</v>
      </c>
      <c r="AD14" s="26">
        <v>23.978000000000002</v>
      </c>
      <c r="AE14" s="26">
        <v>27.392000000000003</v>
      </c>
      <c r="AF14" s="26">
        <v>33.423999999999999</v>
      </c>
      <c r="AG14" s="26">
        <v>20.12</v>
      </c>
      <c r="AH14" s="26">
        <v>19.754000000000001</v>
      </c>
      <c r="AI14" s="26">
        <v>23.729999999999997</v>
      </c>
      <c r="AJ14" s="26">
        <v>28.867000000000001</v>
      </c>
      <c r="AK14" s="26">
        <v>16.542999999999999</v>
      </c>
      <c r="AM14" s="26">
        <f t="shared" si="8"/>
        <v>2.4609999999999999</v>
      </c>
      <c r="AN14" s="26">
        <f t="shared" si="8"/>
        <v>124.375</v>
      </c>
      <c r="AO14" s="26">
        <f t="shared" si="8"/>
        <v>28.251999999999999</v>
      </c>
      <c r="AP14" s="26">
        <f t="shared" si="8"/>
        <v>71.996000000000009</v>
      </c>
      <c r="AQ14" s="26">
        <f t="shared" si="8"/>
        <v>82.552999999999997</v>
      </c>
      <c r="AR14" s="26">
        <f t="shared" si="8"/>
        <v>155.749</v>
      </c>
      <c r="AS14" s="26">
        <f t="shared" si="8"/>
        <v>105.14500000000001</v>
      </c>
      <c r="AT14" s="26">
        <f t="shared" si="8"/>
        <v>92.471000000000004</v>
      </c>
      <c r="AU14" s="26">
        <f t="shared" si="8"/>
        <v>16.542999999999999</v>
      </c>
    </row>
    <row r="15" spans="2:47" ht="14.5" customHeight="1">
      <c r="B15" s="14" t="s">
        <v>857</v>
      </c>
      <c r="C15" s="15"/>
      <c r="D15" s="15"/>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15.922000000000001</v>
      </c>
      <c r="AM15" s="26"/>
      <c r="AN15" s="26"/>
      <c r="AO15" s="26"/>
      <c r="AP15" s="26"/>
      <c r="AQ15" s="26"/>
      <c r="AR15" s="26"/>
      <c r="AS15" s="26"/>
      <c r="AT15" s="26"/>
      <c r="AU15" s="26"/>
    </row>
    <row r="16" spans="2:47" ht="14.5" customHeight="1">
      <c r="B16" s="14" t="s">
        <v>325</v>
      </c>
      <c r="C16" s="15"/>
      <c r="D16" s="15"/>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18.085000000000001</v>
      </c>
      <c r="AC16" s="26">
        <v>15.116</v>
      </c>
      <c r="AD16" s="26">
        <v>3.3810000000000002</v>
      </c>
      <c r="AE16" s="26">
        <v>20.102</v>
      </c>
      <c r="AF16" s="26">
        <v>14.496</v>
      </c>
      <c r="AG16" s="26">
        <v>12.015000000000001</v>
      </c>
      <c r="AH16" s="26">
        <v>22.143000000000001</v>
      </c>
      <c r="AI16" s="26">
        <v>50.108999999999995</v>
      </c>
      <c r="AJ16" s="26">
        <v>14.887</v>
      </c>
      <c r="AK16" s="26">
        <v>30.815999999999999</v>
      </c>
      <c r="AM16" s="26">
        <f t="shared" ref="AM16:AU22" si="9">SUMIF($7:$7,AM$8,16:16)</f>
        <v>0</v>
      </c>
      <c r="AN16" s="26">
        <f t="shared" si="9"/>
        <v>0</v>
      </c>
      <c r="AO16" s="26">
        <f t="shared" si="9"/>
        <v>0</v>
      </c>
      <c r="AP16" s="26">
        <f t="shared" si="9"/>
        <v>0</v>
      </c>
      <c r="AQ16" s="26">
        <f t="shared" si="9"/>
        <v>0</v>
      </c>
      <c r="AR16" s="26">
        <f t="shared" si="9"/>
        <v>18.085000000000001</v>
      </c>
      <c r="AS16" s="26">
        <f t="shared" si="9"/>
        <v>53.095000000000006</v>
      </c>
      <c r="AT16" s="26">
        <f t="shared" si="9"/>
        <v>99.153999999999996</v>
      </c>
      <c r="AU16" s="26">
        <f t="shared" si="9"/>
        <v>30.815999999999999</v>
      </c>
    </row>
    <row r="17" spans="2:47" ht="14.5" customHeight="1">
      <c r="B17" s="14" t="s">
        <v>326</v>
      </c>
      <c r="C17" s="15"/>
      <c r="D17" s="15"/>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23.274000000000001</v>
      </c>
      <c r="AC17" s="26">
        <v>0</v>
      </c>
      <c r="AD17" s="26">
        <v>0</v>
      </c>
      <c r="AE17" s="26">
        <v>2.2080000000000002</v>
      </c>
      <c r="AF17" s="26">
        <v>0.46800000000000003</v>
      </c>
      <c r="AG17" s="26">
        <v>0.22</v>
      </c>
      <c r="AH17" s="26">
        <v>0.65100000000000002</v>
      </c>
      <c r="AI17" s="26">
        <v>0.5069999999999999</v>
      </c>
      <c r="AJ17" s="26">
        <v>-0.313</v>
      </c>
      <c r="AK17" s="26">
        <v>2.0489999999999999</v>
      </c>
      <c r="AM17" s="26">
        <f t="shared" si="9"/>
        <v>0</v>
      </c>
      <c r="AN17" s="26">
        <f t="shared" si="9"/>
        <v>0</v>
      </c>
      <c r="AO17" s="26">
        <f t="shared" si="9"/>
        <v>0</v>
      </c>
      <c r="AP17" s="26">
        <f t="shared" si="9"/>
        <v>0</v>
      </c>
      <c r="AQ17" s="26">
        <f t="shared" si="9"/>
        <v>0</v>
      </c>
      <c r="AR17" s="26">
        <f t="shared" si="9"/>
        <v>23.274000000000001</v>
      </c>
      <c r="AS17" s="26">
        <f t="shared" si="9"/>
        <v>2.6760000000000002</v>
      </c>
      <c r="AT17" s="26">
        <f t="shared" si="9"/>
        <v>1.0649999999999999</v>
      </c>
      <c r="AU17" s="26">
        <f t="shared" si="9"/>
        <v>2.0489999999999999</v>
      </c>
    </row>
    <row r="18" spans="2:47" ht="14.5" customHeight="1">
      <c r="B18" s="14" t="s">
        <v>327</v>
      </c>
      <c r="C18" s="15"/>
      <c r="D18" s="15"/>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0.51600000000000001</v>
      </c>
      <c r="AJ18" s="26">
        <v>0.30099999999999999</v>
      </c>
      <c r="AK18" s="26">
        <v>0.59099999999999997</v>
      </c>
      <c r="AM18" s="26">
        <f t="shared" si="9"/>
        <v>0</v>
      </c>
      <c r="AN18" s="26">
        <f t="shared" si="9"/>
        <v>0</v>
      </c>
      <c r="AO18" s="26">
        <f t="shared" si="9"/>
        <v>0</v>
      </c>
      <c r="AP18" s="26">
        <f t="shared" si="9"/>
        <v>0</v>
      </c>
      <c r="AQ18" s="26">
        <f t="shared" si="9"/>
        <v>0</v>
      </c>
      <c r="AR18" s="26">
        <f t="shared" si="9"/>
        <v>0</v>
      </c>
      <c r="AS18" s="26">
        <f t="shared" si="9"/>
        <v>0</v>
      </c>
      <c r="AT18" s="26">
        <f t="shared" si="9"/>
        <v>0.81699999999999995</v>
      </c>
      <c r="AU18" s="26">
        <f t="shared" si="9"/>
        <v>0.59099999999999997</v>
      </c>
    </row>
    <row r="19" spans="2:47" ht="14.5" customHeight="1">
      <c r="B19" s="14" t="s">
        <v>328</v>
      </c>
      <c r="C19" s="15"/>
      <c r="D19" s="15"/>
      <c r="E19" s="26">
        <v>-2.1070000000000002</v>
      </c>
      <c r="F19" s="26">
        <v>-2.4209999999999994</v>
      </c>
      <c r="G19" s="26">
        <v>-4.2120000000000006</v>
      </c>
      <c r="H19" s="26">
        <v>-5.2829999999999995</v>
      </c>
      <c r="I19" s="26">
        <v>-4.8730000000000002</v>
      </c>
      <c r="J19" s="26">
        <v>-6.5659999999999998</v>
      </c>
      <c r="K19" s="26">
        <v>-14.617000000000001</v>
      </c>
      <c r="L19" s="26">
        <v>-21.178999999999998</v>
      </c>
      <c r="M19" s="26">
        <v>-13.044</v>
      </c>
      <c r="N19" s="26">
        <v>-13.927</v>
      </c>
      <c r="O19" s="26">
        <v>-13.75</v>
      </c>
      <c r="P19" s="26">
        <v>-14.673</v>
      </c>
      <c r="Q19" s="26">
        <v>-15.622</v>
      </c>
      <c r="R19" s="26">
        <v>-15.746</v>
      </c>
      <c r="S19" s="26">
        <v>-19.574999999999999</v>
      </c>
      <c r="T19" s="26">
        <v>-23.436</v>
      </c>
      <c r="U19" s="26">
        <v>-17.823</v>
      </c>
      <c r="V19" s="26">
        <v>-11.282</v>
      </c>
      <c r="W19" s="26">
        <v>-12.786</v>
      </c>
      <c r="X19" s="26">
        <v>-25.146999999999998</v>
      </c>
      <c r="Y19" s="26">
        <v>-17.995000000000001</v>
      </c>
      <c r="Z19" s="26">
        <v>-26.425999999999998</v>
      </c>
      <c r="AA19" s="26">
        <v>-48.034999999999997</v>
      </c>
      <c r="AB19" s="26">
        <v>-34.540999999999997</v>
      </c>
      <c r="AC19" s="26">
        <f>SUM(AC20:AC22)</f>
        <v>-50.603999999999999</v>
      </c>
      <c r="AD19" s="26">
        <f t="shared" ref="AD19:AJ19" si="10">SUM(AD20:AD22)</f>
        <v>-61.259999999999991</v>
      </c>
      <c r="AE19" s="26">
        <f t="shared" si="10"/>
        <v>-70.786000000000001</v>
      </c>
      <c r="AF19" s="26">
        <f t="shared" si="10"/>
        <v>-77.844999999999999</v>
      </c>
      <c r="AG19" s="26">
        <f t="shared" si="10"/>
        <v>-68.125</v>
      </c>
      <c r="AH19" s="26">
        <f t="shared" si="10"/>
        <v>-70.881000000000014</v>
      </c>
      <c r="AI19" s="26">
        <f t="shared" si="10"/>
        <v>-106.836</v>
      </c>
      <c r="AJ19" s="26">
        <f t="shared" si="10"/>
        <v>-107.71299999999998</v>
      </c>
      <c r="AK19" s="26">
        <f>SUM(AK20:AK22)</f>
        <v>-80.839999999999989</v>
      </c>
      <c r="AM19" s="26">
        <f t="shared" si="9"/>
        <v>-14.023</v>
      </c>
      <c r="AN19" s="26">
        <f t="shared" si="9"/>
        <v>-47.234999999999999</v>
      </c>
      <c r="AO19" s="26">
        <f t="shared" si="9"/>
        <v>-55.394000000000005</v>
      </c>
      <c r="AP19" s="26">
        <f t="shared" si="9"/>
        <v>-74.378999999999991</v>
      </c>
      <c r="AQ19" s="26">
        <f t="shared" si="9"/>
        <v>-67.037999999999997</v>
      </c>
      <c r="AR19" s="26">
        <f t="shared" si="9"/>
        <v>-126.99699999999999</v>
      </c>
      <c r="AS19" s="26">
        <f t="shared" si="9"/>
        <v>-260.495</v>
      </c>
      <c r="AT19" s="26">
        <f t="shared" si="9"/>
        <v>-353.55500000000001</v>
      </c>
      <c r="AU19" s="26">
        <f t="shared" si="9"/>
        <v>-80.839999999999989</v>
      </c>
    </row>
    <row r="20" spans="2:47" ht="14.5" customHeight="1">
      <c r="B20" s="30" t="s">
        <v>329</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-43.527999999999999</v>
      </c>
      <c r="AD20" s="29">
        <v>-46.943999999999996</v>
      </c>
      <c r="AE20" s="29">
        <v>-53.539000000000001</v>
      </c>
      <c r="AF20" s="29">
        <v>-60.492999999999995</v>
      </c>
      <c r="AG20" s="29">
        <v>-49.12</v>
      </c>
      <c r="AH20" s="29">
        <v>-51.362000000000002</v>
      </c>
      <c r="AI20" s="29">
        <v>-85.756</v>
      </c>
      <c r="AJ20" s="29">
        <v>-86.627999999999986</v>
      </c>
      <c r="AK20" s="29">
        <v>-60.704999999999998</v>
      </c>
      <c r="AM20" s="29">
        <f t="shared" si="9"/>
        <v>0</v>
      </c>
      <c r="AN20" s="29">
        <f t="shared" si="9"/>
        <v>0</v>
      </c>
      <c r="AO20" s="29">
        <f t="shared" si="9"/>
        <v>0</v>
      </c>
      <c r="AP20" s="29">
        <f t="shared" si="9"/>
        <v>0</v>
      </c>
      <c r="AQ20" s="29">
        <f t="shared" si="9"/>
        <v>0</v>
      </c>
      <c r="AR20" s="29">
        <f t="shared" si="9"/>
        <v>0</v>
      </c>
      <c r="AS20" s="29">
        <f t="shared" si="9"/>
        <v>-204.50399999999999</v>
      </c>
      <c r="AT20" s="29">
        <f t="shared" si="9"/>
        <v>-272.86599999999999</v>
      </c>
      <c r="AU20" s="29">
        <f t="shared" si="9"/>
        <v>-60.704999999999998</v>
      </c>
    </row>
    <row r="21" spans="2:47" ht="14.5" customHeight="1">
      <c r="B21" s="30" t="s">
        <v>330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-5.5789999999999997</v>
      </c>
      <c r="AD21" s="29">
        <v>-14.314999999999998</v>
      </c>
      <c r="AE21" s="29">
        <v>-17.247</v>
      </c>
      <c r="AF21" s="29">
        <v>-17.352000000000004</v>
      </c>
      <c r="AG21" s="29">
        <v>-19.004999999999999</v>
      </c>
      <c r="AH21" s="29">
        <v>-19.479000000000003</v>
      </c>
      <c r="AI21" s="29">
        <v>-21.08</v>
      </c>
      <c r="AJ21" s="29">
        <v>-20.985999999999997</v>
      </c>
      <c r="AK21" s="29">
        <v>-20.036999999999999</v>
      </c>
      <c r="AM21" s="29">
        <f t="shared" si="9"/>
        <v>0</v>
      </c>
      <c r="AN21" s="29">
        <f t="shared" si="9"/>
        <v>0</v>
      </c>
      <c r="AO21" s="29">
        <f t="shared" si="9"/>
        <v>0</v>
      </c>
      <c r="AP21" s="29">
        <f t="shared" si="9"/>
        <v>0</v>
      </c>
      <c r="AQ21" s="29">
        <f t="shared" si="9"/>
        <v>0</v>
      </c>
      <c r="AR21" s="29">
        <f t="shared" si="9"/>
        <v>0</v>
      </c>
      <c r="AS21" s="29">
        <f t="shared" si="9"/>
        <v>-54.493000000000002</v>
      </c>
      <c r="AT21" s="29">
        <f t="shared" si="9"/>
        <v>-80.55</v>
      </c>
      <c r="AU21" s="29">
        <f t="shared" si="9"/>
        <v>-20.036999999999999</v>
      </c>
    </row>
    <row r="22" spans="2:47" ht="14.5" customHeight="1">
      <c r="B22" s="31" t="s">
        <v>331</v>
      </c>
      <c r="C22" s="32"/>
      <c r="D22" s="32"/>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0</v>
      </c>
      <c r="AB22" s="128">
        <v>0</v>
      </c>
      <c r="AC22" s="128">
        <v>-1.4970000000000001</v>
      </c>
      <c r="AD22" s="128">
        <v>-1E-3</v>
      </c>
      <c r="AE22" s="128">
        <v>0</v>
      </c>
      <c r="AF22" s="128">
        <v>0</v>
      </c>
      <c r="AG22" s="128">
        <v>0</v>
      </c>
      <c r="AH22" s="128">
        <v>-0.04</v>
      </c>
      <c r="AI22" s="128">
        <v>0</v>
      </c>
      <c r="AJ22" s="128">
        <v>-9.9000000000000005E-2</v>
      </c>
      <c r="AK22" s="128">
        <v>-9.8000000000000004E-2</v>
      </c>
      <c r="AM22" s="128">
        <f t="shared" si="9"/>
        <v>0</v>
      </c>
      <c r="AN22" s="128">
        <f t="shared" si="9"/>
        <v>0</v>
      </c>
      <c r="AO22" s="128">
        <f t="shared" si="9"/>
        <v>0</v>
      </c>
      <c r="AP22" s="128">
        <f t="shared" si="9"/>
        <v>0</v>
      </c>
      <c r="AQ22" s="128">
        <f t="shared" si="9"/>
        <v>0</v>
      </c>
      <c r="AR22" s="128">
        <f t="shared" si="9"/>
        <v>0</v>
      </c>
      <c r="AS22" s="128">
        <f t="shared" si="9"/>
        <v>-1.498</v>
      </c>
      <c r="AT22" s="128">
        <f t="shared" si="9"/>
        <v>-0.13900000000000001</v>
      </c>
      <c r="AU22" s="128">
        <f t="shared" si="9"/>
        <v>-9.8000000000000004E-2</v>
      </c>
    </row>
    <row r="23" spans="2:47" ht="14.5" customHeight="1">
      <c r="B23" s="30"/>
      <c r="AR23" s="42"/>
    </row>
    <row r="24" spans="2:47" ht="14.5" customHeight="1">
      <c r="B24" s="11" t="s">
        <v>8</v>
      </c>
      <c r="C24" s="12"/>
      <c r="D24" s="12"/>
      <c r="E24" s="25">
        <f t="shared" ref="E24:AB24" si="11">SUM(E9,E13:E19)</f>
        <v>31.826000000000001</v>
      </c>
      <c r="F24" s="25">
        <f t="shared" si="11"/>
        <v>41.376000000000005</v>
      </c>
      <c r="G24" s="25">
        <f t="shared" si="11"/>
        <v>51.170999999999992</v>
      </c>
      <c r="H24" s="25">
        <f t="shared" si="11"/>
        <v>70.608999999999995</v>
      </c>
      <c r="I24" s="25">
        <f t="shared" si="11"/>
        <v>61.887000000000008</v>
      </c>
      <c r="J24" s="25">
        <f t="shared" si="11"/>
        <v>74.109000000000009</v>
      </c>
      <c r="K24" s="25">
        <f t="shared" si="11"/>
        <v>153.351</v>
      </c>
      <c r="L24" s="25">
        <f t="shared" si="11"/>
        <v>256.76700000000005</v>
      </c>
      <c r="M24" s="25">
        <f t="shared" si="11"/>
        <v>179.65200000000002</v>
      </c>
      <c r="N24" s="25">
        <f t="shared" si="11"/>
        <v>188.02600000000001</v>
      </c>
      <c r="O24" s="25">
        <f t="shared" si="11"/>
        <v>167.83500000000001</v>
      </c>
      <c r="P24" s="25">
        <f t="shared" si="11"/>
        <v>206.51</v>
      </c>
      <c r="Q24" s="25">
        <f t="shared" si="11"/>
        <v>198.05399999999997</v>
      </c>
      <c r="R24" s="25">
        <f t="shared" si="11"/>
        <v>200.714</v>
      </c>
      <c r="S24" s="25">
        <f t="shared" si="11"/>
        <v>284.89</v>
      </c>
      <c r="T24" s="25">
        <f t="shared" si="11"/>
        <v>330.76900000000001</v>
      </c>
      <c r="U24" s="25">
        <f t="shared" si="11"/>
        <v>192.87299999999999</v>
      </c>
      <c r="V24" s="25">
        <f t="shared" si="11"/>
        <v>201.54100000000003</v>
      </c>
      <c r="W24" s="25">
        <f t="shared" si="11"/>
        <v>314.44700000000006</v>
      </c>
      <c r="X24" s="25">
        <f t="shared" si="11"/>
        <v>393.28</v>
      </c>
      <c r="Y24" s="25">
        <f t="shared" si="11"/>
        <v>370.19099999999997</v>
      </c>
      <c r="Z24" s="25">
        <f t="shared" si="11"/>
        <v>396.48500000000001</v>
      </c>
      <c r="AA24" s="25">
        <f t="shared" si="11"/>
        <v>454.85199999999998</v>
      </c>
      <c r="AB24" s="25">
        <f t="shared" si="11"/>
        <v>548.14799999999991</v>
      </c>
      <c r="AC24" s="25">
        <f t="shared" ref="AC24:AJ24" si="12">SUM(AC9,AC13:AC19)</f>
        <v>533.91899999999998</v>
      </c>
      <c r="AD24" s="25">
        <f t="shared" si="12"/>
        <v>513.83199999999999</v>
      </c>
      <c r="AE24" s="25">
        <f t="shared" si="12"/>
        <v>667.94499999999994</v>
      </c>
      <c r="AF24" s="25">
        <f t="shared" si="12"/>
        <v>720.97899999999981</v>
      </c>
      <c r="AG24" s="25">
        <f t="shared" si="12"/>
        <v>583.33100000000002</v>
      </c>
      <c r="AH24" s="25">
        <f t="shared" si="12"/>
        <v>609.41099999999994</v>
      </c>
      <c r="AI24" s="25">
        <f t="shared" si="12"/>
        <v>865.84699999999998</v>
      </c>
      <c r="AJ24" s="25">
        <f t="shared" si="12"/>
        <v>978.73099999999977</v>
      </c>
      <c r="AK24" s="25">
        <f>SUM(AK9,AK13:AK19)</f>
        <v>687.86099999999999</v>
      </c>
      <c r="AM24" s="25">
        <f t="shared" ref="AM24:AU24" si="13">SUMIF($7:$7,AM$8,24:24)</f>
        <v>194.98199999999997</v>
      </c>
      <c r="AN24" s="25">
        <f t="shared" si="13"/>
        <v>546.11400000000003</v>
      </c>
      <c r="AO24" s="25">
        <f t="shared" si="13"/>
        <v>742.02300000000002</v>
      </c>
      <c r="AP24" s="25">
        <f t="shared" si="13"/>
        <v>1014.4269999999999</v>
      </c>
      <c r="AQ24" s="25">
        <f t="shared" si="13"/>
        <v>1102.1410000000001</v>
      </c>
      <c r="AR24" s="25">
        <f t="shared" si="13"/>
        <v>1769.6759999999997</v>
      </c>
      <c r="AS24" s="25">
        <f t="shared" si="13"/>
        <v>2436.6749999999997</v>
      </c>
      <c r="AT24" s="25">
        <f t="shared" si="13"/>
        <v>3037.3199999999997</v>
      </c>
      <c r="AU24" s="25">
        <f t="shared" si="13"/>
        <v>687.86099999999999</v>
      </c>
    </row>
    <row r="26" spans="2:47" ht="14.5" customHeight="1">
      <c r="O26" s="33"/>
      <c r="P26" s="33"/>
    </row>
    <row r="27" spans="2:47" ht="14.5" customHeight="1">
      <c r="O27" s="33"/>
      <c r="AB27" s="45"/>
    </row>
    <row r="28" spans="2:47" ht="14.5" customHeight="1">
      <c r="O28" s="33"/>
      <c r="AB28" s="45"/>
    </row>
    <row r="29" spans="2:47" ht="14.5" customHeight="1">
      <c r="O29" s="33"/>
      <c r="AB29" s="45"/>
    </row>
    <row r="30" spans="2:47" ht="14.5" customHeight="1">
      <c r="K30" s="33"/>
      <c r="L30" s="33"/>
      <c r="AB30" s="45"/>
    </row>
    <row r="31" spans="2:47" ht="14.5" customHeight="1">
      <c r="K31" s="33"/>
      <c r="L31" s="33"/>
      <c r="AB31" s="45"/>
    </row>
    <row r="32" spans="2:47" ht="14.5" customHeight="1">
      <c r="K32" s="33"/>
      <c r="L32" s="33"/>
      <c r="AB32" s="45"/>
    </row>
    <row r="33" spans="11:28" ht="14.5" customHeight="1">
      <c r="K33" s="33"/>
      <c r="L33" s="33"/>
      <c r="AB33" s="45"/>
    </row>
    <row r="34" spans="11:28" ht="14.5" customHeight="1">
      <c r="K34" s="33"/>
      <c r="L34" s="33"/>
      <c r="AB34" s="45"/>
    </row>
    <row r="35" spans="11:28" ht="14.5" customHeight="1">
      <c r="K35" s="33"/>
      <c r="L35" s="33"/>
    </row>
  </sheetData>
  <pageMargins left="0.511811024" right="0.511811024" top="0.78740157499999996" bottom="0.78740157499999996" header="0.31496062000000002" footer="0.31496062000000002"/>
  <ignoredErrors>
    <ignoredError sqref="G9:H9 E24:H24 I9:L9 I24:L24 M9:P9 M24 N24:O24 E9:F9 Q9 U9:X9 R9:T9 P24:T24 U24:X24 Y9:AB9 Y24:AB24 AC9 AD9:AF9 AG9:AK9"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8" ma:contentTypeDescription="Criar um novo documento." ma:contentTypeScope="" ma:versionID="4d351e5d1d9f591f4633b191eece0c58">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a4651917388fe06b7e42c6964081cb5b"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230961-2FCB-4072-ACFF-B8B406BC5AC4}">
  <ds:schemaRefs>
    <ds:schemaRef ds:uri="http://schemas.microsoft.com/sharepoint/v3/contenttype/forms"/>
  </ds:schemaRefs>
</ds:datastoreItem>
</file>

<file path=customXml/itemProps2.xml><?xml version="1.0" encoding="utf-8"?>
<ds:datastoreItem xmlns:ds="http://schemas.openxmlformats.org/officeDocument/2006/customXml" ds:itemID="{1EBDDAE3-6D44-45FB-A48F-A9353AE9B273}">
  <ds:schemaRefs>
    <ds:schemaRef ds:uri="http://schemas.microsoft.com/office/2006/documentManagement/types"/>
    <ds:schemaRef ds:uri="7446d943-6735-4f65-a92c-e33387c6efba"/>
    <ds:schemaRef ds:uri="http://purl.org/dc/terms/"/>
    <ds:schemaRef ds:uri="http://www.w3.org/XML/1998/namespace"/>
    <ds:schemaRef ds:uri="http://schemas.openxmlformats.org/package/2006/metadata/core-properties"/>
    <ds:schemaRef ds:uri="01b2a052-d4e2-49c7-b291-f21febf6613e"/>
    <ds:schemaRef ds:uri="http://purl.org/dc/dcmitype/"/>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DF700A2-CD1C-4C71-A008-F4B74B0F68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Disclaimer</vt:lpstr>
      <vt:lpstr>Summary</vt:lpstr>
      <vt:lpstr>Serena Portfolio</vt:lpstr>
      <vt:lpstr>Development Pipeline</vt:lpstr>
      <vt:lpstr>Energy Production</vt:lpstr>
      <vt:lpstr>Energy Balance</vt:lpstr>
      <vt:lpstr>Income Statement</vt:lpstr>
      <vt:lpstr>Financials KPIs - Adjusted View</vt:lpstr>
      <vt:lpstr>Net Operating Revenue</vt:lpstr>
      <vt:lpstr>Operating Costs</vt:lpstr>
      <vt:lpstr>G&amp;A Expenses</vt:lpstr>
      <vt:lpstr>Net Financial Result</vt:lpstr>
      <vt:lpstr>BS - Assets</vt:lpstr>
      <vt:lpstr>BS - Liabilities and Equity</vt:lpstr>
      <vt:lpstr>Indebtedness</vt:lpstr>
      <vt:lpstr>Asset Strucutre</vt:lpstr>
      <vt:lpstr>CCEE Assets Code</vt:lpstr>
      <vt:lpstr>TUST | TUSD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Bruna Freixo</dc:creator>
  <cp:keywords/>
  <dc:description/>
  <cp:lastModifiedBy>Ramiro Pandullo</cp:lastModifiedBy>
  <cp:revision/>
  <dcterms:created xsi:type="dcterms:W3CDTF">2015-06-05T18:17:20Z</dcterms:created>
  <dcterms:modified xsi:type="dcterms:W3CDTF">2024-12-11T17:49:45Z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0x0101005E0B370FF39926438992CA2E56ECF9A5</vt:lpwstr>
  </property>
  <property fmtid="{D5CDD505-2E9C-101B-9397-08002B2CF9AE}" pid="3" name="MediaServiceImageTags">
    <vt:lpwstr/>
  </property>
</Properties>
</file>