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Serena Energia/07. Informações Ativos/01. Acompanhamento Mensal Geração/2023/12.2023/"/>
    </mc:Choice>
  </mc:AlternateContent>
  <xr:revisionPtr revIDLastSave="393" documentId="8_{9747F491-68BE-4089-BBD5-4B7D69796EB8}" xr6:coauthVersionLast="47" xr6:coauthVersionMax="47" xr10:uidLastSave="{7B4D01EC-B880-440F-B858-BA228849AC3B}"/>
  <bookViews>
    <workbookView xWindow="28680" yWindow="-9255" windowWidth="29040" windowHeight="15840" xr2:uid="{6FDA9EDF-18C0-49BF-A9B0-5528C7B5ACD5}"/>
  </bookViews>
  <sheets>
    <sheet name="Produção de Energia" sheetId="1" r:id="rId1"/>
    <sheet name="Produção de Energia - Dez. 2022" sheetId="4" r:id="rId2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G57" i="1"/>
  <c r="I56" i="1"/>
  <c r="I55" i="1"/>
  <c r="I54" i="1"/>
  <c r="I53" i="1"/>
  <c r="I57" i="1" l="1"/>
  <c r="H47" i="1" l="1"/>
  <c r="H45" i="1"/>
  <c r="H44" i="1"/>
  <c r="H43" i="1"/>
  <c r="H42" i="1"/>
  <c r="G47" i="1"/>
  <c r="G46" i="1"/>
  <c r="I46" i="1" s="1"/>
  <c r="G45" i="1"/>
  <c r="I45" i="1" s="1"/>
  <c r="G44" i="1"/>
  <c r="I44" i="1" s="1"/>
  <c r="G43" i="1"/>
  <c r="G42" i="1"/>
  <c r="I43" i="1"/>
  <c r="I47" i="1" l="1"/>
  <c r="I42" i="1"/>
  <c r="E47" i="1" l="1"/>
  <c r="O16" i="4"/>
  <c r="D46" i="1" l="1"/>
  <c r="D45" i="1"/>
  <c r="D44" i="1"/>
  <c r="D43" i="1"/>
  <c r="D42" i="1"/>
  <c r="O26" i="1"/>
  <c r="N26" i="1"/>
  <c r="P25" i="1"/>
  <c r="J46" i="1" s="1"/>
  <c r="L46" i="1" s="1"/>
  <c r="K47" i="1"/>
  <c r="G23" i="4"/>
  <c r="G22" i="4"/>
  <c r="F46" i="1" l="1"/>
  <c r="D47" i="1"/>
  <c r="G36" i="1" l="1"/>
  <c r="H36" i="1" s="1"/>
  <c r="E26" i="1" l="1"/>
  <c r="M26" i="1"/>
  <c r="L26" i="1"/>
  <c r="K26" i="1"/>
  <c r="J26" i="1"/>
  <c r="I26" i="1"/>
  <c r="H26" i="1"/>
  <c r="G26" i="1"/>
  <c r="F26" i="1"/>
  <c r="D26" i="1"/>
  <c r="P26" i="1" l="1"/>
  <c r="G35" i="1"/>
  <c r="G34" i="1"/>
  <c r="G33" i="1"/>
  <c r="G32" i="1"/>
  <c r="P24" i="1"/>
  <c r="J45" i="1" s="1"/>
  <c r="L45" i="1" s="1"/>
  <c r="P23" i="1"/>
  <c r="J44" i="1" s="1"/>
  <c r="L44" i="1" s="1"/>
  <c r="P22" i="1"/>
  <c r="J43" i="1" s="1"/>
  <c r="L43" i="1" s="1"/>
  <c r="P21" i="1"/>
  <c r="J42" i="1" s="1"/>
  <c r="L42" i="1" s="1"/>
  <c r="G37" i="1" l="1"/>
  <c r="P15" i="4"/>
  <c r="P14" i="4"/>
  <c r="P13" i="4"/>
  <c r="P12" i="4"/>
  <c r="M16" i="4"/>
  <c r="J57" i="1" l="1"/>
  <c r="E57" i="1"/>
  <c r="D57" i="1"/>
  <c r="G25" i="4"/>
  <c r="F25" i="4"/>
  <c r="E25" i="4"/>
  <c r="D25" i="4"/>
  <c r="G24" i="4"/>
  <c r="F24" i="4"/>
  <c r="E24" i="4"/>
  <c r="D24" i="4"/>
  <c r="F23" i="4"/>
  <c r="E23" i="4"/>
  <c r="D23" i="4"/>
  <c r="F22" i="4"/>
  <c r="E22" i="4"/>
  <c r="D22" i="4"/>
  <c r="N16" i="4"/>
  <c r="L16" i="4"/>
  <c r="K16" i="4"/>
  <c r="J16" i="4"/>
  <c r="I16" i="4"/>
  <c r="H16" i="4"/>
  <c r="G16" i="4"/>
  <c r="F16" i="4"/>
  <c r="E16" i="4"/>
  <c r="D16" i="4"/>
  <c r="P16" i="4" l="1"/>
  <c r="K57" i="1"/>
  <c r="H25" i="4"/>
  <c r="F57" i="1"/>
  <c r="H23" i="4"/>
  <c r="G26" i="4"/>
  <c r="H22" i="4"/>
  <c r="D26" i="4"/>
  <c r="F26" i="4"/>
  <c r="H24" i="4"/>
  <c r="E26" i="4"/>
  <c r="H26" i="4" l="1"/>
  <c r="L57" i="1"/>
  <c r="L56" i="1"/>
  <c r="L55" i="1"/>
  <c r="L54" i="1"/>
  <c r="L53" i="1"/>
  <c r="F56" i="1"/>
  <c r="F55" i="1"/>
  <c r="F54" i="1"/>
  <c r="F53" i="1"/>
  <c r="F33" i="1" l="1"/>
  <c r="F34" i="1"/>
  <c r="F35" i="1"/>
  <c r="F32" i="1"/>
  <c r="F43" i="1"/>
  <c r="F44" i="1"/>
  <c r="F45" i="1"/>
  <c r="F42" i="1"/>
  <c r="F37" i="1" l="1"/>
  <c r="E35" i="1"/>
  <c r="E34" i="1"/>
  <c r="E33" i="1"/>
  <c r="E32" i="1"/>
  <c r="D32" i="1"/>
  <c r="D35" i="1"/>
  <c r="D34" i="1"/>
  <c r="D33" i="1"/>
  <c r="D37" i="1" l="1"/>
  <c r="E37" i="1"/>
  <c r="F47" i="1"/>
  <c r="J47" i="1" l="1"/>
  <c r="L47" i="1" l="1"/>
  <c r="H34" i="1"/>
  <c r="H33" i="1"/>
  <c r="H32" i="1"/>
  <c r="H35" i="1"/>
  <c r="H37" i="1" l="1"/>
</calcChain>
</file>

<file path=xl/sharedStrings.xml><?xml version="1.0" encoding="utf-8"?>
<sst xmlns="http://schemas.openxmlformats.org/spreadsheetml/2006/main" count="189" uniqueCount="70">
  <si>
    <t>Acompanhamento Mensal de Produção de Energia</t>
  </si>
  <si>
    <t>Overview</t>
  </si>
  <si>
    <t>Complexos</t>
  </si>
  <si>
    <t>Ativos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</si>
  <si>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</si>
  <si>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</si>
  <si>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</si>
  <si>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</si>
  <si>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</si>
  <si>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</si>
  <si>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</si>
  <si>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</si>
  <si>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</si>
  <si>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Nov</t>
  </si>
  <si>
    <t>Dez</t>
  </si>
  <si>
    <t>Total</t>
  </si>
  <si>
    <t>Complexo Delta</t>
  </si>
  <si>
    <t>Delta Piauí e Maranhão</t>
  </si>
  <si>
    <t>Complexo Bahia¹</t>
  </si>
  <si>
    <t>Assuruá 1, 2, 3, 4 e 5
Ventos da Bahia 1, 2 e 3</t>
  </si>
  <si>
    <t>Complexo SE/CO¹</t>
  </si>
  <si>
    <t>Pipoca, Serra das Agulhas, Indaiás, Gargaú e Pirapora</t>
  </si>
  <si>
    <t>Complexo Chuí</t>
  </si>
  <si>
    <t>Santa Vitória do Palmar e Hermenegildo</t>
  </si>
  <si>
    <t>Acompanhamento Trimestre - 2023</t>
  </si>
  <si>
    <t>1T23</t>
  </si>
  <si>
    <t>2T23</t>
  </si>
  <si>
    <t>3T23</t>
  </si>
  <si>
    <t>Complexo Bahia</t>
  </si>
  <si>
    <t>Complexo SE/CO</t>
  </si>
  <si>
    <t>Comparação Anual - 2023 x 2022</t>
  </si>
  <si>
    <t>Var.</t>
  </si>
  <si>
    <t>Comparação Anual (Mesmos Ativos) - 2023 x 2022</t>
  </si>
  <si>
    <t>Assuruá 1, 2 e 3
Ventos da Bahia 1 e 2</t>
  </si>
  <si>
    <t>Recurso Realizado</t>
  </si>
  <si>
    <t>Recurso Histórico</t>
  </si>
  <si>
    <t>Recurso Máximo</t>
  </si>
  <si>
    <t>Recurso Mínimo</t>
  </si>
  <si>
    <t>Desvio Padrão Histórico¹</t>
  </si>
  <si>
    <t>Desvio Padrão Realizado¹</t>
  </si>
  <si>
    <t>Gargaú e Pirapora</t>
  </si>
  <si>
    <t xml:space="preserve">Nota: Informação se baseia em série de 43 anos do ERA-5. Não considera o portfólio hidríco. ¹ Desvio padrão diário. </t>
  </si>
  <si>
    <t>Out</t>
  </si>
  <si>
    <t>Assuruá 1, 2, 3 e 4
Ventos da Bahia 1 e 2</t>
  </si>
  <si>
    <t>Fonte: CCEE. ¹ Considera a participação proporcional de Pirapora (50%) e Ventos da Bahia 1 e 2 (50%).</t>
  </si>
  <si>
    <t>Acompanhamento Trimestre - 2022</t>
  </si>
  <si>
    <t>1T22</t>
  </si>
  <si>
    <t>2T22</t>
  </si>
  <si>
    <t>3T22</t>
  </si>
  <si>
    <t xml:space="preserve">Nota: Informação se baseia em série de 42 anos do ERA-5. Não considera o portfólio hidríco. ¹ Desvio padrão diário. </t>
  </si>
  <si>
    <t>Complexo Goodnight</t>
  </si>
  <si>
    <t>Goodnight 1</t>
  </si>
  <si>
    <t>n.a.</t>
  </si>
  <si>
    <t>Fonte: CCEE (Portfólio Brasil). ¹ Considera a participação proporcional de Pirapora (50%) e Ventos da Bahia 1, 2 e 3 (50%). ² Prévia da CCEE (Portfólio Brasil).</t>
  </si>
  <si>
    <t>Nota: Importante ressaltar que os novos ativos do portfólio no Brasil contribuíram para os resultados do cluster Bahia (Ventos da Bahia 3, Assuruá 4 e Assuruá 5) entre 2022 e 2023, os clusters Delta, SE/CO e Chuí não tiveram mudanças em seus ativos no período. A partir do mês de novembro de 2023, tivemos também início de operação novo ativo Goodnight 1, dando início ao Cluster Goodnight, no Texas - Estados Unidos.</t>
  </si>
  <si>
    <t>Dezembro 2023 - Valores em GWh</t>
  </si>
  <si>
    <t>Dez²</t>
  </si>
  <si>
    <t>4T23</t>
  </si>
  <si>
    <t>Recurso Bruto Diário - Dezembro 2023</t>
  </si>
  <si>
    <t>Dezembro 2022 - Valores em GWh</t>
  </si>
  <si>
    <t>4T22</t>
  </si>
  <si>
    <t>Recurso Bruto Diário - Dezembro 2022</t>
  </si>
  <si>
    <r>
      <t xml:space="preserve">- Geração do portfólio no mês de </t>
    </r>
    <r>
      <rPr>
        <b/>
        <sz val="10"/>
        <color theme="6"/>
        <rFont val="Poppins"/>
      </rPr>
      <t>dezembro</t>
    </r>
    <r>
      <rPr>
        <sz val="10"/>
        <color theme="6"/>
        <rFont val="Poppins"/>
      </rPr>
      <t xml:space="preserve"> 32,7% acima YoY. Na base dos mesmos ativos, o aumento de 6,3% YoY se deve principalmente aos aumentos observados na geração dos clusters Delta, Bahia e Chuí, que mais do que compensaram a queda na geração do cluster SE/CO - que foi afetado, principalmente, por piores recursos hídricos (vs. 2022) em nossas PCHs.</t>
    </r>
  </si>
  <si>
    <r>
      <t xml:space="preserve">Nota: Importante ressaltar que os novos ativos do portfólio (Ventos da Bahia 3, Assuruá 4 e Assuruá 5) contribuíram todos para os resultados do cluster Bahia entre 2022 e 2023, os clusters Delta, SE/CO e Chuí não tiveram mudanças em seus ativos no período. Além disso, a partir de nov/23, com o início da operação do ativo Goodnight 1 no Texas (EUA), tivemos o início do cluster Goodnight. Não considera (i) o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de Assuruá 4 a partir de set/22 e (ii) a entrada de VDB3 em dez/22.</t>
    </r>
  </si>
  <si>
    <t>¹ Ventos da Bahia 3 teve sua aquisição concluída ao final de dezembro de 2022, Assuruá 4 entrou em operação (Full COD) em meados de fevereiro de 2023 e Assuruá 5 entrou em operação (Full COD) no final de outubro de 2023. Nosso novo ativo Goodnight 1, no Texas - Estados Unidos, teve início de operação em nov/23, tendo 51 turbinas de 59 comissionadas até 31/12/2023.</t>
  </si>
  <si>
    <r>
      <t xml:space="preserve">- Em </t>
    </r>
    <r>
      <rPr>
        <b/>
        <sz val="10"/>
        <color theme="6"/>
        <rFont val="Poppins"/>
      </rPr>
      <t xml:space="preserve">outubro: </t>
    </r>
    <r>
      <rPr>
        <sz val="10"/>
        <color theme="6"/>
        <rFont val="Poppins"/>
      </rPr>
      <t xml:space="preserve">(i) Novos ativos; (ii) Produção nos Deltas em linha no mês (-1,6% YoY), principalmente por recurso, somado a pequenas perdas por curtailment; (iii) Produção dos mesmos ativos 17,2% abaixo YoY na Bahia, principalmente por recurso abaixo vs. 2022 (P29 em out/22); (iv) Cluster Chuí em linha com a meta, mas -14,9% YoY por recursos abaixo vs. 2022 (P16 em out/22). </t>
    </r>
  </si>
  <si>
    <t>- Goodnight 1 seguiu sua curva de implantação, tendo atingido operação comercial no mês de janeiro. Em dezembro, o ativo contribuiu com 32,0 GWh para o Portfólio.</t>
  </si>
  <si>
    <r>
      <t xml:space="preserve">- Em </t>
    </r>
    <r>
      <rPr>
        <b/>
        <sz val="10"/>
        <color theme="6"/>
        <rFont val="Poppins"/>
      </rPr>
      <t>novembro:</t>
    </r>
    <r>
      <rPr>
        <sz val="10"/>
        <color theme="6"/>
        <rFont val="Poppins"/>
      </rPr>
      <t xml:space="preserve"> (i) Novos ativos; (ii) Cluster Delta com produção 31,2% acima YoY principalmente devido a recursos acima vs. nov/22; (iii) Cluster Bahia com produção 25,9% acima YoY na base dos mesmos ativos, principalmente devido a melhores recursos vs. nov/22.</t>
    </r>
  </si>
  <si>
    <t xml:space="preserve">- Em 2023, a produção do portfólio teve crescimento de 27,4% YoY e, na base dos mesmos ativos, o aumento foi de 1,8% YoY - com destaque positivo para o Cluster Delta (+11,5% YoY). </t>
  </si>
  <si>
    <t>- No 4T23, geração do portfólio 28,6% acima YoY, principalmente devido à entrada dos novos ativos¹. Na base dos mesmos ativos, desempenho 3,0% acima YoY,  com destaque para os clusters Delta (+9,7% YoY) e Bahia (total: +109,7% YoY / mesmos ativos: +7,0% YoY):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</si>
</sst>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FFFF"/>
      <name val="Poppins"/>
    </font>
    <font>
      <sz val="8"/>
      <color theme="6"/>
      <name val="Poppins"/>
    </font>
    <font>
      <sz val="10"/>
      <color theme="6"/>
      <name val="Poppins"/>
    </font>
    <font>
      <b/>
      <sz val="10"/>
      <color theme="6"/>
      <name val="Poppins"/>
    </font>
    <font>
      <b/>
      <sz val="10"/>
      <color theme="0"/>
      <name val="Poppins"/>
    </font>
    <font>
      <sz val="10"/>
      <color rgb="FF123660"/>
      <name val="Poppins"/>
    </font>
    <font>
      <sz val="10"/>
      <color theme="1"/>
      <name val="Poppins"/>
    </font>
    <font>
      <b/>
      <sz val="10"/>
      <color rgb="FF26395F"/>
      <name val="Poppins"/>
    </font>
    <font>
      <b/>
      <sz val="10"/>
      <color theme="1"/>
      <name val="Poppins"/>
    </font>
    <font>
      <b/>
      <sz val="10"/>
      <color rgb="FF123660"/>
      <name val="Poppins"/>
    </font>
    <font>
      <sz val="10"/>
      <color rgb="FFFF0000"/>
      <name val="Poppins"/>
    </font>
    <font>
      <sz val="10"/>
      <name val="Poppins"/>
    </font>
    <font>
      <sz val="10"/>
      <color rgb="FF26395F"/>
      <name val="Poppins"/>
    </font>
    <font>
      <b/>
      <sz val="10"/>
      <name val="Poppins"/>
    </font>
    <font>
      <b/>
      <sz val="11"/>
      <color theme="4"/>
      <name val="Serena"/>
      <family val="3"/>
    </font>
    <font>
      <sz val="10"/>
      <color theme="4"/>
      <name val="Poppins"/>
    </font>
    <font>
      <i/>
      <sz val="8"/>
      <color theme="6"/>
      <name val="Poppi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17" fontId="4" fillId="3" borderId="1" xfId="0" applyNumberFormat="1" applyFont="1" applyFill="1" applyBorder="1" applyAlignment="1">
      <alignment horizontal="center" vertical="center" wrapText="1"/>
    </xf>
    <xf numFmtId="165" fontId="7" fillId="4" borderId="0" xfId="1" applyNumberFormat="1" applyFont="1" applyFill="1" applyAlignment="1">
      <alignment horizontal="center" vertical="center" wrapText="1"/>
    </xf>
    <xf numFmtId="165" fontId="4" fillId="5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9" fillId="0" borderId="0" xfId="0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0" fontId="10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horizontal="centerContinuous" vertical="center" wrapText="1"/>
    </xf>
    <xf numFmtId="0" fontId="10" fillId="2" borderId="0" xfId="0" applyFont="1" applyFill="1" applyAlignment="1">
      <alignment vertical="center"/>
    </xf>
    <xf numFmtId="164" fontId="17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49" fontId="6" fillId="0" borderId="0" xfId="0" quotePrefix="1" applyNumberFormat="1" applyFont="1" applyAlignment="1">
      <alignment vertical="center"/>
    </xf>
    <xf numFmtId="49" fontId="6" fillId="0" borderId="0" xfId="0" quotePrefix="1" applyNumberFormat="1" applyFont="1" applyAlignment="1">
      <alignment horizontal="left" vertical="center" indent="4"/>
    </xf>
    <xf numFmtId="49" fontId="6" fillId="0" borderId="0" xfId="0" quotePrefix="1" applyNumberFormat="1" applyFont="1" applyAlignment="1">
      <alignment horizontal="left" vertical="center"/>
    </xf>
    <xf numFmtId="49" fontId="5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</cellXfs>
  <cellStyles count="3">
    <cellStyle name="Normal" xfId="0" builtinId="0"/>
    <cellStyle name="Normal 2" xfId="2" xr:uid="{F22B448E-610C-494F-9142-E559291ECD5C}"/>
    <cellStyle name="Percent" xfId="1" builtinId="5"/>
  </cellStyles>
  <dxfs count="0"/>
  <tableStyles count="0" defaultTableStyle="TableStyleMedium2" defaultPivotStyle="PivotStyleLight16"/>
  <colors>
    <mruColors>
      <color rgb="FF26395F"/>
      <color rgb="FF123660"/>
      <color rgb="FFFF6F03"/>
      <color rgb="FF5979F2"/>
      <color rgb="FFEC622A"/>
      <color rgb="FF00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838147</xdr:colOff>
      <xdr:row>4</xdr:row>
      <xdr:rowOff>149225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D15B7859-29DC-4805-838C-ABB4D147A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73247" cy="555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703A3843-9D76-4988-9D3B-711822D78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3722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434343"/>
      </a:dk2>
      <a:lt2>
        <a:srgbClr val="A9A9A9"/>
      </a:lt2>
      <a:accent1>
        <a:srgbClr val="FF5245"/>
      </a:accent1>
      <a:accent2>
        <a:srgbClr val="F3EADF"/>
      </a:accent2>
      <a:accent3>
        <a:srgbClr val="181818"/>
      </a:accent3>
      <a:accent4>
        <a:srgbClr val="32CAA0"/>
      </a:accent4>
      <a:accent5>
        <a:srgbClr val="FFD964"/>
      </a:accent5>
      <a:accent6>
        <a:srgbClr val="D33532"/>
      </a:accent6>
      <a:hlink>
        <a:srgbClr val="0000FF"/>
      </a:hlink>
      <a:folHlink>
        <a:srgbClr val="FF00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BBC4-2021-40ED-BDD9-A60820B6ED93}">
  <dimension ref="A7:S89"/>
  <sheetViews>
    <sheetView showGridLines="0" tabSelected="1" zoomScaleNormal="100" zoomScaleSheetLayoutView="90" workbookViewId="0"/>
  </sheetViews>
  <sheetFormatPr defaultColWidth="9.1796875" defaultRowHeight="17.25" customHeight="1" x14ac:dyDescent="0.35"/>
  <cols>
    <col min="1" max="1" width="5" style="22" customWidth="1"/>
    <col min="2" max="2" width="21.54296875" style="22" customWidth="1"/>
    <col min="3" max="3" width="34" style="22" customWidth="1"/>
    <col min="4" max="16" width="13.81640625" style="22" customWidth="1"/>
    <col min="17" max="17" width="10.26953125" style="22" bestFit="1" customWidth="1"/>
    <col min="18" max="16384" width="9.1796875" style="22"/>
  </cols>
  <sheetData>
    <row r="7" spans="2:3" ht="17.25" customHeight="1" x14ac:dyDescent="0.35">
      <c r="B7" s="48" t="s">
        <v>0</v>
      </c>
      <c r="C7" s="23"/>
    </row>
    <row r="8" spans="2:3" ht="17.25" customHeight="1" x14ac:dyDescent="0.35">
      <c r="B8" s="24"/>
    </row>
    <row r="9" spans="2:3" ht="17.25" customHeight="1" x14ac:dyDescent="0.35">
      <c r="B9" s="47" t="s">
        <v>1</v>
      </c>
      <c r="C9" s="25"/>
    </row>
    <row r="10" spans="2:3" ht="17.25" customHeight="1" x14ac:dyDescent="0.35">
      <c r="B10" s="51" t="s">
        <v>69</v>
      </c>
      <c r="C10" s="25"/>
    </row>
    <row r="11" spans="2:3" ht="17.25" customHeight="1" x14ac:dyDescent="0.35">
      <c r="B11" s="52" t="s">
        <v>62</v>
      </c>
      <c r="C11" s="25"/>
    </row>
    <row r="12" spans="2:3" ht="17.25" customHeight="1" x14ac:dyDescent="0.35">
      <c r="B12" s="52" t="s">
        <v>67</v>
      </c>
      <c r="C12" s="25"/>
    </row>
    <row r="13" spans="2:3" ht="17.25" customHeight="1" x14ac:dyDescent="0.35">
      <c r="B13" s="52" t="s">
        <v>65</v>
      </c>
      <c r="C13" s="25"/>
    </row>
    <row r="14" spans="2:3" ht="17.25" customHeight="1" x14ac:dyDescent="0.35">
      <c r="B14" s="53" t="s">
        <v>66</v>
      </c>
      <c r="C14" s="25"/>
    </row>
    <row r="15" spans="2:3" ht="17.25" customHeight="1" x14ac:dyDescent="0.35">
      <c r="B15" s="53" t="s">
        <v>68</v>
      </c>
      <c r="C15" s="25"/>
    </row>
    <row r="16" spans="2:3" ht="17.25" customHeight="1" x14ac:dyDescent="0.35">
      <c r="B16" s="54" t="s">
        <v>54</v>
      </c>
      <c r="C16" s="25"/>
    </row>
    <row r="17" spans="2:19" ht="17.25" customHeight="1" x14ac:dyDescent="0.35">
      <c r="B17" s="26"/>
      <c r="C17" s="25"/>
    </row>
    <row r="18" spans="2:19" ht="17.25" customHeight="1" x14ac:dyDescent="0.35">
      <c r="B18" s="47" t="s">
        <v>55</v>
      </c>
      <c r="C18" s="25"/>
      <c r="N18" s="27"/>
    </row>
    <row r="19" spans="2:19" ht="17.25" customHeight="1" x14ac:dyDescent="0.35">
      <c r="J19" s="24"/>
      <c r="N19" s="28"/>
    </row>
    <row r="20" spans="2:19" ht="17.25" customHeight="1" x14ac:dyDescent="0.35">
      <c r="B20" s="3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8</v>
      </c>
      <c r="I20" s="2" t="s">
        <v>9</v>
      </c>
      <c r="J20" s="2" t="s">
        <v>10</v>
      </c>
      <c r="K20" s="2" t="s">
        <v>11</v>
      </c>
      <c r="L20" s="2" t="s">
        <v>12</v>
      </c>
      <c r="M20" s="2" t="s">
        <v>42</v>
      </c>
      <c r="N20" s="2" t="s">
        <v>13</v>
      </c>
      <c r="O20" s="2" t="s">
        <v>56</v>
      </c>
      <c r="P20" s="2" t="s">
        <v>15</v>
      </c>
    </row>
    <row r="21" spans="2:19" ht="20" x14ac:dyDescent="0.35">
      <c r="B21" s="4" t="s">
        <v>16</v>
      </c>
      <c r="C21" s="5" t="s">
        <v>17</v>
      </c>
      <c r="D21" s="6">
        <v>183.72670915999996</v>
      </c>
      <c r="E21" s="6">
        <v>143.17211351400002</v>
      </c>
      <c r="F21" s="6">
        <v>97.389176147000001</v>
      </c>
      <c r="G21" s="6">
        <v>66.380030024999996</v>
      </c>
      <c r="H21" s="6">
        <v>120.59128782099998</v>
      </c>
      <c r="I21" s="6">
        <v>119.21602959799999</v>
      </c>
      <c r="J21" s="6">
        <v>204.48962766</v>
      </c>
      <c r="K21" s="6">
        <v>268.67369294799994</v>
      </c>
      <c r="L21" s="6">
        <v>320.69433656000001</v>
      </c>
      <c r="M21" s="6">
        <v>340.52133934800014</v>
      </c>
      <c r="N21" s="6">
        <v>298.69822102199993</v>
      </c>
      <c r="O21" s="6">
        <v>278.95542247323698</v>
      </c>
      <c r="P21" s="7">
        <f t="shared" ref="P21:P24" si="0">SUM(D21:O21)</f>
        <v>2442.5079862762368</v>
      </c>
      <c r="S21" s="29"/>
    </row>
    <row r="22" spans="2:19" ht="40" x14ac:dyDescent="0.35">
      <c r="B22" s="4" t="s">
        <v>18</v>
      </c>
      <c r="C22" s="5" t="s">
        <v>19</v>
      </c>
      <c r="D22" s="6">
        <v>190.47576995293596</v>
      </c>
      <c r="E22" s="6">
        <v>265.48524108798898</v>
      </c>
      <c r="F22" s="6">
        <v>275.79893036897397</v>
      </c>
      <c r="G22" s="6">
        <v>208.75662196187702</v>
      </c>
      <c r="H22" s="6">
        <v>290.93098061499995</v>
      </c>
      <c r="I22" s="6">
        <v>378.85758967800001</v>
      </c>
      <c r="J22" s="6">
        <v>377.24221798499997</v>
      </c>
      <c r="K22" s="6">
        <v>353.70822493500009</v>
      </c>
      <c r="L22" s="6">
        <v>359.74594430100001</v>
      </c>
      <c r="M22" s="6">
        <v>384.83132530100022</v>
      </c>
      <c r="N22" s="6">
        <v>301.80787659549992</v>
      </c>
      <c r="O22" s="6">
        <v>322.01733048133701</v>
      </c>
      <c r="P22" s="7">
        <f t="shared" si="0"/>
        <v>3709.6580532636135</v>
      </c>
      <c r="S22" s="29"/>
    </row>
    <row r="23" spans="2:19" ht="40" x14ac:dyDescent="0.35">
      <c r="B23" s="4" t="s">
        <v>20</v>
      </c>
      <c r="C23" s="5" t="s">
        <v>21</v>
      </c>
      <c r="D23" s="6">
        <v>94.925661579999996</v>
      </c>
      <c r="E23" s="6">
        <v>93.018160503499999</v>
      </c>
      <c r="F23" s="6">
        <v>83.256239456357093</v>
      </c>
      <c r="G23" s="6">
        <v>60.981804282999995</v>
      </c>
      <c r="H23" s="6">
        <v>59.968286946499994</v>
      </c>
      <c r="I23" s="6">
        <v>52.495989174999899</v>
      </c>
      <c r="J23" s="6">
        <v>52.856834625499999</v>
      </c>
      <c r="K23" s="6">
        <v>56.493329623499996</v>
      </c>
      <c r="L23" s="6">
        <v>64.692588569500003</v>
      </c>
      <c r="M23" s="6">
        <v>61.820745831000011</v>
      </c>
      <c r="N23" s="6">
        <v>69.682519103000004</v>
      </c>
      <c r="O23" s="6">
        <v>65.239416595999998</v>
      </c>
      <c r="P23" s="7">
        <f t="shared" si="0"/>
        <v>815.43157629285702</v>
      </c>
      <c r="S23" s="29"/>
    </row>
    <row r="24" spans="2:19" ht="40" x14ac:dyDescent="0.35">
      <c r="B24" s="4" t="s">
        <v>22</v>
      </c>
      <c r="C24" s="5" t="s">
        <v>23</v>
      </c>
      <c r="D24" s="6">
        <v>134.66934828499998</v>
      </c>
      <c r="E24" s="6">
        <v>125.67422853199997</v>
      </c>
      <c r="F24" s="6">
        <v>115.60423951600001</v>
      </c>
      <c r="G24" s="6">
        <v>106.10376464399999</v>
      </c>
      <c r="H24" s="6">
        <v>109.04121337599997</v>
      </c>
      <c r="I24" s="6">
        <v>86.453877192999997</v>
      </c>
      <c r="J24" s="6">
        <v>158.26208419100001</v>
      </c>
      <c r="K24" s="6">
        <v>147.39970869200002</v>
      </c>
      <c r="L24" s="6">
        <v>182.72628167400001</v>
      </c>
      <c r="M24" s="6">
        <v>169.83494883799997</v>
      </c>
      <c r="N24" s="6">
        <v>163.638024054</v>
      </c>
      <c r="O24" s="6">
        <v>168.72754028499998</v>
      </c>
      <c r="P24" s="7">
        <f t="shared" si="0"/>
        <v>1668.1352592799999</v>
      </c>
      <c r="S24" s="29"/>
    </row>
    <row r="25" spans="2:19" ht="20" x14ac:dyDescent="0.35">
      <c r="B25" s="4" t="s">
        <v>50</v>
      </c>
      <c r="C25" s="5" t="s">
        <v>51</v>
      </c>
      <c r="D25" s="6" t="s">
        <v>52</v>
      </c>
      <c r="E25" s="6" t="s">
        <v>52</v>
      </c>
      <c r="F25" s="6" t="s">
        <v>52</v>
      </c>
      <c r="G25" s="6" t="s">
        <v>52</v>
      </c>
      <c r="H25" s="6" t="s">
        <v>52</v>
      </c>
      <c r="I25" s="6" t="s">
        <v>52</v>
      </c>
      <c r="J25" s="6" t="s">
        <v>52</v>
      </c>
      <c r="K25" s="6" t="s">
        <v>52</v>
      </c>
      <c r="L25" s="6" t="s">
        <v>52</v>
      </c>
      <c r="M25" s="6" t="s">
        <v>52</v>
      </c>
      <c r="N25" s="6">
        <v>0.78322189097180017</v>
      </c>
      <c r="O25" s="6">
        <v>32.037212427785803</v>
      </c>
      <c r="P25" s="7">
        <f>SUM(D25:O25)</f>
        <v>32.820434318757606</v>
      </c>
      <c r="S25" s="29"/>
    </row>
    <row r="26" spans="2:19" ht="17.25" customHeight="1" x14ac:dyDescent="0.35">
      <c r="B26" s="8" t="s">
        <v>15</v>
      </c>
      <c r="C26" s="8"/>
      <c r="D26" s="9">
        <f t="shared" ref="D26:M26" si="1">SUM(D21:D25)</f>
        <v>603.79748897793593</v>
      </c>
      <c r="E26" s="9">
        <f t="shared" si="1"/>
        <v>627.34974363748893</v>
      </c>
      <c r="F26" s="9">
        <f t="shared" si="1"/>
        <v>572.04858548833113</v>
      </c>
      <c r="G26" s="9">
        <f t="shared" si="1"/>
        <v>442.22222091387698</v>
      </c>
      <c r="H26" s="9">
        <f t="shared" si="1"/>
        <v>580.53176875849988</v>
      </c>
      <c r="I26" s="9">
        <f t="shared" si="1"/>
        <v>637.02348564399995</v>
      </c>
      <c r="J26" s="9">
        <f t="shared" si="1"/>
        <v>792.85076446150003</v>
      </c>
      <c r="K26" s="9">
        <f t="shared" si="1"/>
        <v>826.27495619850004</v>
      </c>
      <c r="L26" s="9">
        <f t="shared" si="1"/>
        <v>927.85915110450003</v>
      </c>
      <c r="M26" s="9">
        <f t="shared" si="1"/>
        <v>957.00835931800043</v>
      </c>
      <c r="N26" s="10">
        <f>SUM(N21:N25)</f>
        <v>834.60986266547161</v>
      </c>
      <c r="O26" s="10">
        <f>SUM(O21:O25)</f>
        <v>866.97692226335971</v>
      </c>
      <c r="P26" s="9">
        <f>SUM(D26:O26)</f>
        <v>8668.5533094314651</v>
      </c>
    </row>
    <row r="27" spans="2:19" s="31" customFormat="1" ht="17.25" customHeight="1" x14ac:dyDescent="0.35">
      <c r="B27" s="1" t="s">
        <v>53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30"/>
    </row>
    <row r="29" spans="2:19" ht="17.25" customHeight="1" x14ac:dyDescent="0.35">
      <c r="B29" s="47" t="s">
        <v>24</v>
      </c>
      <c r="C29" s="25"/>
      <c r="L29" s="32"/>
      <c r="M29" s="33"/>
      <c r="N29" s="33"/>
    </row>
    <row r="30" spans="2:19" ht="17.25" customHeight="1" x14ac:dyDescent="0.35">
      <c r="M30" s="33"/>
      <c r="N30" s="33"/>
    </row>
    <row r="31" spans="2:19" ht="20" x14ac:dyDescent="0.35">
      <c r="B31" s="3" t="s">
        <v>2</v>
      </c>
      <c r="C31" s="2" t="s">
        <v>3</v>
      </c>
      <c r="D31" s="2" t="s">
        <v>25</v>
      </c>
      <c r="E31" s="2" t="s">
        <v>26</v>
      </c>
      <c r="F31" s="2" t="s">
        <v>27</v>
      </c>
      <c r="G31" s="2" t="s">
        <v>57</v>
      </c>
      <c r="H31" s="2" t="s">
        <v>15</v>
      </c>
      <c r="M31" s="33"/>
      <c r="N31" s="33"/>
    </row>
    <row r="32" spans="2:19" ht="20" x14ac:dyDescent="0.35">
      <c r="B32" s="4" t="s">
        <v>16</v>
      </c>
      <c r="C32" s="5" t="s">
        <v>17</v>
      </c>
      <c r="D32" s="6">
        <f>SUM(D21:F21)</f>
        <v>424.28799882099997</v>
      </c>
      <c r="E32" s="6">
        <f>SUM(G21:I21)</f>
        <v>306.18734744399995</v>
      </c>
      <c r="F32" s="6">
        <f>SUM(J21:L21)</f>
        <v>793.85765716799995</v>
      </c>
      <c r="G32" s="6">
        <f>SUM(M21:O21)</f>
        <v>918.1749828432371</v>
      </c>
      <c r="H32" s="7">
        <f>SUM(D32:G32)</f>
        <v>2442.5079862762368</v>
      </c>
      <c r="J32" s="32"/>
      <c r="M32" s="33"/>
      <c r="N32" s="33"/>
    </row>
    <row r="33" spans="1:14" ht="40" x14ac:dyDescent="0.35">
      <c r="B33" s="4" t="s">
        <v>28</v>
      </c>
      <c r="C33" s="5" t="s">
        <v>19</v>
      </c>
      <c r="D33" s="6">
        <f>SUM(D22:F22)</f>
        <v>731.75994140989894</v>
      </c>
      <c r="E33" s="6">
        <f>SUM(G22:I22)</f>
        <v>878.54519225487707</v>
      </c>
      <c r="F33" s="6">
        <f>SUM(J22:L22)</f>
        <v>1090.6963872210001</v>
      </c>
      <c r="G33" s="6">
        <f>SUM(M22:O22)</f>
        <v>1008.6565323778372</v>
      </c>
      <c r="H33" s="7">
        <f t="shared" ref="H33:H36" si="2">SUM(D33:G33)</f>
        <v>3709.6580532636131</v>
      </c>
    </row>
    <row r="34" spans="1:14" ht="40" x14ac:dyDescent="0.35">
      <c r="B34" s="4" t="s">
        <v>29</v>
      </c>
      <c r="C34" s="5" t="s">
        <v>21</v>
      </c>
      <c r="D34" s="6">
        <f>SUM(D23:F23)</f>
        <v>271.20006153985707</v>
      </c>
      <c r="E34" s="6">
        <f>SUM(G23:I23)</f>
        <v>173.4460804044999</v>
      </c>
      <c r="F34" s="6">
        <f>SUM(J23:L23)</f>
        <v>174.04275281849999</v>
      </c>
      <c r="G34" s="6">
        <f>SUM(M23:O23)</f>
        <v>196.74268153000003</v>
      </c>
      <c r="H34" s="7">
        <f t="shared" si="2"/>
        <v>815.43157629285702</v>
      </c>
    </row>
    <row r="35" spans="1:14" ht="40" x14ac:dyDescent="0.35">
      <c r="B35" s="4" t="s">
        <v>22</v>
      </c>
      <c r="C35" s="5" t="s">
        <v>23</v>
      </c>
      <c r="D35" s="6">
        <f>SUM(D24:F24)</f>
        <v>375.94781633299999</v>
      </c>
      <c r="E35" s="6">
        <f>SUM(G24:I24)</f>
        <v>301.59885521299998</v>
      </c>
      <c r="F35" s="6">
        <f>SUM(J24:L24)</f>
        <v>488.38807455700004</v>
      </c>
      <c r="G35" s="6">
        <f>SUM(M24:O24)</f>
        <v>502.20051317699995</v>
      </c>
      <c r="H35" s="7">
        <f t="shared" si="2"/>
        <v>1668.1352592799999</v>
      </c>
    </row>
    <row r="36" spans="1:14" ht="20" x14ac:dyDescent="0.35">
      <c r="B36" s="4" t="s">
        <v>50</v>
      </c>
      <c r="C36" s="5" t="s">
        <v>51</v>
      </c>
      <c r="D36" s="6" t="s">
        <v>52</v>
      </c>
      <c r="E36" s="6" t="s">
        <v>52</v>
      </c>
      <c r="F36" s="6" t="s">
        <v>52</v>
      </c>
      <c r="G36" s="6">
        <f>SUM(M25:O25)</f>
        <v>32.820434318757606</v>
      </c>
      <c r="H36" s="7">
        <f t="shared" si="2"/>
        <v>32.820434318757606</v>
      </c>
    </row>
    <row r="37" spans="1:14" ht="17.25" customHeight="1" x14ac:dyDescent="0.35">
      <c r="B37" s="8" t="s">
        <v>15</v>
      </c>
      <c r="C37" s="8"/>
      <c r="D37" s="9">
        <f>SUM(D32:D36)</f>
        <v>1803.1958181037558</v>
      </c>
      <c r="E37" s="9">
        <f t="shared" ref="E37:H37" si="3">SUM(E32:E36)</f>
        <v>1659.7774753163769</v>
      </c>
      <c r="F37" s="9">
        <f t="shared" si="3"/>
        <v>2546.9848717645</v>
      </c>
      <c r="G37" s="9">
        <f t="shared" si="3"/>
        <v>2658.5951442468318</v>
      </c>
      <c r="H37" s="9">
        <f t="shared" si="3"/>
        <v>8668.5533094314651</v>
      </c>
    </row>
    <row r="38" spans="1:14" ht="17.25" customHeight="1" x14ac:dyDescent="0.35">
      <c r="F38" s="32"/>
    </row>
    <row r="39" spans="1:14" ht="17.25" customHeight="1" x14ac:dyDescent="0.35">
      <c r="B39" s="47" t="s">
        <v>30</v>
      </c>
      <c r="C39" s="25"/>
      <c r="L39" s="32"/>
      <c r="M39" s="33"/>
      <c r="N39" s="33"/>
    </row>
    <row r="40" spans="1:14" ht="17.25" customHeight="1" x14ac:dyDescent="0.35">
      <c r="M40" s="33"/>
      <c r="N40" s="33"/>
    </row>
    <row r="41" spans="1:14" ht="20" x14ac:dyDescent="0.35">
      <c r="B41" s="3" t="s">
        <v>2</v>
      </c>
      <c r="C41" s="2" t="s">
        <v>3</v>
      </c>
      <c r="D41" s="12">
        <v>45261</v>
      </c>
      <c r="E41" s="12">
        <v>44896</v>
      </c>
      <c r="F41" s="2" t="s">
        <v>31</v>
      </c>
      <c r="G41" s="2" t="s">
        <v>57</v>
      </c>
      <c r="H41" s="2" t="s">
        <v>60</v>
      </c>
      <c r="I41" s="2" t="s">
        <v>31</v>
      </c>
      <c r="J41" s="2">
        <v>2023</v>
      </c>
      <c r="K41" s="2">
        <v>2022</v>
      </c>
      <c r="L41" s="2" t="s">
        <v>31</v>
      </c>
    </row>
    <row r="42" spans="1:14" ht="20" x14ac:dyDescent="0.35">
      <c r="B42" s="4" t="s">
        <v>16</v>
      </c>
      <c r="C42" s="5" t="s">
        <v>17</v>
      </c>
      <c r="D42" s="6">
        <f>O21</f>
        <v>278.95542247323698</v>
      </c>
      <c r="E42" s="6">
        <v>263.85712316749505</v>
      </c>
      <c r="F42" s="13">
        <f>D42/E42-1</f>
        <v>5.7221495953920565E-2</v>
      </c>
      <c r="G42" s="6">
        <f>G32</f>
        <v>918.1749828432371</v>
      </c>
      <c r="H42" s="6">
        <f>'Produção de Energia - Dez. 2022'!G22</f>
        <v>836.78174478300014</v>
      </c>
      <c r="I42" s="13">
        <f>G42/H42-1</f>
        <v>9.72693758769132E-2</v>
      </c>
      <c r="J42" s="6">
        <f>P21</f>
        <v>2442.5079862762368</v>
      </c>
      <c r="K42" s="6">
        <v>2190.9520724510003</v>
      </c>
      <c r="L42" s="13">
        <f>J42/K42-1</f>
        <v>0.11481579948201381</v>
      </c>
    </row>
    <row r="43" spans="1:14" ht="40" x14ac:dyDescent="0.35">
      <c r="B43" s="4" t="s">
        <v>18</v>
      </c>
      <c r="C43" s="5" t="s">
        <v>19</v>
      </c>
      <c r="D43" s="6">
        <f t="shared" ref="D43:D46" si="4">O22</f>
        <v>322.01733048133701</v>
      </c>
      <c r="E43" s="6">
        <v>144.82062440678504</v>
      </c>
      <c r="F43" s="13">
        <f t="shared" ref="F43:F47" si="5">D43/E43-1</f>
        <v>1.2235598817529341</v>
      </c>
      <c r="G43" s="6">
        <f t="shared" ref="G43:G47" si="6">G33</f>
        <v>1008.6565323778372</v>
      </c>
      <c r="H43" s="6">
        <f>'Produção de Energia - Dez. 2022'!G23</f>
        <v>480.94694255360452</v>
      </c>
      <c r="I43" s="13">
        <f t="shared" ref="I43:I47" si="7">G43/H43-1</f>
        <v>1.0972303660406699</v>
      </c>
      <c r="J43" s="6">
        <f>P22</f>
        <v>3709.6580532636135</v>
      </c>
      <c r="K43" s="6">
        <v>2014.6169225565263</v>
      </c>
      <c r="L43" s="13">
        <f t="shared" ref="L43:L45" si="8">J43/K43-1</f>
        <v>0.84137143480165899</v>
      </c>
    </row>
    <row r="44" spans="1:14" ht="40" x14ac:dyDescent="0.35">
      <c r="B44" s="4" t="s">
        <v>29</v>
      </c>
      <c r="C44" s="5" t="s">
        <v>21</v>
      </c>
      <c r="D44" s="6">
        <f t="shared" si="4"/>
        <v>65.239416595999998</v>
      </c>
      <c r="E44" s="6">
        <v>86.008849454999961</v>
      </c>
      <c r="F44" s="13">
        <f t="shared" si="5"/>
        <v>-0.24148018477873701</v>
      </c>
      <c r="G44" s="6">
        <f t="shared" si="6"/>
        <v>196.74268153000003</v>
      </c>
      <c r="H44" s="6">
        <f>'Produção de Energia - Dez. 2022'!G24</f>
        <v>219.42069477349997</v>
      </c>
      <c r="I44" s="13">
        <f t="shared" si="7"/>
        <v>-0.10335403078961913</v>
      </c>
      <c r="J44" s="6">
        <f>P23</f>
        <v>815.43157629285702</v>
      </c>
      <c r="K44" s="6">
        <v>847.32533111437147</v>
      </c>
      <c r="L44" s="13">
        <f t="shared" si="8"/>
        <v>-3.7640506721980049E-2</v>
      </c>
    </row>
    <row r="45" spans="1:14" ht="40" x14ac:dyDescent="0.35">
      <c r="B45" s="4" t="s">
        <v>22</v>
      </c>
      <c r="C45" s="5" t="s">
        <v>23</v>
      </c>
      <c r="D45" s="6">
        <f t="shared" si="4"/>
        <v>168.72754028499998</v>
      </c>
      <c r="E45" s="6">
        <v>158.73509164136948</v>
      </c>
      <c r="F45" s="13">
        <f t="shared" si="5"/>
        <v>6.2950470121669433E-2</v>
      </c>
      <c r="G45" s="6">
        <f t="shared" si="6"/>
        <v>502.20051317699995</v>
      </c>
      <c r="H45" s="6">
        <f>'Produção de Energia - Dez. 2022'!G25</f>
        <v>530.73889689800001</v>
      </c>
      <c r="I45" s="13">
        <f t="shared" si="7"/>
        <v>-5.3771042385997725E-2</v>
      </c>
      <c r="J45" s="6">
        <f>P24</f>
        <v>1668.1352592799999</v>
      </c>
      <c r="K45" s="6">
        <v>1752.3830764274976</v>
      </c>
      <c r="L45" s="13">
        <f t="shared" si="8"/>
        <v>-4.8076141729952004E-2</v>
      </c>
    </row>
    <row r="46" spans="1:14" ht="20" x14ac:dyDescent="0.35">
      <c r="B46" s="4" t="s">
        <v>50</v>
      </c>
      <c r="C46" s="5" t="s">
        <v>51</v>
      </c>
      <c r="D46" s="6">
        <f t="shared" si="4"/>
        <v>32.037212427785803</v>
      </c>
      <c r="E46" s="6">
        <v>0</v>
      </c>
      <c r="F46" s="13" t="str">
        <f>IFERROR(D46/E46-1,"n.a.")</f>
        <v>n.a.</v>
      </c>
      <c r="G46" s="6">
        <f t="shared" si="6"/>
        <v>32.820434318757606</v>
      </c>
      <c r="H46" s="6">
        <v>0</v>
      </c>
      <c r="I46" s="13" t="str">
        <f>IFERROR(G46/H46-1,"n.a.")</f>
        <v>n.a.</v>
      </c>
      <c r="J46" s="6">
        <f>P25</f>
        <v>32.820434318757606</v>
      </c>
      <c r="K46" s="6">
        <v>0</v>
      </c>
      <c r="L46" s="13" t="str">
        <f>IFERROR(J46/K46-1,"n.a.")</f>
        <v>n.a.</v>
      </c>
    </row>
    <row r="47" spans="1:14" ht="17.25" customHeight="1" x14ac:dyDescent="0.35">
      <c r="B47" s="8" t="s">
        <v>15</v>
      </c>
      <c r="C47" s="8"/>
      <c r="D47" s="9">
        <f>SUM(D42:D46)</f>
        <v>866.97692226335971</v>
      </c>
      <c r="E47" s="9">
        <f>SUM(E42:E46)</f>
        <v>653.42168867064947</v>
      </c>
      <c r="F47" s="14">
        <f t="shared" si="5"/>
        <v>0.32682605627489436</v>
      </c>
      <c r="G47" s="9">
        <f t="shared" si="6"/>
        <v>2658.5951442468318</v>
      </c>
      <c r="H47" s="9">
        <f>SUM(H42:H46)</f>
        <v>2067.8882790081047</v>
      </c>
      <c r="I47" s="14">
        <f t="shared" si="7"/>
        <v>0.2856570498683173</v>
      </c>
      <c r="J47" s="9">
        <f>SUM(J42:J46)</f>
        <v>8668.5533094314651</v>
      </c>
      <c r="K47" s="9">
        <f>SUM(K42:K46)</f>
        <v>6805.2774025493964</v>
      </c>
      <c r="L47" s="14">
        <f>J47/K47-1</f>
        <v>0.27379867074691866</v>
      </c>
    </row>
    <row r="48" spans="1:14" s="36" customFormat="1" ht="20" x14ac:dyDescent="0.35">
      <c r="A48" s="34"/>
      <c r="B48" s="55" t="s">
        <v>64</v>
      </c>
      <c r="C48" s="35"/>
      <c r="D48" s="35"/>
      <c r="E48" s="35"/>
      <c r="F48" s="35"/>
      <c r="G48" s="35"/>
      <c r="H48" s="35"/>
      <c r="I48" s="35"/>
    </row>
    <row r="49" spans="2:14" ht="17.25" customHeight="1" x14ac:dyDescent="0.35">
      <c r="B49" s="15"/>
      <c r="C49" s="15"/>
      <c r="D49" s="16"/>
      <c r="E49" s="16"/>
      <c r="F49" s="16"/>
      <c r="G49" s="16"/>
      <c r="H49" s="16"/>
    </row>
    <row r="50" spans="2:14" ht="17.25" customHeight="1" x14ac:dyDescent="0.35">
      <c r="B50" s="47" t="s">
        <v>32</v>
      </c>
      <c r="C50" s="25"/>
      <c r="L50" s="32"/>
      <c r="M50" s="33"/>
      <c r="N50" s="33"/>
    </row>
    <row r="51" spans="2:14" ht="17.25" customHeight="1" x14ac:dyDescent="0.35">
      <c r="M51" s="33"/>
      <c r="N51" s="33"/>
    </row>
    <row r="52" spans="2:14" ht="20" x14ac:dyDescent="0.35">
      <c r="B52" s="3" t="s">
        <v>2</v>
      </c>
      <c r="C52" s="2" t="s">
        <v>3</v>
      </c>
      <c r="D52" s="12">
        <v>45261</v>
      </c>
      <c r="E52" s="12">
        <v>44896</v>
      </c>
      <c r="F52" s="2" t="s">
        <v>31</v>
      </c>
      <c r="G52" s="2" t="s">
        <v>57</v>
      </c>
      <c r="H52" s="2" t="s">
        <v>60</v>
      </c>
      <c r="I52" s="2" t="s">
        <v>31</v>
      </c>
      <c r="J52" s="2">
        <v>2023</v>
      </c>
      <c r="K52" s="2">
        <v>2022</v>
      </c>
      <c r="L52" s="2" t="s">
        <v>31</v>
      </c>
    </row>
    <row r="53" spans="2:14" ht="20" x14ac:dyDescent="0.35">
      <c r="B53" s="4" t="s">
        <v>16</v>
      </c>
      <c r="C53" s="5" t="s">
        <v>17</v>
      </c>
      <c r="D53" s="6">
        <v>278.95542247323698</v>
      </c>
      <c r="E53" s="6">
        <v>263.85712316749505</v>
      </c>
      <c r="F53" s="13">
        <f>D53/E53-1</f>
        <v>5.7221495953920565E-2</v>
      </c>
      <c r="G53" s="6">
        <v>918.17498284323699</v>
      </c>
      <c r="H53" s="6">
        <v>836.78174478300014</v>
      </c>
      <c r="I53" s="13">
        <f>G53/H53-1</f>
        <v>9.72693758769132E-2</v>
      </c>
      <c r="J53" s="6">
        <v>2442.5079862762368</v>
      </c>
      <c r="K53" s="6">
        <v>2190.9520724510003</v>
      </c>
      <c r="L53" s="13">
        <f>J53/K53-1</f>
        <v>0.11481579948201381</v>
      </c>
    </row>
    <row r="54" spans="2:14" ht="40" x14ac:dyDescent="0.35">
      <c r="B54" s="4" t="s">
        <v>28</v>
      </c>
      <c r="C54" s="5" t="s">
        <v>33</v>
      </c>
      <c r="D54" s="6">
        <v>141.75245433428199</v>
      </c>
      <c r="E54" s="6">
        <v>107.07686764228504</v>
      </c>
      <c r="F54" s="13">
        <f t="shared" ref="F54:F56" si="9">D54/E54-1</f>
        <v>0.32383826176012875</v>
      </c>
      <c r="G54" s="6">
        <v>459.98246555528215</v>
      </c>
      <c r="H54" s="6">
        <v>429.93184504610451</v>
      </c>
      <c r="I54" s="13">
        <f t="shared" ref="I54:I57" si="10">G54/H54-1</f>
        <v>6.9896242521777063E-2</v>
      </c>
      <c r="J54" s="6">
        <v>1948.7322801537816</v>
      </c>
      <c r="K54" s="6">
        <v>1960.2696050810264</v>
      </c>
      <c r="L54" s="13">
        <f t="shared" ref="L54:L57" si="11">J54/K54-1</f>
        <v>-5.8855806861157767E-3</v>
      </c>
    </row>
    <row r="55" spans="2:14" ht="40" x14ac:dyDescent="0.35">
      <c r="B55" s="4" t="s">
        <v>29</v>
      </c>
      <c r="C55" s="5" t="s">
        <v>21</v>
      </c>
      <c r="D55" s="6">
        <v>65.239416595999998</v>
      </c>
      <c r="E55" s="6">
        <v>86.008849454999961</v>
      </c>
      <c r="F55" s="13">
        <f t="shared" si="9"/>
        <v>-0.24148018477873701</v>
      </c>
      <c r="G55" s="6">
        <v>196.74268152999997</v>
      </c>
      <c r="H55" s="6">
        <v>219.42069477349997</v>
      </c>
      <c r="I55" s="13">
        <f t="shared" si="10"/>
        <v>-0.10335403078961947</v>
      </c>
      <c r="J55" s="6">
        <v>815.43157629513451</v>
      </c>
      <c r="K55" s="6">
        <v>847.32533111437147</v>
      </c>
      <c r="L55" s="13">
        <f t="shared" si="11"/>
        <v>-3.7640506719292199E-2</v>
      </c>
    </row>
    <row r="56" spans="2:14" ht="40" x14ac:dyDescent="0.35">
      <c r="B56" s="4" t="s">
        <v>22</v>
      </c>
      <c r="C56" s="5" t="s">
        <v>23</v>
      </c>
      <c r="D56" s="6">
        <v>168.72754028499998</v>
      </c>
      <c r="E56" s="6">
        <v>158.73509164136948</v>
      </c>
      <c r="F56" s="13">
        <f t="shared" si="9"/>
        <v>6.2950470121669433E-2</v>
      </c>
      <c r="G56" s="6">
        <v>502.200513177</v>
      </c>
      <c r="H56" s="6">
        <v>530.73889689800001</v>
      </c>
      <c r="I56" s="13">
        <f t="shared" si="10"/>
        <v>-5.3771042385997614E-2</v>
      </c>
      <c r="J56" s="6">
        <v>1668.1352592799997</v>
      </c>
      <c r="K56" s="6">
        <v>1752.3830764274976</v>
      </c>
      <c r="L56" s="13">
        <f t="shared" si="11"/>
        <v>-4.8076141729952115E-2</v>
      </c>
    </row>
    <row r="57" spans="2:14" ht="17.25" customHeight="1" x14ac:dyDescent="0.35">
      <c r="B57" s="8" t="s">
        <v>15</v>
      </c>
      <c r="C57" s="8"/>
      <c r="D57" s="9">
        <f>SUM(D53:D56)</f>
        <v>654.6748336885189</v>
      </c>
      <c r="E57" s="9">
        <f>SUM(E53:E56)</f>
        <v>615.67793190614952</v>
      </c>
      <c r="F57" s="14">
        <f>D57/E57-1</f>
        <v>6.3339775167244206E-2</v>
      </c>
      <c r="G57" s="9">
        <f>SUM(G53:G56)</f>
        <v>2077.1006431055193</v>
      </c>
      <c r="H57" s="9">
        <f>SUM(H53:H56)</f>
        <v>2016.8731815006045</v>
      </c>
      <c r="I57" s="14">
        <f t="shared" si="10"/>
        <v>2.9861799025015623E-2</v>
      </c>
      <c r="J57" s="9">
        <f>SUM(J53:J56)</f>
        <v>6874.807102005153</v>
      </c>
      <c r="K57" s="9">
        <f>SUM(K53:K56)</f>
        <v>6750.9300850738964</v>
      </c>
      <c r="L57" s="14">
        <f t="shared" si="11"/>
        <v>1.8349622255034781E-2</v>
      </c>
    </row>
    <row r="58" spans="2:14" ht="17.25" customHeight="1" x14ac:dyDescent="0.35">
      <c r="B58" s="54" t="s">
        <v>63</v>
      </c>
      <c r="C58" s="15"/>
      <c r="D58" s="16"/>
      <c r="E58" s="16"/>
      <c r="F58" s="17"/>
      <c r="G58" s="16"/>
      <c r="H58" s="16"/>
      <c r="I58" s="17"/>
    </row>
    <row r="59" spans="2:14" ht="17.25" customHeight="1" x14ac:dyDescent="0.35">
      <c r="B59" s="15"/>
      <c r="C59" s="15"/>
      <c r="D59" s="16"/>
      <c r="E59" s="16"/>
      <c r="F59" s="16"/>
      <c r="G59" s="16"/>
      <c r="H59" s="16"/>
    </row>
    <row r="60" spans="2:14" ht="17.25" customHeight="1" x14ac:dyDescent="0.35">
      <c r="B60" s="47" t="s">
        <v>58</v>
      </c>
      <c r="C60" s="15"/>
      <c r="D60" s="16"/>
      <c r="E60" s="16"/>
      <c r="F60" s="16"/>
      <c r="G60" s="16"/>
      <c r="H60" s="37"/>
    </row>
    <row r="61" spans="2:14" ht="17.25" customHeight="1" x14ac:dyDescent="0.35">
      <c r="E61" s="24"/>
    </row>
    <row r="62" spans="2:14" ht="60" x14ac:dyDescent="0.35">
      <c r="B62" s="3" t="s">
        <v>2</v>
      </c>
      <c r="C62" s="2" t="s">
        <v>3</v>
      </c>
      <c r="D62" s="2" t="s">
        <v>34</v>
      </c>
      <c r="E62" s="2" t="s">
        <v>35</v>
      </c>
      <c r="F62" s="2" t="s">
        <v>36</v>
      </c>
      <c r="G62" s="2" t="s">
        <v>37</v>
      </c>
      <c r="H62" s="2" t="s">
        <v>38</v>
      </c>
      <c r="I62" s="2" t="s">
        <v>39</v>
      </c>
    </row>
    <row r="63" spans="2:14" ht="20" x14ac:dyDescent="0.35">
      <c r="B63" s="18" t="s">
        <v>16</v>
      </c>
      <c r="C63" s="5" t="s">
        <v>17</v>
      </c>
      <c r="D63" s="19">
        <v>9.8385475689999993</v>
      </c>
      <c r="E63" s="19">
        <v>9.8658052719999993</v>
      </c>
      <c r="F63" s="19">
        <v>13.574578512</v>
      </c>
      <c r="G63" s="19">
        <v>2.651873116</v>
      </c>
      <c r="H63" s="19">
        <v>2.988149736</v>
      </c>
      <c r="I63" s="19">
        <v>2.988149736</v>
      </c>
    </row>
    <row r="64" spans="2:14" ht="40" x14ac:dyDescent="0.35">
      <c r="B64" s="4" t="s">
        <v>28</v>
      </c>
      <c r="C64" s="5" t="s">
        <v>19</v>
      </c>
      <c r="D64" s="6">
        <v>7.3561455579999997</v>
      </c>
      <c r="E64" s="6">
        <v>8.2990896589999998</v>
      </c>
      <c r="F64" s="6">
        <v>13.079963814999999</v>
      </c>
      <c r="G64" s="6">
        <v>0.86024808450000001</v>
      </c>
      <c r="H64" s="6">
        <v>3.2454504819999999</v>
      </c>
      <c r="I64" s="6">
        <v>3.597011373</v>
      </c>
      <c r="J64" s="27"/>
    </row>
    <row r="65" spans="2:9" ht="20" x14ac:dyDescent="0.35">
      <c r="B65" s="4" t="s">
        <v>29</v>
      </c>
      <c r="C65" s="5" t="s">
        <v>40</v>
      </c>
      <c r="D65" s="6">
        <v>1.474725955</v>
      </c>
      <c r="E65" s="6">
        <v>1.355724605</v>
      </c>
      <c r="F65" s="6">
        <v>2.3154518240000002</v>
      </c>
      <c r="G65" s="6">
        <v>0.56742409319999998</v>
      </c>
      <c r="H65" s="6">
        <v>0.46206317099999999</v>
      </c>
      <c r="I65" s="6">
        <v>0.14499962820000001</v>
      </c>
    </row>
    <row r="66" spans="2:9" ht="40" x14ac:dyDescent="0.35">
      <c r="B66" s="4" t="s">
        <v>22</v>
      </c>
      <c r="C66" s="5" t="s">
        <v>23</v>
      </c>
      <c r="D66" s="6">
        <v>6.1479963279999996</v>
      </c>
      <c r="E66" s="6">
        <v>5.6021250560000002</v>
      </c>
      <c r="F66" s="6">
        <v>12.730574625999999</v>
      </c>
      <c r="G66" s="6">
        <v>0.45177615510000002</v>
      </c>
      <c r="H66" s="6">
        <v>3.4342667570000001</v>
      </c>
      <c r="I66" s="6">
        <v>3.4342667570000001</v>
      </c>
    </row>
    <row r="67" spans="2:9" ht="20" x14ac:dyDescent="0.35">
      <c r="B67" s="4" t="s">
        <v>50</v>
      </c>
      <c r="C67" s="5" t="s">
        <v>51</v>
      </c>
      <c r="D67" s="6">
        <v>3.0003293900000001</v>
      </c>
      <c r="E67" s="6">
        <v>2.8288405640000001</v>
      </c>
      <c r="F67" s="6">
        <v>5.9691251999999997</v>
      </c>
      <c r="G67" s="6">
        <v>0.399866</v>
      </c>
      <c r="H67" s="6">
        <v>1.3414516670000001</v>
      </c>
      <c r="I67" s="6">
        <v>1.3414516670000001</v>
      </c>
    </row>
    <row r="68" spans="2:9" ht="17.25" customHeight="1" x14ac:dyDescent="0.35">
      <c r="B68" s="20"/>
      <c r="C68" s="8"/>
      <c r="D68" s="10"/>
      <c r="E68" s="10"/>
      <c r="F68" s="10"/>
      <c r="G68" s="10"/>
      <c r="H68" s="10"/>
      <c r="I68" s="10"/>
    </row>
    <row r="69" spans="2:9" ht="17.25" customHeight="1" x14ac:dyDescent="0.35">
      <c r="B69" s="1" t="s">
        <v>41</v>
      </c>
      <c r="C69" s="21"/>
      <c r="D69" s="21"/>
      <c r="E69" s="21"/>
      <c r="F69" s="21"/>
      <c r="G69" s="21"/>
      <c r="H69" s="21"/>
      <c r="I69" s="21"/>
    </row>
    <row r="71" spans="2:9" ht="17.25" customHeight="1" x14ac:dyDescent="0.85">
      <c r="B71" s="25"/>
      <c r="C71" s="25"/>
      <c r="E71" s="27"/>
      <c r="G71" s="38"/>
    </row>
    <row r="72" spans="2:9" ht="17.25" customHeight="1" x14ac:dyDescent="0.35">
      <c r="E72" s="24"/>
    </row>
    <row r="73" spans="2:9" ht="49" customHeight="1" x14ac:dyDescent="0.35">
      <c r="B73" s="15"/>
      <c r="C73" s="39"/>
      <c r="D73" s="39"/>
      <c r="E73" s="39"/>
      <c r="F73" s="39"/>
      <c r="G73" s="39"/>
      <c r="H73" s="39"/>
      <c r="I73" s="39"/>
    </row>
    <row r="74" spans="2:9" ht="26.25" customHeight="1" x14ac:dyDescent="0.35">
      <c r="B74" s="40"/>
      <c r="C74" s="41"/>
      <c r="D74" s="42"/>
      <c r="E74" s="42"/>
      <c r="F74" s="42"/>
      <c r="G74" s="42"/>
      <c r="H74" s="42"/>
      <c r="I74" s="42"/>
    </row>
    <row r="75" spans="2:9" ht="33" customHeight="1" x14ac:dyDescent="0.35">
      <c r="B75" s="43"/>
      <c r="C75" s="41"/>
      <c r="D75" s="44"/>
      <c r="E75" s="44"/>
      <c r="F75" s="44"/>
      <c r="G75" s="44"/>
      <c r="H75" s="44"/>
      <c r="I75" s="44"/>
    </row>
    <row r="76" spans="2:9" ht="26.25" customHeight="1" x14ac:dyDescent="0.35">
      <c r="B76" s="43"/>
      <c r="C76" s="41"/>
      <c r="D76" s="44"/>
      <c r="E76" s="44"/>
      <c r="F76" s="44"/>
      <c r="G76" s="44"/>
      <c r="H76" s="44"/>
      <c r="I76" s="44"/>
    </row>
    <row r="77" spans="2:9" ht="33" customHeight="1" x14ac:dyDescent="0.35">
      <c r="B77" s="43"/>
      <c r="C77" s="41"/>
      <c r="D77" s="44"/>
      <c r="E77" s="44"/>
      <c r="F77" s="44"/>
      <c r="G77" s="44"/>
      <c r="H77" s="44"/>
      <c r="I77" s="44"/>
    </row>
    <row r="78" spans="2:9" ht="17.25" customHeight="1" x14ac:dyDescent="0.35">
      <c r="B78" s="45"/>
      <c r="C78" s="15"/>
      <c r="D78" s="46"/>
      <c r="E78" s="46"/>
      <c r="F78" s="46"/>
      <c r="G78" s="46"/>
      <c r="H78" s="46"/>
      <c r="I78" s="46"/>
    </row>
    <row r="79" spans="2:9" ht="17.25" customHeight="1" x14ac:dyDescent="0.35">
      <c r="B79" s="56"/>
      <c r="C79" s="56"/>
      <c r="D79" s="56"/>
      <c r="E79" s="56"/>
      <c r="F79" s="56"/>
      <c r="G79" s="56"/>
      <c r="H79" s="56"/>
      <c r="I79" s="56"/>
    </row>
    <row r="81" spans="2:9" ht="17.25" customHeight="1" x14ac:dyDescent="0.85">
      <c r="B81" s="25"/>
      <c r="C81" s="25"/>
      <c r="E81" s="27"/>
      <c r="G81" s="38"/>
    </row>
    <row r="82" spans="2:9" ht="17.25" customHeight="1" x14ac:dyDescent="0.35">
      <c r="E82" s="24"/>
    </row>
    <row r="83" spans="2:9" ht="49" customHeight="1" x14ac:dyDescent="0.35">
      <c r="B83" s="15"/>
      <c r="C83" s="39"/>
      <c r="D83" s="39"/>
      <c r="E83" s="39"/>
      <c r="F83" s="39"/>
      <c r="G83" s="39"/>
      <c r="H83" s="39"/>
      <c r="I83" s="39"/>
    </row>
    <row r="84" spans="2:9" ht="26.15" customHeight="1" x14ac:dyDescent="0.35">
      <c r="B84" s="40"/>
      <c r="C84" s="41"/>
      <c r="D84" s="42"/>
      <c r="E84" s="42"/>
      <c r="F84" s="42"/>
      <c r="G84" s="42"/>
      <c r="H84" s="42"/>
      <c r="I84" s="42"/>
    </row>
    <row r="85" spans="2:9" ht="33" customHeight="1" x14ac:dyDescent="0.35">
      <c r="B85" s="43"/>
      <c r="C85" s="41"/>
      <c r="D85" s="44"/>
      <c r="E85" s="44"/>
      <c r="F85" s="44"/>
      <c r="G85" s="44"/>
      <c r="H85" s="44"/>
      <c r="I85" s="44"/>
    </row>
    <row r="86" spans="2:9" ht="26.25" customHeight="1" x14ac:dyDescent="0.35">
      <c r="B86" s="43"/>
      <c r="C86" s="41"/>
      <c r="D86" s="44"/>
      <c r="E86" s="44"/>
      <c r="F86" s="44"/>
      <c r="G86" s="44"/>
      <c r="H86" s="44"/>
      <c r="I86" s="44"/>
    </row>
    <row r="87" spans="2:9" ht="33" customHeight="1" x14ac:dyDescent="0.35">
      <c r="B87" s="43"/>
      <c r="C87" s="41"/>
      <c r="D87" s="44"/>
      <c r="E87" s="44"/>
      <c r="F87" s="44"/>
      <c r="G87" s="44"/>
      <c r="H87" s="44"/>
      <c r="I87" s="44"/>
    </row>
    <row r="88" spans="2:9" ht="17.25" customHeight="1" x14ac:dyDescent="0.35">
      <c r="B88" s="45"/>
      <c r="C88" s="15"/>
      <c r="D88" s="46"/>
      <c r="E88" s="46"/>
      <c r="F88" s="46"/>
      <c r="G88" s="46"/>
      <c r="H88" s="46"/>
      <c r="I88" s="46"/>
    </row>
    <row r="89" spans="2:9" ht="17.25" customHeight="1" x14ac:dyDescent="0.35">
      <c r="B89" s="56"/>
      <c r="C89" s="56"/>
      <c r="D89" s="56"/>
      <c r="E89" s="56"/>
      <c r="F89" s="56"/>
      <c r="G89" s="56"/>
      <c r="H89" s="56"/>
      <c r="I89" s="56"/>
    </row>
  </sheetData>
  <mergeCells count="2">
    <mergeCell ref="B79:I79"/>
    <mergeCell ref="B89:I89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2:D35 E32:G35 D57:E57" formulaRange="1"/>
    <ignoredError sqref="F57" formula="1" formulaRange="1"/>
    <ignoredError sqref="F46:F4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1494-82D7-4BCC-AD78-B872E84A11D6}"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2" customWidth="1"/>
    <col min="2" max="2" width="21.54296875" style="22" customWidth="1"/>
    <col min="3" max="3" width="34" style="22" customWidth="1"/>
    <col min="4" max="16" width="13.81640625" style="22" customWidth="1"/>
    <col min="17" max="17" width="10.26953125" style="22" bestFit="1" customWidth="1"/>
    <col min="18" max="16384" width="9.1796875" style="22"/>
  </cols>
  <sheetData>
    <row r="1" spans="1:19" ht="17.25" customHeight="1" x14ac:dyDescent="0.35">
      <c r="A1" s="24"/>
    </row>
    <row r="7" spans="1:19" ht="17.25" customHeight="1" x14ac:dyDescent="0.35">
      <c r="B7" s="48" t="s">
        <v>0</v>
      </c>
      <c r="C7" s="23"/>
    </row>
    <row r="8" spans="1:19" ht="17.25" customHeight="1" x14ac:dyDescent="0.35">
      <c r="B8" s="49"/>
    </row>
    <row r="9" spans="1:19" ht="17.25" customHeight="1" x14ac:dyDescent="0.35">
      <c r="B9" s="47" t="s">
        <v>59</v>
      </c>
      <c r="C9" s="25"/>
      <c r="N9" s="27"/>
    </row>
    <row r="10" spans="1:19" ht="17.25" customHeight="1" x14ac:dyDescent="0.35">
      <c r="J10" s="24"/>
      <c r="N10" s="28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42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150.79447781099998</v>
      </c>
      <c r="E12" s="6">
        <v>173.47042835299999</v>
      </c>
      <c r="F12" s="6">
        <v>81.00772586799998</v>
      </c>
      <c r="G12" s="6">
        <v>82.546986478999997</v>
      </c>
      <c r="H12" s="6">
        <v>74.608439470000008</v>
      </c>
      <c r="I12" s="6">
        <v>94.778968105000004</v>
      </c>
      <c r="J12" s="6">
        <v>118.287833253</v>
      </c>
      <c r="K12" s="6">
        <v>249.737152329</v>
      </c>
      <c r="L12" s="6">
        <v>328.93831599999999</v>
      </c>
      <c r="M12" s="6">
        <v>345.21274433100001</v>
      </c>
      <c r="N12" s="6">
        <v>227.71187728450511</v>
      </c>
      <c r="O12" s="6">
        <v>263.85712316749505</v>
      </c>
      <c r="P12" s="7">
        <f>SUM(D12:O12)</f>
        <v>2190.9520724510003</v>
      </c>
      <c r="S12" s="29"/>
    </row>
    <row r="13" spans="1:19" ht="40" x14ac:dyDescent="0.35">
      <c r="B13" s="4" t="s">
        <v>18</v>
      </c>
      <c r="C13" s="5" t="s">
        <v>43</v>
      </c>
      <c r="D13" s="6">
        <v>118.58837604099999</v>
      </c>
      <c r="E13" s="6">
        <v>111.02626305650001</v>
      </c>
      <c r="F13" s="6">
        <v>179.18202602649998</v>
      </c>
      <c r="G13" s="6">
        <v>157.14921788000001</v>
      </c>
      <c r="H13" s="6">
        <v>159.06659206</v>
      </c>
      <c r="I13" s="6">
        <v>169.50306076850001</v>
      </c>
      <c r="J13" s="6">
        <v>207.98615760199999</v>
      </c>
      <c r="K13" s="6">
        <v>223.1378675725</v>
      </c>
      <c r="L13" s="6">
        <v>207.99058633982901</v>
      </c>
      <c r="M13" s="6">
        <v>219.14910588928601</v>
      </c>
      <c r="N13" s="6">
        <v>116.97721225753345</v>
      </c>
      <c r="O13" s="6">
        <v>144.82062440678504</v>
      </c>
      <c r="P13" s="7">
        <f>SUM(D13:O13)</f>
        <v>2014.5770899004335</v>
      </c>
      <c r="S13" s="29"/>
    </row>
    <row r="14" spans="1:19" ht="40" x14ac:dyDescent="0.35">
      <c r="B14" s="4" t="s">
        <v>20</v>
      </c>
      <c r="C14" s="5" t="s">
        <v>21</v>
      </c>
      <c r="D14" s="6">
        <v>93.050559550461912</v>
      </c>
      <c r="E14" s="6">
        <v>81.436641971377938</v>
      </c>
      <c r="F14" s="6">
        <v>88.254233284710921</v>
      </c>
      <c r="G14" s="6">
        <v>71.948541779565105</v>
      </c>
      <c r="H14" s="6">
        <v>61.139881182106251</v>
      </c>
      <c r="I14" s="6">
        <v>56.426777882499998</v>
      </c>
      <c r="J14" s="6">
        <v>59.013652908499999</v>
      </c>
      <c r="K14" s="6">
        <v>59.2192130635</v>
      </c>
      <c r="L14" s="6">
        <v>57.416761771499999</v>
      </c>
      <c r="M14" s="6">
        <v>63.762653620999998</v>
      </c>
      <c r="N14" s="6">
        <v>69.649191697500001</v>
      </c>
      <c r="O14" s="6">
        <v>86.008849454999961</v>
      </c>
      <c r="P14" s="7">
        <f>SUM(D14:O14)</f>
        <v>847.32695816772207</v>
      </c>
      <c r="S14" s="29"/>
    </row>
    <row r="15" spans="1:19" ht="40" x14ac:dyDescent="0.35">
      <c r="B15" s="4" t="s">
        <v>22</v>
      </c>
      <c r="C15" s="5" t="s">
        <v>23</v>
      </c>
      <c r="D15" s="6">
        <v>160.17103936200002</v>
      </c>
      <c r="E15" s="6">
        <v>131.72323987700003</v>
      </c>
      <c r="F15" s="6">
        <v>155.09753170799999</v>
      </c>
      <c r="G15" s="6">
        <v>104.945185083</v>
      </c>
      <c r="H15" s="6">
        <v>116.70001703199998</v>
      </c>
      <c r="I15" s="6">
        <v>117.779214572</v>
      </c>
      <c r="J15" s="6">
        <v>149.26576276400002</v>
      </c>
      <c r="K15" s="6">
        <v>130.49204264799999</v>
      </c>
      <c r="L15" s="6">
        <v>155.50710114700001</v>
      </c>
      <c r="M15" s="6">
        <v>199.166637597</v>
      </c>
      <c r="N15" s="6">
        <v>172.83716765963052</v>
      </c>
      <c r="O15" s="6">
        <v>158.73509164136948</v>
      </c>
      <c r="P15" s="7">
        <f>SUM(D15:O15)</f>
        <v>1752.4200310910001</v>
      </c>
      <c r="S15" s="29"/>
    </row>
    <row r="16" spans="1:19" ht="17.25" customHeight="1" x14ac:dyDescent="0.35">
      <c r="B16" s="8" t="s">
        <v>15</v>
      </c>
      <c r="C16" s="8"/>
      <c r="D16" s="9">
        <f t="shared" ref="D16:O16" si="0">SUM(D12:D15)</f>
        <v>522.60445276446194</v>
      </c>
      <c r="E16" s="9">
        <f t="shared" si="0"/>
        <v>497.65657325787794</v>
      </c>
      <c r="F16" s="9">
        <f t="shared" si="0"/>
        <v>503.54151688721095</v>
      </c>
      <c r="G16" s="9">
        <f t="shared" si="0"/>
        <v>416.58993122156511</v>
      </c>
      <c r="H16" s="9">
        <f t="shared" si="0"/>
        <v>411.51492974410621</v>
      </c>
      <c r="I16" s="9">
        <f t="shared" si="0"/>
        <v>438.488021328</v>
      </c>
      <c r="J16" s="9">
        <f t="shared" si="0"/>
        <v>534.55340652749999</v>
      </c>
      <c r="K16" s="9">
        <f>SUM(K12:K15)</f>
        <v>662.586275613</v>
      </c>
      <c r="L16" s="9">
        <f>SUM(L12:L15)</f>
        <v>749.85276525832887</v>
      </c>
      <c r="M16" s="9">
        <f>SUM(M12:M15)</f>
        <v>827.29114143828599</v>
      </c>
      <c r="N16" s="10">
        <f t="shared" si="0"/>
        <v>587.17544889916906</v>
      </c>
      <c r="O16" s="10">
        <f t="shared" si="0"/>
        <v>653.42168867064947</v>
      </c>
      <c r="P16" s="9">
        <f>SUM(D16:O16)</f>
        <v>6805.2761516101564</v>
      </c>
    </row>
    <row r="17" spans="2:17" s="31" customFormat="1" ht="17.25" customHeight="1" x14ac:dyDescent="0.35">
      <c r="B17" s="1" t="s">
        <v>44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30"/>
    </row>
    <row r="19" spans="2:17" ht="17.25" customHeight="1" x14ac:dyDescent="0.35">
      <c r="B19" s="47" t="s">
        <v>45</v>
      </c>
      <c r="C19" s="25"/>
      <c r="L19" s="32"/>
    </row>
    <row r="21" spans="2:17" ht="17.25" customHeight="1" x14ac:dyDescent="0.35">
      <c r="B21" s="3" t="s">
        <v>2</v>
      </c>
      <c r="C21" s="2" t="s">
        <v>3</v>
      </c>
      <c r="D21" s="2" t="s">
        <v>46</v>
      </c>
      <c r="E21" s="2" t="s">
        <v>47</v>
      </c>
      <c r="F21" s="2" t="s">
        <v>48</v>
      </c>
      <c r="G21" s="2" t="s">
        <v>60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405.27263203199993</v>
      </c>
      <c r="E22" s="6">
        <f>SUM(G12:I12)</f>
        <v>251.93439405399999</v>
      </c>
      <c r="F22" s="6">
        <f>SUM(J12:L12)</f>
        <v>696.96330158199999</v>
      </c>
      <c r="G22" s="6">
        <f>SUM(M12:O12)</f>
        <v>836.78174478300014</v>
      </c>
      <c r="H22" s="7">
        <f>SUM(D22:G22)</f>
        <v>2190.9520724510003</v>
      </c>
      <c r="J22" s="32"/>
    </row>
    <row r="23" spans="2:17" ht="40" x14ac:dyDescent="0.35">
      <c r="B23" s="4" t="s">
        <v>28</v>
      </c>
      <c r="C23" s="5" t="s">
        <v>43</v>
      </c>
      <c r="D23" s="6">
        <f>SUM(D13:F13)</f>
        <v>408.79666512400001</v>
      </c>
      <c r="E23" s="6">
        <f>SUM(G13:I13)</f>
        <v>485.71887070849999</v>
      </c>
      <c r="F23" s="6">
        <f t="shared" ref="F23:F25" si="1">SUM(J13:L13)</f>
        <v>639.114611514329</v>
      </c>
      <c r="G23" s="6">
        <f>SUM(M13:O13)</f>
        <v>480.94694255360452</v>
      </c>
      <c r="H23" s="7">
        <f t="shared" ref="H23:H25" si="2">SUM(D23:G23)</f>
        <v>2014.5770899004335</v>
      </c>
    </row>
    <row r="24" spans="2:17" ht="40" x14ac:dyDescent="0.35">
      <c r="B24" s="4" t="s">
        <v>29</v>
      </c>
      <c r="C24" s="5" t="s">
        <v>21</v>
      </c>
      <c r="D24" s="6">
        <f>SUM(D14:F14)</f>
        <v>262.74143480655073</v>
      </c>
      <c r="E24" s="6">
        <f>SUM(G14:I14)</f>
        <v>189.51520084417137</v>
      </c>
      <c r="F24" s="6">
        <f t="shared" si="1"/>
        <v>175.64962774349999</v>
      </c>
      <c r="G24" s="6">
        <f>SUM(M14:O14)</f>
        <v>219.42069477349997</v>
      </c>
      <c r="H24" s="7">
        <f t="shared" si="2"/>
        <v>847.32695816772207</v>
      </c>
    </row>
    <row r="25" spans="2:17" ht="40" x14ac:dyDescent="0.35">
      <c r="B25" s="4" t="s">
        <v>22</v>
      </c>
      <c r="C25" s="5" t="s">
        <v>23</v>
      </c>
      <c r="D25" s="6">
        <f>SUM(D15:F15)</f>
        <v>446.99181094700009</v>
      </c>
      <c r="E25" s="6">
        <f>SUM(G15:I15)</f>
        <v>339.42441668699996</v>
      </c>
      <c r="F25" s="6">
        <f t="shared" si="1"/>
        <v>435.26490655900005</v>
      </c>
      <c r="G25" s="6">
        <f>SUM(M15:O15)</f>
        <v>530.73889689800001</v>
      </c>
      <c r="H25" s="7">
        <f t="shared" si="2"/>
        <v>1752.4200310910001</v>
      </c>
    </row>
    <row r="26" spans="2:17" ht="17.25" customHeight="1" x14ac:dyDescent="0.35">
      <c r="B26" s="8" t="s">
        <v>15</v>
      </c>
      <c r="C26" s="8"/>
      <c r="D26" s="9">
        <f>SUM(D22:D25)</f>
        <v>1523.8025429095505</v>
      </c>
      <c r="E26" s="9">
        <f>SUM(E22:E25)</f>
        <v>1266.5928822936712</v>
      </c>
      <c r="F26" s="9">
        <f>SUM(F22:F25)</f>
        <v>1946.9924473988292</v>
      </c>
      <c r="G26" s="9">
        <f>SUM(G22:G25)</f>
        <v>2067.8882790081047</v>
      </c>
      <c r="H26" s="9">
        <f>SUM(H22:H25)</f>
        <v>6805.2761516101564</v>
      </c>
    </row>
    <row r="27" spans="2:17" ht="17.25" customHeight="1" x14ac:dyDescent="0.35">
      <c r="F27" s="32"/>
    </row>
    <row r="28" spans="2:17" ht="17.25" customHeight="1" x14ac:dyDescent="0.85">
      <c r="B28" s="47" t="s">
        <v>61</v>
      </c>
      <c r="C28" s="25"/>
      <c r="E28" s="27"/>
      <c r="G28" s="38"/>
    </row>
    <row r="29" spans="2:17" ht="17.25" customHeight="1" x14ac:dyDescent="0.35">
      <c r="E29" s="24"/>
    </row>
    <row r="30" spans="2:17" ht="60" x14ac:dyDescent="0.35">
      <c r="B30" s="3" t="s">
        <v>2</v>
      </c>
      <c r="C30" s="2" t="s">
        <v>3</v>
      </c>
      <c r="D30" s="2" t="s">
        <v>34</v>
      </c>
      <c r="E30" s="2" t="s">
        <v>35</v>
      </c>
      <c r="F30" s="2" t="s">
        <v>36</v>
      </c>
      <c r="G30" s="2" t="s">
        <v>37</v>
      </c>
      <c r="H30" s="2" t="s">
        <v>38</v>
      </c>
      <c r="I30" s="2" t="s">
        <v>39</v>
      </c>
    </row>
    <row r="31" spans="2:17" ht="26.25" customHeight="1" x14ac:dyDescent="0.35">
      <c r="B31" s="18" t="s">
        <v>16</v>
      </c>
      <c r="C31" s="5" t="s">
        <v>17</v>
      </c>
      <c r="D31" s="19">
        <v>9.4022263622349644</v>
      </c>
      <c r="E31" s="19">
        <v>10.370273868847555</v>
      </c>
      <c r="F31" s="19">
        <v>12.277138292663103</v>
      </c>
      <c r="G31" s="19">
        <v>6.0852442006421263</v>
      </c>
      <c r="H31" s="19">
        <v>2.913294355085386</v>
      </c>
      <c r="I31" s="19">
        <v>2.5955054181261668</v>
      </c>
    </row>
    <row r="32" spans="2:17" ht="40" x14ac:dyDescent="0.35">
      <c r="B32" s="4" t="s">
        <v>28</v>
      </c>
      <c r="C32" s="5" t="s">
        <v>33</v>
      </c>
      <c r="D32" s="6">
        <v>3.82995933969667</v>
      </c>
      <c r="E32" s="6">
        <v>4.6631648691386145</v>
      </c>
      <c r="F32" s="6">
        <v>6.69102985432992</v>
      </c>
      <c r="G32" s="6">
        <v>2.9905888648644186</v>
      </c>
      <c r="H32" s="6">
        <v>2.2390051099812434</v>
      </c>
      <c r="I32" s="6">
        <v>2.6814142381218815</v>
      </c>
      <c r="J32" s="27"/>
    </row>
    <row r="33" spans="2:9" ht="26.25" customHeight="1" x14ac:dyDescent="0.35">
      <c r="B33" s="4" t="s">
        <v>29</v>
      </c>
      <c r="C33" s="5" t="s">
        <v>40</v>
      </c>
      <c r="D33" s="6">
        <v>1.2447497551162467</v>
      </c>
      <c r="E33" s="6">
        <v>1.3562162187641027</v>
      </c>
      <c r="F33" s="6">
        <v>1.7519915505782722</v>
      </c>
      <c r="G33" s="6">
        <v>1.0850075637317957</v>
      </c>
      <c r="H33" s="6">
        <v>0.47899062577523982</v>
      </c>
      <c r="I33" s="6">
        <v>0.42634244578413494</v>
      </c>
    </row>
    <row r="34" spans="2:9" ht="40" x14ac:dyDescent="0.35">
      <c r="B34" s="4" t="s">
        <v>22</v>
      </c>
      <c r="C34" s="5" t="s">
        <v>23</v>
      </c>
      <c r="D34" s="6">
        <v>5.2863830728617867</v>
      </c>
      <c r="E34" s="6">
        <v>5.5050411839268705</v>
      </c>
      <c r="F34" s="6">
        <v>7.1579649657241324</v>
      </c>
      <c r="G34" s="6">
        <v>4.4345691624843155</v>
      </c>
      <c r="H34" s="6">
        <v>2.5352759334947232</v>
      </c>
      <c r="I34" s="6">
        <v>3.0253508983464998</v>
      </c>
    </row>
    <row r="35" spans="2:9" ht="17.25" customHeight="1" x14ac:dyDescent="0.35">
      <c r="B35" s="20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49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50"/>
      <c r="E38" s="50"/>
      <c r="F38" s="50"/>
      <c r="G38" s="50"/>
    </row>
    <row r="39" spans="2:9" ht="17.25" customHeight="1" x14ac:dyDescent="0.35">
      <c r="D39" s="50"/>
      <c r="E39" s="50"/>
      <c r="F39" s="50"/>
      <c r="G39" s="50"/>
    </row>
    <row r="40" spans="2:9" ht="17.25" customHeight="1" x14ac:dyDescent="0.35">
      <c r="D40" s="50"/>
      <c r="E40" s="50"/>
      <c r="F40" s="50"/>
      <c r="G40" s="50"/>
    </row>
    <row r="41" spans="2:9" ht="17.25" customHeight="1" x14ac:dyDescent="0.35">
      <c r="D41" s="50"/>
      <c r="E41" s="50"/>
      <c r="F41" s="50"/>
      <c r="G41" s="50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4:H26 D22:F22 G22:H22 D23:F23 G23:H2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8" ma:contentTypeDescription="Criar um novo documento." ma:contentTypeScope="" ma:versionID="7e6e1a486f234fb9bd9669162789527e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fd7d82c08ac40b54d1fe833061c8e370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C6ACD7-F8AC-4595-B64F-EA06C5D37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2a052-d4e2-49c7-b291-f21febf6613e"/>
    <ds:schemaRef ds:uri="7446d943-6735-4f65-a92c-e33387c6e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AF2E36-DDF7-4559-BD86-3B7E24A8A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F5E69-3A1F-4C89-8796-C133196FF09C}">
  <ds:schemaRefs>
    <ds:schemaRef ds:uri="http://schemas.microsoft.com/office/2006/metadata/properties"/>
    <ds:schemaRef ds:uri="http://schemas.microsoft.com/office/infopath/2007/PartnerControls"/>
    <ds:schemaRef ds:uri="7446d943-6735-4f65-a92c-e33387c6efba"/>
    <ds:schemaRef ds:uri="01b2a052-d4e2-49c7-b291-f21febf6613e"/>
  </ds:schemaRefs>
</ds:datastoreItem>
</file>

<file path=docMetadata/LabelInfo.xml><?xml version="1.0" encoding="utf-8"?>
<clbl:labelList xmlns:clbl="http://schemas.microsoft.com/office/2020/mipLabelMetadata">
  <clbl:label id="{898e4078-23d6-433c-94aa-51bf928dca9d}" enabled="0" method="" siteId="{898e4078-23d6-433c-94aa-51bf928dca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Produção de Energia</vt:lpstr>
      <vt:lpstr>Produção de Energia - Dez.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Ferman</dc:creator>
  <cp:keywords/>
  <dc:description/>
  <cp:lastModifiedBy>Bruna Freixo</cp:lastModifiedBy>
  <cp:revision/>
  <dcterms:created xsi:type="dcterms:W3CDTF">2021-03-02T23:05:57Z</dcterms:created>
  <dcterms:modified xsi:type="dcterms:W3CDTF">2024-01-23T20:24:29Z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0x0101005E0B370FF39926438992CA2E56ECF9A5</vt:lpwstr>
  </property>
  <property fmtid="{D5CDD505-2E9C-101B-9397-08002B2CF9AE}" pid="5" name="MediaServiceImageTags">
    <vt:lpwstr/>
  </property>
</Properties>
</file>