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Serena Energia/07. Informações Ativos/01. Acompanhamento Mensal Geração/2024/06.2024/"/>
    </mc:Choice>
  </mc:AlternateContent>
  <xr:revisionPtr revIDLastSave="468" documentId="8_{C40A4BCE-3C34-4BF1-AC51-2132AFE32C7D}" xr6:coauthVersionLast="47" xr6:coauthVersionMax="47" xr10:uidLastSave="{FC66F239-CBAF-4856-BA7E-042733525239}"/>
  <bookViews>
    <workbookView xWindow="-110" yWindow="-110" windowWidth="19420" windowHeight="10420" activeTab="2" xr2:uid="{6FDA9EDF-18C0-49BF-A9B0-5528C7B5ACD5}"/>
  </bookViews>
  <sheets>
    <sheet name="Sobre Recursos Naturais" sheetId="14" r:id="rId1"/>
    <sheet name="2024" sheetId="10" r:id="rId2"/>
    <sheet name="Produção de Energia - Jun. 2024" sheetId="17" r:id="rId3"/>
    <sheet name="Produção de Energia - Mai. 2024" sheetId="15" r:id="rId4"/>
    <sheet name="Produção de Energia - Abr. 2024" sheetId="12" r:id="rId5"/>
    <sheet name="Produção de Energia - Mar. 2024" sheetId="1" r:id="rId6"/>
    <sheet name="Produção de Energia - Fev. 2024" sheetId="5" r:id="rId7"/>
    <sheet name="Produção de Energia - Jan. 2024" sheetId="8" r:id="rId8"/>
    <sheet name="2023" sheetId="7" r:id="rId9"/>
    <sheet name="Produção de Energia - Jun. 2023" sheetId="18" r:id="rId10"/>
    <sheet name="Produção de Energia - Mai. 2023" sheetId="16" r:id="rId11"/>
    <sheet name="Produção de Energia - Abr. 2023" sheetId="11" r:id="rId12"/>
    <sheet name="Produção de Energia - Mar. 2023" sheetId="4" r:id="rId13"/>
    <sheet name="Produção de Energia - Fev. 2023" sheetId="6" r:id="rId14"/>
    <sheet name="Produção de Energia - Jan. 2023" sheetId="9" r:id="rId15"/>
  </sheets>
  <externalReferences>
    <externalReference r:id="rId1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7" l="1"/>
  <c r="D46" i="17"/>
  <c r="D45" i="17"/>
  <c r="D44" i="17"/>
  <c r="D43" i="17"/>
  <c r="K46" i="17" l="1"/>
  <c r="K45" i="17"/>
  <c r="K44" i="17"/>
  <c r="K43" i="17"/>
  <c r="H46" i="17"/>
  <c r="H45" i="17"/>
  <c r="H44" i="17"/>
  <c r="H43" i="17"/>
  <c r="E46" i="17"/>
  <c r="E45" i="17"/>
  <c r="E44" i="17"/>
  <c r="E43" i="17"/>
  <c r="F22" i="18"/>
  <c r="E22" i="18"/>
  <c r="F26" i="18" l="1"/>
  <c r="G25" i="18"/>
  <c r="F25" i="18"/>
  <c r="E25" i="18"/>
  <c r="D25" i="18"/>
  <c r="H25" i="18" s="1"/>
  <c r="G24" i="18"/>
  <c r="F24" i="18"/>
  <c r="E24" i="18"/>
  <c r="D24" i="18"/>
  <c r="H24" i="18" s="1"/>
  <c r="H23" i="18"/>
  <c r="G23" i="18"/>
  <c r="F23" i="18"/>
  <c r="E23" i="18"/>
  <c r="D23" i="18"/>
  <c r="G22" i="18"/>
  <c r="G26" i="18" s="1"/>
  <c r="H22" i="18"/>
  <c r="D22" i="18"/>
  <c r="D26" i="18" s="1"/>
  <c r="O16" i="18"/>
  <c r="N16" i="18"/>
  <c r="M16" i="18"/>
  <c r="L16" i="18"/>
  <c r="K16" i="18"/>
  <c r="J16" i="18"/>
  <c r="I16" i="18"/>
  <c r="H16" i="18"/>
  <c r="G16" i="18"/>
  <c r="F16" i="18"/>
  <c r="E16" i="18"/>
  <c r="D16" i="18"/>
  <c r="P15" i="18"/>
  <c r="P14" i="18"/>
  <c r="P13" i="18"/>
  <c r="P12" i="18"/>
  <c r="H48" i="17"/>
  <c r="L53" i="17"/>
  <c r="K53" i="17"/>
  <c r="J53" i="17"/>
  <c r="I53" i="17"/>
  <c r="H53" i="17"/>
  <c r="G53" i="17"/>
  <c r="F53" i="17"/>
  <c r="E53" i="17"/>
  <c r="D53" i="17"/>
  <c r="E36" i="17"/>
  <c r="G47" i="17" s="1"/>
  <c r="E35" i="17"/>
  <c r="G46" i="17" s="1"/>
  <c r="E34" i="17"/>
  <c r="G45" i="17" s="1"/>
  <c r="K58" i="17"/>
  <c r="J58" i="17"/>
  <c r="H58" i="17"/>
  <c r="G58" i="17"/>
  <c r="E58" i="17"/>
  <c r="D58" i="17"/>
  <c r="L57" i="17"/>
  <c r="I57" i="17"/>
  <c r="F57" i="17"/>
  <c r="L56" i="17"/>
  <c r="I56" i="17"/>
  <c r="F56" i="17"/>
  <c r="L55" i="17"/>
  <c r="I55" i="17"/>
  <c r="F55" i="17"/>
  <c r="L54" i="17"/>
  <c r="I54" i="17"/>
  <c r="F54" i="17"/>
  <c r="F47" i="17"/>
  <c r="F46" i="17"/>
  <c r="F45" i="17"/>
  <c r="E48" i="17"/>
  <c r="K48" i="17"/>
  <c r="F43" i="17"/>
  <c r="P37" i="17"/>
  <c r="G36" i="17"/>
  <c r="F36" i="17"/>
  <c r="D36" i="17"/>
  <c r="P35" i="17"/>
  <c r="G35" i="17"/>
  <c r="F35" i="17"/>
  <c r="D35" i="17"/>
  <c r="P34" i="17"/>
  <c r="G34" i="17"/>
  <c r="F34" i="17"/>
  <c r="D34" i="17"/>
  <c r="P33" i="17"/>
  <c r="G33" i="17"/>
  <c r="F33" i="17"/>
  <c r="E33" i="17"/>
  <c r="G44" i="17" s="1"/>
  <c r="D33" i="17"/>
  <c r="P32" i="17"/>
  <c r="G32" i="17"/>
  <c r="F32" i="17"/>
  <c r="E32" i="17"/>
  <c r="G43" i="17" s="1"/>
  <c r="D32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P24" i="17"/>
  <c r="J47" i="17" s="1"/>
  <c r="L47" i="17" s="1"/>
  <c r="P23" i="17"/>
  <c r="J46" i="17" s="1"/>
  <c r="L46" i="17" s="1"/>
  <c r="P22" i="17"/>
  <c r="J45" i="17" s="1"/>
  <c r="L45" i="17" s="1"/>
  <c r="P21" i="17"/>
  <c r="J44" i="17" s="1"/>
  <c r="L44" i="17" s="1"/>
  <c r="P20" i="17"/>
  <c r="J43" i="17" s="1"/>
  <c r="K58" i="15"/>
  <c r="J58" i="15"/>
  <c r="L58" i="15" s="1"/>
  <c r="L57" i="15"/>
  <c r="L56" i="15"/>
  <c r="L55" i="15"/>
  <c r="L54" i="15"/>
  <c r="K46" i="15"/>
  <c r="K45" i="15"/>
  <c r="K44" i="15"/>
  <c r="K43" i="15"/>
  <c r="H46" i="15"/>
  <c r="H45" i="15"/>
  <c r="H44" i="15"/>
  <c r="H43" i="15"/>
  <c r="E46" i="15"/>
  <c r="E45" i="15"/>
  <c r="E44" i="15"/>
  <c r="E43" i="15"/>
  <c r="H35" i="17" l="1"/>
  <c r="L58" i="17"/>
  <c r="F37" i="17"/>
  <c r="D37" i="17"/>
  <c r="P16" i="18"/>
  <c r="E26" i="18"/>
  <c r="H26" i="18"/>
  <c r="I43" i="17"/>
  <c r="I45" i="17"/>
  <c r="I47" i="17"/>
  <c r="I44" i="17"/>
  <c r="I58" i="17"/>
  <c r="F58" i="17"/>
  <c r="H36" i="17"/>
  <c r="H33" i="17"/>
  <c r="D48" i="17"/>
  <c r="F48" i="17" s="1"/>
  <c r="P25" i="17"/>
  <c r="H32" i="17"/>
  <c r="L43" i="17"/>
  <c r="J48" i="17"/>
  <c r="L48" i="17" s="1"/>
  <c r="H34" i="17"/>
  <c r="G37" i="17"/>
  <c r="F44" i="17"/>
  <c r="I46" i="17"/>
  <c r="E37" i="17"/>
  <c r="G25" i="16"/>
  <c r="F25" i="16"/>
  <c r="E25" i="16"/>
  <c r="D25" i="16"/>
  <c r="G24" i="16"/>
  <c r="F24" i="16"/>
  <c r="E24" i="16"/>
  <c r="D24" i="16"/>
  <c r="G23" i="16"/>
  <c r="F23" i="16"/>
  <c r="E23" i="16"/>
  <c r="H23" i="16" s="1"/>
  <c r="D23" i="16"/>
  <c r="G22" i="16"/>
  <c r="G26" i="16" s="1"/>
  <c r="F22" i="16"/>
  <c r="F26" i="16" s="1"/>
  <c r="E22" i="16"/>
  <c r="D22" i="16"/>
  <c r="D26" i="16" s="1"/>
  <c r="O16" i="16"/>
  <c r="N16" i="16"/>
  <c r="M16" i="16"/>
  <c r="L16" i="16"/>
  <c r="K16" i="16"/>
  <c r="J16" i="16"/>
  <c r="I16" i="16"/>
  <c r="H16" i="16"/>
  <c r="G16" i="16"/>
  <c r="F16" i="16"/>
  <c r="E16" i="16"/>
  <c r="D16" i="16"/>
  <c r="P15" i="16"/>
  <c r="P14" i="16"/>
  <c r="P13" i="16"/>
  <c r="P12" i="16"/>
  <c r="D47" i="15"/>
  <c r="F47" i="15" s="1"/>
  <c r="D46" i="15"/>
  <c r="F46" i="15" s="1"/>
  <c r="D45" i="15"/>
  <c r="F45" i="15" s="1"/>
  <c r="D44" i="15"/>
  <c r="F44" i="15" s="1"/>
  <c r="D43" i="15"/>
  <c r="F43" i="15" s="1"/>
  <c r="K48" i="15"/>
  <c r="H58" i="15"/>
  <c r="G58" i="15"/>
  <c r="E58" i="15"/>
  <c r="D58" i="15"/>
  <c r="I57" i="15"/>
  <c r="F57" i="15"/>
  <c r="I56" i="15"/>
  <c r="F56" i="15"/>
  <c r="I55" i="15"/>
  <c r="F55" i="15"/>
  <c r="I54" i="15"/>
  <c r="F54" i="15"/>
  <c r="E48" i="15"/>
  <c r="P37" i="15"/>
  <c r="G36" i="15"/>
  <c r="F36" i="15"/>
  <c r="E36" i="15"/>
  <c r="G47" i="15" s="1"/>
  <c r="D36" i="15"/>
  <c r="P35" i="15"/>
  <c r="G35" i="15"/>
  <c r="F35" i="15"/>
  <c r="E35" i="15"/>
  <c r="G46" i="15" s="1"/>
  <c r="D35" i="15"/>
  <c r="P34" i="15"/>
  <c r="G34" i="15"/>
  <c r="F34" i="15"/>
  <c r="E34" i="15"/>
  <c r="G45" i="15" s="1"/>
  <c r="D34" i="15"/>
  <c r="P33" i="15"/>
  <c r="G33" i="15"/>
  <c r="F33" i="15"/>
  <c r="E33" i="15"/>
  <c r="G44" i="15" s="1"/>
  <c r="D33" i="15"/>
  <c r="P32" i="15"/>
  <c r="G32" i="15"/>
  <c r="F32" i="15"/>
  <c r="E32" i="15"/>
  <c r="G43" i="15" s="1"/>
  <c r="D32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P24" i="15"/>
  <c r="P23" i="15"/>
  <c r="J46" i="15" s="1"/>
  <c r="L46" i="15" s="1"/>
  <c r="P22" i="15"/>
  <c r="J45" i="15" s="1"/>
  <c r="L45" i="15" s="1"/>
  <c r="P21" i="15"/>
  <c r="P20" i="15"/>
  <c r="J43" i="15" s="1"/>
  <c r="P37" i="8"/>
  <c r="P35" i="8"/>
  <c r="P34" i="8"/>
  <c r="P33" i="8"/>
  <c r="P32" i="8"/>
  <c r="P37" i="5"/>
  <c r="P35" i="5"/>
  <c r="P34" i="5"/>
  <c r="P33" i="5"/>
  <c r="P32" i="5"/>
  <c r="P37" i="1"/>
  <c r="P35" i="1"/>
  <c r="P34" i="1"/>
  <c r="P33" i="1"/>
  <c r="P32" i="1"/>
  <c r="H37" i="17" l="1"/>
  <c r="G48" i="17"/>
  <c r="I48" i="17" s="1"/>
  <c r="I44" i="15"/>
  <c r="J44" i="15"/>
  <c r="L44" i="15" s="1"/>
  <c r="I47" i="15"/>
  <c r="J47" i="15"/>
  <c r="L47" i="15" s="1"/>
  <c r="E26" i="16"/>
  <c r="P16" i="16"/>
  <c r="H25" i="16"/>
  <c r="H24" i="16"/>
  <c r="H22" i="16"/>
  <c r="H26" i="16" s="1"/>
  <c r="D48" i="15"/>
  <c r="F48" i="15" s="1"/>
  <c r="L43" i="15"/>
  <c r="I58" i="15"/>
  <c r="I46" i="15"/>
  <c r="I45" i="15"/>
  <c r="H48" i="15"/>
  <c r="H35" i="15"/>
  <c r="E37" i="15"/>
  <c r="F37" i="15"/>
  <c r="F58" i="15"/>
  <c r="H36" i="15"/>
  <c r="G37" i="15"/>
  <c r="D37" i="15"/>
  <c r="P25" i="15"/>
  <c r="H32" i="15"/>
  <c r="G48" i="15"/>
  <c r="I43" i="15"/>
  <c r="H34" i="15"/>
  <c r="H33" i="15"/>
  <c r="P34" i="12"/>
  <c r="P35" i="12"/>
  <c r="J48" i="15" l="1"/>
  <c r="L48" i="15" s="1"/>
  <c r="I48" i="15"/>
  <c r="H37" i="15"/>
  <c r="P32" i="12"/>
  <c r="P37" i="12" l="1"/>
  <c r="P33" i="12"/>
  <c r="H46" i="12"/>
  <c r="H45" i="12"/>
  <c r="H44" i="12"/>
  <c r="H43" i="12"/>
  <c r="H58" i="12" l="1"/>
  <c r="G58" i="12"/>
  <c r="E58" i="12"/>
  <c r="D58" i="12"/>
  <c r="I57" i="12"/>
  <c r="F57" i="12"/>
  <c r="I56" i="12"/>
  <c r="F56" i="12"/>
  <c r="I55" i="12"/>
  <c r="F55" i="12"/>
  <c r="I54" i="12"/>
  <c r="F54" i="12"/>
  <c r="F47" i="12"/>
  <c r="F46" i="12"/>
  <c r="F45" i="12"/>
  <c r="F44" i="12"/>
  <c r="F43" i="12"/>
  <c r="E48" i="12"/>
  <c r="G36" i="12"/>
  <c r="F36" i="12"/>
  <c r="E36" i="12"/>
  <c r="D36" i="12"/>
  <c r="G35" i="12"/>
  <c r="F35" i="12"/>
  <c r="E35" i="12"/>
  <c r="D35" i="12"/>
  <c r="G34" i="12"/>
  <c r="F34" i="12"/>
  <c r="E34" i="12"/>
  <c r="D34" i="12"/>
  <c r="G33" i="12"/>
  <c r="F33" i="12"/>
  <c r="E33" i="12"/>
  <c r="D33" i="12"/>
  <c r="G32" i="12"/>
  <c r="F32" i="12"/>
  <c r="E32" i="12"/>
  <c r="D32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P24" i="12"/>
  <c r="G47" i="12" s="1"/>
  <c r="I47" i="12" s="1"/>
  <c r="P23" i="12"/>
  <c r="G46" i="12" s="1"/>
  <c r="P22" i="12"/>
  <c r="G45" i="12" s="1"/>
  <c r="P21" i="12"/>
  <c r="G44" i="12" s="1"/>
  <c r="I44" i="12" s="1"/>
  <c r="P20" i="12"/>
  <c r="G43" i="12" s="1"/>
  <c r="G25" i="11"/>
  <c r="F25" i="11"/>
  <c r="E25" i="11"/>
  <c r="D25" i="11"/>
  <c r="H25" i="11" s="1"/>
  <c r="G24" i="11"/>
  <c r="F24" i="11"/>
  <c r="E24" i="11"/>
  <c r="D24" i="11"/>
  <c r="G23" i="11"/>
  <c r="F23" i="11"/>
  <c r="E23" i="11"/>
  <c r="H23" i="11" s="1"/>
  <c r="D23" i="11"/>
  <c r="G22" i="11"/>
  <c r="G26" i="11" s="1"/>
  <c r="F22" i="11"/>
  <c r="F26" i="11" s="1"/>
  <c r="E22" i="11"/>
  <c r="E26" i="11" s="1"/>
  <c r="D22" i="11"/>
  <c r="D26" i="11" s="1"/>
  <c r="O16" i="11"/>
  <c r="N16" i="11"/>
  <c r="M16" i="11"/>
  <c r="L16" i="11"/>
  <c r="K16" i="11"/>
  <c r="J16" i="11"/>
  <c r="I16" i="11"/>
  <c r="H16" i="11"/>
  <c r="G16" i="11"/>
  <c r="F16" i="11"/>
  <c r="P16" i="11" s="1"/>
  <c r="E16" i="11"/>
  <c r="D16" i="11"/>
  <c r="P15" i="11"/>
  <c r="P14" i="11"/>
  <c r="P13" i="11"/>
  <c r="P12" i="11"/>
  <c r="H43" i="1"/>
  <c r="K43" i="1"/>
  <c r="G25" i="9"/>
  <c r="F25" i="9"/>
  <c r="E25" i="9"/>
  <c r="D25" i="9"/>
  <c r="H25" i="9" s="1"/>
  <c r="G24" i="9"/>
  <c r="F24" i="9"/>
  <c r="E24" i="9"/>
  <c r="E26" i="9" s="1"/>
  <c r="D24" i="9"/>
  <c r="H24" i="9" s="1"/>
  <c r="G23" i="9"/>
  <c r="F23" i="9"/>
  <c r="E23" i="9"/>
  <c r="D23" i="9"/>
  <c r="H23" i="9" s="1"/>
  <c r="G22" i="9"/>
  <c r="G26" i="9" s="1"/>
  <c r="F22" i="9"/>
  <c r="F26" i="9" s="1"/>
  <c r="E22" i="9"/>
  <c r="D22" i="9"/>
  <c r="D26" i="9" s="1"/>
  <c r="O16" i="9"/>
  <c r="N16" i="9"/>
  <c r="M16" i="9"/>
  <c r="L16" i="9"/>
  <c r="K16" i="9"/>
  <c r="J16" i="9"/>
  <c r="I16" i="9"/>
  <c r="H16" i="9"/>
  <c r="G16" i="9"/>
  <c r="F16" i="9"/>
  <c r="E16" i="9"/>
  <c r="D16" i="9"/>
  <c r="P16" i="9" s="1"/>
  <c r="P15" i="9"/>
  <c r="P14" i="9"/>
  <c r="P13" i="9"/>
  <c r="P12" i="9"/>
  <c r="H57" i="8"/>
  <c r="G57" i="8"/>
  <c r="I57" i="8" s="1"/>
  <c r="E57" i="8"/>
  <c r="D57" i="8"/>
  <c r="F57" i="8" s="1"/>
  <c r="I56" i="8"/>
  <c r="F56" i="8"/>
  <c r="I55" i="8"/>
  <c r="F55" i="8"/>
  <c r="I54" i="8"/>
  <c r="F54" i="8"/>
  <c r="I53" i="8"/>
  <c r="F53" i="8"/>
  <c r="D46" i="8"/>
  <c r="F46" i="8" s="1"/>
  <c r="H45" i="8"/>
  <c r="E45" i="8"/>
  <c r="D45" i="8"/>
  <c r="H44" i="8"/>
  <c r="E44" i="8"/>
  <c r="D44" i="8"/>
  <c r="H43" i="8"/>
  <c r="E43" i="8"/>
  <c r="D43" i="8"/>
  <c r="H42" i="8"/>
  <c r="E42" i="8"/>
  <c r="D42" i="8"/>
  <c r="G36" i="8"/>
  <c r="F36" i="8"/>
  <c r="E36" i="8"/>
  <c r="D36" i="8"/>
  <c r="H36" i="8" s="1"/>
  <c r="G35" i="8"/>
  <c r="F35" i="8"/>
  <c r="E35" i="8"/>
  <c r="D35" i="8"/>
  <c r="H35" i="8" s="1"/>
  <c r="G34" i="8"/>
  <c r="F34" i="8"/>
  <c r="E34" i="8"/>
  <c r="D34" i="8"/>
  <c r="H34" i="8" s="1"/>
  <c r="G33" i="8"/>
  <c r="F33" i="8"/>
  <c r="E33" i="8"/>
  <c r="D33" i="8"/>
  <c r="G32" i="8"/>
  <c r="F32" i="8"/>
  <c r="E32" i="8"/>
  <c r="D32" i="8"/>
  <c r="O25" i="8"/>
  <c r="N25" i="8"/>
  <c r="M25" i="8"/>
  <c r="L25" i="8"/>
  <c r="K25" i="8"/>
  <c r="J25" i="8"/>
  <c r="I25" i="8"/>
  <c r="H25" i="8"/>
  <c r="G25" i="8"/>
  <c r="F25" i="8"/>
  <c r="E25" i="8"/>
  <c r="D25" i="8"/>
  <c r="P24" i="8"/>
  <c r="G46" i="8" s="1"/>
  <c r="I46" i="8" s="1"/>
  <c r="P23" i="8"/>
  <c r="G45" i="8" s="1"/>
  <c r="P22" i="8"/>
  <c r="G44" i="8" s="1"/>
  <c r="P21" i="8"/>
  <c r="G43" i="8" s="1"/>
  <c r="P20" i="8"/>
  <c r="G42" i="8" s="1"/>
  <c r="E37" i="8" l="1"/>
  <c r="I45" i="8"/>
  <c r="F37" i="8"/>
  <c r="G37" i="8"/>
  <c r="P25" i="8"/>
  <c r="H33" i="8"/>
  <c r="F44" i="8"/>
  <c r="D37" i="8"/>
  <c r="D47" i="8"/>
  <c r="I45" i="12"/>
  <c r="I46" i="12"/>
  <c r="H48" i="12"/>
  <c r="F58" i="12"/>
  <c r="P25" i="12"/>
  <c r="G37" i="12"/>
  <c r="H35" i="12"/>
  <c r="H32" i="12"/>
  <c r="I58" i="12"/>
  <c r="F37" i="12"/>
  <c r="H36" i="12"/>
  <c r="H33" i="12"/>
  <c r="E37" i="12"/>
  <c r="G48" i="12"/>
  <c r="I43" i="12"/>
  <c r="D48" i="12"/>
  <c r="F48" i="12" s="1"/>
  <c r="D37" i="12"/>
  <c r="H34" i="12"/>
  <c r="H24" i="11"/>
  <c r="H22" i="11"/>
  <c r="H47" i="8"/>
  <c r="F45" i="8"/>
  <c r="I44" i="8"/>
  <c r="I43" i="8"/>
  <c r="F43" i="8"/>
  <c r="E47" i="8"/>
  <c r="H22" i="9"/>
  <c r="H26" i="9" s="1"/>
  <c r="G47" i="8"/>
  <c r="I42" i="8"/>
  <c r="F42" i="8"/>
  <c r="H32" i="8"/>
  <c r="H37" i="8" s="1"/>
  <c r="I47" i="8" l="1"/>
  <c r="F47" i="8"/>
  <c r="H37" i="12"/>
  <c r="I48" i="12"/>
  <c r="H26" i="11"/>
  <c r="G25" i="6"/>
  <c r="F25" i="6"/>
  <c r="E25" i="6"/>
  <c r="D25" i="6"/>
  <c r="H25" i="6" s="1"/>
  <c r="G24" i="6"/>
  <c r="F24" i="6"/>
  <c r="E24" i="6"/>
  <c r="D24" i="6"/>
  <c r="H24" i="6" s="1"/>
  <c r="H23" i="6"/>
  <c r="G23" i="6"/>
  <c r="F23" i="6"/>
  <c r="E23" i="6"/>
  <c r="D23" i="6"/>
  <c r="H22" i="6"/>
  <c r="G22" i="6"/>
  <c r="G26" i="6" s="1"/>
  <c r="F22" i="6"/>
  <c r="F26" i="6" s="1"/>
  <c r="E22" i="6"/>
  <c r="E26" i="6" s="1"/>
  <c r="D22" i="6"/>
  <c r="D26" i="6" s="1"/>
  <c r="O16" i="6"/>
  <c r="N16" i="6"/>
  <c r="M16" i="6"/>
  <c r="L16" i="6"/>
  <c r="K16" i="6"/>
  <c r="J16" i="6"/>
  <c r="P16" i="6" s="1"/>
  <c r="I16" i="6"/>
  <c r="H16" i="6"/>
  <c r="G16" i="6"/>
  <c r="F16" i="6"/>
  <c r="E16" i="6"/>
  <c r="D16" i="6"/>
  <c r="P15" i="6"/>
  <c r="P14" i="6"/>
  <c r="P13" i="6"/>
  <c r="P12" i="6"/>
  <c r="K57" i="5"/>
  <c r="J57" i="5"/>
  <c r="L57" i="5" s="1"/>
  <c r="H57" i="5"/>
  <c r="G57" i="5"/>
  <c r="I57" i="5" s="1"/>
  <c r="E57" i="5"/>
  <c r="D57" i="5"/>
  <c r="F57" i="5" s="1"/>
  <c r="L56" i="5"/>
  <c r="I56" i="5"/>
  <c r="F56" i="5"/>
  <c r="L55" i="5"/>
  <c r="I55" i="5"/>
  <c r="F55" i="5"/>
  <c r="L54" i="5"/>
  <c r="I54" i="5"/>
  <c r="F54" i="5"/>
  <c r="L53" i="5"/>
  <c r="I53" i="5"/>
  <c r="F53" i="5"/>
  <c r="K47" i="5"/>
  <c r="J47" i="5"/>
  <c r="H47" i="5"/>
  <c r="E47" i="5"/>
  <c r="L46" i="5"/>
  <c r="D46" i="5"/>
  <c r="F46" i="5" s="1"/>
  <c r="L45" i="5"/>
  <c r="D45" i="5"/>
  <c r="F45" i="5" s="1"/>
  <c r="L44" i="5"/>
  <c r="D44" i="5"/>
  <c r="F44" i="5" s="1"/>
  <c r="L43" i="5"/>
  <c r="D43" i="5"/>
  <c r="F43" i="5" s="1"/>
  <c r="L42" i="5"/>
  <c r="D42" i="5"/>
  <c r="F42" i="5" s="1"/>
  <c r="G36" i="5"/>
  <c r="F36" i="5"/>
  <c r="E36" i="5"/>
  <c r="D36" i="5"/>
  <c r="H36" i="5" s="1"/>
  <c r="G35" i="5"/>
  <c r="F35" i="5"/>
  <c r="E35" i="5"/>
  <c r="D35" i="5"/>
  <c r="H35" i="5" s="1"/>
  <c r="G34" i="5"/>
  <c r="F34" i="5"/>
  <c r="E34" i="5"/>
  <c r="D34" i="5"/>
  <c r="G33" i="5"/>
  <c r="F33" i="5"/>
  <c r="E33" i="5"/>
  <c r="D33" i="5"/>
  <c r="G43" i="5" s="1"/>
  <c r="I43" i="5" s="1"/>
  <c r="G32" i="5"/>
  <c r="G37" i="5" s="1"/>
  <c r="F32" i="5"/>
  <c r="F37" i="5" s="1"/>
  <c r="E32" i="5"/>
  <c r="D32" i="5"/>
  <c r="H32" i="5" s="1"/>
  <c r="O25" i="5"/>
  <c r="N25" i="5"/>
  <c r="M25" i="5"/>
  <c r="L25" i="5"/>
  <c r="K25" i="5"/>
  <c r="J25" i="5"/>
  <c r="I25" i="5"/>
  <c r="H25" i="5"/>
  <c r="G25" i="5"/>
  <c r="F25" i="5"/>
  <c r="E25" i="5"/>
  <c r="D25" i="5"/>
  <c r="P24" i="5"/>
  <c r="P23" i="5"/>
  <c r="P22" i="5"/>
  <c r="P21" i="5"/>
  <c r="P20" i="5"/>
  <c r="E37" i="5" l="1"/>
  <c r="L47" i="5"/>
  <c r="H33" i="5"/>
  <c r="P25" i="5"/>
  <c r="D37" i="5"/>
  <c r="H26" i="6"/>
  <c r="D47" i="5"/>
  <c r="F47" i="5" s="1"/>
  <c r="G44" i="5"/>
  <c r="I44" i="5" s="1"/>
  <c r="H34" i="5"/>
  <c r="H37" i="5" s="1"/>
  <c r="G45" i="5"/>
  <c r="I45" i="5" s="1"/>
  <c r="G42" i="5"/>
  <c r="G46" i="5"/>
  <c r="I46" i="5" s="1"/>
  <c r="I42" i="5" l="1"/>
  <c r="G47" i="5"/>
  <c r="I47" i="5" s="1"/>
  <c r="L56" i="1" l="1"/>
  <c r="L55" i="1"/>
  <c r="L54" i="1"/>
  <c r="L53" i="1"/>
  <c r="I56" i="1"/>
  <c r="I55" i="1"/>
  <c r="I54" i="1"/>
  <c r="I53" i="1"/>
  <c r="F56" i="1"/>
  <c r="F55" i="1"/>
  <c r="F54" i="1"/>
  <c r="F53" i="1"/>
  <c r="K45" i="1" l="1"/>
  <c r="K44" i="1"/>
  <c r="K42" i="1"/>
  <c r="H45" i="1"/>
  <c r="H44" i="1"/>
  <c r="H42" i="1"/>
  <c r="E45" i="1"/>
  <c r="E44" i="1"/>
  <c r="E43" i="1"/>
  <c r="E42" i="1"/>
  <c r="D46" i="1" l="1"/>
  <c r="D45" i="1"/>
  <c r="F45" i="1" s="1"/>
  <c r="D44" i="1"/>
  <c r="F44" i="1" s="1"/>
  <c r="D43" i="1"/>
  <c r="F43" i="1" s="1"/>
  <c r="D42" i="1"/>
  <c r="F42" i="1" s="1"/>
  <c r="E16" i="4"/>
  <c r="D16" i="4" l="1"/>
  <c r="E47" i="1" l="1"/>
  <c r="G57" i="1"/>
  <c r="D47" i="1" l="1"/>
  <c r="F47" i="1" s="1"/>
  <c r="F36" i="1"/>
  <c r="E36" i="1"/>
  <c r="D36" i="1"/>
  <c r="G46" i="1" s="1"/>
  <c r="H57" i="1" l="1"/>
  <c r="I57" i="1" s="1"/>
  <c r="O16" i="4" l="1"/>
  <c r="O25" i="1" l="1"/>
  <c r="N25" i="1"/>
  <c r="P24" i="1"/>
  <c r="G23" i="4"/>
  <c r="G22" i="4"/>
  <c r="J46" i="1" l="1"/>
  <c r="L46" i="1" s="1"/>
  <c r="F46" i="1"/>
  <c r="G36" i="1" l="1"/>
  <c r="I46" i="1" s="1"/>
  <c r="H36" i="1" l="1"/>
  <c r="E25" i="1"/>
  <c r="M25" i="1"/>
  <c r="L25" i="1"/>
  <c r="K25" i="1"/>
  <c r="J25" i="1"/>
  <c r="I25" i="1"/>
  <c r="H25" i="1"/>
  <c r="G25" i="1"/>
  <c r="F25" i="1"/>
  <c r="D25" i="1"/>
  <c r="P25" i="1" l="1"/>
  <c r="G35" i="1"/>
  <c r="G34" i="1"/>
  <c r="G33" i="1"/>
  <c r="G32" i="1"/>
  <c r="P23" i="1"/>
  <c r="J45" i="1" s="1"/>
  <c r="L45" i="1" s="1"/>
  <c r="P22" i="1"/>
  <c r="J44" i="1" s="1"/>
  <c r="L44" i="1" s="1"/>
  <c r="P21" i="1"/>
  <c r="J43" i="1" s="1"/>
  <c r="P20" i="1"/>
  <c r="J42" i="1" s="1"/>
  <c r="L42" i="1" s="1"/>
  <c r="J47" i="1" l="1"/>
  <c r="G37" i="1"/>
  <c r="P15" i="4"/>
  <c r="P14" i="4"/>
  <c r="P13" i="4"/>
  <c r="P12" i="4"/>
  <c r="M16" i="4"/>
  <c r="J57" i="1" l="1"/>
  <c r="E57" i="1"/>
  <c r="D57" i="1"/>
  <c r="G25" i="4"/>
  <c r="F25" i="4"/>
  <c r="E25" i="4"/>
  <c r="D25" i="4"/>
  <c r="G24" i="4"/>
  <c r="F24" i="4"/>
  <c r="E24" i="4"/>
  <c r="D24" i="4"/>
  <c r="F23" i="4"/>
  <c r="E23" i="4"/>
  <c r="D23" i="4"/>
  <c r="F22" i="4"/>
  <c r="E22" i="4"/>
  <c r="D22" i="4"/>
  <c r="N16" i="4"/>
  <c r="L16" i="4"/>
  <c r="K16" i="4"/>
  <c r="J16" i="4"/>
  <c r="I16" i="4"/>
  <c r="H16" i="4"/>
  <c r="G16" i="4"/>
  <c r="F16" i="4"/>
  <c r="P16" i="4" s="1"/>
  <c r="F57" i="1" l="1"/>
  <c r="H47" i="1"/>
  <c r="L43" i="1"/>
  <c r="K47" i="1"/>
  <c r="L47" i="1" s="1"/>
  <c r="K57" i="1"/>
  <c r="L57" i="1" s="1"/>
  <c r="H25" i="4"/>
  <c r="H23" i="4"/>
  <c r="G26" i="4"/>
  <c r="H22" i="4"/>
  <c r="D26" i="4"/>
  <c r="F26" i="4"/>
  <c r="H24" i="4"/>
  <c r="E26" i="4"/>
  <c r="H26" i="4" l="1"/>
  <c r="F33" i="1" l="1"/>
  <c r="F34" i="1"/>
  <c r="F35" i="1"/>
  <c r="F32" i="1"/>
  <c r="F37" i="1" l="1"/>
  <c r="E35" i="1"/>
  <c r="E34" i="1"/>
  <c r="E33" i="1"/>
  <c r="E32" i="1"/>
  <c r="D32" i="1"/>
  <c r="G42" i="1" s="1"/>
  <c r="I42" i="1" s="1"/>
  <c r="D35" i="1"/>
  <c r="G45" i="1" s="1"/>
  <c r="I45" i="1" s="1"/>
  <c r="D34" i="1"/>
  <c r="G44" i="1" s="1"/>
  <c r="I44" i="1" s="1"/>
  <c r="D33" i="1"/>
  <c r="G43" i="1" s="1"/>
  <c r="I43" i="1" s="1"/>
  <c r="G47" i="1" l="1"/>
  <c r="I47" i="1" s="1"/>
  <c r="D37" i="1"/>
  <c r="E37" i="1"/>
  <c r="H34" i="1" l="1"/>
  <c r="H33" i="1"/>
  <c r="H32" i="1"/>
  <c r="H35" i="1"/>
  <c r="H37" i="1" l="1"/>
</calcChain>
</file>

<file path=xl/sharedStrings.xml><?xml version="1.0" encoding="utf-8"?>
<sst xmlns="http://schemas.openxmlformats.org/spreadsheetml/2006/main" count="1163" uniqueCount="151">
  <si>
    <t>Acompanhamento Mensal de Produção de Energia</t>
  </si>
  <si>
    <t>Overview</t>
  </si>
  <si>
    <t>Complexos</t>
  </si>
  <si>
    <t>Ativos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</si>
  <si>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</si>
  <si>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</si>
  <si>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</si>
  <si>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</si>
  <si>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</si>
  <si>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</si>
  <si>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</si>
  <si>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</si>
  <si>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</si>
  <si>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Nov</t>
  </si>
  <si>
    <t>Dez</t>
  </si>
  <si>
    <t>Total</t>
  </si>
  <si>
    <t>Complexo Delta</t>
  </si>
  <si>
    <t>Delta Piauí e Maranhão</t>
  </si>
  <si>
    <t>Complexo Bahia¹</t>
  </si>
  <si>
    <t>Assuruá 1, 2, 3, 4 e 5
Ventos da Bahia 1, 2 e 3</t>
  </si>
  <si>
    <t>Complexo SE/CO¹</t>
  </si>
  <si>
    <t>Pipoca, Serra das Agulhas, Indaiás, Gargaú e Pirapora</t>
  </si>
  <si>
    <t>Complexo Chuí</t>
  </si>
  <si>
    <t>Santa Vitória do Palmar e Hermenegildo</t>
  </si>
  <si>
    <t>2T23</t>
  </si>
  <si>
    <t>3T23</t>
  </si>
  <si>
    <t>Complexo Bahia</t>
  </si>
  <si>
    <t>Complexo SE/CO</t>
  </si>
  <si>
    <t>Var.</t>
  </si>
  <si>
    <t>Assuruá 1, 2 e 3
Ventos da Bahia 1 e 2</t>
  </si>
  <si>
    <t>Recurso Realizado</t>
  </si>
  <si>
    <t>Recurso Histórico</t>
  </si>
  <si>
    <t>Recurso Máximo</t>
  </si>
  <si>
    <t>Recurso Mínimo</t>
  </si>
  <si>
    <t>Desvio Padrão Histórico¹</t>
  </si>
  <si>
    <t>Desvio Padrão Realizado¹</t>
  </si>
  <si>
    <t>Gargaú e Pirapora</t>
  </si>
  <si>
    <t xml:space="preserve">Nota: Informação se baseia em série de 43 anos do ERA-5. Não considera o portfólio hidríco. ¹ Desvio padrão diário. </t>
  </si>
  <si>
    <t>Out</t>
  </si>
  <si>
    <t>Fonte: CCEE. ¹ Considera a participação proporcional de Pirapora (50%) e Ventos da Bahia 1 e 2 (50%).</t>
  </si>
  <si>
    <t>Complexo Goodnight</t>
  </si>
  <si>
    <t>Goodnight 1</t>
  </si>
  <si>
    <t>4T23</t>
  </si>
  <si>
    <t>Complexo Bahia²</t>
  </si>
  <si>
    <t>Nota: Informação se baseia em série de 43 anos do ERA-5. Não considera o portfólio hidríco. ¹ Desvio padrão diário. ² Não considera Assuruá 4 e Ventos da Bahia 3.</t>
  </si>
  <si>
    <t>Assuruá 1, 2, 3 e 4
Ventos da Bahia 1, 2 e 3</t>
  </si>
  <si>
    <t>¹ Assuruá 4 entrou em operação (Full COD) em meados de fevereiro de 2023 e Assuruá 5 entrou em operação (Full COD) no final de outubro de 2023. Nosso novo ativo Goodnight 1, no Texas - Estados Unidos, teve início de operação em nov/23, tendo 51 turbinas de 59 comissionadas até 31/12/2023.</t>
  </si>
  <si>
    <t>2T24</t>
  </si>
  <si>
    <t>3T24</t>
  </si>
  <si>
    <t>4T24</t>
  </si>
  <si>
    <t>2024
YTD</t>
  </si>
  <si>
    <t>2023
YTD</t>
  </si>
  <si>
    <t>1T24</t>
  </si>
  <si>
    <t>1T23</t>
  </si>
  <si>
    <t>- No trimestre, cluster Goodnight contribuiu com 220,9 GWh para produção do portfólio.</t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</si>
  <si>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os clusters Delta, SE/CO e Chuí não tiveram mudanças em seus ativos no período. A partir do mês de novembro de 2023, tivemos também início de operação novo ativo Goodnight 1, dando início ao Cluster Goodnight, no Texas - Estados Unidos.</t>
    </r>
  </si>
  <si>
    <r>
      <t xml:space="preserve">- Geração do portfólio no mês de </t>
    </r>
    <r>
      <rPr>
        <b/>
        <sz val="10"/>
        <color theme="6"/>
        <rFont val="Poppins"/>
      </rPr>
      <t>março</t>
    </r>
    <r>
      <rPr>
        <sz val="10"/>
        <color theme="6"/>
        <rFont val="Poppins"/>
      </rPr>
      <t xml:space="preserve"> 7,6% acima YoY. Na base dos mesmos ativos, queda de 17,2% YoY principalmente devido à formação de frentes frias e maior umidade nos clusters Delta, Bahia e Chuí;</t>
    </r>
  </si>
  <si>
    <r>
      <t xml:space="preserve">- Em </t>
    </r>
    <r>
      <rPr>
        <b/>
        <sz val="10"/>
        <color theme="6"/>
        <rFont val="Poppins"/>
      </rPr>
      <t>fevereiro:</t>
    </r>
    <r>
      <rPr>
        <sz val="10"/>
        <color theme="6"/>
        <rFont val="Poppins"/>
      </rPr>
      <t xml:space="preserve"> (i) novos ativos; (ii) Cluster Delta com produção -1,9% YoY devido a recursos em linha com esperado (P43 em fev/24 vs. P40 em fev/23); (iii) Cluster Bahia -3,3% ano a ano devido principalmente à formação de tempestade tropical; (iv) Cluster Goodnight contribuiu com 85,8 GWh para a geração do portfólio no mês e; (v) Chuí +5,0% ano a ano devido a recursos;</t>
    </r>
  </si>
  <si>
    <t>Assuruá 1, 2, 3, 4 e 5
Ventos da Bahia 1 e 2</t>
  </si>
  <si>
    <t>Assuruá 1, 2, 3 e 4¹
Ventos da Bahia 1, 2 e 3</t>
  </si>
  <si>
    <t>Nota: Importante ressaltar que os novos ativos do portfólio 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</t>
  </si>
  <si>
    <r>
      <t xml:space="preserve">- Em </t>
    </r>
    <r>
      <rPr>
        <b/>
        <sz val="10"/>
        <color theme="6"/>
        <rFont val="Poppins"/>
      </rPr>
      <t>janeiro</t>
    </r>
    <r>
      <rPr>
        <sz val="10"/>
        <color theme="6"/>
        <rFont val="Poppins"/>
      </rPr>
      <t>: (i) novos ativos; (ii) frentes frias mais duradouras na Bahia; (iii) Goodnight 1 ficou 100% operacional em 15/jan; (iv) recurso nos Deltas acima da média histórica por atraso na estação de chuvas; (v) recursos acima do esperado somados a disponibilidade acima do plano em Chuí;</t>
    </r>
  </si>
  <si>
    <t>- Geração do portfólio consolidado no mês de fevereiro 10,6% acima YoY. No acumulado do ano, geração aumentou 8,6% e, na base dos mesmos ativos, geração foi 8,3% menor ano a ano. Destaques para:</t>
  </si>
  <si>
    <t>- Cluster Delta com produção -1,9% ano a ano, principalmente devido a recursos em linha com o esperado (p43 em fev/24 vs. p40 em fev/23);</t>
  </si>
  <si>
    <t>- Geração na Bahia -3,3% ano a ano (-10,9% ano a ano na base dos mesmos ativos), principalmente devido à formação de uma tempestade tropical no final do mês - um evento bem raro;</t>
  </si>
  <si>
    <t>-Geração de Goodnight 1 contribuiu com 85,8 GWh para o portfólio no mês;</t>
  </si>
  <si>
    <t>- Cluster Chuí com geração 5,0% acima ano a ano, principalmente por recursos acima do esperado para o mês.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</si>
  <si>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novo ativo Goodnight 1, dando início ao Cluster Goodnight, no Texas - Estados Unidos.</t>
  </si>
  <si>
    <t>Jan + Fev</t>
  </si>
  <si>
    <t>Jan + Fev/24</t>
  </si>
  <si>
    <t>Jan + Fev/23</t>
  </si>
  <si>
    <t>Assuruá 1, 2 e 3
Ventos da Bahia 1, 2 e 3</t>
  </si>
  <si>
    <t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ramp-up de Assuruá 4 iniciado em set/22 e concluído em meados de fev/23.</t>
  </si>
  <si>
    <t>Assuruá 1, 2, 3 e 4
Ventos da Bahia 1 e 2</t>
  </si>
  <si>
    <t>- Em janeiro, geração 2,7% abaixo YoY. Na base dos mesmos ativos, produção 5,0% abaixo no mês. Destaques são:</t>
  </si>
  <si>
    <t>- Janeiro foi um mês com frentes frias mais duradouras na Bahia, um recorde histórico de recurso abaixo em nossa série de 43 anos para o mês;</t>
  </si>
  <si>
    <t>- Goodnight 1 começou a operar com todas as suas turbinas operacionais em 15 de janeiro, tendo contribuido com 55,1 GWh para geração do portfólio no mês;</t>
  </si>
  <si>
    <t>- Recursos nos Deltas acima da média histórica, por atraso na estação de chuvas, apresentando um aumento de 24,8% na geração anual do Cluster;</t>
  </si>
  <si>
    <t>- Chuí teve geração 11,9% acima YoY, resultado de recursos acima do esperado somado a disponibilidade acima do plano.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</si>
  <si>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do novo ativo Goodnight 1, dando início ao Cluster Goodnight, no Texas - Estados Unidos.</t>
  </si>
  <si>
    <t xml:space="preserve">Fonte: CCEE (Portfólio Brasil). ¹ Considera a participação proporcional de Pirapora (50%) e Ventos da Bahia 1, 2 e 3 (50%). </t>
  </si>
  <si>
    <t>YTD
2024</t>
  </si>
  <si>
    <t>YTD
2023</t>
  </si>
  <si>
    <r>
      <t xml:space="preserve"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de Assuruá 4 iniciado em set/22 e concluído em meados de fev/23.</t>
    </r>
  </si>
  <si>
    <t xml:space="preserve">Nota: Informação se baseia em série de 44 anos do ERA-5. Não considera o portfólio hidríco. ¹ Desvio padrão diário. </t>
  </si>
  <si>
    <t>Fonte: CCEE. ¹ Considera a participação proporcional de Pirapora (50%) e Ventos da Bahia 1, 2 e 3 (50%).</t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</si>
  <si>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os clusters Delta, SE/CO e Chuí não tiveram mudanças em seus ativos no período. A partir do mês de novembro de 2023, tivemos também início de operação novo ativo Goodnight 1, dando início ao Cluster Goodnight, no Texas - Estados Unidos. Adicionalmente, após a conclusão da permuta de ativos com a EDFR ao final de março de 2024, a Companhia passou a consolidar 100% de Ventos da Bahia 1, 2 e 3 (no Cluster Bahia) e a EDFR agora possui 100% de Pirapora (anteriormente no Cluster SE/CO).</t>
    </r>
  </si>
  <si>
    <t>Abr²</t>
  </si>
  <si>
    <t>Fonte: CCEE (Portfólio Brasil). ¹ Considera a participação proporcional de Pirapora (50%) e Ventos da Bahia 1, 2 e 3 (50%) de janeiro a março. Após a conclusão da permuta de ativos com a EDFR ao final de março de 2024, considera 100% de Ventos da Bahia 1, 2 e 3 e 0% de Pirapora.² Prévia da CCEE (Portfólio Brasil).</t>
  </si>
  <si>
    <t xml:space="preserve">Nota: Importante ressaltar que os novos ativos do portfólio 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 (2) Sem os efeitos da permuta de ativos com a EDFR, considerando 100% de Ventos da Bahia 1, 2 e 3 e 0% de Pirapora de abril 2023 em diante. </t>
  </si>
  <si>
    <t>¹ Assuruá 4 entrou em operação (Full COD) em meados de fevereiro de 2023 e Assuruá 5 entrou em operação (Full COD) no final de outubro de 2023. Nosso novo ativo Goodnight 1, no Texas - Estados Unidos, teve início de operação em nov/23, tendo 51 turbinas de 59 comissionadas até 31/12/2023. Após a conclusão da permuta de ativos com a EDFR ao final de março de 2024, considera 100% de Ventos da Bahia 1, 2 e 3 e 0% de Pirapora.</t>
  </si>
  <si>
    <t xml:space="preserve">- Em abril, geração do portfólio 55% maior ano a ano, principalmente devido à entrada dos novos ativos (Assuruá 5 e Goodnight 1). Na base dos mesmos ativos, geração 14,6% acima. Destaques para: </t>
  </si>
  <si>
    <t>- Cluster Delta 14,1% abaixo ano a ano, principalmente devido a recursos, por conta de chuvas acima da média no mês</t>
  </si>
  <si>
    <r>
      <t xml:space="preserve">- Cluster Bahia 3,8% acima devido a recursos levemente acima em 2024. Adicionalmente, perdas por </t>
    </r>
    <r>
      <rPr>
        <i/>
        <sz val="10"/>
        <color theme="6"/>
        <rFont val="Poppins"/>
      </rPr>
      <t>curtailment</t>
    </r>
    <r>
      <rPr>
        <sz val="10"/>
        <color theme="6"/>
        <rFont val="Poppins"/>
      </rPr>
      <t xml:space="preserve"> no mês foram majoritariamente em linha com 2023 (~4 GWh)</t>
    </r>
  </si>
  <si>
    <t>- Cluster SE/CO 18,0% acima, principalmente devido ao maior volume de chuvas observado em 2024</t>
  </si>
  <si>
    <t>Abril 2024 (GWh)</t>
  </si>
  <si>
    <t>Março 2024 (GWh)</t>
  </si>
  <si>
    <t>Fevereiro 2024 (GWh)</t>
  </si>
  <si>
    <t>Janeiro 2024 (GWh)</t>
  </si>
  <si>
    <t>Abril 2023 (GWh)</t>
  </si>
  <si>
    <t>Março 2023 (GWh)</t>
  </si>
  <si>
    <t>Fevereiro 2023 (GWh)</t>
  </si>
  <si>
    <t>Janeiro 2023 (GWh)</t>
  </si>
  <si>
    <t>Acompanhamento Trimestre - 2024 (GWh)</t>
  </si>
  <si>
    <t>Acompanhamento Trimestre - 2023 (GWh)</t>
  </si>
  <si>
    <t>Comparação Anual - 2024 x 2023 (GWh)</t>
  </si>
  <si>
    <t>Comparação Anual - 2024 x 2023 Mesmos Ativos (GWh)</t>
  </si>
  <si>
    <t>Sazonalidade Observada (2023)</t>
  </si>
  <si>
    <t>n.a.</t>
  </si>
  <si>
    <t>Portfólio Brasil</t>
  </si>
  <si>
    <t>Recurso Bruto Diário - Abril 2024 (GWh/dia)</t>
  </si>
  <si>
    <t>Recurso Bruto Diário - Março 2024 (GWh/dia)</t>
  </si>
  <si>
    <t>Recurso Bruto Diário - Fevereiro 2024 (GWh/dia)</t>
  </si>
  <si>
    <t>Recurso Bruto Diário - Janeiro 2024 (GWh/dia)</t>
  </si>
  <si>
    <t>Recurso Bruto Diário - Abril 2023 (GWh/dia)</t>
  </si>
  <si>
    <t>Recurso Bruto Diário - Março 2023 (GWh/dia)</t>
  </si>
  <si>
    <t>Recurso Bruto Diário - Fevereiro 2023 (GWh/dia)</t>
  </si>
  <si>
    <t>Recurso Bruto Diário - Janeiro 2023 (GWh/dia)</t>
  </si>
  <si>
    <r>
      <t xml:space="preserve">- Cluster Chuí 58,1% acima principalmente devido a recursos, com o mês de abril de 2024 ocupando a 4a melhor posição para o </t>
    </r>
    <r>
      <rPr>
        <i/>
        <sz val="10"/>
        <color theme="6"/>
        <rFont val="Poppins"/>
      </rPr>
      <t>ranking</t>
    </r>
    <r>
      <rPr>
        <sz val="10"/>
        <color theme="6"/>
        <rFont val="Poppins"/>
      </rPr>
      <t xml:space="preserve"> de 44 anos do ativo. </t>
    </r>
  </si>
  <si>
    <t>Nota: Informação se baseia em série de 44 anos do ERA-5. Não considera o portfólio hidríco. ¹ Desvio padrão diário. ² Após a conclusão da permuta de ativos com a EDFR ao final de março de 2024, considera 100% de Ventos da Bahia 1, 2 e 3 e 0% de Pirapora.</t>
  </si>
  <si>
    <t>Complexo SE/CO²</t>
  </si>
  <si>
    <t>Gargaú</t>
  </si>
  <si>
    <t>Assuruá 1, 2, 3 e 4¹
Ventos da Bahia 1, 2 e 3²</t>
  </si>
  <si>
    <t>Pipoca, Serra das Agulhas, Indaiás, Gargaú e Pirapora²</t>
  </si>
  <si>
    <t>¹ Após a conclusão da permuta de ativos com a EDFR ao final de março de 2024, considera 100% de Ventos da Bahia 1, 2 e 3 e 0% de Pirapora.</t>
  </si>
  <si>
    <t>Comparação Anual - 2024 x 2023 (GWh)¹</t>
  </si>
  <si>
    <t>- Cluster Delta 22,4% abaixo ano a ano, principalmente devido a recursos, por conta de chuvas acima da média no mês</t>
  </si>
  <si>
    <t>- Cluster SE/CO (excluindo os efeitos da permuta de ativos) 7,2% abaixo ano a ano, principalmente devido a um período de seca em alguns dos ativos hídricos do portfólio</t>
  </si>
  <si>
    <t>- Cluster Chuí 33,6% acima ano a ano, principalmente devido a recursos, resultado de frentes frias mais duradouras (P22 em 2024 vs. P79 em 2023)</t>
  </si>
  <si>
    <t>Maio 2024 (GWh)</t>
  </si>
  <si>
    <t>Mai²</t>
  </si>
  <si>
    <t>abr + mai/24</t>
  </si>
  <si>
    <t>Maio 2023 (GWh)</t>
  </si>
  <si>
    <t>abr + mai/23</t>
  </si>
  <si>
    <t>Recurso Bruto Diário - Maio 2023 (GWh/dia)</t>
  </si>
  <si>
    <t>Nota: Informação se baseia em série de 43 anos do ERA-5. Não considera o portfólio hidríco. ¹ Desvio padrão diário. ² Não considera Assuruá 5 e Ventos da Bahia 3.</t>
  </si>
  <si>
    <t>Recurso Bruto Diário - Maio 2024 (GWh/dia)</t>
  </si>
  <si>
    <t>Fonte: CCEE (Portfólio Brasil). ¹ Considera a participação proporcional de Pirapora (50%) e Ventos da Bahia 1, 2 e 3 (50%).</t>
  </si>
  <si>
    <t>- Cluster Bahia na base dos mesmos ativos 5,7% acima, principalmente devido a melhores recursos (vs. 2023) especialmente nos Assuruás</t>
  </si>
  <si>
    <t xml:space="preserve">- Em maio, geração do portfólio 39,1% maior ano a ano, principalmente devido à entrada dos novos ativos (Assuruá 5 e Goodnight 1). Na base dos mesmos ativos, geração 4,5% acima. Destaques para: </t>
  </si>
  <si>
    <t>Junho 2024 (GWh)</t>
  </si>
  <si>
    <t>Jun²</t>
  </si>
  <si>
    <t>Recurso Bruto Diário - Junho 2024 (GWh/dia)</t>
  </si>
  <si>
    <t>Junho 2023 (GWh)</t>
  </si>
  <si>
    <t>Recurso Bruto Diário - Junho 2023 (GWh/dia)</t>
  </si>
  <si>
    <t>- No 1T24, geração do portfólio 8,2% maior YoY, principalmente devido à entrada dos novos ativos¹. Clusters Delta (+5,1% YoY) e Chuí (+3,3% YoY) parcialmente compensados por cluster Bahia (-10,9% YoY) e SE/CO (-10,1% YoY). Na base dos mesmos ativos, desempenho 11,4% abaixo YoY.</t>
  </si>
  <si>
    <r>
      <t xml:space="preserve">- Geração do portfólio no mês de </t>
    </r>
    <r>
      <rPr>
        <b/>
        <sz val="10"/>
        <color theme="6"/>
        <rFont val="Poppins"/>
      </rPr>
      <t>junho</t>
    </r>
    <r>
      <rPr>
        <sz val="10"/>
        <color theme="6"/>
        <rFont val="Poppins"/>
      </rPr>
      <t xml:space="preserve"> 29,0% acima ano a ano. Na base dos mesmos ativos, aumento de 1,5% ano a ano principalmente devido a aumento de 71,1% no Cluster Chuí (P20)</t>
    </r>
  </si>
  <si>
    <t>- No trimestre, Cluster Goodnight contribuiu com 220,2 GWh para a produção do portfólio.</t>
  </si>
  <si>
    <t>- No 2T24, geração do portfólio 39,5% maior ano a ano, principalmente devido à entrada dos novos ativos¹. Clusters Chuí (+53,0% YoY) e Bahia (+46,1% YoY) parcialmente compensados por Cluster SE/CO (-49,8% YoY) e Delta (-14,0% YoY). Na base dos mesmos ativos, desempenho 6,1% acima na comparação anual. Destaques são:</t>
  </si>
  <si>
    <r>
      <t xml:space="preserve">- Em </t>
    </r>
    <r>
      <rPr>
        <b/>
        <sz val="10"/>
        <color theme="6"/>
        <rFont val="Poppins"/>
      </rPr>
      <t>maio</t>
    </r>
    <r>
      <rPr>
        <sz val="10"/>
        <color theme="6"/>
        <rFont val="Poppins"/>
      </rPr>
      <t xml:space="preserve">, geração 39,1% acima ano a ano: (i) novos ativos; (ii) chuvas acima da média nos Deltas; (iii) melhores recursos na Bahia - vs. 2023, especialmente nos Assuruás; (iv) período de seca em alguns dos ativos do Cluster SE/CO; (v) frentes frias mais duradouras no Chuí </t>
    </r>
  </si>
  <si>
    <r>
      <t xml:space="preserve">- Em </t>
    </r>
    <r>
      <rPr>
        <b/>
        <sz val="10"/>
        <color theme="6"/>
        <rFont val="Poppins"/>
      </rPr>
      <t>abril</t>
    </r>
    <r>
      <rPr>
        <sz val="10"/>
        <color theme="6"/>
        <rFont val="Poppins"/>
      </rPr>
      <t>, geração 55% acima ano a ano: (i) novos ativos; (ii) chuvas acima da média nos Deltas; (iii) recursos levemente acima ano a ano na Bahia; (iv) maior volume de chuvas no Cluster SE/CO; (v) melhores recursos no Chuí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</si>
</sst>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00"/>
    <numFmt numFmtId="167" formatCode="[$-409]mmm\-yy;@"/>
  </numFmts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Poppins"/>
    </font>
    <font>
      <sz val="8"/>
      <color theme="6"/>
      <name val="Poppins"/>
    </font>
    <font>
      <sz val="10"/>
      <color theme="6"/>
      <name val="Poppins"/>
    </font>
    <font>
      <b/>
      <sz val="10"/>
      <color theme="6"/>
      <name val="Poppins"/>
    </font>
    <font>
      <b/>
      <sz val="10"/>
      <color theme="0"/>
      <name val="Poppins"/>
    </font>
    <font>
      <sz val="10"/>
      <color rgb="FF123660"/>
      <name val="Poppins"/>
    </font>
    <font>
      <sz val="10"/>
      <color theme="1"/>
      <name val="Poppins"/>
    </font>
    <font>
      <b/>
      <sz val="10"/>
      <color rgb="FF26395F"/>
      <name val="Poppins"/>
    </font>
    <font>
      <b/>
      <sz val="10"/>
      <color theme="1"/>
      <name val="Poppins"/>
    </font>
    <font>
      <b/>
      <sz val="10"/>
      <color rgb="FF123660"/>
      <name val="Poppins"/>
    </font>
    <font>
      <sz val="10"/>
      <color rgb="FFFF0000"/>
      <name val="Poppins"/>
    </font>
    <font>
      <sz val="10"/>
      <name val="Poppins"/>
    </font>
    <font>
      <sz val="10"/>
      <color rgb="FF26395F"/>
      <name val="Poppins"/>
    </font>
    <font>
      <b/>
      <sz val="10"/>
      <name val="Poppins"/>
    </font>
    <font>
      <b/>
      <sz val="11"/>
      <color theme="4"/>
      <name val="Serena"/>
      <family val="3"/>
    </font>
    <font>
      <sz val="10"/>
      <color theme="4"/>
      <name val="Poppins"/>
    </font>
    <font>
      <sz val="11"/>
      <color rgb="FF123660"/>
      <name val="Aeonik"/>
      <family val="2"/>
    </font>
    <font>
      <sz val="11"/>
      <color rgb="FF26395F"/>
      <name val="Aeonik"/>
      <family val="2"/>
    </font>
    <font>
      <i/>
      <sz val="8"/>
      <color theme="6"/>
      <name val="Poppins"/>
    </font>
    <font>
      <i/>
      <sz val="10"/>
      <color theme="6"/>
      <name val="Poppins"/>
    </font>
    <font>
      <i/>
      <sz val="9"/>
      <color theme="1"/>
      <name val="Poppins"/>
    </font>
    <font>
      <sz val="9"/>
      <color theme="1"/>
      <name val="Poppins"/>
    </font>
    <font>
      <b/>
      <i/>
      <sz val="10"/>
      <color theme="1"/>
      <name val="Poppin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82">
    <xf numFmtId="0" fontId="0" fillId="0" borderId="0" xfId="0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17" fontId="4" fillId="3" borderId="1" xfId="0" applyNumberFormat="1" applyFont="1" applyFill="1" applyBorder="1" applyAlignment="1">
      <alignment horizontal="center" vertical="center" wrapText="1"/>
    </xf>
    <xf numFmtId="165" fontId="7" fillId="4" borderId="0" xfId="1" applyNumberFormat="1" applyFont="1" applyFill="1" applyAlignment="1">
      <alignment horizontal="center" vertical="center" wrapText="1"/>
    </xf>
    <xf numFmtId="165" fontId="4" fillId="5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9" fillId="0" borderId="0" xfId="0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0" fontId="10" fillId="0" borderId="0" xfId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horizontal="centerContinuous" vertical="center" wrapText="1"/>
    </xf>
    <xf numFmtId="0" fontId="10" fillId="2" borderId="0" xfId="0" applyFont="1" applyFill="1" applyAlignment="1">
      <alignment vertical="center"/>
    </xf>
    <xf numFmtId="164" fontId="17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49" fontId="5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164" fontId="1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49" fontId="6" fillId="0" borderId="0" xfId="0" quotePrefix="1" applyNumberFormat="1" applyFont="1" applyAlignment="1">
      <alignment vertical="center"/>
    </xf>
    <xf numFmtId="49" fontId="6" fillId="0" borderId="0" xfId="0" quotePrefix="1" applyNumberFormat="1" applyFont="1" applyAlignment="1">
      <alignment horizontal="left" vertical="center" indent="4"/>
    </xf>
    <xf numFmtId="49" fontId="6" fillId="0" borderId="0" xfId="0" quotePrefix="1" applyNumberFormat="1" applyFont="1" applyAlignment="1">
      <alignment horizontal="left" vertical="center"/>
    </xf>
    <xf numFmtId="0" fontId="10" fillId="0" borderId="2" xfId="0" applyFont="1" applyBorder="1" applyAlignment="1">
      <alignment vertical="center"/>
    </xf>
    <xf numFmtId="165" fontId="4" fillId="5" borderId="0" xfId="1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Continuous" vertical="center" wrapText="1"/>
    </xf>
    <xf numFmtId="0" fontId="10" fillId="0" borderId="0" xfId="0" applyFont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4" fillId="5" borderId="0" xfId="0" applyFont="1" applyFill="1" applyAlignment="1">
      <alignment horizontal="centerContinuous" vertical="center" wrapText="1"/>
    </xf>
    <xf numFmtId="0" fontId="10" fillId="6" borderId="0" xfId="0" applyFont="1" applyFill="1" applyAlignment="1">
      <alignment horizontal="centerContinuous" vertical="center"/>
    </xf>
    <xf numFmtId="0" fontId="10" fillId="5" borderId="0" xfId="0" applyFont="1" applyFill="1" applyAlignment="1">
      <alignment horizontal="centerContinuous" vertical="center"/>
    </xf>
    <xf numFmtId="9" fontId="24" fillId="0" borderId="4" xfId="1" applyFont="1" applyBorder="1" applyAlignment="1">
      <alignment horizontal="centerContinuous" vertical="justify"/>
    </xf>
    <xf numFmtId="0" fontId="25" fillId="0" borderId="4" xfId="0" applyFont="1" applyBorder="1" applyAlignment="1">
      <alignment horizontal="centerContinuous" vertical="center"/>
    </xf>
    <xf numFmtId="165" fontId="24" fillId="0" borderId="4" xfId="1" applyNumberFormat="1" applyFont="1" applyBorder="1" applyAlignment="1">
      <alignment horizontal="center" vertical="center"/>
    </xf>
    <xf numFmtId="9" fontId="26" fillId="0" borderId="4" xfId="1" applyFont="1" applyBorder="1" applyAlignment="1">
      <alignment horizontal="center" vertical="center"/>
    </xf>
    <xf numFmtId="9" fontId="7" fillId="4" borderId="0" xfId="1" applyFont="1" applyFill="1" applyAlignment="1">
      <alignment horizontal="center" vertical="center" wrapText="1"/>
    </xf>
    <xf numFmtId="165" fontId="23" fillId="0" borderId="3" xfId="1" applyNumberFormat="1" applyFont="1" applyBorder="1" applyAlignment="1">
      <alignment horizontal="center" vertical="center" wrapText="1"/>
    </xf>
    <xf numFmtId="165" fontId="23" fillId="0" borderId="0" xfId="1" applyNumberFormat="1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left" vertical="center"/>
    </xf>
  </cellXfs>
  <cellStyles count="3">
    <cellStyle name="Normal" xfId="0" builtinId="0"/>
    <cellStyle name="Normal 2" xfId="2" xr:uid="{F22B448E-610C-494F-9142-E559291ECD5C}"/>
    <cellStyle name="Percent" xfId="1" builtinId="5"/>
  </cellStyles>
  <dxfs count="0"/>
  <tableStyles count="0" defaultTableStyle="TableStyleMedium2" defaultPivotStyle="PivotStyleLight16"/>
  <colors>
    <mruColors>
      <color rgb="FF26395F"/>
      <color rgb="FF123660"/>
      <color rgb="FFFF6F03"/>
      <color rgb="FF5979F2"/>
      <color rgb="FFEC622A"/>
      <color rgb="FF00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266700</xdr:colOff>
          <xdr:row>48</xdr:row>
          <xdr:rowOff>107950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57150</xdr:rowOff>
        </xdr:from>
        <xdr:to>
          <xdr:col>10</xdr:col>
          <xdr:colOff>234950</xdr:colOff>
          <xdr:row>83</xdr:row>
          <xdr:rowOff>76200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1F497D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66725"/>
          <a:ext cx="2273825" cy="558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3247" cy="555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629175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638700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0650" cy="555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66725"/>
          <a:ext cx="2266897" cy="549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megaenergiarenovavel.sharepoint.com/sites/RI/Documentos%20Partilhados/Serena%20Energia/07.%20Informa&#231;&#245;es%20Ativos/01.%20Acompanhamento%20Mensal%20Gera&#231;&#227;o/2024/01.2024/Acompanhamento%20Mensal%20-%20Janeiro%202024.xlsx" TargetMode="External"/><Relationship Id="rId1" Type="http://schemas.openxmlformats.org/officeDocument/2006/relationships/externalLinkPath" Target="/sites/RI/Documentos%20Partilhados/Serena%20Energia/07.%20Informa&#231;&#245;es%20Ativos/01.%20Acompanhamento%20Mensal%20Gera&#231;&#227;o/2024/01.2024/Acompanhamento%20Mensal%20-%20Jan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Produção de Energia - Jan. 2024"/>
      <sheetName val="2023"/>
      <sheetName val="Produção de Energia - Jan. 2023"/>
    </sheetNames>
    <sheetDataSet>
      <sheetData sheetId="0" refreshError="1"/>
      <sheetData sheetId="1" refreshError="1"/>
      <sheetData sheetId="2" refreshError="1"/>
      <sheetData sheetId="3">
        <row r="12">
          <cell r="D12">
            <v>183.72670915999996</v>
          </cell>
          <cell r="P12">
            <v>183.72670915999996</v>
          </cell>
        </row>
        <row r="13">
          <cell r="D13">
            <v>190.4830161125</v>
          </cell>
          <cell r="P13">
            <v>190.4830161125</v>
          </cell>
        </row>
        <row r="14">
          <cell r="D14">
            <v>94.925661579999996</v>
          </cell>
          <cell r="P14">
            <v>94.925661579999996</v>
          </cell>
        </row>
        <row r="15">
          <cell r="D15">
            <v>134.66934828500001</v>
          </cell>
          <cell r="P15">
            <v>134.66934828500001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434343"/>
      </a:dk2>
      <a:lt2>
        <a:srgbClr val="A9A9A9"/>
      </a:lt2>
      <a:accent1>
        <a:srgbClr val="FF5245"/>
      </a:accent1>
      <a:accent2>
        <a:srgbClr val="F3EADF"/>
      </a:accent2>
      <a:accent3>
        <a:srgbClr val="181818"/>
      </a:accent3>
      <a:accent4>
        <a:srgbClr val="32CAA0"/>
      </a:accent4>
      <a:accent5>
        <a:srgbClr val="FFD964"/>
      </a:accent5>
      <a:accent6>
        <a:srgbClr val="D33532"/>
      </a:accent6>
      <a:hlink>
        <a:srgbClr val="0000FF"/>
      </a:hlink>
      <a:folHlink>
        <a:srgbClr val="FF00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9573-C947-459C-84C0-C5AFBDFD89BA}">
  <dimension ref="A1:K85"/>
  <sheetViews>
    <sheetView showGridLines="0" workbookViewId="0"/>
  </sheetViews>
  <sheetFormatPr defaultColWidth="0" defaultRowHeight="14.5" zeroHeight="1" x14ac:dyDescent="0.35"/>
  <cols>
    <col min="1" max="11" width="8.7265625" customWidth="1"/>
    <col min="12" max="16384" width="8.726562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1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266700</xdr:colOff>
                <xdr:row>48</xdr:row>
                <xdr:rowOff>107950</xdr:rowOff>
              </to>
            </anchor>
          </objectPr>
        </oleObject>
      </mc:Choice>
      <mc:Fallback>
        <oleObject progId="Word.Document.12" shapeId="20481" r:id="rId4"/>
      </mc:Fallback>
    </mc:AlternateContent>
    <mc:AlternateContent xmlns:mc="http://schemas.openxmlformats.org/markup-compatibility/2006">
      <mc:Choice Requires="x14">
        <oleObject progId="Word.Document.12" shapeId="20482" r:id="rId6">
          <objectPr defaultSize="0" r:id="rId7">
            <anchor moveWithCells="1">
              <from>
                <xdr:col>1</xdr:col>
                <xdr:colOff>19050</xdr:colOff>
                <xdr:row>49</xdr:row>
                <xdr:rowOff>57150</xdr:rowOff>
              </from>
              <to>
                <xdr:col>10</xdr:col>
                <xdr:colOff>234950</xdr:colOff>
                <xdr:row>83</xdr:row>
                <xdr:rowOff>76200</xdr:rowOff>
              </to>
            </anchor>
          </objectPr>
        </oleObject>
      </mc:Choice>
      <mc:Fallback>
        <oleObject progId="Word.Document.12" shapeId="2048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CF72-4FCC-46C7-A237-135FF4CC0A09}">
  <sheetPr>
    <tabColor theme="4"/>
  </sheetPr>
  <dimension ref="A1"/>
  <sheetViews>
    <sheetView showGridLines="0" topLeftCell="XFD1" workbookViewId="0"/>
  </sheetViews>
  <sheetFormatPr defaultColWidth="0" defaultRowHeight="14.5" x14ac:dyDescent="0.35"/>
  <cols>
    <col min="1" max="16384" width="8.7265625" hidden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AABE-F52C-4107-A653-1343CEBC9979}">
  <dimension ref="A7:S90"/>
  <sheetViews>
    <sheetView showGridLines="0" tabSelected="1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148</v>
      </c>
      <c r="C10" s="24"/>
    </row>
    <row r="11" spans="2:3" ht="17.25" customHeight="1" x14ac:dyDescent="0.35">
      <c r="B11" s="57" t="s">
        <v>146</v>
      </c>
      <c r="C11" s="24"/>
    </row>
    <row r="12" spans="2:3" ht="17.25" customHeight="1" x14ac:dyDescent="0.35">
      <c r="B12" s="57" t="s">
        <v>149</v>
      </c>
      <c r="C12" s="24"/>
    </row>
    <row r="13" spans="2:3" ht="17.25" customHeight="1" x14ac:dyDescent="0.35">
      <c r="B13" s="57" t="s">
        <v>150</v>
      </c>
      <c r="C13" s="24"/>
    </row>
    <row r="14" spans="2:3" ht="17.25" customHeight="1" x14ac:dyDescent="0.35">
      <c r="B14" s="56" t="s">
        <v>147</v>
      </c>
      <c r="C14" s="24"/>
    </row>
    <row r="15" spans="2:3" ht="17.25" customHeight="1" x14ac:dyDescent="0.35">
      <c r="B15" s="50" t="s">
        <v>86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140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141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>
        <v>57.024225210000004</v>
      </c>
      <c r="H20" s="6">
        <v>93.546439140226028</v>
      </c>
      <c r="I20" s="6">
        <v>112.64996492</v>
      </c>
      <c r="J20" s="6"/>
      <c r="K20" s="6"/>
      <c r="L20" s="6"/>
      <c r="M20" s="6"/>
      <c r="N20" s="6"/>
      <c r="O20" s="6"/>
      <c r="P20" s="7">
        <f t="shared" ref="P20:P23" si="0">SUM(D20:O20)</f>
        <v>709.06000824322609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>
        <v>342.40554722200011</v>
      </c>
      <c r="H21" s="6">
        <v>470.74449432545293</v>
      </c>
      <c r="I21" s="6">
        <v>470.08328823500005</v>
      </c>
      <c r="J21" s="6"/>
      <c r="K21" s="6"/>
      <c r="L21" s="6"/>
      <c r="M21" s="6"/>
      <c r="N21" s="6"/>
      <c r="O21" s="6"/>
      <c r="P21" s="7">
        <f t="shared" si="0"/>
        <v>1935.4567139039532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>
        <v>38.439308048999997</v>
      </c>
      <c r="H22" s="6">
        <v>25.988871957000001</v>
      </c>
      <c r="I22" s="6">
        <v>22.616256534000001</v>
      </c>
      <c r="J22" s="6"/>
      <c r="K22" s="6"/>
      <c r="L22" s="6"/>
      <c r="M22" s="6"/>
      <c r="N22" s="6"/>
      <c r="O22" s="6"/>
      <c r="P22" s="7">
        <f t="shared" si="0"/>
        <v>330.73916860650002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>
        <v>167.70195685599998</v>
      </c>
      <c r="H23" s="6">
        <v>145.68284901640504</v>
      </c>
      <c r="I23" s="6">
        <v>147.95089306700001</v>
      </c>
      <c r="J23" s="6"/>
      <c r="K23" s="6"/>
      <c r="L23" s="6"/>
      <c r="M23" s="6"/>
      <c r="N23" s="6"/>
      <c r="O23" s="6"/>
      <c r="P23" s="7">
        <f t="shared" si="0"/>
        <v>849.58855923640499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>
        <v>71.855554568805999</v>
      </c>
      <c r="I24" s="6">
        <v>68.562494590804093</v>
      </c>
      <c r="J24" s="6"/>
      <c r="K24" s="6"/>
      <c r="L24" s="6"/>
      <c r="M24" s="6"/>
      <c r="N24" s="6"/>
      <c r="O24" s="6"/>
      <c r="P24" s="7">
        <f>SUM(D24:O24)</f>
        <v>441.10274534783957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685.34266955681653</v>
      </c>
      <c r="H25" s="9">
        <f t="shared" si="1"/>
        <v>807.81820900789012</v>
      </c>
      <c r="I25" s="9">
        <f t="shared" si="1"/>
        <v>821.86289734680429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4265.9471953379234</v>
      </c>
    </row>
    <row r="26" spans="2:19" s="30" customFormat="1" ht="17.25" customHeight="1" x14ac:dyDescent="0.35">
      <c r="B26" s="1" t="s">
        <v>88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1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263.22062927022603</v>
      </c>
      <c r="F32" s="6">
        <f>SUM(J20:L20)</f>
        <v>0</v>
      </c>
      <c r="G32" s="6">
        <f>SUM(M20:O20)</f>
        <v>0</v>
      </c>
      <c r="H32" s="7">
        <f>SUM(D32:G32)</f>
        <v>709.06000824322609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40" x14ac:dyDescent="0.35">
      <c r="B33" s="4" t="s">
        <v>18</v>
      </c>
      <c r="C33" s="5" t="s">
        <v>19</v>
      </c>
      <c r="D33" s="6">
        <f>SUM(D21:F21)</f>
        <v>652.22338412150009</v>
      </c>
      <c r="E33" s="6">
        <f>SUM(G21:I21)</f>
        <v>1283.233329782453</v>
      </c>
      <c r="F33" s="6">
        <f>SUM(J21:L21)</f>
        <v>0</v>
      </c>
      <c r="G33" s="6">
        <f>SUM(M21:O21)</f>
        <v>0</v>
      </c>
      <c r="H33" s="7">
        <f t="shared" ref="H33:H36" si="2">SUM(D33:G33)</f>
        <v>1935.4567139039532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40" x14ac:dyDescent="0.35">
      <c r="B34" s="4" t="s">
        <v>20</v>
      </c>
      <c r="C34" s="5" t="s">
        <v>21</v>
      </c>
      <c r="D34" s="6">
        <f>SUM(D22:F22)</f>
        <v>243.69473206649999</v>
      </c>
      <c r="E34" s="6">
        <f>SUM(G22:I22)</f>
        <v>87.044436539999992</v>
      </c>
      <c r="F34" s="6">
        <f>SUM(J22:L22)</f>
        <v>0</v>
      </c>
      <c r="G34" s="6">
        <f>SUM(M22:O22)</f>
        <v>0</v>
      </c>
      <c r="H34" s="7">
        <f t="shared" si="2"/>
        <v>330.73916860650002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461.33569893940501</v>
      </c>
      <c r="F35" s="6">
        <f>SUM(J23:L23)</f>
        <v>0</v>
      </c>
      <c r="G35" s="6">
        <f>SUM(M23:O23)</f>
        <v>0</v>
      </c>
      <c r="H35" s="7">
        <f t="shared" si="2"/>
        <v>849.58855923640499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2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220.18968137942659</v>
      </c>
      <c r="F36" s="6">
        <f>SUM(J24:L24)</f>
        <v>0</v>
      </c>
      <c r="G36" s="6">
        <f>SUM(M24:O24)</f>
        <v>0</v>
      </c>
      <c r="H36" s="7">
        <f t="shared" si="2"/>
        <v>441.10274534783957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2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2315.0237759115107</v>
      </c>
      <c r="F37" s="9">
        <f t="shared" si="4"/>
        <v>0</v>
      </c>
      <c r="G37" s="9">
        <f t="shared" si="4"/>
        <v>0</v>
      </c>
      <c r="H37" s="9">
        <f t="shared" si="4"/>
        <v>4265.9471953379234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 x14ac:dyDescent="0.35">
      <c r="B38" s="1" t="s">
        <v>124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 x14ac:dyDescent="0.35">
      <c r="D39" s="52"/>
      <c r="E39" s="52"/>
      <c r="F39" s="52"/>
      <c r="G39" s="52"/>
      <c r="I39" s="31"/>
      <c r="O39" s="53"/>
    </row>
    <row r="40" spans="2:16" ht="17.25" customHeight="1" x14ac:dyDescent="0.35">
      <c r="B40" s="46" t="s">
        <v>125</v>
      </c>
      <c r="C40" s="24"/>
      <c r="L40" s="31"/>
      <c r="M40" s="32"/>
      <c r="N40" s="32"/>
      <c r="O40" s="53"/>
    </row>
    <row r="41" spans="2:16" ht="17.25" customHeight="1" x14ac:dyDescent="0.35">
      <c r="M41" s="32"/>
      <c r="N41" s="32"/>
      <c r="O41" s="53"/>
    </row>
    <row r="42" spans="2:16" ht="40" customHeight="1" x14ac:dyDescent="0.35">
      <c r="B42" s="3" t="s">
        <v>2</v>
      </c>
      <c r="C42" s="2" t="s">
        <v>3</v>
      </c>
      <c r="D42" s="12">
        <v>45444</v>
      </c>
      <c r="E42" s="12">
        <v>45078</v>
      </c>
      <c r="F42" s="2" t="s">
        <v>28</v>
      </c>
      <c r="G42" s="2" t="s">
        <v>47</v>
      </c>
      <c r="H42" s="2" t="s">
        <v>24</v>
      </c>
      <c r="I42" s="2" t="s">
        <v>28</v>
      </c>
      <c r="J42" s="2" t="s">
        <v>50</v>
      </c>
      <c r="K42" s="2" t="s">
        <v>51</v>
      </c>
      <c r="L42" s="2" t="s">
        <v>28</v>
      </c>
    </row>
    <row r="43" spans="2:16" ht="20" x14ac:dyDescent="0.35">
      <c r="B43" s="4" t="s">
        <v>16</v>
      </c>
      <c r="C43" s="5" t="s">
        <v>17</v>
      </c>
      <c r="D43" s="6">
        <f>I20</f>
        <v>112.64996492</v>
      </c>
      <c r="E43" s="6">
        <f>'Produção de Energia - Jun. 2023'!I12</f>
        <v>119.21602959799999</v>
      </c>
      <c r="F43" s="13">
        <f t="shared" ref="F43:F46" si="5">IFERROR(D43/E43-1,"n.a.")</f>
        <v>-5.5077028652446791E-2</v>
      </c>
      <c r="G43" s="6">
        <f>E32</f>
        <v>263.22062927022603</v>
      </c>
      <c r="H43" s="6">
        <f>'Produção de Energia - Jun. 2023'!E22</f>
        <v>306.18734744399995</v>
      </c>
      <c r="I43" s="13">
        <f t="shared" ref="I43:I46" si="6">IFERROR(G43/H43-1,"n.a.")</f>
        <v>-0.14032819622513082</v>
      </c>
      <c r="J43" s="6">
        <f>P20</f>
        <v>709.06000824322609</v>
      </c>
      <c r="K43" s="6">
        <f>'Produção de Energia - Jun. 2023'!P12</f>
        <v>730.47534626499987</v>
      </c>
      <c r="L43" s="13">
        <f t="shared" ref="L43:L46" si="7">IFERROR(J43/K43-1,"n.a.")</f>
        <v>-2.9316989452515707E-2</v>
      </c>
    </row>
    <row r="44" spans="2:16" ht="40" x14ac:dyDescent="0.35">
      <c r="B44" s="4" t="s">
        <v>18</v>
      </c>
      <c r="C44" s="5" t="s">
        <v>19</v>
      </c>
      <c r="D44" s="6">
        <f t="shared" ref="D44:D47" si="8">I21</f>
        <v>470.08328823500005</v>
      </c>
      <c r="E44" s="6">
        <f>'Produção de Energia - Jun. 2023'!I13</f>
        <v>378.85758967800001</v>
      </c>
      <c r="F44" s="13">
        <f t="shared" si="5"/>
        <v>0.24079152969994588</v>
      </c>
      <c r="G44" s="6">
        <f t="shared" ref="G44:G47" si="9">E33</f>
        <v>1283.233329782453</v>
      </c>
      <c r="H44" s="6">
        <f>'Produção de Energia - Jun. 2023'!E23</f>
        <v>878.56428899543494</v>
      </c>
      <c r="I44" s="13">
        <f t="shared" si="6"/>
        <v>0.46060265122968214</v>
      </c>
      <c r="J44" s="6">
        <f t="shared" ref="J44:J47" si="10">P21</f>
        <v>1935.4567139039532</v>
      </c>
      <c r="K44" s="6">
        <f>'Produção de Energia - Jun. 2023'!P13</f>
        <v>1610.2927693414351</v>
      </c>
      <c r="L44" s="13">
        <f t="shared" si="7"/>
        <v>0.2019284634156937</v>
      </c>
    </row>
    <row r="45" spans="2:16" ht="40" x14ac:dyDescent="0.35">
      <c r="B45" s="4" t="s">
        <v>27</v>
      </c>
      <c r="C45" s="5" t="s">
        <v>21</v>
      </c>
      <c r="D45" s="6">
        <f t="shared" si="8"/>
        <v>22.616256534000001</v>
      </c>
      <c r="E45" s="6">
        <f>'Produção de Energia - Jun. 2023'!I14</f>
        <v>52.495989174999899</v>
      </c>
      <c r="F45" s="13">
        <f t="shared" si="5"/>
        <v>-0.56918124814056248</v>
      </c>
      <c r="G45" s="6">
        <f t="shared" si="9"/>
        <v>87.044436539999992</v>
      </c>
      <c r="H45" s="6">
        <f>'Produção de Energia - Jun. 2023'!E24</f>
        <v>173.4460804044999</v>
      </c>
      <c r="I45" s="13">
        <f t="shared" si="6"/>
        <v>-0.49814699567150489</v>
      </c>
      <c r="J45" s="6">
        <f t="shared" si="10"/>
        <v>330.73916860650002</v>
      </c>
      <c r="K45" s="6">
        <f>'Produção de Energia - Jun. 2023'!P14</f>
        <v>444.64614194663432</v>
      </c>
      <c r="L45" s="13">
        <f t="shared" si="7"/>
        <v>-0.25617443309292276</v>
      </c>
    </row>
    <row r="46" spans="2:16" ht="40" x14ac:dyDescent="0.35">
      <c r="B46" s="4" t="s">
        <v>22</v>
      </c>
      <c r="C46" s="5" t="s">
        <v>23</v>
      </c>
      <c r="D46" s="6">
        <f t="shared" si="8"/>
        <v>147.95089306700001</v>
      </c>
      <c r="E46" s="6">
        <f>'Produção de Energia - Jun. 2023'!I15</f>
        <v>86.453877192999997</v>
      </c>
      <c r="F46" s="13">
        <f t="shared" si="5"/>
        <v>0.71132744846959062</v>
      </c>
      <c r="G46" s="6">
        <f t="shared" si="9"/>
        <v>461.33569893940501</v>
      </c>
      <c r="H46" s="6">
        <f>'Produção de Energia - Jun. 2023'!E25</f>
        <v>301.59885521299992</v>
      </c>
      <c r="I46" s="13">
        <f t="shared" si="6"/>
        <v>0.5296334550527162</v>
      </c>
      <c r="J46" s="6">
        <f t="shared" si="10"/>
        <v>849.58855923640499</v>
      </c>
      <c r="K46" s="6">
        <f>'Produção de Energia - Jun. 2023'!P15</f>
        <v>677.54667154599997</v>
      </c>
      <c r="L46" s="13">
        <f t="shared" si="7"/>
        <v>0.25391887365905941</v>
      </c>
    </row>
    <row r="47" spans="2:16" ht="20" x14ac:dyDescent="0.35">
      <c r="B47" s="4" t="s">
        <v>40</v>
      </c>
      <c r="C47" s="5" t="s">
        <v>41</v>
      </c>
      <c r="D47" s="6">
        <f t="shared" si="8"/>
        <v>68.562494590804093</v>
      </c>
      <c r="E47" s="6">
        <v>0</v>
      </c>
      <c r="F47" s="13" t="str">
        <f>IFERROR(D47/E47-1,"n.a.")</f>
        <v>n.a.</v>
      </c>
      <c r="G47" s="6">
        <f t="shared" si="9"/>
        <v>220.18968137942659</v>
      </c>
      <c r="H47" s="6">
        <v>0</v>
      </c>
      <c r="I47" s="13" t="str">
        <f>IFERROR(G47/H47-1,"n.a.")</f>
        <v>n.a.</v>
      </c>
      <c r="J47" s="6">
        <f t="shared" si="10"/>
        <v>441.10274534783957</v>
      </c>
      <c r="K47" s="6">
        <v>0</v>
      </c>
      <c r="L47" s="13" t="str">
        <f>IFERROR(J47/K47-1,"n.a.")</f>
        <v>n.a.</v>
      </c>
    </row>
    <row r="48" spans="2:16" ht="17.25" customHeight="1" x14ac:dyDescent="0.35">
      <c r="B48" s="8" t="s">
        <v>15</v>
      </c>
      <c r="C48" s="8"/>
      <c r="D48" s="9">
        <f>SUM(D43:D47)</f>
        <v>821.86289734680429</v>
      </c>
      <c r="E48" s="9">
        <f>SUM(E43:E47)</f>
        <v>637.02348564399995</v>
      </c>
      <c r="F48" s="14">
        <f>IFERROR(D48/E48-1,"n.a.")</f>
        <v>0.29016106292524002</v>
      </c>
      <c r="G48" s="9">
        <f>SUM(G43:G47)</f>
        <v>2315.0237759115107</v>
      </c>
      <c r="H48" s="9">
        <f>SUM(H43:H47)</f>
        <v>1659.7965720569348</v>
      </c>
      <c r="I48" s="14">
        <f>IFERROR(G48/H48-1,"n.a.")</f>
        <v>0.39476356011663105</v>
      </c>
      <c r="J48" s="9">
        <f>SUM(J43:J47)</f>
        <v>4265.9471953379234</v>
      </c>
      <c r="K48" s="9">
        <f>SUM(K43:K47)</f>
        <v>3462.9609290990693</v>
      </c>
      <c r="L48" s="14">
        <f>IFERROR(J48/K48-1,"n.a.")</f>
        <v>0.23187852322889491</v>
      </c>
    </row>
    <row r="49" spans="1:14" s="35" customFormat="1" ht="20" x14ac:dyDescent="0.35">
      <c r="A49" s="33"/>
      <c r="B49" s="51" t="s">
        <v>90</v>
      </c>
      <c r="C49" s="34"/>
      <c r="D49" s="34"/>
      <c r="E49" s="34"/>
      <c r="F49" s="34"/>
      <c r="G49" s="34"/>
      <c r="H49" s="34"/>
      <c r="I49" s="34"/>
    </row>
    <row r="50" spans="1:14" ht="17.25" customHeight="1" x14ac:dyDescent="0.35">
      <c r="B50" s="15"/>
      <c r="C50" s="15"/>
      <c r="D50" s="16"/>
      <c r="E50" s="16"/>
      <c r="F50" s="16"/>
      <c r="G50" s="16"/>
      <c r="H50" s="16"/>
    </row>
    <row r="51" spans="1:14" ht="17.25" customHeight="1" x14ac:dyDescent="0.35">
      <c r="B51" s="46" t="s">
        <v>106</v>
      </c>
      <c r="C51" s="24"/>
      <c r="L51" s="31"/>
      <c r="M51" s="32"/>
      <c r="N51" s="32"/>
    </row>
    <row r="52" spans="1:14" ht="17.25" customHeight="1" x14ac:dyDescent="0.35">
      <c r="F52" s="55"/>
      <c r="M52" s="32"/>
      <c r="N52" s="32"/>
    </row>
    <row r="53" spans="1:14" ht="40" customHeight="1" x14ac:dyDescent="0.35">
      <c r="B53" s="3" t="s">
        <v>2</v>
      </c>
      <c r="C53" s="2" t="s">
        <v>3</v>
      </c>
      <c r="D53" s="12">
        <f>D42</f>
        <v>45444</v>
      </c>
      <c r="E53" s="12">
        <f t="shared" ref="E53:L53" si="11">E42</f>
        <v>45078</v>
      </c>
      <c r="F53" s="12" t="str">
        <f t="shared" si="11"/>
        <v>Var.</v>
      </c>
      <c r="G53" s="12" t="str">
        <f t="shared" si="11"/>
        <v>2T24</v>
      </c>
      <c r="H53" s="12" t="str">
        <f t="shared" si="11"/>
        <v>2T23</v>
      </c>
      <c r="I53" s="12" t="str">
        <f t="shared" si="11"/>
        <v>Var.</v>
      </c>
      <c r="J53" s="12" t="str">
        <f t="shared" si="11"/>
        <v>2024
YTD</v>
      </c>
      <c r="K53" s="12" t="str">
        <f t="shared" si="11"/>
        <v>2023
YTD</v>
      </c>
      <c r="L53" s="12" t="str">
        <f t="shared" si="11"/>
        <v>Var.</v>
      </c>
    </row>
    <row r="54" spans="1:14" ht="20" x14ac:dyDescent="0.35">
      <c r="B54" s="4" t="s">
        <v>16</v>
      </c>
      <c r="C54" s="5" t="s">
        <v>17</v>
      </c>
      <c r="D54" s="6">
        <v>112.64996492</v>
      </c>
      <c r="E54" s="6">
        <v>119.21602959799999</v>
      </c>
      <c r="F54" s="13">
        <f>IFERROR(D54/E54-1,"n.a.")</f>
        <v>-5.5077028652446791E-2</v>
      </c>
      <c r="G54" s="6">
        <v>263.22062927022597</v>
      </c>
      <c r="H54" s="6">
        <v>306.18734744399995</v>
      </c>
      <c r="I54" s="13">
        <f t="shared" ref="I54:I58" si="12">IFERROR(G54/H54-1,"n.a.")</f>
        <v>-0.14032819622513093</v>
      </c>
      <c r="J54" s="6">
        <v>709.06000824322598</v>
      </c>
      <c r="K54" s="6">
        <v>730.47534626499987</v>
      </c>
      <c r="L54" s="13">
        <f>IFERROR(J54/K54-1,"n.a.")</f>
        <v>-2.9316989452515929E-2</v>
      </c>
    </row>
    <row r="55" spans="1:14" ht="40" x14ac:dyDescent="0.35">
      <c r="B55" s="4" t="s">
        <v>26</v>
      </c>
      <c r="C55" s="5" t="s">
        <v>122</v>
      </c>
      <c r="D55" s="6">
        <v>385.09521662600008</v>
      </c>
      <c r="E55" s="6">
        <v>426.752958154</v>
      </c>
      <c r="F55" s="13">
        <f t="shared" ref="F55:F58" si="13">IFERROR(D55/E55-1,"n.a.")</f>
        <v>-9.7615589375638523E-2</v>
      </c>
      <c r="G55" s="6">
        <v>1018.8674417963592</v>
      </c>
      <c r="H55" s="6">
        <v>1030.8829286709999</v>
      </c>
      <c r="I55" s="13">
        <f t="shared" si="12"/>
        <v>-1.165552997383601E-2</v>
      </c>
      <c r="J55" s="6">
        <v>1436.7371741938593</v>
      </c>
      <c r="K55" s="6">
        <v>1648.3451032260002</v>
      </c>
      <c r="L55" s="13">
        <f t="shared" ref="L55:L58" si="14">IFERROR(J55/K55-1,"n.a.")</f>
        <v>-0.12837598668992312</v>
      </c>
    </row>
    <row r="56" spans="1:14" ht="40" x14ac:dyDescent="0.35">
      <c r="B56" s="4" t="s">
        <v>27</v>
      </c>
      <c r="C56" s="5" t="s">
        <v>123</v>
      </c>
      <c r="D56" s="6">
        <v>22.616256534000001</v>
      </c>
      <c r="E56" s="6">
        <v>25.957220409999902</v>
      </c>
      <c r="F56" s="13">
        <f t="shared" si="13"/>
        <v>-0.12871038667579404</v>
      </c>
      <c r="G56" s="6">
        <v>87.044436539999992</v>
      </c>
      <c r="H56" s="6">
        <v>86.841879701999886</v>
      </c>
      <c r="I56" s="13">
        <f t="shared" si="12"/>
        <v>2.3324787383136592E-3</v>
      </c>
      <c r="J56" s="6">
        <v>330.73916860649996</v>
      </c>
      <c r="K56" s="6">
        <v>358.04194124413431</v>
      </c>
      <c r="L56" s="13">
        <f t="shared" si="14"/>
        <v>-7.625579434286911E-2</v>
      </c>
    </row>
    <row r="57" spans="1:14" ht="40" x14ac:dyDescent="0.35">
      <c r="B57" s="4" t="s">
        <v>22</v>
      </c>
      <c r="C57" s="5" t="s">
        <v>23</v>
      </c>
      <c r="D57" s="6">
        <v>147.95089306700001</v>
      </c>
      <c r="E57" s="6">
        <v>86.453877192999997</v>
      </c>
      <c r="F57" s="13">
        <f t="shared" si="13"/>
        <v>0.71132744846959062</v>
      </c>
      <c r="G57" s="6">
        <v>461.33569893940501</v>
      </c>
      <c r="H57" s="6">
        <v>301.59885521299992</v>
      </c>
      <c r="I57" s="13">
        <f t="shared" si="12"/>
        <v>0.5296334550527162</v>
      </c>
      <c r="J57" s="6">
        <v>849.5885592364051</v>
      </c>
      <c r="K57" s="6">
        <v>677.54667154599997</v>
      </c>
      <c r="L57" s="13">
        <f t="shared" si="14"/>
        <v>0.25391887365905963</v>
      </c>
    </row>
    <row r="58" spans="1:14" ht="17.25" customHeight="1" x14ac:dyDescent="0.35">
      <c r="B58" s="8" t="s">
        <v>15</v>
      </c>
      <c r="C58" s="8"/>
      <c r="D58" s="9">
        <f>SUM(D54:D57)</f>
        <v>668.31233114700012</v>
      </c>
      <c r="E58" s="9">
        <f>SUM(E54:E57)</f>
        <v>658.38008535499989</v>
      </c>
      <c r="F58" s="14">
        <f t="shared" si="13"/>
        <v>1.5085884298345231E-2</v>
      </c>
      <c r="G58" s="9">
        <f>SUM(G54:G57)</f>
        <v>1830.4682065459901</v>
      </c>
      <c r="H58" s="9">
        <f>SUM(H54:H57)</f>
        <v>1725.5110110299997</v>
      </c>
      <c r="I58" s="60">
        <f t="shared" si="12"/>
        <v>6.0826731817456681E-2</v>
      </c>
      <c r="J58" s="9">
        <f>SUM(J54:J57)</f>
        <v>3326.1249102799902</v>
      </c>
      <c r="K58" s="9">
        <f>SUM(K54:K57)</f>
        <v>3414.4090622811345</v>
      </c>
      <c r="L58" s="60">
        <f t="shared" si="14"/>
        <v>-2.5856348899848114E-2</v>
      </c>
    </row>
    <row r="59" spans="1:14" ht="17.25" customHeight="1" x14ac:dyDescent="0.35">
      <c r="B59" s="50" t="s">
        <v>89</v>
      </c>
      <c r="C59" s="15"/>
      <c r="D59" s="16"/>
      <c r="E59" s="16"/>
      <c r="F59" s="17"/>
      <c r="G59" s="16"/>
      <c r="H59" s="16"/>
      <c r="I59" s="17"/>
    </row>
    <row r="60" spans="1:14" ht="17.25" customHeight="1" x14ac:dyDescent="0.35">
      <c r="B60" s="15"/>
      <c r="C60" s="15"/>
      <c r="D60" s="16"/>
      <c r="E60" s="16"/>
      <c r="F60" s="16"/>
      <c r="G60" s="16"/>
      <c r="H60" s="16"/>
    </row>
    <row r="61" spans="1:14" ht="17.25" customHeight="1" x14ac:dyDescent="0.35">
      <c r="B61" s="46" t="s">
        <v>142</v>
      </c>
      <c r="C61" s="15"/>
      <c r="D61" s="16"/>
      <c r="E61" s="16"/>
      <c r="F61" s="16"/>
      <c r="G61" s="16"/>
      <c r="H61" s="36"/>
    </row>
    <row r="62" spans="1:14" ht="17.25" customHeight="1" x14ac:dyDescent="0.35">
      <c r="E62" s="23"/>
    </row>
    <row r="63" spans="1:14" ht="60" x14ac:dyDescent="0.35">
      <c r="B63" s="3" t="s">
        <v>2</v>
      </c>
      <c r="C63" s="2" t="s">
        <v>3</v>
      </c>
      <c r="D63" s="2" t="s">
        <v>30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</row>
    <row r="64" spans="1:14" ht="20" x14ac:dyDescent="0.35">
      <c r="B64" s="18" t="s">
        <v>16</v>
      </c>
      <c r="C64" s="5" t="s">
        <v>17</v>
      </c>
      <c r="D64" s="6">
        <v>4.4000000000000004</v>
      </c>
      <c r="E64" s="6">
        <v>5.8697514589999997</v>
      </c>
      <c r="F64" s="6">
        <v>7.4032094989999999</v>
      </c>
      <c r="G64" s="6">
        <v>1.2297986059999999</v>
      </c>
      <c r="H64" s="6">
        <v>1.7467423369999999</v>
      </c>
      <c r="I64" s="6">
        <v>1.7467423369999999</v>
      </c>
    </row>
    <row r="65" spans="2:10" ht="40" x14ac:dyDescent="0.35">
      <c r="B65" s="4" t="s">
        <v>43</v>
      </c>
      <c r="C65" s="5" t="s">
        <v>19</v>
      </c>
      <c r="D65" s="6">
        <v>16.689220595999998</v>
      </c>
      <c r="E65" s="6">
        <v>16.773853466999999</v>
      </c>
      <c r="F65" s="6">
        <v>20.724937658000002</v>
      </c>
      <c r="G65" s="6">
        <v>7.3996480330000001</v>
      </c>
      <c r="H65" s="6">
        <v>3.7133323589999998</v>
      </c>
      <c r="I65" s="6">
        <v>4.2645389280000003</v>
      </c>
      <c r="J65" s="26"/>
    </row>
    <row r="66" spans="2:10" ht="20" x14ac:dyDescent="0.35">
      <c r="B66" s="4" t="s">
        <v>120</v>
      </c>
      <c r="C66" s="5" t="s">
        <v>121</v>
      </c>
      <c r="D66" s="6">
        <v>0.12816149469999999</v>
      </c>
      <c r="E66" s="6">
        <v>1.1119902930000001</v>
      </c>
      <c r="F66" s="6">
        <v>0.33932121030000001</v>
      </c>
      <c r="G66" s="6">
        <v>5.3935357669999996E-3</v>
      </c>
      <c r="H66" s="6">
        <v>0.1022429633</v>
      </c>
      <c r="I66" s="6">
        <v>0.1022429633</v>
      </c>
    </row>
    <row r="67" spans="2:10" ht="40" x14ac:dyDescent="0.35">
      <c r="B67" s="4" t="s">
        <v>22</v>
      </c>
      <c r="C67" s="5" t="s">
        <v>23</v>
      </c>
      <c r="D67" s="6">
        <v>5.3437765930000003</v>
      </c>
      <c r="E67" s="6">
        <v>4.8899565630000001</v>
      </c>
      <c r="F67" s="6">
        <v>13.345515260999999</v>
      </c>
      <c r="G67" s="6">
        <v>0.13236206070000001</v>
      </c>
      <c r="H67" s="6">
        <v>3.4712295499999999</v>
      </c>
      <c r="I67" s="6">
        <v>3.4712295499999999</v>
      </c>
    </row>
    <row r="68" spans="2:10" ht="20" x14ac:dyDescent="0.35">
      <c r="B68" s="4" t="s">
        <v>40</v>
      </c>
      <c r="C68" s="5" t="s">
        <v>41</v>
      </c>
      <c r="D68" s="6">
        <v>2.776291058</v>
      </c>
      <c r="E68" s="6">
        <v>2.6187630789999998</v>
      </c>
      <c r="F68" s="6">
        <v>5.9655958330000001</v>
      </c>
      <c r="G68" s="6">
        <v>0.54774553329999998</v>
      </c>
      <c r="H68" s="6">
        <v>1.256765573</v>
      </c>
      <c r="I68" s="6">
        <v>1.256765573</v>
      </c>
    </row>
    <row r="69" spans="2:10" ht="17.25" customHeight="1" x14ac:dyDescent="0.35">
      <c r="B69" s="19"/>
      <c r="C69" s="8"/>
      <c r="D69" s="10"/>
      <c r="E69" s="10"/>
      <c r="F69" s="10"/>
      <c r="G69" s="10"/>
      <c r="H69" s="10"/>
      <c r="I69" s="10"/>
    </row>
    <row r="70" spans="2:10" ht="17.25" customHeight="1" x14ac:dyDescent="0.35">
      <c r="B70" s="1" t="s">
        <v>119</v>
      </c>
      <c r="C70" s="20"/>
      <c r="D70" s="20"/>
      <c r="E70" s="20"/>
      <c r="F70" s="20"/>
      <c r="G70" s="20"/>
      <c r="H70" s="20"/>
      <c r="I70" s="20"/>
    </row>
    <row r="72" spans="2:10" ht="17.25" customHeight="1" x14ac:dyDescent="0.85">
      <c r="B72" s="24"/>
      <c r="C72" s="24"/>
      <c r="E72" s="26"/>
      <c r="G72" s="37"/>
    </row>
    <row r="73" spans="2:10" ht="17.25" customHeight="1" x14ac:dyDescent="0.35">
      <c r="E73" s="23"/>
    </row>
    <row r="74" spans="2:10" ht="49" customHeight="1" x14ac:dyDescent="0.35">
      <c r="B74" s="15"/>
      <c r="C74" s="38"/>
      <c r="D74" s="38"/>
      <c r="E74" s="38"/>
      <c r="F74" s="38"/>
      <c r="G74" s="38"/>
      <c r="H74" s="38"/>
      <c r="I74" s="38"/>
    </row>
    <row r="75" spans="2:10" ht="26.25" customHeight="1" x14ac:dyDescent="0.35">
      <c r="B75" s="39"/>
      <c r="C75" s="40"/>
      <c r="D75" s="41"/>
      <c r="E75" s="41"/>
      <c r="F75" s="41"/>
      <c r="G75" s="41"/>
      <c r="H75" s="41"/>
      <c r="I75" s="41"/>
    </row>
    <row r="76" spans="2:10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10" ht="26.25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33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17.25" customHeight="1" x14ac:dyDescent="0.35">
      <c r="B79" s="44"/>
      <c r="C79" s="15"/>
      <c r="D79" s="45"/>
      <c r="E79" s="45"/>
      <c r="F79" s="45"/>
      <c r="G79" s="45"/>
      <c r="H79" s="45"/>
      <c r="I79" s="45"/>
    </row>
    <row r="80" spans="2:10" ht="17.25" customHeight="1" x14ac:dyDescent="0.35">
      <c r="B80" s="81"/>
      <c r="C80" s="81"/>
      <c r="D80" s="81"/>
      <c r="E80" s="81"/>
      <c r="F80" s="81"/>
      <c r="G80" s="81"/>
      <c r="H80" s="81"/>
      <c r="I80" s="81"/>
    </row>
    <row r="82" spans="2:9" ht="17.25" customHeight="1" x14ac:dyDescent="0.85">
      <c r="B82" s="24"/>
      <c r="C82" s="24"/>
      <c r="E82" s="26"/>
      <c r="G82" s="37"/>
    </row>
    <row r="83" spans="2:9" ht="17.25" customHeight="1" x14ac:dyDescent="0.35">
      <c r="E83" s="23"/>
    </row>
    <row r="84" spans="2:9" ht="49" customHeight="1" x14ac:dyDescent="0.35">
      <c r="B84" s="15"/>
      <c r="C84" s="38"/>
      <c r="D84" s="38"/>
      <c r="E84" s="38"/>
      <c r="F84" s="38"/>
      <c r="G84" s="38"/>
      <c r="H84" s="38"/>
      <c r="I84" s="38"/>
    </row>
    <row r="85" spans="2:9" ht="26.15" customHeight="1" x14ac:dyDescent="0.35">
      <c r="B85" s="39"/>
      <c r="C85" s="40"/>
      <c r="D85" s="41"/>
      <c r="E85" s="41"/>
      <c r="F85" s="41"/>
      <c r="G85" s="41"/>
      <c r="H85" s="41"/>
      <c r="I85" s="41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26.25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33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17.25" customHeight="1" x14ac:dyDescent="0.35">
      <c r="B89" s="44"/>
      <c r="C89" s="15"/>
      <c r="D89" s="45"/>
      <c r="E89" s="45"/>
      <c r="F89" s="45"/>
      <c r="G89" s="45"/>
      <c r="H89" s="45"/>
      <c r="I89" s="45"/>
    </row>
    <row r="90" spans="2:9" ht="17.25" customHeight="1" x14ac:dyDescent="0.35">
      <c r="B90" s="81"/>
      <c r="C90" s="81"/>
      <c r="D90" s="81"/>
      <c r="E90" s="81"/>
      <c r="F90" s="81"/>
      <c r="G90" s="81"/>
      <c r="H90" s="81"/>
      <c r="I90" s="81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3008-0B92-4CF8-BF19-4D4F92E20F4D}">
  <dimension ref="A7:S90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139</v>
      </c>
      <c r="C10" s="24"/>
    </row>
    <row r="11" spans="2:3" ht="17.25" customHeight="1" x14ac:dyDescent="0.35">
      <c r="B11" s="56" t="s">
        <v>126</v>
      </c>
      <c r="C11" s="24"/>
    </row>
    <row r="12" spans="2:3" ht="17.25" customHeight="1" x14ac:dyDescent="0.35">
      <c r="B12" s="56" t="s">
        <v>138</v>
      </c>
      <c r="C12" s="24"/>
    </row>
    <row r="13" spans="2:3" ht="17.25" customHeight="1" x14ac:dyDescent="0.35">
      <c r="B13" s="56" t="s">
        <v>127</v>
      </c>
      <c r="C13" s="24"/>
    </row>
    <row r="14" spans="2:3" ht="17.25" customHeight="1" x14ac:dyDescent="0.35">
      <c r="B14" s="56" t="s">
        <v>128</v>
      </c>
      <c r="C14" s="24"/>
    </row>
    <row r="15" spans="2:3" ht="17.25" customHeight="1" x14ac:dyDescent="0.35">
      <c r="B15" s="50" t="s">
        <v>86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129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130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>
        <v>57.024225210000004</v>
      </c>
      <c r="H20" s="6">
        <v>93.546439140225999</v>
      </c>
      <c r="I20" s="6"/>
      <c r="J20" s="6"/>
      <c r="K20" s="6"/>
      <c r="L20" s="6"/>
      <c r="M20" s="6"/>
      <c r="N20" s="6"/>
      <c r="O20" s="6"/>
      <c r="P20" s="7">
        <f t="shared" ref="P20:P23" si="0">SUM(D20:O20)</f>
        <v>596.41004332322598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>
        <v>342.40554722200011</v>
      </c>
      <c r="H21" s="6">
        <v>470.74091259433692</v>
      </c>
      <c r="I21" s="6"/>
      <c r="J21" s="6"/>
      <c r="K21" s="6"/>
      <c r="L21" s="6"/>
      <c r="M21" s="6"/>
      <c r="N21" s="6"/>
      <c r="O21" s="6"/>
      <c r="P21" s="7">
        <f t="shared" si="0"/>
        <v>1465.3698439378372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>
        <v>38.439308048999997</v>
      </c>
      <c r="H22" s="6">
        <v>25.988871957000001</v>
      </c>
      <c r="I22" s="6"/>
      <c r="J22" s="6"/>
      <c r="K22" s="6"/>
      <c r="L22" s="6"/>
      <c r="M22" s="6"/>
      <c r="N22" s="6"/>
      <c r="O22" s="6"/>
      <c r="P22" s="7">
        <f t="shared" si="0"/>
        <v>308.12291207250001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>
        <v>167.70195685599998</v>
      </c>
      <c r="H23" s="6">
        <v>145.68284901640502</v>
      </c>
      <c r="I23" s="6"/>
      <c r="J23" s="6"/>
      <c r="K23" s="6"/>
      <c r="L23" s="6"/>
      <c r="M23" s="6"/>
      <c r="N23" s="6"/>
      <c r="O23" s="6"/>
      <c r="P23" s="7">
        <f t="shared" si="0"/>
        <v>701.63766616940495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>
        <v>71.822720145898003</v>
      </c>
      <c r="I24" s="6"/>
      <c r="J24" s="6"/>
      <c r="K24" s="6"/>
      <c r="L24" s="6"/>
      <c r="M24" s="6"/>
      <c r="N24" s="6"/>
      <c r="O24" s="6"/>
      <c r="P24" s="7">
        <f>SUM(D24:O24)</f>
        <v>372.50741633412753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685.34266955681653</v>
      </c>
      <c r="H25" s="9">
        <f t="shared" si="1"/>
        <v>807.78179285386591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3444.0478818370957</v>
      </c>
    </row>
    <row r="26" spans="2:19" s="30" customFormat="1" ht="17.25" customHeight="1" x14ac:dyDescent="0.35">
      <c r="B26" s="1" t="s">
        <v>88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12" t="s">
        <v>131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150.570664350226</v>
      </c>
      <c r="F32" s="6">
        <f>SUM(J20:L20)</f>
        <v>0</v>
      </c>
      <c r="G32" s="6">
        <f>SUM(M20:O20)</f>
        <v>0</v>
      </c>
      <c r="H32" s="7">
        <f>SUM(D32:G32)</f>
        <v>596.41004332322598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40" x14ac:dyDescent="0.35">
      <c r="B33" s="4" t="s">
        <v>18</v>
      </c>
      <c r="C33" s="5" t="s">
        <v>19</v>
      </c>
      <c r="D33" s="6">
        <f>SUM(D21:F21)</f>
        <v>652.22338412150009</v>
      </c>
      <c r="E33" s="6">
        <f>SUM(G21:I21)</f>
        <v>813.14645981633703</v>
      </c>
      <c r="F33" s="6">
        <f>SUM(J21:L21)</f>
        <v>0</v>
      </c>
      <c r="G33" s="6">
        <f>SUM(M21:O21)</f>
        <v>0</v>
      </c>
      <c r="H33" s="7">
        <f t="shared" ref="H33:H36" si="2">SUM(D33:G33)</f>
        <v>1465.3698439378372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40" x14ac:dyDescent="0.35">
      <c r="B34" s="4" t="s">
        <v>20</v>
      </c>
      <c r="C34" s="5" t="s">
        <v>21</v>
      </c>
      <c r="D34" s="6">
        <f>SUM(D22:F22)</f>
        <v>243.69473206649999</v>
      </c>
      <c r="E34" s="6">
        <f>SUM(G22:I22)</f>
        <v>64.428180005999991</v>
      </c>
      <c r="F34" s="6">
        <f>SUM(J22:L22)</f>
        <v>0</v>
      </c>
      <c r="G34" s="6">
        <f>SUM(M22:O22)</f>
        <v>0</v>
      </c>
      <c r="H34" s="7">
        <f t="shared" si="2"/>
        <v>308.12291207249996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313.38480587240497</v>
      </c>
      <c r="F35" s="6">
        <f>SUM(J23:L23)</f>
        <v>0</v>
      </c>
      <c r="G35" s="6">
        <f>SUM(M23:O23)</f>
        <v>0</v>
      </c>
      <c r="H35" s="7">
        <f t="shared" si="2"/>
        <v>701.63766616940484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2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151.59435236571449</v>
      </c>
      <c r="F36" s="6">
        <f>SUM(J24:L24)</f>
        <v>0</v>
      </c>
      <c r="G36" s="6">
        <f>SUM(M24:O24)</f>
        <v>0</v>
      </c>
      <c r="H36" s="7">
        <f t="shared" si="2"/>
        <v>372.50741633412747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2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1493.1244624106826</v>
      </c>
      <c r="F37" s="9">
        <f t="shared" si="4"/>
        <v>0</v>
      </c>
      <c r="G37" s="9">
        <f t="shared" si="4"/>
        <v>0</v>
      </c>
      <c r="H37" s="9">
        <f t="shared" si="4"/>
        <v>3444.0478818370952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 x14ac:dyDescent="0.35">
      <c r="B38" s="1" t="s">
        <v>124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 x14ac:dyDescent="0.35">
      <c r="D39" s="52"/>
      <c r="E39" s="52"/>
      <c r="F39" s="52"/>
      <c r="G39" s="52"/>
      <c r="I39" s="31"/>
      <c r="O39" s="53"/>
    </row>
    <row r="40" spans="2:16" ht="17.25" customHeight="1" x14ac:dyDescent="0.35">
      <c r="B40" s="46" t="s">
        <v>125</v>
      </c>
      <c r="C40" s="24"/>
      <c r="L40" s="31"/>
      <c r="M40" s="32"/>
      <c r="N40" s="32"/>
      <c r="O40" s="53"/>
    </row>
    <row r="41" spans="2:16" ht="17.25" customHeight="1" x14ac:dyDescent="0.35">
      <c r="M41" s="32"/>
      <c r="N41" s="32"/>
      <c r="O41" s="53"/>
    </row>
    <row r="42" spans="2:16" ht="40" x14ac:dyDescent="0.35">
      <c r="B42" s="3" t="s">
        <v>2</v>
      </c>
      <c r="C42" s="2" t="s">
        <v>3</v>
      </c>
      <c r="D42" s="12">
        <v>45413</v>
      </c>
      <c r="E42" s="12">
        <v>45047</v>
      </c>
      <c r="F42" s="2" t="s">
        <v>28</v>
      </c>
      <c r="G42" s="2" t="s">
        <v>131</v>
      </c>
      <c r="H42" s="2" t="s">
        <v>133</v>
      </c>
      <c r="I42" s="2" t="s">
        <v>28</v>
      </c>
      <c r="J42" s="2" t="s">
        <v>50</v>
      </c>
      <c r="K42" s="2" t="s">
        <v>51</v>
      </c>
      <c r="L42" s="2" t="s">
        <v>28</v>
      </c>
    </row>
    <row r="43" spans="2:16" ht="20" x14ac:dyDescent="0.35">
      <c r="B43" s="4" t="s">
        <v>16</v>
      </c>
      <c r="C43" s="5" t="s">
        <v>17</v>
      </c>
      <c r="D43" s="6">
        <f>H20</f>
        <v>93.546439140225999</v>
      </c>
      <c r="E43" s="6">
        <f>'Produção de Energia - Mai. 2023'!H12</f>
        <v>120.59128782099998</v>
      </c>
      <c r="F43" s="13">
        <f t="shared" ref="F43:F46" si="5">IFERROR(D43/E43-1,"n.a.")</f>
        <v>-0.22426867785770788</v>
      </c>
      <c r="G43" s="6">
        <f>E32</f>
        <v>150.570664350226</v>
      </c>
      <c r="H43" s="6">
        <f>'Produção de Energia - Mai. 2023'!E22</f>
        <v>186.97131784599998</v>
      </c>
      <c r="I43" s="13">
        <f t="shared" ref="I43:I46" si="6">IFERROR(G43/H43-1,"n.a.")</f>
        <v>-0.19468576204696586</v>
      </c>
      <c r="J43" s="6">
        <f>P20</f>
        <v>596.41004332322598</v>
      </c>
      <c r="K43" s="6">
        <f>'Produção de Energia - Mai. 2023'!P12</f>
        <v>611.25931666699989</v>
      </c>
      <c r="L43" s="13">
        <f t="shared" ref="L43:L46" si="7">IFERROR(J43/K43-1,"n.a.")</f>
        <v>-2.4292919451505801E-2</v>
      </c>
    </row>
    <row r="44" spans="2:16" ht="40" x14ac:dyDescent="0.35">
      <c r="B44" s="4" t="s">
        <v>18</v>
      </c>
      <c r="C44" s="5" t="s">
        <v>19</v>
      </c>
      <c r="D44" s="6">
        <f t="shared" ref="D44:D47" si="8">H21</f>
        <v>470.74091259433692</v>
      </c>
      <c r="E44" s="6">
        <f>'Produção de Energia - Mai. 2023'!H13</f>
        <v>290.93098061499995</v>
      </c>
      <c r="F44" s="13">
        <f t="shared" si="5"/>
        <v>0.6180501354624941</v>
      </c>
      <c r="G44" s="6">
        <f t="shared" ref="G44:G47" si="9">E33</f>
        <v>813.14645981633703</v>
      </c>
      <c r="H44" s="6">
        <f>'Produção de Energia - Mai. 2023'!E23</f>
        <v>499.70669931743498</v>
      </c>
      <c r="I44" s="13">
        <f t="shared" si="6"/>
        <v>0.62724746521717489</v>
      </c>
      <c r="J44" s="6">
        <f t="shared" ref="J44:J47" si="10">P21</f>
        <v>1465.3698439378372</v>
      </c>
      <c r="K44" s="6">
        <f>'Produção de Energia - Mai. 2023'!P13</f>
        <v>1231.4351796634351</v>
      </c>
      <c r="L44" s="13">
        <f t="shared" si="7"/>
        <v>0.18996912556805401</v>
      </c>
    </row>
    <row r="45" spans="2:16" ht="40" x14ac:dyDescent="0.35">
      <c r="B45" s="4" t="s">
        <v>27</v>
      </c>
      <c r="C45" s="5" t="s">
        <v>21</v>
      </c>
      <c r="D45" s="6">
        <f t="shared" si="8"/>
        <v>25.988871957000001</v>
      </c>
      <c r="E45" s="6">
        <f>'Produção de Energia - Mai. 2023'!H14</f>
        <v>59.968286946499994</v>
      </c>
      <c r="F45" s="13">
        <f t="shared" si="5"/>
        <v>-0.56662307228843023</v>
      </c>
      <c r="G45" s="6">
        <f t="shared" si="9"/>
        <v>64.428180005999991</v>
      </c>
      <c r="H45" s="6">
        <f>'Produção de Energia - Mai. 2023'!E24</f>
        <v>120.9500912295</v>
      </c>
      <c r="I45" s="13">
        <f t="shared" si="6"/>
        <v>-0.46731598669281693</v>
      </c>
      <c r="J45" s="6">
        <f t="shared" si="10"/>
        <v>308.12291207250001</v>
      </c>
      <c r="K45" s="6">
        <f>'Produção de Energia - Mai. 2023'!P14</f>
        <v>392.1501527716344</v>
      </c>
      <c r="L45" s="13">
        <f t="shared" si="7"/>
        <v>-0.21427313008868565</v>
      </c>
    </row>
    <row r="46" spans="2:16" ht="40" x14ac:dyDescent="0.35">
      <c r="B46" s="4" t="s">
        <v>22</v>
      </c>
      <c r="C46" s="5" t="s">
        <v>23</v>
      </c>
      <c r="D46" s="6">
        <f t="shared" si="8"/>
        <v>145.68284901640502</v>
      </c>
      <c r="E46" s="6">
        <f>'Produção de Energia - Mai. 2023'!H15</f>
        <v>109.04121337599997</v>
      </c>
      <c r="F46" s="13">
        <f t="shared" si="5"/>
        <v>0.33603473866395817</v>
      </c>
      <c r="G46" s="6">
        <f t="shared" si="9"/>
        <v>313.38480587240497</v>
      </c>
      <c r="H46" s="6">
        <f>'Produção de Energia - Mai. 2023'!E25</f>
        <v>215.14497801999994</v>
      </c>
      <c r="I46" s="13">
        <f t="shared" si="6"/>
        <v>0.45662152450182969</v>
      </c>
      <c r="J46" s="6">
        <f t="shared" si="10"/>
        <v>701.63766616940495</v>
      </c>
      <c r="K46" s="6">
        <f>'Produção de Energia - Mai. 2023'!P15</f>
        <v>591.09279435299993</v>
      </c>
      <c r="L46" s="13">
        <f t="shared" si="7"/>
        <v>0.18701779631302307</v>
      </c>
    </row>
    <row r="47" spans="2:16" ht="20" x14ac:dyDescent="0.35">
      <c r="B47" s="4" t="s">
        <v>40</v>
      </c>
      <c r="C47" s="5" t="s">
        <v>41</v>
      </c>
      <c r="D47" s="6">
        <f t="shared" si="8"/>
        <v>71.822720145898003</v>
      </c>
      <c r="E47" s="6">
        <v>0</v>
      </c>
      <c r="F47" s="13" t="str">
        <f>IFERROR(D47/E47-1,"n.a.")</f>
        <v>n.a.</v>
      </c>
      <c r="G47" s="6">
        <f t="shared" si="9"/>
        <v>151.59435236571449</v>
      </c>
      <c r="H47" s="6">
        <v>0</v>
      </c>
      <c r="I47" s="13" t="str">
        <f>IFERROR(G47/H47-1,"n.a.")</f>
        <v>n.a.</v>
      </c>
      <c r="J47" s="6">
        <f t="shared" si="10"/>
        <v>372.50741633412753</v>
      </c>
      <c r="K47" s="6">
        <v>0</v>
      </c>
      <c r="L47" s="13" t="str">
        <f>IFERROR(J47/K47-1,"n.a.")</f>
        <v>n.a.</v>
      </c>
    </row>
    <row r="48" spans="2:16" ht="17.25" customHeight="1" x14ac:dyDescent="0.35">
      <c r="B48" s="8" t="s">
        <v>15</v>
      </c>
      <c r="C48" s="8"/>
      <c r="D48" s="9">
        <f>SUM(D43:D47)</f>
        <v>807.78179285386591</v>
      </c>
      <c r="E48" s="9">
        <f>SUM(E43:E47)</f>
        <v>580.53176875849988</v>
      </c>
      <c r="F48" s="14">
        <f>IFERROR(D48/E48-1,"n.a.")</f>
        <v>0.39145148693817933</v>
      </c>
      <c r="G48" s="9">
        <f>SUM(G43:G47)</f>
        <v>1493.1244624106826</v>
      </c>
      <c r="H48" s="9">
        <f>SUM(H43:H47)</f>
        <v>1022.773086412935</v>
      </c>
      <c r="I48" s="14">
        <f>IFERROR(G48/H48-1,"n.a.")</f>
        <v>0.45987852266171947</v>
      </c>
      <c r="J48" s="9">
        <f>SUM(J43:J47)</f>
        <v>3444.0478818370957</v>
      </c>
      <c r="K48" s="9">
        <f>SUM(K43:K47)</f>
        <v>2825.9374434550696</v>
      </c>
      <c r="L48" s="14">
        <f>IFERROR(J48/K48-1,"n.a.")</f>
        <v>0.21872757297355716</v>
      </c>
    </row>
    <row r="49" spans="1:14" s="35" customFormat="1" ht="20" x14ac:dyDescent="0.35">
      <c r="A49" s="33"/>
      <c r="B49" s="51" t="s">
        <v>90</v>
      </c>
      <c r="C49" s="34"/>
      <c r="D49" s="34"/>
      <c r="E49" s="34"/>
      <c r="F49" s="34"/>
      <c r="G49" s="34"/>
      <c r="H49" s="34"/>
      <c r="I49" s="34"/>
    </row>
    <row r="50" spans="1:14" ht="17.25" customHeight="1" x14ac:dyDescent="0.35">
      <c r="B50" s="15"/>
      <c r="C50" s="15"/>
      <c r="D50" s="16"/>
      <c r="E50" s="16"/>
      <c r="F50" s="16"/>
      <c r="G50" s="16"/>
      <c r="H50" s="16"/>
    </row>
    <row r="51" spans="1:14" ht="17.25" customHeight="1" x14ac:dyDescent="0.35">
      <c r="B51" s="46" t="s">
        <v>106</v>
      </c>
      <c r="C51" s="24"/>
      <c r="L51" s="31"/>
      <c r="M51" s="32"/>
      <c r="N51" s="32"/>
    </row>
    <row r="52" spans="1:14" ht="17.25" customHeight="1" x14ac:dyDescent="0.35">
      <c r="F52" s="55"/>
      <c r="M52" s="32"/>
      <c r="N52" s="32"/>
    </row>
    <row r="53" spans="1:14" ht="40" x14ac:dyDescent="0.35">
      <c r="B53" s="3" t="s">
        <v>2</v>
      </c>
      <c r="C53" s="2" t="s">
        <v>3</v>
      </c>
      <c r="D53" s="12">
        <v>45413</v>
      </c>
      <c r="E53" s="12">
        <v>45047</v>
      </c>
      <c r="F53" s="2" t="s">
        <v>28</v>
      </c>
      <c r="G53" s="2" t="s">
        <v>131</v>
      </c>
      <c r="H53" s="2" t="s">
        <v>133</v>
      </c>
      <c r="I53" s="2" t="s">
        <v>28</v>
      </c>
      <c r="J53" s="2" t="s">
        <v>50</v>
      </c>
      <c r="K53" s="2" t="s">
        <v>51</v>
      </c>
      <c r="L53" s="2" t="s">
        <v>28</v>
      </c>
    </row>
    <row r="54" spans="1:14" ht="20" x14ac:dyDescent="0.35">
      <c r="B54" s="4" t="s">
        <v>16</v>
      </c>
      <c r="C54" s="5" t="s">
        <v>17</v>
      </c>
      <c r="D54" s="6">
        <v>93.546439140225999</v>
      </c>
      <c r="E54" s="6">
        <v>120.59128782099998</v>
      </c>
      <c r="F54" s="13">
        <f>IFERROR(D54/E54-1,"n.a.")</f>
        <v>-0.22426867785770788</v>
      </c>
      <c r="G54" s="6">
        <v>150.570664350226</v>
      </c>
      <c r="H54" s="6">
        <v>186.97131784599998</v>
      </c>
      <c r="I54" s="13">
        <f t="shared" ref="I54:I58" si="11">IFERROR(G54/H54-1,"n.a.")</f>
        <v>-0.19468576204696586</v>
      </c>
      <c r="J54" s="6">
        <v>596.41004332322609</v>
      </c>
      <c r="K54" s="6">
        <v>611.25931666699989</v>
      </c>
      <c r="L54" s="13">
        <f t="shared" ref="L54:L58" si="12">IFERROR(J54/K54-1,"n.a.")</f>
        <v>-2.4292919451505579E-2</v>
      </c>
    </row>
    <row r="55" spans="1:14" ht="40" x14ac:dyDescent="0.35">
      <c r="B55" s="4" t="s">
        <v>26</v>
      </c>
      <c r="C55" s="5" t="s">
        <v>122</v>
      </c>
      <c r="D55" s="6">
        <v>363.65649997624291</v>
      </c>
      <c r="E55" s="6">
        <v>343.92786290499998</v>
      </c>
      <c r="F55" s="13">
        <f t="shared" ref="F55:F58" si="13">IFERROR(D55/E55-1,"n.a.")</f>
        <v>5.7362718171782401E-2</v>
      </c>
      <c r="G55" s="6">
        <v>633.76864343924308</v>
      </c>
      <c r="H55" s="6">
        <v>604.12997051699995</v>
      </c>
      <c r="I55" s="13">
        <f t="shared" si="11"/>
        <v>4.9060093636604574E-2</v>
      </c>
      <c r="J55" s="6">
        <v>1051.6383758367431</v>
      </c>
      <c r="K55" s="6">
        <v>1221.5921450720002</v>
      </c>
      <c r="L55" s="13">
        <f t="shared" si="12"/>
        <v>-0.13912480521495174</v>
      </c>
    </row>
    <row r="56" spans="1:14" ht="40" x14ac:dyDescent="0.35">
      <c r="B56" s="4" t="s">
        <v>27</v>
      </c>
      <c r="C56" s="5" t="s">
        <v>123</v>
      </c>
      <c r="D56" s="6">
        <v>25.988871957000001</v>
      </c>
      <c r="E56" s="6">
        <v>28.017627316999992</v>
      </c>
      <c r="F56" s="13">
        <f t="shared" si="13"/>
        <v>-7.2409963093806429E-2</v>
      </c>
      <c r="G56" s="6">
        <v>64.428180005999991</v>
      </c>
      <c r="H56" s="6">
        <v>60.884659291999995</v>
      </c>
      <c r="I56" s="13">
        <f t="shared" si="11"/>
        <v>5.8200550930332717E-2</v>
      </c>
      <c r="J56" s="6">
        <v>308.12291207249996</v>
      </c>
      <c r="K56" s="6">
        <v>332.08472083413437</v>
      </c>
      <c r="L56" s="13">
        <f t="shared" si="12"/>
        <v>-7.21557098485196E-2</v>
      </c>
    </row>
    <row r="57" spans="1:14" ht="40" x14ac:dyDescent="0.35">
      <c r="B57" s="4" t="s">
        <v>22</v>
      </c>
      <c r="C57" s="5" t="s">
        <v>23</v>
      </c>
      <c r="D57" s="6">
        <v>145.68284901640502</v>
      </c>
      <c r="E57" s="6">
        <v>109.04121337599997</v>
      </c>
      <c r="F57" s="13">
        <f t="shared" si="13"/>
        <v>0.33603473866395817</v>
      </c>
      <c r="G57" s="6">
        <v>313.38480587240497</v>
      </c>
      <c r="H57" s="6">
        <v>215.14497801999994</v>
      </c>
      <c r="I57" s="13">
        <f t="shared" si="11"/>
        <v>0.45662152450182969</v>
      </c>
      <c r="J57" s="6">
        <v>701.63766616940495</v>
      </c>
      <c r="K57" s="6">
        <v>591.09279435299993</v>
      </c>
      <c r="L57" s="13">
        <f t="shared" si="12"/>
        <v>0.18701779631302307</v>
      </c>
    </row>
    <row r="58" spans="1:14" ht="17.25" customHeight="1" x14ac:dyDescent="0.35">
      <c r="B58" s="8" t="s">
        <v>15</v>
      </c>
      <c r="C58" s="8"/>
      <c r="D58" s="9">
        <f>SUM(D54:D57)</f>
        <v>628.87466008987394</v>
      </c>
      <c r="E58" s="9">
        <f>SUM(E54:E57)</f>
        <v>601.577991419</v>
      </c>
      <c r="F58" s="14">
        <f t="shared" si="13"/>
        <v>4.5375111889460307E-2</v>
      </c>
      <c r="G58" s="9">
        <f>SUM(G54:G57)</f>
        <v>1162.1522936678741</v>
      </c>
      <c r="H58" s="9">
        <f>SUM(H54:H57)</f>
        <v>1067.1309256749998</v>
      </c>
      <c r="I58" s="60">
        <f t="shared" si="11"/>
        <v>8.9043776828761523E-2</v>
      </c>
      <c r="J58" s="9">
        <f>SUM(J54:J57)</f>
        <v>2657.808997401874</v>
      </c>
      <c r="K58" s="9">
        <f>SUM(K54:K57)</f>
        <v>2756.0289769261344</v>
      </c>
      <c r="L58" s="60">
        <f t="shared" si="12"/>
        <v>-3.5638224542111852E-2</v>
      </c>
    </row>
    <row r="59" spans="1:14" ht="17.25" customHeight="1" x14ac:dyDescent="0.35">
      <c r="B59" s="50" t="s">
        <v>89</v>
      </c>
      <c r="C59" s="15"/>
      <c r="D59" s="16"/>
      <c r="E59" s="16"/>
      <c r="F59" s="17"/>
      <c r="G59" s="16"/>
      <c r="H59" s="16"/>
      <c r="I59" s="17"/>
    </row>
    <row r="60" spans="1:14" ht="17.25" customHeight="1" x14ac:dyDescent="0.35">
      <c r="B60" s="15"/>
      <c r="C60" s="15"/>
      <c r="D60" s="16"/>
      <c r="E60" s="16"/>
      <c r="F60" s="16"/>
      <c r="G60" s="16"/>
      <c r="H60" s="16"/>
    </row>
    <row r="61" spans="1:14" ht="17.25" customHeight="1" x14ac:dyDescent="0.35">
      <c r="B61" s="46" t="s">
        <v>136</v>
      </c>
      <c r="C61" s="15"/>
      <c r="D61" s="16"/>
      <c r="E61" s="16"/>
      <c r="F61" s="16"/>
      <c r="G61" s="16"/>
      <c r="H61" s="36"/>
    </row>
    <row r="62" spans="1:14" ht="17.25" customHeight="1" x14ac:dyDescent="0.35">
      <c r="E62" s="23"/>
    </row>
    <row r="63" spans="1:14" ht="60" x14ac:dyDescent="0.35">
      <c r="B63" s="3" t="s">
        <v>2</v>
      </c>
      <c r="C63" s="2" t="s">
        <v>3</v>
      </c>
      <c r="D63" s="2" t="s">
        <v>30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</row>
    <row r="64" spans="1:14" ht="20" x14ac:dyDescent="0.35">
      <c r="B64" s="18" t="s">
        <v>16</v>
      </c>
      <c r="C64" s="5" t="s">
        <v>17</v>
      </c>
      <c r="D64" s="6">
        <v>3.8273182509999999</v>
      </c>
      <c r="E64" s="6">
        <v>4.7679190059999996</v>
      </c>
      <c r="F64" s="6">
        <v>7.8178994340000001</v>
      </c>
      <c r="G64" s="6">
        <v>1.0732090540000001</v>
      </c>
      <c r="H64" s="6">
        <v>1.691078004</v>
      </c>
      <c r="I64" s="6">
        <v>1.691078004</v>
      </c>
    </row>
    <row r="65" spans="2:10" ht="40" x14ac:dyDescent="0.35">
      <c r="B65" s="4" t="s">
        <v>43</v>
      </c>
      <c r="C65" s="5" t="s">
        <v>19</v>
      </c>
      <c r="D65" s="6">
        <v>15.447217177000001</v>
      </c>
      <c r="E65" s="6">
        <v>15.454579316</v>
      </c>
      <c r="F65" s="6">
        <v>19.733115331</v>
      </c>
      <c r="G65" s="6">
        <v>6.5839968310000003</v>
      </c>
      <c r="H65" s="6">
        <v>3.4220971439999999</v>
      </c>
      <c r="I65" s="6">
        <v>3.9282031169999998</v>
      </c>
      <c r="J65" s="26"/>
    </row>
    <row r="66" spans="2:10" ht="20" x14ac:dyDescent="0.35">
      <c r="B66" s="4" t="s">
        <v>120</v>
      </c>
      <c r="C66" s="5" t="s">
        <v>121</v>
      </c>
      <c r="D66" s="6">
        <v>0.1016865117</v>
      </c>
      <c r="E66" s="6">
        <v>1.1658492629999999</v>
      </c>
      <c r="F66" s="6">
        <v>0.24503380969999999</v>
      </c>
      <c r="G66" s="6">
        <v>1.2090831749999999E-2</v>
      </c>
      <c r="H66" s="6">
        <v>5.9195575879999997E-2</v>
      </c>
      <c r="I66" s="6">
        <v>5.9195575879999997E-2</v>
      </c>
    </row>
    <row r="67" spans="2:10" ht="40" x14ac:dyDescent="0.35">
      <c r="B67" s="4" t="s">
        <v>22</v>
      </c>
      <c r="C67" s="5" t="s">
        <v>23</v>
      </c>
      <c r="D67" s="6">
        <v>5.3554429590000003</v>
      </c>
      <c r="E67" s="6">
        <v>4.6547592340000001</v>
      </c>
      <c r="F67" s="6">
        <v>12.348686121</v>
      </c>
      <c r="G67" s="6">
        <v>0.46327912139999999</v>
      </c>
      <c r="H67" s="6">
        <v>3.6737860489999998</v>
      </c>
      <c r="I67" s="6">
        <v>3.6737860489999998</v>
      </c>
    </row>
    <row r="68" spans="2:10" ht="20" x14ac:dyDescent="0.35">
      <c r="B68" s="4" t="s">
        <v>40</v>
      </c>
      <c r="C68" s="5" t="s">
        <v>41</v>
      </c>
      <c r="D68" s="6">
        <v>2.7180623650000002</v>
      </c>
      <c r="E68" s="6">
        <v>2.8466657359999998</v>
      </c>
      <c r="F68" s="6">
        <v>4.9014712999999999</v>
      </c>
      <c r="G68" s="6">
        <v>0.7622731667</v>
      </c>
      <c r="H68" s="6">
        <v>1.088333075</v>
      </c>
      <c r="I68" s="6">
        <v>1.088333075</v>
      </c>
    </row>
    <row r="69" spans="2:10" ht="17.25" customHeight="1" x14ac:dyDescent="0.35">
      <c r="B69" s="19"/>
      <c r="C69" s="8"/>
      <c r="D69" s="10"/>
      <c r="E69" s="10"/>
      <c r="F69" s="10"/>
      <c r="G69" s="10"/>
      <c r="H69" s="10"/>
      <c r="I69" s="10"/>
    </row>
    <row r="70" spans="2:10" ht="17.25" customHeight="1" x14ac:dyDescent="0.35">
      <c r="B70" s="1" t="s">
        <v>119</v>
      </c>
      <c r="C70" s="20"/>
      <c r="D70" s="20"/>
      <c r="E70" s="20"/>
      <c r="F70" s="20"/>
      <c r="G70" s="20"/>
      <c r="H70" s="20"/>
      <c r="I70" s="20"/>
    </row>
    <row r="72" spans="2:10" ht="17.25" customHeight="1" x14ac:dyDescent="0.85">
      <c r="B72" s="24"/>
      <c r="C72" s="24"/>
      <c r="E72" s="26"/>
      <c r="G72" s="37"/>
    </row>
    <row r="73" spans="2:10" ht="17.25" customHeight="1" x14ac:dyDescent="0.35">
      <c r="E73" s="23"/>
    </row>
    <row r="74" spans="2:10" ht="49" customHeight="1" x14ac:dyDescent="0.35">
      <c r="B74" s="15"/>
      <c r="C74" s="38"/>
      <c r="D74" s="38"/>
      <c r="E74" s="38"/>
      <c r="F74" s="38"/>
      <c r="G74" s="38"/>
      <c r="H74" s="38"/>
      <c r="I74" s="38"/>
    </row>
    <row r="75" spans="2:10" ht="26.25" customHeight="1" x14ac:dyDescent="0.35">
      <c r="B75" s="39"/>
      <c r="C75" s="40"/>
      <c r="D75" s="41"/>
      <c r="E75" s="41"/>
      <c r="F75" s="41"/>
      <c r="G75" s="41"/>
      <c r="H75" s="41"/>
      <c r="I75" s="41"/>
    </row>
    <row r="76" spans="2:10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10" ht="26.25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33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17.25" customHeight="1" x14ac:dyDescent="0.35">
      <c r="B79" s="44"/>
      <c r="C79" s="15"/>
      <c r="D79" s="45"/>
      <c r="E79" s="45"/>
      <c r="F79" s="45"/>
      <c r="G79" s="45"/>
      <c r="H79" s="45"/>
      <c r="I79" s="45"/>
    </row>
    <row r="80" spans="2:10" ht="17.25" customHeight="1" x14ac:dyDescent="0.35">
      <c r="B80" s="81"/>
      <c r="C80" s="81"/>
      <c r="D80" s="81"/>
      <c r="E80" s="81"/>
      <c r="F80" s="81"/>
      <c r="G80" s="81"/>
      <c r="H80" s="81"/>
      <c r="I80" s="81"/>
    </row>
    <row r="82" spans="2:9" ht="17.25" customHeight="1" x14ac:dyDescent="0.85">
      <c r="B82" s="24"/>
      <c r="C82" s="24"/>
      <c r="E82" s="26"/>
      <c r="G82" s="37"/>
    </row>
    <row r="83" spans="2:9" ht="17.25" customHeight="1" x14ac:dyDescent="0.35">
      <c r="E83" s="23"/>
    </row>
    <row r="84" spans="2:9" ht="49" customHeight="1" x14ac:dyDescent="0.35">
      <c r="B84" s="15"/>
      <c r="C84" s="38"/>
      <c r="D84" s="38"/>
      <c r="E84" s="38"/>
      <c r="F84" s="38"/>
      <c r="G84" s="38"/>
      <c r="H84" s="38"/>
      <c r="I84" s="38"/>
    </row>
    <row r="85" spans="2:9" ht="26.15" customHeight="1" x14ac:dyDescent="0.35">
      <c r="B85" s="39"/>
      <c r="C85" s="40"/>
      <c r="D85" s="41"/>
      <c r="E85" s="41"/>
      <c r="F85" s="41"/>
      <c r="G85" s="41"/>
      <c r="H85" s="41"/>
      <c r="I85" s="41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26.25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33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17.25" customHeight="1" x14ac:dyDescent="0.35">
      <c r="B89" s="44"/>
      <c r="C89" s="15"/>
      <c r="D89" s="45"/>
      <c r="E89" s="45"/>
      <c r="F89" s="45"/>
      <c r="G89" s="45"/>
      <c r="H89" s="45"/>
      <c r="I89" s="45"/>
    </row>
    <row r="90" spans="2:9" ht="17.25" customHeight="1" x14ac:dyDescent="0.35">
      <c r="B90" s="81"/>
      <c r="C90" s="81"/>
      <c r="D90" s="81"/>
      <c r="E90" s="81"/>
      <c r="F90" s="81"/>
      <c r="G90" s="81"/>
      <c r="H90" s="81"/>
      <c r="I90" s="81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4:F36 D32 D33:E33 E3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7EDE-EC9F-4E22-9612-3084EF40F4CF}">
  <dimension ref="A7:S90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91</v>
      </c>
      <c r="C10" s="24"/>
    </row>
    <row r="11" spans="2:3" ht="17.25" customHeight="1" x14ac:dyDescent="0.35">
      <c r="B11" s="56" t="s">
        <v>92</v>
      </c>
      <c r="C11" s="24"/>
    </row>
    <row r="12" spans="2:3" ht="17.25" customHeight="1" x14ac:dyDescent="0.35">
      <c r="B12" s="56" t="s">
        <v>93</v>
      </c>
      <c r="C12" s="24"/>
    </row>
    <row r="13" spans="2:3" ht="17.25" customHeight="1" x14ac:dyDescent="0.35">
      <c r="B13" s="56" t="s">
        <v>94</v>
      </c>
      <c r="C13" s="24"/>
    </row>
    <row r="14" spans="2:3" ht="17.25" customHeight="1" x14ac:dyDescent="0.35">
      <c r="B14" s="56" t="s">
        <v>118</v>
      </c>
      <c r="C14" s="24"/>
    </row>
    <row r="15" spans="2:3" ht="17.25" customHeight="1" x14ac:dyDescent="0.35">
      <c r="B15" s="50" t="s">
        <v>86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95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87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>
        <v>57.024987734798991</v>
      </c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502.86436670779898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>
        <v>342.36464703652899</v>
      </c>
      <c r="H21" s="6"/>
      <c r="I21" s="6"/>
      <c r="J21" s="6"/>
      <c r="K21" s="6"/>
      <c r="L21" s="6"/>
      <c r="M21" s="6"/>
      <c r="N21" s="6"/>
      <c r="O21" s="6"/>
      <c r="P21" s="7">
        <f t="shared" si="0"/>
        <v>994.58803115802903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>
        <v>38.776402738000002</v>
      </c>
      <c r="H22" s="6"/>
      <c r="I22" s="6"/>
      <c r="J22" s="6"/>
      <c r="K22" s="6"/>
      <c r="L22" s="6"/>
      <c r="M22" s="6"/>
      <c r="N22" s="6"/>
      <c r="O22" s="6"/>
      <c r="P22" s="7">
        <f t="shared" si="0"/>
        <v>282.47113480450002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>
        <v>167.71391947235301</v>
      </c>
      <c r="H23" s="6"/>
      <c r="I23" s="6"/>
      <c r="J23" s="6"/>
      <c r="K23" s="6"/>
      <c r="L23" s="6"/>
      <c r="M23" s="6"/>
      <c r="N23" s="6"/>
      <c r="O23" s="6"/>
      <c r="P23" s="7">
        <f t="shared" si="0"/>
        <v>555.96677976935291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>
        <v>79.771632219816496</v>
      </c>
      <c r="H24" s="6"/>
      <c r="I24" s="6"/>
      <c r="J24" s="6"/>
      <c r="K24" s="6"/>
      <c r="L24" s="6"/>
      <c r="M24" s="6"/>
      <c r="N24" s="6"/>
      <c r="O24" s="6"/>
      <c r="P24" s="7">
        <f>SUM(D24:O24)</f>
        <v>300.68469618822951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685.65158920149747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2636.5750086279104</v>
      </c>
    </row>
    <row r="26" spans="2:19" s="30" customFormat="1" ht="17.25" customHeight="1" x14ac:dyDescent="0.35">
      <c r="B26" s="1" t="s">
        <v>88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12">
        <v>45383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57.024987734798991</v>
      </c>
      <c r="F32" s="6">
        <f>SUM(J20:L20)</f>
        <v>0</v>
      </c>
      <c r="G32" s="6">
        <f>SUM(M20:O20)</f>
        <v>0</v>
      </c>
      <c r="H32" s="7">
        <f>SUM(D32:G32)</f>
        <v>502.86436670779898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2:16" ht="40" x14ac:dyDescent="0.35">
      <c r="B33" s="4" t="s">
        <v>18</v>
      </c>
      <c r="C33" s="5" t="s">
        <v>19</v>
      </c>
      <c r="D33" s="6">
        <f>SUM(D21:F21)</f>
        <v>652.22338412150009</v>
      </c>
      <c r="E33" s="6">
        <f>SUM(G21:I21)</f>
        <v>342.36464703652899</v>
      </c>
      <c r="F33" s="6">
        <f>SUM(J21:L21)</f>
        <v>0</v>
      </c>
      <c r="G33" s="6">
        <f>SUM(M21:O21)</f>
        <v>0</v>
      </c>
      <c r="H33" s="7">
        <f t="shared" ref="H33:H36" si="2">SUM(D33:G33)</f>
        <v>994.58803115802903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2:16" ht="40" x14ac:dyDescent="0.35">
      <c r="B34" s="4" t="s">
        <v>20</v>
      </c>
      <c r="C34" s="5" t="s">
        <v>21</v>
      </c>
      <c r="D34" s="6">
        <f>SUM(D22:F22)</f>
        <v>243.69473206649999</v>
      </c>
      <c r="E34" s="6">
        <f>SUM(G22:I22)</f>
        <v>38.776402738000002</v>
      </c>
      <c r="F34" s="6">
        <f>SUM(J22:L22)</f>
        <v>0</v>
      </c>
      <c r="G34" s="6">
        <f>SUM(M22:O22)</f>
        <v>0</v>
      </c>
      <c r="H34" s="7">
        <f t="shared" si="2"/>
        <v>282.47113480450002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2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167.71391947235301</v>
      </c>
      <c r="F35" s="6">
        <f>SUM(J23:L23)</f>
        <v>0</v>
      </c>
      <c r="G35" s="6">
        <f>SUM(M23:O23)</f>
        <v>0</v>
      </c>
      <c r="H35" s="7">
        <f t="shared" si="2"/>
        <v>555.96677976935291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2:16" ht="2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79.771632219816496</v>
      </c>
      <c r="F36" s="6">
        <f>SUM(J24:L24)</f>
        <v>0</v>
      </c>
      <c r="G36" s="6">
        <f>SUM(M24:O24)</f>
        <v>0</v>
      </c>
      <c r="H36" s="7">
        <f t="shared" si="2"/>
        <v>300.68469618822951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2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685.65158920149747</v>
      </c>
      <c r="F37" s="9">
        <f t="shared" si="4"/>
        <v>0</v>
      </c>
      <c r="G37" s="9">
        <f t="shared" si="4"/>
        <v>0</v>
      </c>
      <c r="H37" s="9">
        <f t="shared" si="4"/>
        <v>2636.5750086279104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2:16" ht="17.25" customHeight="1" x14ac:dyDescent="0.35">
      <c r="B38" s="1" t="s">
        <v>124</v>
      </c>
      <c r="C38" s="15"/>
      <c r="D38" s="16"/>
      <c r="E38" s="16"/>
      <c r="F38" s="16"/>
      <c r="G38" s="16"/>
      <c r="H38" s="16"/>
      <c r="J38" s="80"/>
      <c r="K38" s="66"/>
      <c r="L38" s="17"/>
      <c r="M38" s="17"/>
      <c r="N38" s="17"/>
      <c r="O38" s="17"/>
      <c r="P38" s="17"/>
    </row>
    <row r="39" spans="2:16" ht="17.25" customHeight="1" x14ac:dyDescent="0.35">
      <c r="D39" s="52"/>
      <c r="E39" s="52"/>
      <c r="F39" s="52"/>
      <c r="G39" s="52"/>
      <c r="I39" s="31"/>
      <c r="O39" s="53"/>
    </row>
    <row r="40" spans="2:16" ht="17.25" customHeight="1" x14ac:dyDescent="0.35">
      <c r="B40" s="46" t="s">
        <v>125</v>
      </c>
      <c r="C40" s="24"/>
      <c r="L40" s="31"/>
      <c r="M40" s="32"/>
      <c r="N40" s="32"/>
      <c r="O40" s="53"/>
    </row>
    <row r="41" spans="2:16" ht="17.25" customHeight="1" x14ac:dyDescent="0.35">
      <c r="M41" s="32"/>
      <c r="N41" s="32"/>
      <c r="O41" s="53"/>
    </row>
    <row r="42" spans="2:16" ht="40" x14ac:dyDescent="0.35">
      <c r="B42" s="3" t="s">
        <v>2</v>
      </c>
      <c r="C42" s="2" t="s">
        <v>3</v>
      </c>
      <c r="D42" s="12">
        <v>45383</v>
      </c>
      <c r="E42" s="12">
        <v>45017</v>
      </c>
      <c r="F42" s="2" t="s">
        <v>28</v>
      </c>
      <c r="G42" s="2" t="s">
        <v>50</v>
      </c>
      <c r="H42" s="2" t="s">
        <v>51</v>
      </c>
      <c r="I42" s="2" t="s">
        <v>28</v>
      </c>
      <c r="L42" s="54"/>
    </row>
    <row r="43" spans="2:16" ht="20" x14ac:dyDescent="0.35">
      <c r="B43" s="4" t="s">
        <v>16</v>
      </c>
      <c r="C43" s="5" t="s">
        <v>17</v>
      </c>
      <c r="D43" s="6">
        <v>57.024987734798991</v>
      </c>
      <c r="E43" s="6">
        <v>66.380030024999996</v>
      </c>
      <c r="F43" s="13">
        <f t="shared" ref="F43:F46" si="5">IFERROR(D43/E43-1,"n.a.")</f>
        <v>-0.14093157666059686</v>
      </c>
      <c r="G43" s="6">
        <f>P20</f>
        <v>502.86436670779898</v>
      </c>
      <c r="H43" s="6">
        <f>'Produção de Energia - Abr. 2023'!P12</f>
        <v>490.66802884599991</v>
      </c>
      <c r="I43" s="13">
        <f t="shared" ref="I43:I46" si="6">IFERROR(G43/H43-1,"n.a.")</f>
        <v>2.4856597831498295E-2</v>
      </c>
      <c r="L43" s="54"/>
    </row>
    <row r="44" spans="2:16" ht="40" x14ac:dyDescent="0.35">
      <c r="B44" s="4" t="s">
        <v>18</v>
      </c>
      <c r="C44" s="5" t="s">
        <v>19</v>
      </c>
      <c r="D44" s="6">
        <v>342.36464703652899</v>
      </c>
      <c r="E44" s="6">
        <v>208.775718702435</v>
      </c>
      <c r="F44" s="13">
        <f t="shared" si="5"/>
        <v>0.6398681281729719</v>
      </c>
      <c r="G44" s="6">
        <f>P21</f>
        <v>994.58803115802903</v>
      </c>
      <c r="H44" s="6">
        <f>'Produção de Energia - Abr. 2023'!P13</f>
        <v>940.50419904843511</v>
      </c>
      <c r="I44" s="13">
        <f t="shared" si="6"/>
        <v>5.7505146882186997E-2</v>
      </c>
      <c r="L44" s="54"/>
    </row>
    <row r="45" spans="2:16" ht="40" x14ac:dyDescent="0.35">
      <c r="B45" s="4" t="s">
        <v>27</v>
      </c>
      <c r="C45" s="5" t="s">
        <v>21</v>
      </c>
      <c r="D45" s="6">
        <v>38.776402738000002</v>
      </c>
      <c r="E45" s="6">
        <v>60.981804283000002</v>
      </c>
      <c r="F45" s="13">
        <f t="shared" si="5"/>
        <v>-0.36413159312162624</v>
      </c>
      <c r="G45" s="6">
        <f>P22</f>
        <v>282.47113480450002</v>
      </c>
      <c r="H45" s="6">
        <f>'Produção de Energia - Abr. 2023'!P14</f>
        <v>332.18186582513442</v>
      </c>
      <c r="I45" s="13">
        <f t="shared" si="6"/>
        <v>-0.14964914143387609</v>
      </c>
      <c r="L45" s="54"/>
    </row>
    <row r="46" spans="2:16" ht="40" x14ac:dyDescent="0.35">
      <c r="B46" s="4" t="s">
        <v>22</v>
      </c>
      <c r="C46" s="5" t="s">
        <v>23</v>
      </c>
      <c r="D46" s="6">
        <v>167.71391947235301</v>
      </c>
      <c r="E46" s="6">
        <v>106.10376464399997</v>
      </c>
      <c r="F46" s="13">
        <f t="shared" si="5"/>
        <v>0.58065946137790525</v>
      </c>
      <c r="G46" s="6">
        <f>P23</f>
        <v>555.96677976935291</v>
      </c>
      <c r="H46" s="6">
        <f>'Produção de Energia - Abr. 2023'!P15</f>
        <v>482.05158097699996</v>
      </c>
      <c r="I46" s="13">
        <f t="shared" si="6"/>
        <v>0.15333462581440971</v>
      </c>
    </row>
    <row r="47" spans="2:16" ht="20" x14ac:dyDescent="0.35">
      <c r="B47" s="4" t="s">
        <v>40</v>
      </c>
      <c r="C47" s="5" t="s">
        <v>41</v>
      </c>
      <c r="D47" s="6">
        <v>79.771632219816496</v>
      </c>
      <c r="E47" s="6">
        <v>0</v>
      </c>
      <c r="F47" s="13" t="str">
        <f>IFERROR(D47/E47-1,"n.a.")</f>
        <v>n.a.</v>
      </c>
      <c r="G47" s="6">
        <f>P24</f>
        <v>300.68469618822951</v>
      </c>
      <c r="H47" s="6">
        <v>0</v>
      </c>
      <c r="I47" s="13" t="str">
        <f>IFERROR(G47/H47-1,"n.a.")</f>
        <v>n.a.</v>
      </c>
    </row>
    <row r="48" spans="2:16" ht="17.25" customHeight="1" x14ac:dyDescent="0.35">
      <c r="B48" s="8" t="s">
        <v>15</v>
      </c>
      <c r="C48" s="8"/>
      <c r="D48" s="9">
        <f>SUM(D43:D47)</f>
        <v>685.65158920149747</v>
      </c>
      <c r="E48" s="9">
        <f>SUM(E43:E47)</f>
        <v>442.24131765443497</v>
      </c>
      <c r="F48" s="14">
        <f>IFERROR(D48/E48-1,"n.a.")</f>
        <v>0.55040147048689381</v>
      </c>
      <c r="G48" s="9">
        <f>SUM(G43:G47)</f>
        <v>2636.5750086279104</v>
      </c>
      <c r="H48" s="9">
        <f>SUM(H43:H47)</f>
        <v>2245.4056746965693</v>
      </c>
      <c r="I48" s="14">
        <f>IFERROR(G48/H48-1,"n.a.")</f>
        <v>0.17420875806070169</v>
      </c>
    </row>
    <row r="49" spans="1:14" s="35" customFormat="1" ht="20" x14ac:dyDescent="0.35">
      <c r="A49" s="33"/>
      <c r="B49" s="51" t="s">
        <v>90</v>
      </c>
      <c r="C49" s="34"/>
      <c r="D49" s="34"/>
      <c r="E49" s="34"/>
      <c r="F49" s="34"/>
      <c r="G49" s="34"/>
      <c r="H49" s="34"/>
      <c r="I49" s="34"/>
    </row>
    <row r="50" spans="1:14" ht="17.25" customHeight="1" x14ac:dyDescent="0.35">
      <c r="B50" s="15"/>
      <c r="C50" s="15"/>
      <c r="D50" s="16"/>
      <c r="E50" s="16"/>
      <c r="F50" s="16"/>
      <c r="G50" s="16"/>
      <c r="H50" s="16"/>
    </row>
    <row r="51" spans="1:14" ht="17.25" customHeight="1" x14ac:dyDescent="0.35">
      <c r="B51" s="46" t="s">
        <v>106</v>
      </c>
      <c r="C51" s="24"/>
      <c r="L51" s="31"/>
      <c r="M51" s="32"/>
      <c r="N51" s="32"/>
    </row>
    <row r="52" spans="1:14" ht="17.25" customHeight="1" x14ac:dyDescent="0.35">
      <c r="F52" s="55"/>
      <c r="M52" s="32"/>
      <c r="N52" s="32"/>
    </row>
    <row r="53" spans="1:14" ht="40" x14ac:dyDescent="0.35">
      <c r="B53" s="3" t="s">
        <v>2</v>
      </c>
      <c r="C53" s="2" t="s">
        <v>3</v>
      </c>
      <c r="D53" s="12">
        <v>45383</v>
      </c>
      <c r="E53" s="12">
        <v>45017</v>
      </c>
      <c r="F53" s="2" t="s">
        <v>28</v>
      </c>
      <c r="G53" s="2" t="s">
        <v>50</v>
      </c>
      <c r="H53" s="2" t="s">
        <v>51</v>
      </c>
      <c r="I53" s="2" t="s">
        <v>28</v>
      </c>
    </row>
    <row r="54" spans="1:14" ht="20" x14ac:dyDescent="0.35">
      <c r="B54" s="4" t="s">
        <v>16</v>
      </c>
      <c r="C54" s="5" t="s">
        <v>17</v>
      </c>
      <c r="D54" s="6">
        <v>57.024987734798991</v>
      </c>
      <c r="E54" s="6">
        <v>66.380030024999996</v>
      </c>
      <c r="F54" s="13">
        <f>IFERROR(D54/E54-1,"n.a.")</f>
        <v>-0.14093157666059686</v>
      </c>
      <c r="G54" s="6">
        <v>502.86436670779898</v>
      </c>
      <c r="H54" s="6">
        <v>490.66802884599991</v>
      </c>
      <c r="I54" s="13">
        <f t="shared" ref="I54:I58" si="7">IFERROR(G54/H54-1,"n.a.")</f>
        <v>2.4856597831498295E-2</v>
      </c>
    </row>
    <row r="55" spans="1:14" ht="40" x14ac:dyDescent="0.35">
      <c r="B55" s="4" t="s">
        <v>26</v>
      </c>
      <c r="C55" s="5" t="s">
        <v>122</v>
      </c>
      <c r="D55" s="6">
        <v>270.08671437306299</v>
      </c>
      <c r="E55" s="6">
        <v>260.20210761199996</v>
      </c>
      <c r="F55" s="13">
        <f t="shared" ref="F55:F58" si="8">IFERROR(D55/E55-1,"n.a.")</f>
        <v>3.7988188688319324E-2</v>
      </c>
      <c r="G55" s="6">
        <v>687.95644677056316</v>
      </c>
      <c r="H55" s="6">
        <v>877.66428216700012</v>
      </c>
      <c r="I55" s="13">
        <f t="shared" si="7"/>
        <v>-0.21615079848987151</v>
      </c>
    </row>
    <row r="56" spans="1:14" ht="40" x14ac:dyDescent="0.35">
      <c r="B56" s="4" t="s">
        <v>27</v>
      </c>
      <c r="C56" s="5" t="s">
        <v>123</v>
      </c>
      <c r="D56" s="6">
        <v>38.776402738000002</v>
      </c>
      <c r="E56" s="6">
        <v>32.867031975000003</v>
      </c>
      <c r="F56" s="13">
        <f t="shared" si="8"/>
        <v>0.17979630066672603</v>
      </c>
      <c r="G56" s="6">
        <v>282.47113480450002</v>
      </c>
      <c r="H56" s="6">
        <v>304.06709351713448</v>
      </c>
      <c r="I56" s="13">
        <f t="shared" si="7"/>
        <v>-7.1023662780587915E-2</v>
      </c>
    </row>
    <row r="57" spans="1:14" ht="40" x14ac:dyDescent="0.35">
      <c r="B57" s="4" t="s">
        <v>22</v>
      </c>
      <c r="C57" s="5" t="s">
        <v>23</v>
      </c>
      <c r="D57" s="6">
        <v>167.71391947235301</v>
      </c>
      <c r="E57" s="6">
        <v>106.10376464399997</v>
      </c>
      <c r="F57" s="13">
        <f t="shared" si="8"/>
        <v>0.58065946137790525</v>
      </c>
      <c r="G57" s="6">
        <v>555.96677976935314</v>
      </c>
      <c r="H57" s="6">
        <v>482.05158097699996</v>
      </c>
      <c r="I57" s="13">
        <f t="shared" si="7"/>
        <v>0.15333462581441037</v>
      </c>
    </row>
    <row r="58" spans="1:14" ht="17.25" customHeight="1" x14ac:dyDescent="0.35">
      <c r="B58" s="8" t="s">
        <v>15</v>
      </c>
      <c r="C58" s="8"/>
      <c r="D58" s="9">
        <f>SUM(D54:D57)</f>
        <v>533.60202431821494</v>
      </c>
      <c r="E58" s="9">
        <f>SUM(E54:E57)</f>
        <v>465.55293425599996</v>
      </c>
      <c r="F58" s="14">
        <f t="shared" si="8"/>
        <v>0.14616831955095333</v>
      </c>
      <c r="G58" s="9">
        <f>SUM(G54:G57)</f>
        <v>2029.2587280522152</v>
      </c>
      <c r="H58" s="9">
        <f>SUM(H54:H57)</f>
        <v>2154.4509855071346</v>
      </c>
      <c r="I58" s="60">
        <f t="shared" si="7"/>
        <v>-5.810865890989414E-2</v>
      </c>
    </row>
    <row r="59" spans="1:14" ht="17.25" customHeight="1" x14ac:dyDescent="0.35">
      <c r="B59" s="50" t="s">
        <v>89</v>
      </c>
      <c r="C59" s="15"/>
      <c r="D59" s="16"/>
      <c r="E59" s="16"/>
      <c r="F59" s="17"/>
      <c r="G59" s="16"/>
      <c r="H59" s="16"/>
      <c r="I59" s="17"/>
    </row>
    <row r="60" spans="1:14" ht="17.25" customHeight="1" x14ac:dyDescent="0.35">
      <c r="B60" s="15"/>
      <c r="C60" s="15"/>
      <c r="D60" s="16"/>
      <c r="E60" s="16"/>
      <c r="F60" s="16"/>
      <c r="G60" s="16"/>
      <c r="H60" s="16"/>
    </row>
    <row r="61" spans="1:14" ht="17.25" customHeight="1" x14ac:dyDescent="0.35">
      <c r="B61" s="46" t="s">
        <v>110</v>
      </c>
      <c r="C61" s="15"/>
      <c r="D61" s="16"/>
      <c r="E61" s="16"/>
      <c r="F61" s="16"/>
      <c r="G61" s="16"/>
      <c r="H61" s="36"/>
    </row>
    <row r="62" spans="1:14" ht="17.25" customHeight="1" x14ac:dyDescent="0.35">
      <c r="E62" s="23"/>
    </row>
    <row r="63" spans="1:14" ht="60" x14ac:dyDescent="0.35">
      <c r="B63" s="3" t="s">
        <v>2</v>
      </c>
      <c r="C63" s="2" t="s">
        <v>3</v>
      </c>
      <c r="D63" s="2" t="s">
        <v>30</v>
      </c>
      <c r="E63" s="2" t="s">
        <v>31</v>
      </c>
      <c r="F63" s="2" t="s">
        <v>32</v>
      </c>
      <c r="G63" s="2" t="s">
        <v>33</v>
      </c>
      <c r="H63" s="2" t="s">
        <v>34</v>
      </c>
      <c r="I63" s="2" t="s">
        <v>35</v>
      </c>
    </row>
    <row r="64" spans="1:14" ht="20" x14ac:dyDescent="0.35">
      <c r="B64" s="18" t="s">
        <v>16</v>
      </c>
      <c r="C64" s="5" t="s">
        <v>17</v>
      </c>
      <c r="D64" s="6">
        <v>2.0714684139999999</v>
      </c>
      <c r="E64" s="6">
        <v>3.588482731</v>
      </c>
      <c r="F64" s="6">
        <v>5.8037183399999996</v>
      </c>
      <c r="G64" s="6">
        <v>0.25352537920000001</v>
      </c>
      <c r="H64" s="6">
        <v>1.1988340340000001</v>
      </c>
      <c r="I64" s="6">
        <v>1.1988340340000001</v>
      </c>
    </row>
    <row r="65" spans="2:10" ht="40" x14ac:dyDescent="0.35">
      <c r="B65" s="4" t="s">
        <v>43</v>
      </c>
      <c r="C65" s="5" t="s">
        <v>19</v>
      </c>
      <c r="D65" s="6">
        <v>10.904479372000001</v>
      </c>
      <c r="E65" s="6">
        <v>13.340671994999999</v>
      </c>
      <c r="F65" s="6">
        <v>18.742466607000001</v>
      </c>
      <c r="G65" s="6">
        <v>2.4876898490000001</v>
      </c>
      <c r="H65" s="6">
        <v>4.534481113</v>
      </c>
      <c r="I65" s="6">
        <v>4.7931699800000001</v>
      </c>
      <c r="J65" s="26"/>
    </row>
    <row r="66" spans="2:10" ht="20" x14ac:dyDescent="0.35">
      <c r="B66" s="4" t="s">
        <v>120</v>
      </c>
      <c r="C66" s="5" t="s">
        <v>121</v>
      </c>
      <c r="D66" s="6">
        <v>7.1821550400000003E-2</v>
      </c>
      <c r="E66" s="6">
        <v>1.254980923</v>
      </c>
      <c r="F66" s="6">
        <v>0.23491273109999999</v>
      </c>
      <c r="G66" s="6">
        <v>1.35425562E-2</v>
      </c>
      <c r="H66" s="6">
        <v>4.8950614839999997E-2</v>
      </c>
      <c r="I66" s="6">
        <v>4.8950614839999997E-2</v>
      </c>
    </row>
    <row r="67" spans="2:10" ht="40" x14ac:dyDescent="0.35">
      <c r="B67" s="4" t="s">
        <v>22</v>
      </c>
      <c r="C67" s="5" t="s">
        <v>23</v>
      </c>
      <c r="D67" s="6">
        <v>6.2783431969999999</v>
      </c>
      <c r="E67" s="6">
        <v>5.040722444</v>
      </c>
      <c r="F67" s="6">
        <v>13.924945341999999</v>
      </c>
      <c r="G67" s="6">
        <v>1.1051113690000001</v>
      </c>
      <c r="H67" s="6">
        <v>3.8783168240000001</v>
      </c>
      <c r="I67" s="6">
        <v>3.8783168240000001</v>
      </c>
    </row>
    <row r="68" spans="2:10" ht="20" x14ac:dyDescent="0.35">
      <c r="B68" s="4" t="s">
        <v>40</v>
      </c>
      <c r="C68" s="5" t="s">
        <v>41</v>
      </c>
      <c r="D68" s="6">
        <v>3.4383183819999998</v>
      </c>
      <c r="E68" s="6">
        <v>3.2861093769999998</v>
      </c>
      <c r="F68" s="6">
        <v>6.0998330000000003</v>
      </c>
      <c r="G68" s="6">
        <v>0.92854283329999998</v>
      </c>
      <c r="H68" s="6">
        <v>1.3189774190000001</v>
      </c>
      <c r="I68" s="6">
        <v>1.3189774190000001</v>
      </c>
    </row>
    <row r="69" spans="2:10" ht="17.25" customHeight="1" x14ac:dyDescent="0.35">
      <c r="B69" s="19"/>
      <c r="C69" s="8"/>
      <c r="D69" s="10"/>
      <c r="E69" s="10"/>
      <c r="F69" s="10"/>
      <c r="G69" s="10"/>
      <c r="H69" s="10"/>
      <c r="I69" s="10"/>
    </row>
    <row r="70" spans="2:10" ht="17.25" customHeight="1" x14ac:dyDescent="0.35">
      <c r="B70" s="1" t="s">
        <v>119</v>
      </c>
      <c r="C70" s="20"/>
      <c r="D70" s="20"/>
      <c r="E70" s="20"/>
      <c r="F70" s="20"/>
      <c r="G70" s="20"/>
      <c r="H70" s="20"/>
      <c r="I70" s="20"/>
    </row>
    <row r="72" spans="2:10" ht="17.25" customHeight="1" x14ac:dyDescent="0.85">
      <c r="B72" s="24"/>
      <c r="C72" s="24"/>
      <c r="E72" s="26"/>
      <c r="G72" s="37"/>
    </row>
    <row r="73" spans="2:10" ht="17.25" customHeight="1" x14ac:dyDescent="0.35">
      <c r="E73" s="23"/>
    </row>
    <row r="74" spans="2:10" ht="49" customHeight="1" x14ac:dyDescent="0.35">
      <c r="B74" s="15"/>
      <c r="C74" s="38"/>
      <c r="D74" s="38"/>
      <c r="E74" s="38"/>
      <c r="F74" s="38"/>
      <c r="G74" s="38"/>
      <c r="H74" s="38"/>
      <c r="I74" s="38"/>
    </row>
    <row r="75" spans="2:10" ht="26.25" customHeight="1" x14ac:dyDescent="0.35">
      <c r="B75" s="39"/>
      <c r="C75" s="40"/>
      <c r="D75" s="41"/>
      <c r="E75" s="41"/>
      <c r="F75" s="41"/>
      <c r="G75" s="41"/>
      <c r="H75" s="41"/>
      <c r="I75" s="41"/>
    </row>
    <row r="76" spans="2:10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10" ht="26.25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10" ht="33" customHeight="1" x14ac:dyDescent="0.35">
      <c r="B78" s="42"/>
      <c r="C78" s="40"/>
      <c r="D78" s="43"/>
      <c r="E78" s="43"/>
      <c r="F78" s="43"/>
      <c r="G78" s="43"/>
      <c r="H78" s="43"/>
      <c r="I78" s="43"/>
    </row>
    <row r="79" spans="2:10" ht="17.25" customHeight="1" x14ac:dyDescent="0.35">
      <c r="B79" s="44"/>
      <c r="C79" s="15"/>
      <c r="D79" s="45"/>
      <c r="E79" s="45"/>
      <c r="F79" s="45"/>
      <c r="G79" s="45"/>
      <c r="H79" s="45"/>
      <c r="I79" s="45"/>
    </row>
    <row r="80" spans="2:10" ht="17.25" customHeight="1" x14ac:dyDescent="0.35">
      <c r="B80" s="81"/>
      <c r="C80" s="81"/>
      <c r="D80" s="81"/>
      <c r="E80" s="81"/>
      <c r="F80" s="81"/>
      <c r="G80" s="81"/>
      <c r="H80" s="81"/>
      <c r="I80" s="81"/>
    </row>
    <row r="82" spans="2:9" ht="17.25" customHeight="1" x14ac:dyDescent="0.85">
      <c r="B82" s="24"/>
      <c r="C82" s="24"/>
      <c r="E82" s="26"/>
      <c r="G82" s="37"/>
    </row>
    <row r="83" spans="2:9" ht="17.25" customHeight="1" x14ac:dyDescent="0.35">
      <c r="E83" s="23"/>
    </row>
    <row r="84" spans="2:9" ht="49" customHeight="1" x14ac:dyDescent="0.35">
      <c r="B84" s="15"/>
      <c r="C84" s="38"/>
      <c r="D84" s="38"/>
      <c r="E84" s="38"/>
      <c r="F84" s="38"/>
      <c r="G84" s="38"/>
      <c r="H84" s="38"/>
      <c r="I84" s="38"/>
    </row>
    <row r="85" spans="2:9" ht="26.15" customHeight="1" x14ac:dyDescent="0.35">
      <c r="B85" s="39"/>
      <c r="C85" s="40"/>
      <c r="D85" s="41"/>
      <c r="E85" s="41"/>
      <c r="F85" s="41"/>
      <c r="G85" s="41"/>
      <c r="H85" s="41"/>
      <c r="I85" s="41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26.25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33" customHeight="1" x14ac:dyDescent="0.35">
      <c r="B88" s="42"/>
      <c r="C88" s="40"/>
      <c r="D88" s="43"/>
      <c r="E88" s="43"/>
      <c r="F88" s="43"/>
      <c r="G88" s="43"/>
      <c r="H88" s="43"/>
      <c r="I88" s="43"/>
    </row>
    <row r="89" spans="2:9" ht="17.25" customHeight="1" x14ac:dyDescent="0.35">
      <c r="B89" s="44"/>
      <c r="C89" s="15"/>
      <c r="D89" s="45"/>
      <c r="E89" s="45"/>
      <c r="F89" s="45"/>
      <c r="G89" s="45"/>
      <c r="H89" s="45"/>
      <c r="I89" s="45"/>
    </row>
    <row r="90" spans="2:9" ht="17.25" customHeight="1" x14ac:dyDescent="0.35">
      <c r="B90" s="81"/>
      <c r="C90" s="81"/>
      <c r="D90" s="81"/>
      <c r="E90" s="81"/>
      <c r="F90" s="81"/>
      <c r="G90" s="81"/>
      <c r="H90" s="81"/>
      <c r="I90" s="81"/>
    </row>
  </sheetData>
  <mergeCells count="2">
    <mergeCell ref="B80:I80"/>
    <mergeCell ref="B90:I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BBC4-2021-40ED-BDD9-A60820B6ED93}">
  <dimension ref="A7:S89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145</v>
      </c>
      <c r="C10" s="24"/>
    </row>
    <row r="11" spans="2:3" ht="17.25" customHeight="1" x14ac:dyDescent="0.35">
      <c r="B11" s="57" t="s">
        <v>56</v>
      </c>
      <c r="C11" s="24"/>
    </row>
    <row r="12" spans="2:3" ht="17.25" customHeight="1" x14ac:dyDescent="0.35">
      <c r="B12" s="57" t="s">
        <v>57</v>
      </c>
      <c r="C12" s="24"/>
    </row>
    <row r="13" spans="2:3" ht="17.25" customHeight="1" x14ac:dyDescent="0.35">
      <c r="B13" s="57" t="s">
        <v>61</v>
      </c>
      <c r="C13" s="24"/>
    </row>
    <row r="14" spans="2:3" ht="17.25" customHeight="1" x14ac:dyDescent="0.35">
      <c r="B14" s="58" t="s">
        <v>54</v>
      </c>
      <c r="C14" s="24"/>
    </row>
    <row r="15" spans="2:3" ht="17.25" customHeight="1" x14ac:dyDescent="0.35">
      <c r="B15" s="50" t="s">
        <v>55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96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>
        <v>76.134617429999992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445.83937897300001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>
        <v>270.01647460300006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652.22338412150009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>
        <v>83.835327433000003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243.69473206649999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>
        <v>105.61067522499998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388.25286029699993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>
        <v>79.893543976809411</v>
      </c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220.91306396841301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615.49063866780943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1950.9234194264131</v>
      </c>
    </row>
    <row r="26" spans="2:19" s="30" customFormat="1" ht="17.25" customHeight="1" x14ac:dyDescent="0.35">
      <c r="B26" s="1" t="s">
        <v>137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52</v>
      </c>
      <c r="E31" s="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445.83937897300001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445.83937897300001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40" x14ac:dyDescent="0.35">
      <c r="B33" s="4" t="s">
        <v>26</v>
      </c>
      <c r="C33" s="5" t="s">
        <v>19</v>
      </c>
      <c r="D33" s="6">
        <f>SUM(D21:F21)</f>
        <v>652.22338412150009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652.22338412150009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40" x14ac:dyDescent="0.35">
      <c r="B34" s="4" t="s">
        <v>27</v>
      </c>
      <c r="C34" s="5" t="s">
        <v>21</v>
      </c>
      <c r="D34" s="6">
        <f>SUM(D22:F22)</f>
        <v>243.69473206649999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243.69473206649999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40" x14ac:dyDescent="0.35">
      <c r="B35" s="4" t="s">
        <v>22</v>
      </c>
      <c r="C35" s="5" t="s">
        <v>23</v>
      </c>
      <c r="D35" s="6">
        <f>SUM(D23:F23)</f>
        <v>388.25286029699993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388.25286029699993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20" x14ac:dyDescent="0.35">
      <c r="B36" s="4" t="s">
        <v>40</v>
      </c>
      <c r="C36" s="5" t="s">
        <v>41</v>
      </c>
      <c r="D36" s="6">
        <f>SUM(D24:F24)</f>
        <v>220.91306396841301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220.91306396841301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1:16" ht="17.25" customHeight="1" x14ac:dyDescent="0.35">
      <c r="B37" s="8" t="s">
        <v>15</v>
      </c>
      <c r="C37" s="8"/>
      <c r="D37" s="9">
        <f>SUM(D32:D36)</f>
        <v>1950.9234194264129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1950.9234194264129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 x14ac:dyDescent="0.35">
      <c r="D38" s="52"/>
      <c r="E38" s="52"/>
      <c r="F38" s="52"/>
      <c r="G38" s="52"/>
      <c r="I38" s="31"/>
      <c r="O38" s="53"/>
    </row>
    <row r="39" spans="1:16" ht="17.25" customHeight="1" x14ac:dyDescent="0.35">
      <c r="B39" s="46" t="s">
        <v>105</v>
      </c>
      <c r="C39" s="24"/>
      <c r="L39" s="31"/>
      <c r="M39" s="32"/>
      <c r="N39" s="32"/>
      <c r="O39" s="53"/>
    </row>
    <row r="40" spans="1:16" ht="17.25" customHeight="1" x14ac:dyDescent="0.35">
      <c r="M40" s="32"/>
      <c r="N40" s="32"/>
      <c r="O40" s="53"/>
    </row>
    <row r="41" spans="1:16" ht="40" x14ac:dyDescent="0.35">
      <c r="B41" s="3" t="s">
        <v>2</v>
      </c>
      <c r="C41" s="2" t="s">
        <v>3</v>
      </c>
      <c r="D41" s="12">
        <v>45352</v>
      </c>
      <c r="E41" s="12">
        <v>44986</v>
      </c>
      <c r="F41" s="2" t="s">
        <v>28</v>
      </c>
      <c r="G41" s="12" t="s">
        <v>52</v>
      </c>
      <c r="H41" s="12" t="s">
        <v>53</v>
      </c>
      <c r="I41" s="2" t="s">
        <v>28</v>
      </c>
      <c r="J41" s="2" t="s">
        <v>50</v>
      </c>
      <c r="K41" s="2" t="s">
        <v>51</v>
      </c>
      <c r="L41" s="2" t="s">
        <v>28</v>
      </c>
      <c r="O41" s="54"/>
    </row>
    <row r="42" spans="1:16" ht="20" x14ac:dyDescent="0.35">
      <c r="B42" s="4" t="s">
        <v>16</v>
      </c>
      <c r="C42" s="5" t="s">
        <v>17</v>
      </c>
      <c r="D42" s="6">
        <f>F20</f>
        <v>76.134617429999992</v>
      </c>
      <c r="E42" s="6">
        <f>'Produção de Energia - Mar. 2023'!F12</f>
        <v>97.389176147000001</v>
      </c>
      <c r="F42" s="13">
        <f t="shared" ref="F42:F45" si="5">IFERROR(D42/E42-1,"n.a.")</f>
        <v>-0.21824354161203918</v>
      </c>
      <c r="G42" s="6">
        <f>D32</f>
        <v>445.83937897300001</v>
      </c>
      <c r="H42" s="6">
        <f>'Produção de Energia - Mar. 2023'!P12</f>
        <v>424.28799882099992</v>
      </c>
      <c r="I42" s="13">
        <f t="shared" ref="I42:I45" si="6">IFERROR(G42/H42-1,"n.a.")</f>
        <v>5.0794225176970631E-2</v>
      </c>
      <c r="J42" s="6">
        <f>P20</f>
        <v>445.83937897300001</v>
      </c>
      <c r="K42" s="6">
        <f>'Produção de Energia - Mar. 2023'!P12</f>
        <v>424.28799882099992</v>
      </c>
      <c r="L42" s="13">
        <f t="shared" ref="L42:L45" si="7">IFERROR(J42/K42-1,"n.a.")</f>
        <v>5.0794225176970631E-2</v>
      </c>
      <c r="O42" s="54"/>
    </row>
    <row r="43" spans="1:16" ht="40" x14ac:dyDescent="0.35">
      <c r="B43" s="4" t="s">
        <v>18</v>
      </c>
      <c r="C43" s="5" t="s">
        <v>19</v>
      </c>
      <c r="D43" s="6">
        <f>F21</f>
        <v>270.01647460300006</v>
      </c>
      <c r="E43" s="6">
        <f>'Produção de Energia - Mar. 2023'!F13</f>
        <v>275.76371544300002</v>
      </c>
      <c r="F43" s="13">
        <f t="shared" si="5"/>
        <v>-2.0841178582060027E-2</v>
      </c>
      <c r="G43" s="6">
        <f t="shared" ref="G43:G46" si="8">D33</f>
        <v>652.22338412150009</v>
      </c>
      <c r="H43" s="6">
        <f>'Produção de Energia - Mar. 2023'!P13</f>
        <v>731.72848034600008</v>
      </c>
      <c r="I43" s="13">
        <f t="shared" si="6"/>
        <v>-0.10865382223048881</v>
      </c>
      <c r="J43" s="6">
        <f>P21</f>
        <v>652.22338412150009</v>
      </c>
      <c r="K43" s="6">
        <f>'Produção de Energia - Mar. 2023'!P13</f>
        <v>731.72848034600008</v>
      </c>
      <c r="L43" s="13">
        <f t="shared" si="7"/>
        <v>-0.10865382223048881</v>
      </c>
      <c r="O43" s="54"/>
    </row>
    <row r="44" spans="1:16" ht="40" x14ac:dyDescent="0.35">
      <c r="B44" s="4" t="s">
        <v>27</v>
      </c>
      <c r="C44" s="5" t="s">
        <v>21</v>
      </c>
      <c r="D44" s="6">
        <f>F22</f>
        <v>83.835327433000003</v>
      </c>
      <c r="E44" s="6">
        <f>'Produção de Energia - Mar. 2023'!F14</f>
        <v>83.256239456357079</v>
      </c>
      <c r="F44" s="13">
        <f t="shared" si="5"/>
        <v>6.9554904283959385E-3</v>
      </c>
      <c r="G44" s="6">
        <f t="shared" si="8"/>
        <v>243.69473206649999</v>
      </c>
      <c r="H44" s="6">
        <f>'Produção de Energia - Mar. 2023'!P14</f>
        <v>271.20006154213445</v>
      </c>
      <c r="I44" s="13">
        <f t="shared" si="6"/>
        <v>-0.10142080838488732</v>
      </c>
      <c r="J44" s="6">
        <f>P22</f>
        <v>243.69473206649999</v>
      </c>
      <c r="K44" s="6">
        <f>'Produção de Energia - Mar. 2023'!P14</f>
        <v>271.20006154213445</v>
      </c>
      <c r="L44" s="13">
        <f t="shared" si="7"/>
        <v>-0.10142080838488732</v>
      </c>
      <c r="O44" s="54"/>
    </row>
    <row r="45" spans="1:16" ht="40" x14ac:dyDescent="0.35">
      <c r="B45" s="4" t="s">
        <v>22</v>
      </c>
      <c r="C45" s="5" t="s">
        <v>23</v>
      </c>
      <c r="D45" s="6">
        <f>F23</f>
        <v>105.61067522499998</v>
      </c>
      <c r="E45" s="6">
        <f>'Produção de Energia - Mar. 2023'!F15</f>
        <v>115.60423951600001</v>
      </c>
      <c r="F45" s="13">
        <f t="shared" si="5"/>
        <v>-8.6446347753681541E-2</v>
      </c>
      <c r="G45" s="6">
        <f t="shared" si="8"/>
        <v>388.25286029699993</v>
      </c>
      <c r="H45" s="6">
        <f>'Produção de Energia - Mar. 2023'!P15</f>
        <v>375.94781633299999</v>
      </c>
      <c r="I45" s="13">
        <f t="shared" si="6"/>
        <v>3.2730723332891065E-2</v>
      </c>
      <c r="J45" s="6">
        <f>P23</f>
        <v>388.25286029699993</v>
      </c>
      <c r="K45" s="6">
        <f>'Produção de Energia - Mar. 2023'!P15</f>
        <v>375.94781633299999</v>
      </c>
      <c r="L45" s="13">
        <f t="shared" si="7"/>
        <v>3.2730723332891065E-2</v>
      </c>
    </row>
    <row r="46" spans="1:16" ht="20" x14ac:dyDescent="0.35">
      <c r="B46" s="4" t="s">
        <v>40</v>
      </c>
      <c r="C46" s="5" t="s">
        <v>41</v>
      </c>
      <c r="D46" s="6">
        <f>F24</f>
        <v>79.893543976809411</v>
      </c>
      <c r="E46" s="6">
        <v>0</v>
      </c>
      <c r="F46" s="13" t="str">
        <f>IFERROR(D46/E46-1,"n.a.")</f>
        <v>n.a.</v>
      </c>
      <c r="G46" s="6">
        <f t="shared" si="8"/>
        <v>220.91306396841301</v>
      </c>
      <c r="H46" s="6">
        <v>0</v>
      </c>
      <c r="I46" s="13" t="str">
        <f>IFERROR(G46/H46-1,"n.a.")</f>
        <v>n.a.</v>
      </c>
      <c r="J46" s="6">
        <f>P24</f>
        <v>220.91306396841301</v>
      </c>
      <c r="K46" s="6">
        <v>0</v>
      </c>
      <c r="L46" s="13" t="str">
        <f>IFERROR(J46/K46-1,"n.a.")</f>
        <v>n.a.</v>
      </c>
    </row>
    <row r="47" spans="1:16" ht="17.25" customHeight="1" x14ac:dyDescent="0.35">
      <c r="B47" s="8" t="s">
        <v>15</v>
      </c>
      <c r="C47" s="8"/>
      <c r="D47" s="9">
        <f>SUM(D42:D46)</f>
        <v>615.49063866780943</v>
      </c>
      <c r="E47" s="9">
        <f>SUM(E42:E46)</f>
        <v>572.01337056235707</v>
      </c>
      <c r="F47" s="14">
        <f>IFERROR(D47/E47-1,"n.a.")</f>
        <v>7.6007433292527793E-2</v>
      </c>
      <c r="G47" s="9">
        <f>SUM(G42:G46)</f>
        <v>1950.9234194264129</v>
      </c>
      <c r="H47" s="9">
        <f>SUM(H42:H46)</f>
        <v>1803.1643570421343</v>
      </c>
      <c r="I47" s="14">
        <f>IFERROR(G47/H47-1,"n.a.")</f>
        <v>8.1944311846679829E-2</v>
      </c>
      <c r="J47" s="9">
        <f>SUM(J42:J46)</f>
        <v>1950.9234194264129</v>
      </c>
      <c r="K47" s="9">
        <f>SUM(K42:K46)</f>
        <v>1803.1643570421343</v>
      </c>
      <c r="L47" s="14">
        <f>IFERROR(J47/K47-1,"n.a.")</f>
        <v>8.1944311846679829E-2</v>
      </c>
    </row>
    <row r="48" spans="1:16" s="35" customFormat="1" ht="20" x14ac:dyDescent="0.35">
      <c r="A48" s="33"/>
      <c r="B48" s="51" t="s">
        <v>46</v>
      </c>
      <c r="C48" s="34"/>
      <c r="D48" s="34"/>
      <c r="E48" s="34"/>
      <c r="F48" s="34"/>
      <c r="G48" s="34"/>
      <c r="H48" s="34"/>
      <c r="I48" s="34"/>
    </row>
    <row r="49" spans="2:14" ht="17.25" customHeight="1" x14ac:dyDescent="0.35">
      <c r="B49" s="15"/>
      <c r="C49" s="15"/>
      <c r="D49" s="16"/>
      <c r="E49" s="16"/>
      <c r="F49" s="16"/>
      <c r="G49" s="16"/>
      <c r="H49" s="16"/>
    </row>
    <row r="50" spans="2:14" ht="17.25" customHeight="1" x14ac:dyDescent="0.35">
      <c r="B50" s="46" t="s">
        <v>106</v>
      </c>
      <c r="C50" s="24"/>
      <c r="L50" s="31"/>
      <c r="M50" s="32"/>
      <c r="N50" s="32"/>
    </row>
    <row r="51" spans="2:14" ht="17.25" customHeight="1" x14ac:dyDescent="0.35">
      <c r="F51" s="55"/>
      <c r="M51" s="32"/>
      <c r="N51" s="32"/>
    </row>
    <row r="52" spans="2:14" ht="40" x14ac:dyDescent="0.35">
      <c r="B52" s="3" t="s">
        <v>2</v>
      </c>
      <c r="C52" s="2" t="s">
        <v>3</v>
      </c>
      <c r="D52" s="12">
        <v>45352</v>
      </c>
      <c r="E52" s="12">
        <v>44986</v>
      </c>
      <c r="F52" s="2" t="s">
        <v>28</v>
      </c>
      <c r="G52" s="12" t="s">
        <v>52</v>
      </c>
      <c r="H52" s="12" t="s">
        <v>53</v>
      </c>
      <c r="I52" s="2" t="s">
        <v>28</v>
      </c>
      <c r="J52" s="2" t="s">
        <v>50</v>
      </c>
      <c r="K52" s="2" t="s">
        <v>51</v>
      </c>
      <c r="L52" s="2" t="s">
        <v>28</v>
      </c>
    </row>
    <row r="53" spans="2:14" ht="20" x14ac:dyDescent="0.35">
      <c r="B53" s="4" t="s">
        <v>16</v>
      </c>
      <c r="C53" s="5" t="s">
        <v>17</v>
      </c>
      <c r="D53" s="6">
        <v>76.170631095483031</v>
      </c>
      <c r="E53" s="6">
        <v>97.389176147000001</v>
      </c>
      <c r="F53" s="13">
        <f>IFERROR(D53/E53-1,"n.a.")</f>
        <v>-0.21787375035896728</v>
      </c>
      <c r="G53" s="6">
        <v>445.90220792989697</v>
      </c>
      <c r="H53" s="6">
        <v>424.28799882099992</v>
      </c>
      <c r="I53" s="13">
        <f t="shared" ref="I53:I57" si="9">IFERROR(G53/H53-1,"n.a.")</f>
        <v>5.094230609623196E-2</v>
      </c>
      <c r="J53" s="6">
        <v>445.90220792989697</v>
      </c>
      <c r="K53" s="6">
        <v>424.28799882099992</v>
      </c>
      <c r="L53" s="13">
        <f t="shared" ref="L53:L57" si="10">IFERROR(J53/K53-1,"n.a.")</f>
        <v>5.094230609623196E-2</v>
      </c>
    </row>
    <row r="54" spans="2:14" ht="40" x14ac:dyDescent="0.35">
      <c r="B54" s="4" t="s">
        <v>26</v>
      </c>
      <c r="C54" s="5" t="s">
        <v>59</v>
      </c>
      <c r="D54" s="6">
        <v>207.44345853073006</v>
      </c>
      <c r="E54" s="6">
        <v>275.76371544300002</v>
      </c>
      <c r="F54" s="13">
        <f t="shared" ref="F54:F57" si="11">IFERROR(D54/E54-1,"n.a.")</f>
        <v>-0.24774926172762446</v>
      </c>
      <c r="G54" s="6">
        <v>417.80364130972407</v>
      </c>
      <c r="H54" s="6">
        <v>617.46217455500005</v>
      </c>
      <c r="I54" s="13">
        <f t="shared" si="9"/>
        <v>-0.32335346434648937</v>
      </c>
      <c r="J54" s="6">
        <v>417.80364130972407</v>
      </c>
      <c r="K54" s="6">
        <v>617.46217455500005</v>
      </c>
      <c r="L54" s="13">
        <f t="shared" si="10"/>
        <v>-0.32335346434648937</v>
      </c>
    </row>
    <row r="55" spans="2:14" ht="40" x14ac:dyDescent="0.35">
      <c r="B55" s="4" t="s">
        <v>27</v>
      </c>
      <c r="C55" s="5" t="s">
        <v>21</v>
      </c>
      <c r="D55" s="6">
        <v>84.137581861000001</v>
      </c>
      <c r="E55" s="6">
        <v>83.256239456357079</v>
      </c>
      <c r="F55" s="13">
        <f t="shared" si="11"/>
        <v>1.0585902154575777E-2</v>
      </c>
      <c r="G55" s="6">
        <v>243.69473206649999</v>
      </c>
      <c r="H55" s="6">
        <v>271.20006154213451</v>
      </c>
      <c r="I55" s="13">
        <f t="shared" si="9"/>
        <v>-0.10142080838488743</v>
      </c>
      <c r="J55" s="6">
        <v>244.23708051400004</v>
      </c>
      <c r="K55" s="6">
        <v>271.20006154213451</v>
      </c>
      <c r="L55" s="13">
        <f t="shared" si="10"/>
        <v>-9.9420998929033888E-2</v>
      </c>
    </row>
    <row r="56" spans="2:14" ht="40" x14ac:dyDescent="0.35">
      <c r="B56" s="4" t="s">
        <v>22</v>
      </c>
      <c r="C56" s="5" t="s">
        <v>23</v>
      </c>
      <c r="D56" s="6">
        <v>105.60883713078798</v>
      </c>
      <c r="E56" s="6">
        <v>115.60423951600001</v>
      </c>
      <c r="F56" s="13">
        <f t="shared" si="11"/>
        <v>-8.6462247639530809E-2</v>
      </c>
      <c r="G56" s="6">
        <v>388.23546729675195</v>
      </c>
      <c r="H56" s="6">
        <v>375.94781633299999</v>
      </c>
      <c r="I56" s="13">
        <f t="shared" si="9"/>
        <v>3.2684458932640936E-2</v>
      </c>
      <c r="J56" s="6">
        <v>388.23546729675195</v>
      </c>
      <c r="K56" s="6">
        <v>375.94781633299999</v>
      </c>
      <c r="L56" s="13">
        <f t="shared" si="10"/>
        <v>3.2684458932640936E-2</v>
      </c>
    </row>
    <row r="57" spans="2:14" ht="17.25" customHeight="1" x14ac:dyDescent="0.35">
      <c r="B57" s="8" t="s">
        <v>15</v>
      </c>
      <c r="C57" s="8"/>
      <c r="D57" s="9">
        <f>SUM(D53:D56)</f>
        <v>473.36050861800106</v>
      </c>
      <c r="E57" s="9">
        <f>SUM(E53:E56)</f>
        <v>572.01337056235707</v>
      </c>
      <c r="F57" s="14">
        <f t="shared" si="11"/>
        <v>-0.17246600695254466</v>
      </c>
      <c r="G57" s="9">
        <f>SUM(G53:G56)</f>
        <v>1495.636048602873</v>
      </c>
      <c r="H57" s="9">
        <f>SUM(H53:H56)</f>
        <v>1688.8980512511346</v>
      </c>
      <c r="I57" s="14">
        <f t="shared" si="9"/>
        <v>-0.1144308281397407</v>
      </c>
      <c r="J57" s="9">
        <f>SUM(J53:J56)</f>
        <v>1496.1783970503732</v>
      </c>
      <c r="K57" s="9">
        <f>SUM(K53:K56)</f>
        <v>1688.8980512511346</v>
      </c>
      <c r="L57" s="60">
        <f t="shared" si="10"/>
        <v>-0.11410970251164354</v>
      </c>
    </row>
    <row r="58" spans="2:14" ht="17.25" customHeight="1" x14ac:dyDescent="0.35">
      <c r="B58" s="50" t="s">
        <v>60</v>
      </c>
      <c r="C58" s="15"/>
      <c r="D58" s="16"/>
      <c r="E58" s="16"/>
      <c r="F58" s="17"/>
      <c r="G58" s="16"/>
      <c r="H58" s="16"/>
      <c r="I58" s="17"/>
      <c r="J58" s="59"/>
      <c r="K58" s="59"/>
      <c r="L58" s="59"/>
    </row>
    <row r="59" spans="2:14" ht="17.25" customHeight="1" x14ac:dyDescent="0.35">
      <c r="B59" s="15"/>
      <c r="C59" s="15"/>
      <c r="D59" s="16"/>
      <c r="E59" s="16"/>
      <c r="F59" s="16"/>
      <c r="G59" s="16"/>
      <c r="H59" s="16"/>
    </row>
    <row r="60" spans="2:14" ht="17.25" customHeight="1" x14ac:dyDescent="0.35">
      <c r="B60" s="46" t="s">
        <v>111</v>
      </c>
      <c r="C60" s="15"/>
      <c r="D60" s="16"/>
      <c r="E60" s="16"/>
      <c r="F60" s="16"/>
      <c r="G60" s="16"/>
      <c r="H60" s="36"/>
    </row>
    <row r="61" spans="2:14" ht="17.25" customHeight="1" x14ac:dyDescent="0.35">
      <c r="E61" s="23"/>
    </row>
    <row r="62" spans="2:14" ht="60" x14ac:dyDescent="0.35">
      <c r="B62" s="3" t="s">
        <v>2</v>
      </c>
      <c r="C62" s="2" t="s">
        <v>3</v>
      </c>
      <c r="D62" s="2" t="s">
        <v>30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</row>
    <row r="63" spans="2:14" ht="20" x14ac:dyDescent="0.35">
      <c r="B63" s="18" t="s">
        <v>16</v>
      </c>
      <c r="C63" s="5" t="s">
        <v>17</v>
      </c>
      <c r="D63" s="6">
        <v>2.5858246669999998</v>
      </c>
      <c r="E63" s="6">
        <v>4.0854589790000002</v>
      </c>
      <c r="F63" s="6">
        <v>5.3978498469999998</v>
      </c>
      <c r="G63" s="6">
        <v>0.46813527640000002</v>
      </c>
      <c r="H63" s="6">
        <v>1.5245407150000001</v>
      </c>
      <c r="I63" s="6">
        <v>1.5245407150000001</v>
      </c>
    </row>
    <row r="64" spans="2:14" ht="40" x14ac:dyDescent="0.35">
      <c r="B64" s="4" t="s">
        <v>26</v>
      </c>
      <c r="C64" s="5" t="s">
        <v>58</v>
      </c>
      <c r="D64" s="6">
        <v>9.7437909040000008</v>
      </c>
      <c r="E64" s="6">
        <v>10.747703233999999</v>
      </c>
      <c r="F64" s="6">
        <v>20.660844782000002</v>
      </c>
      <c r="G64" s="6">
        <v>0.56011974710000001</v>
      </c>
      <c r="H64" s="6">
        <v>5.2185567429999997</v>
      </c>
      <c r="I64" s="6">
        <v>5.8230369980000001</v>
      </c>
      <c r="J64" s="26"/>
    </row>
    <row r="65" spans="2:9" ht="20" x14ac:dyDescent="0.35">
      <c r="B65" s="4" t="s">
        <v>27</v>
      </c>
      <c r="C65" s="5" t="s">
        <v>36</v>
      </c>
      <c r="D65" s="6">
        <v>1.032848703</v>
      </c>
      <c r="E65" s="6">
        <v>1.3175673530000001</v>
      </c>
      <c r="F65" s="6">
        <v>1.8905102499999999</v>
      </c>
      <c r="G65" s="6">
        <v>3.4884907300000001E-4</v>
      </c>
      <c r="H65" s="6">
        <v>0.62646008509999995</v>
      </c>
      <c r="I65" s="6">
        <v>0.1235518812</v>
      </c>
    </row>
    <row r="66" spans="2:9" ht="40" x14ac:dyDescent="0.35">
      <c r="B66" s="4" t="s">
        <v>22</v>
      </c>
      <c r="C66" s="5" t="s">
        <v>23</v>
      </c>
      <c r="D66" s="6">
        <v>4.0367864520000003</v>
      </c>
      <c r="E66" s="6">
        <v>4.8052733190000003</v>
      </c>
      <c r="F66" s="6">
        <v>11.256271827000001</v>
      </c>
      <c r="G66" s="6">
        <v>0.54747870620000005</v>
      </c>
      <c r="H66" s="6">
        <v>2.4919724809999999</v>
      </c>
      <c r="I66" s="6">
        <v>2.4919724809999999</v>
      </c>
    </row>
    <row r="67" spans="2:9" ht="20" x14ac:dyDescent="0.35">
      <c r="B67" s="4" t="s">
        <v>40</v>
      </c>
      <c r="C67" s="5" t="s">
        <v>41</v>
      </c>
      <c r="D67" s="6">
        <v>2.911055969</v>
      </c>
      <c r="E67" s="6">
        <v>3.1033264539999998</v>
      </c>
      <c r="F67" s="6">
        <v>6.2738722999999998</v>
      </c>
      <c r="G67" s="6">
        <v>0.32507946669999999</v>
      </c>
      <c r="H67" s="6">
        <v>1.489424664</v>
      </c>
      <c r="I67" s="6">
        <v>1.489424664</v>
      </c>
    </row>
    <row r="68" spans="2:9" ht="17.25" customHeight="1" x14ac:dyDescent="0.35">
      <c r="B68" s="19"/>
      <c r="C68" s="8"/>
      <c r="D68" s="10"/>
      <c r="E68" s="10"/>
      <c r="F68" s="10"/>
      <c r="G68" s="10"/>
      <c r="H68" s="10"/>
      <c r="I68" s="10"/>
    </row>
    <row r="69" spans="2:9" ht="17.25" customHeight="1" x14ac:dyDescent="0.35">
      <c r="B69" s="1" t="s">
        <v>84</v>
      </c>
      <c r="C69" s="20"/>
      <c r="D69" s="20"/>
      <c r="E69" s="20"/>
      <c r="F69" s="20"/>
      <c r="G69" s="20"/>
      <c r="H69" s="20"/>
      <c r="I69" s="20"/>
    </row>
    <row r="71" spans="2:9" ht="17.25" customHeight="1" x14ac:dyDescent="0.85">
      <c r="B71" s="24"/>
      <c r="C71" s="24"/>
      <c r="E71" s="26"/>
      <c r="G71" s="37"/>
    </row>
    <row r="72" spans="2:9" ht="17.25" customHeight="1" x14ac:dyDescent="0.35">
      <c r="E72" s="23"/>
    </row>
    <row r="73" spans="2:9" ht="49" customHeight="1" x14ac:dyDescent="0.35">
      <c r="B73" s="15"/>
      <c r="C73" s="38"/>
      <c r="D73" s="38"/>
      <c r="E73" s="38"/>
      <c r="F73" s="38"/>
      <c r="G73" s="38"/>
      <c r="H73" s="38"/>
      <c r="I73" s="38"/>
    </row>
    <row r="74" spans="2:9" ht="26.25" customHeight="1" x14ac:dyDescent="0.35">
      <c r="B74" s="39"/>
      <c r="C74" s="40"/>
      <c r="D74" s="41"/>
      <c r="E74" s="41"/>
      <c r="F74" s="41"/>
      <c r="G74" s="41"/>
      <c r="H74" s="41"/>
      <c r="I74" s="41"/>
    </row>
    <row r="75" spans="2:9" ht="33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26.25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9" ht="17.25" customHeight="1" x14ac:dyDescent="0.35">
      <c r="B78" s="44"/>
      <c r="C78" s="15"/>
      <c r="D78" s="45"/>
      <c r="E78" s="45"/>
      <c r="F78" s="45"/>
      <c r="G78" s="45"/>
      <c r="H78" s="45"/>
      <c r="I78" s="45"/>
    </row>
    <row r="79" spans="2:9" ht="17.25" customHeight="1" x14ac:dyDescent="0.35">
      <c r="B79" s="81"/>
      <c r="C79" s="81"/>
      <c r="D79" s="81"/>
      <c r="E79" s="81"/>
      <c r="F79" s="81"/>
      <c r="G79" s="81"/>
      <c r="H79" s="81"/>
      <c r="I79" s="81"/>
    </row>
    <row r="81" spans="2:9" ht="17.25" customHeight="1" x14ac:dyDescent="0.85">
      <c r="B81" s="24"/>
      <c r="C81" s="24"/>
      <c r="E81" s="26"/>
      <c r="G81" s="37"/>
    </row>
    <row r="82" spans="2:9" ht="17.25" customHeight="1" x14ac:dyDescent="0.35">
      <c r="E82" s="23"/>
    </row>
    <row r="83" spans="2:9" ht="49" customHeight="1" x14ac:dyDescent="0.35">
      <c r="B83" s="15"/>
      <c r="C83" s="38"/>
      <c r="D83" s="38"/>
      <c r="E83" s="38"/>
      <c r="F83" s="38"/>
      <c r="G83" s="38"/>
      <c r="H83" s="38"/>
      <c r="I83" s="38"/>
    </row>
    <row r="84" spans="2:9" ht="26.15" customHeight="1" x14ac:dyDescent="0.35">
      <c r="B84" s="39"/>
      <c r="C84" s="40"/>
      <c r="D84" s="41"/>
      <c r="E84" s="41"/>
      <c r="F84" s="41"/>
      <c r="G84" s="41"/>
      <c r="H84" s="41"/>
      <c r="I84" s="41"/>
    </row>
    <row r="85" spans="2:9" ht="33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26.25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17.25" customHeight="1" x14ac:dyDescent="0.35">
      <c r="B88" s="44"/>
      <c r="C88" s="15"/>
      <c r="D88" s="45"/>
      <c r="E88" s="45"/>
      <c r="F88" s="45"/>
      <c r="G88" s="45"/>
      <c r="H88" s="45"/>
      <c r="I88" s="45"/>
    </row>
    <row r="89" spans="2:9" ht="17.25" customHeight="1" x14ac:dyDescent="0.35">
      <c r="B89" s="81"/>
      <c r="C89" s="81"/>
      <c r="D89" s="81"/>
      <c r="E89" s="81"/>
      <c r="F89" s="81"/>
      <c r="G89" s="81"/>
      <c r="H89" s="81"/>
      <c r="I89" s="81"/>
    </row>
  </sheetData>
  <mergeCells count="2">
    <mergeCell ref="B79:I79"/>
    <mergeCell ref="B89:I89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2:D35 E32:G35 D57:E57 J57:K57 K4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5FB9-7C7F-4D62-AF0F-98DCA8AAAAA5}">
  <dimension ref="A7:S89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62</v>
      </c>
      <c r="C10" s="24"/>
    </row>
    <row r="11" spans="2:3" ht="17.25" customHeight="1" x14ac:dyDescent="0.35">
      <c r="B11" s="56" t="s">
        <v>63</v>
      </c>
      <c r="C11" s="24"/>
    </row>
    <row r="12" spans="2:3" ht="17.25" customHeight="1" x14ac:dyDescent="0.35">
      <c r="B12" s="56" t="s">
        <v>64</v>
      </c>
      <c r="C12" s="24"/>
    </row>
    <row r="13" spans="2:3" ht="17.25" customHeight="1" x14ac:dyDescent="0.35">
      <c r="B13" s="56" t="s">
        <v>65</v>
      </c>
      <c r="C13" s="24"/>
    </row>
    <row r="14" spans="2:3" ht="17.25" customHeight="1" x14ac:dyDescent="0.35">
      <c r="B14" s="56" t="s">
        <v>66</v>
      </c>
      <c r="C14" s="24"/>
    </row>
    <row r="15" spans="2:3" ht="17.25" customHeight="1" x14ac:dyDescent="0.35">
      <c r="B15" s="50" t="s">
        <v>67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97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140.37746283300004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369.70476154300002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255.80240498350003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382.20690951850003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78.932841991499998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159.85940463349999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>
        <v>131.981460688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282.64218507199996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>
        <v>85.877775877796296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141.0195199916036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692.9719463737963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1335.4327807586037</v>
      </c>
    </row>
    <row r="26" spans="2:19" s="30" customFormat="1" ht="17.25" customHeight="1" x14ac:dyDescent="0.35">
      <c r="B26" s="1" t="s">
        <v>80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2" t="s">
        <v>68</v>
      </c>
      <c r="E31" s="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369.70476154300002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369.70476154300002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40" x14ac:dyDescent="0.35">
      <c r="B33" s="4" t="s">
        <v>26</v>
      </c>
      <c r="C33" s="5" t="s">
        <v>19</v>
      </c>
      <c r="D33" s="6">
        <f>SUM(D21:F21)</f>
        <v>382.20690951850003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382.20690951850003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40" x14ac:dyDescent="0.35">
      <c r="B34" s="4" t="s">
        <v>27</v>
      </c>
      <c r="C34" s="5" t="s">
        <v>21</v>
      </c>
      <c r="D34" s="6">
        <f>SUM(D22:F22)</f>
        <v>159.85940463349999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159.85940463349999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40" x14ac:dyDescent="0.35">
      <c r="B35" s="4" t="s">
        <v>22</v>
      </c>
      <c r="C35" s="5" t="s">
        <v>23</v>
      </c>
      <c r="D35" s="6">
        <f>SUM(D23:F23)</f>
        <v>282.64218507199996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282.64218507199996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20" x14ac:dyDescent="0.35">
      <c r="B36" s="4" t="s">
        <v>40</v>
      </c>
      <c r="C36" s="5" t="s">
        <v>41</v>
      </c>
      <c r="D36" s="6">
        <f>SUM(D24:F24)</f>
        <v>141.0195199916036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141.0195199916036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1:16" ht="17.25" customHeight="1" x14ac:dyDescent="0.35">
      <c r="B37" s="8" t="s">
        <v>15</v>
      </c>
      <c r="C37" s="8"/>
      <c r="D37" s="9">
        <f>SUM(D32:D36)</f>
        <v>1335.4327807586035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1335.4327807586035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 x14ac:dyDescent="0.35">
      <c r="D38" s="52"/>
      <c r="E38" s="52"/>
      <c r="F38" s="52"/>
      <c r="G38" s="52"/>
      <c r="I38" s="31"/>
      <c r="O38" s="53"/>
    </row>
    <row r="39" spans="1:16" ht="17.25" customHeight="1" x14ac:dyDescent="0.35">
      <c r="B39" s="46" t="s">
        <v>105</v>
      </c>
      <c r="C39" s="24"/>
      <c r="L39" s="31"/>
      <c r="M39" s="32"/>
      <c r="N39" s="32"/>
      <c r="O39" s="53"/>
    </row>
    <row r="40" spans="1:16" ht="17.25" customHeight="1" x14ac:dyDescent="0.35">
      <c r="M40" s="32"/>
      <c r="N40" s="32"/>
      <c r="O40" s="53"/>
    </row>
    <row r="41" spans="1:16" ht="40" x14ac:dyDescent="0.35">
      <c r="B41" s="3" t="s">
        <v>2</v>
      </c>
      <c r="C41" s="2" t="s">
        <v>3</v>
      </c>
      <c r="D41" s="12">
        <v>45323</v>
      </c>
      <c r="E41" s="12">
        <v>44958</v>
      </c>
      <c r="F41" s="2" t="s">
        <v>28</v>
      </c>
      <c r="G41" s="12" t="s">
        <v>69</v>
      </c>
      <c r="H41" s="12" t="s">
        <v>70</v>
      </c>
      <c r="I41" s="2" t="s">
        <v>28</v>
      </c>
      <c r="J41" s="2" t="s">
        <v>50</v>
      </c>
      <c r="K41" s="2" t="s">
        <v>51</v>
      </c>
      <c r="L41" s="2" t="s">
        <v>28</v>
      </c>
      <c r="O41" s="54"/>
    </row>
    <row r="42" spans="1:16" ht="20" x14ac:dyDescent="0.35">
      <c r="B42" s="4" t="s">
        <v>16</v>
      </c>
      <c r="C42" s="5" t="s">
        <v>17</v>
      </c>
      <c r="D42" s="6">
        <f>E20</f>
        <v>140.37746283300004</v>
      </c>
      <c r="E42" s="6">
        <v>143.17211351399999</v>
      </c>
      <c r="F42" s="13">
        <f>D42/E42-1</f>
        <v>-1.9519518238631517E-2</v>
      </c>
      <c r="G42" s="6">
        <f>D32</f>
        <v>369.70476154300002</v>
      </c>
      <c r="H42" s="6">
        <v>326.89882267399992</v>
      </c>
      <c r="I42" s="13">
        <f>G42/H42-1</f>
        <v>0.13094552779007218</v>
      </c>
      <c r="J42" s="6">
        <v>369.731576834414</v>
      </c>
      <c r="K42" s="6">
        <v>326.89882267399992</v>
      </c>
      <c r="L42" s="13">
        <f>J42/K42-1</f>
        <v>0.13102755712010961</v>
      </c>
      <c r="O42" s="54"/>
    </row>
    <row r="43" spans="1:16" ht="40" x14ac:dyDescent="0.35">
      <c r="B43" s="4" t="s">
        <v>18</v>
      </c>
      <c r="C43" s="5" t="s">
        <v>19</v>
      </c>
      <c r="D43" s="6">
        <f>E21</f>
        <v>255.80240498350003</v>
      </c>
      <c r="E43" s="6">
        <v>265.48174879050003</v>
      </c>
      <c r="F43" s="13">
        <f t="shared" ref="F43:F47" si="5">D43/E43-1</f>
        <v>-3.6459545151777184E-2</v>
      </c>
      <c r="G43" s="6">
        <f t="shared" ref="G43:G46" si="6">D33</f>
        <v>382.20690951850003</v>
      </c>
      <c r="H43" s="6">
        <v>455.96476490300006</v>
      </c>
      <c r="I43" s="13">
        <f t="shared" ref="I43:I47" si="7">G43/H43-1</f>
        <v>-0.16176218221640648</v>
      </c>
      <c r="J43" s="6">
        <v>382.13180226162206</v>
      </c>
      <c r="K43" s="6">
        <v>455.96476490300006</v>
      </c>
      <c r="L43" s="13">
        <f t="shared" ref="L43:L45" si="8">J43/K43-1</f>
        <v>-0.16192690384110031</v>
      </c>
      <c r="O43" s="54"/>
    </row>
    <row r="44" spans="1:16" ht="40" x14ac:dyDescent="0.35">
      <c r="B44" s="4" t="s">
        <v>27</v>
      </c>
      <c r="C44" s="5" t="s">
        <v>21</v>
      </c>
      <c r="D44" s="6">
        <f>E22</f>
        <v>78.932841991499998</v>
      </c>
      <c r="E44" s="6">
        <v>93.018160505777402</v>
      </c>
      <c r="F44" s="13">
        <f t="shared" si="5"/>
        <v>-0.15142546829231862</v>
      </c>
      <c r="G44" s="6">
        <f t="shared" si="6"/>
        <v>159.85940463349999</v>
      </c>
      <c r="H44" s="6">
        <v>187.94382208577741</v>
      </c>
      <c r="I44" s="13">
        <f t="shared" si="7"/>
        <v>-0.14942985164715716</v>
      </c>
      <c r="J44" s="6">
        <v>160.09949865300001</v>
      </c>
      <c r="K44" s="6">
        <v>187.94382208577741</v>
      </c>
      <c r="L44" s="13">
        <f t="shared" si="8"/>
        <v>-0.14815237406457171</v>
      </c>
      <c r="O44" s="54"/>
    </row>
    <row r="45" spans="1:16" ht="40" x14ac:dyDescent="0.35">
      <c r="B45" s="4" t="s">
        <v>22</v>
      </c>
      <c r="C45" s="5" t="s">
        <v>23</v>
      </c>
      <c r="D45" s="6">
        <f>E23</f>
        <v>131.981460688</v>
      </c>
      <c r="E45" s="6">
        <v>125.674228532</v>
      </c>
      <c r="F45" s="13">
        <f t="shared" si="5"/>
        <v>5.0187156346012562E-2</v>
      </c>
      <c r="G45" s="6">
        <f t="shared" si="6"/>
        <v>282.64218507199996</v>
      </c>
      <c r="H45" s="6">
        <v>260.34357681699998</v>
      </c>
      <c r="I45" s="13">
        <f t="shared" si="7"/>
        <v>8.5650694853417031E-2</v>
      </c>
      <c r="J45" s="6">
        <v>282.626630165964</v>
      </c>
      <c r="K45" s="6">
        <v>260.34357681699998</v>
      </c>
      <c r="L45" s="13">
        <f t="shared" si="8"/>
        <v>8.559094724517502E-2</v>
      </c>
    </row>
    <row r="46" spans="1:16" ht="20" x14ac:dyDescent="0.35">
      <c r="B46" s="4" t="s">
        <v>40</v>
      </c>
      <c r="C46" s="5" t="s">
        <v>41</v>
      </c>
      <c r="D46" s="6">
        <f>E24</f>
        <v>85.877775877796296</v>
      </c>
      <c r="E46" s="6">
        <v>0</v>
      </c>
      <c r="F46" s="13" t="str">
        <f>IFERROR(D46/E46-1,"n.a.")</f>
        <v>n.a.</v>
      </c>
      <c r="G46" s="6">
        <f t="shared" si="6"/>
        <v>141.0195199916036</v>
      </c>
      <c r="H46" s="6">
        <v>0</v>
      </c>
      <c r="I46" s="13" t="str">
        <f>IFERROR(G46/H46-1,"n.a.")</f>
        <v>n.a.</v>
      </c>
      <c r="J46" s="6">
        <v>140.98426035666313</v>
      </c>
      <c r="K46" s="6">
        <v>0</v>
      </c>
      <c r="L46" s="13" t="str">
        <f>IFERROR(J46/K46-1,"n.a.")</f>
        <v>n.a.</v>
      </c>
    </row>
    <row r="47" spans="1:16" ht="17.25" customHeight="1" x14ac:dyDescent="0.35">
      <c r="B47" s="8" t="s">
        <v>15</v>
      </c>
      <c r="C47" s="8"/>
      <c r="D47" s="9">
        <f>SUM(D42:D46)</f>
        <v>692.9719463737963</v>
      </c>
      <c r="E47" s="9">
        <f>SUM(E42:E46)</f>
        <v>627.34625134227747</v>
      </c>
      <c r="F47" s="14">
        <f t="shared" si="5"/>
        <v>0.10460841184769221</v>
      </c>
      <c r="G47" s="9">
        <f>SUM(G42:G46)</f>
        <v>1335.4327807586035</v>
      </c>
      <c r="H47" s="9">
        <f>SUM(H42:H46)</f>
        <v>1231.1509864797774</v>
      </c>
      <c r="I47" s="14">
        <f t="shared" si="7"/>
        <v>8.4702685067896022E-2</v>
      </c>
      <c r="J47" s="9">
        <f>SUM(J42:J46)</f>
        <v>1335.5737682716631</v>
      </c>
      <c r="K47" s="9">
        <f>SUM(K42:K46)</f>
        <v>1231.1509864797774</v>
      </c>
      <c r="L47" s="14">
        <f>J47/K47-1</f>
        <v>8.4817201901824513E-2</v>
      </c>
    </row>
    <row r="48" spans="1:16" s="35" customFormat="1" ht="20" x14ac:dyDescent="0.35">
      <c r="A48" s="33"/>
      <c r="B48" s="51" t="s">
        <v>46</v>
      </c>
      <c r="C48" s="34"/>
      <c r="D48" s="34"/>
      <c r="E48" s="34"/>
      <c r="F48" s="34"/>
      <c r="G48" s="34"/>
      <c r="H48" s="34"/>
      <c r="I48" s="34"/>
    </row>
    <row r="49" spans="2:14" ht="17.25" customHeight="1" x14ac:dyDescent="0.35">
      <c r="B49" s="15"/>
      <c r="C49" s="15"/>
      <c r="D49" s="16"/>
      <c r="E49" s="16"/>
      <c r="F49" s="16"/>
      <c r="G49" s="16"/>
      <c r="H49" s="16"/>
    </row>
    <row r="50" spans="2:14" ht="17.25" customHeight="1" x14ac:dyDescent="0.35">
      <c r="B50" s="46" t="s">
        <v>106</v>
      </c>
      <c r="C50" s="24"/>
      <c r="L50" s="31"/>
      <c r="M50" s="32"/>
      <c r="N50" s="32"/>
    </row>
    <row r="51" spans="2:14" ht="17.25" customHeight="1" x14ac:dyDescent="0.35">
      <c r="F51" s="55"/>
      <c r="M51" s="32"/>
      <c r="N51" s="32"/>
    </row>
    <row r="52" spans="2:14" ht="40" x14ac:dyDescent="0.35">
      <c r="B52" s="3" t="s">
        <v>2</v>
      </c>
      <c r="C52" s="2" t="s">
        <v>3</v>
      </c>
      <c r="D52" s="12">
        <v>45323</v>
      </c>
      <c r="E52" s="12">
        <v>44958</v>
      </c>
      <c r="F52" s="2" t="s">
        <v>28</v>
      </c>
      <c r="G52" s="12" t="s">
        <v>69</v>
      </c>
      <c r="H52" s="12" t="s">
        <v>70</v>
      </c>
      <c r="I52" s="2" t="s">
        <v>28</v>
      </c>
      <c r="J52" s="2" t="s">
        <v>50</v>
      </c>
      <c r="K52" s="2" t="s">
        <v>51</v>
      </c>
      <c r="L52" s="2" t="s">
        <v>28</v>
      </c>
    </row>
    <row r="53" spans="2:14" ht="20" x14ac:dyDescent="0.35">
      <c r="B53" s="4" t="s">
        <v>16</v>
      </c>
      <c r="C53" s="5" t="s">
        <v>17</v>
      </c>
      <c r="D53" s="6">
        <v>140.40427812441396</v>
      </c>
      <c r="E53" s="6">
        <v>143.17211351399999</v>
      </c>
      <c r="F53" s="13">
        <f>D53/E53-1</f>
        <v>-1.9332224143742693E-2</v>
      </c>
      <c r="G53" s="6">
        <v>369.731576834414</v>
      </c>
      <c r="H53" s="6">
        <v>326.89882267399992</v>
      </c>
      <c r="I53" s="13">
        <f>G53/H53-1</f>
        <v>0.13102755712010961</v>
      </c>
      <c r="J53" s="6">
        <v>369.731576834414</v>
      </c>
      <c r="K53" s="6">
        <v>326.89882267399992</v>
      </c>
      <c r="L53" s="13">
        <f>J53/K53-1</f>
        <v>0.13102755712010961</v>
      </c>
    </row>
    <row r="54" spans="2:14" ht="40" x14ac:dyDescent="0.35">
      <c r="B54" s="4" t="s">
        <v>26</v>
      </c>
      <c r="C54" s="5" t="s">
        <v>71</v>
      </c>
      <c r="D54" s="6">
        <v>169.42821187999104</v>
      </c>
      <c r="E54" s="6">
        <v>190.13541224850002</v>
      </c>
      <c r="F54" s="13">
        <f t="shared" ref="F54:F56" si="9">D54/E54-1</f>
        <v>-0.10890764704812284</v>
      </c>
      <c r="G54" s="6">
        <v>210.36018277899407</v>
      </c>
      <c r="H54" s="6">
        <v>340.39845911200007</v>
      </c>
      <c r="I54" s="13">
        <f t="shared" ref="I54:I57" si="10">G54/H54-1</f>
        <v>-0.38201781721409023</v>
      </c>
      <c r="J54" s="6">
        <v>210.36018277899407</v>
      </c>
      <c r="K54" s="6">
        <v>340.39845911200007</v>
      </c>
      <c r="L54" s="13">
        <f t="shared" ref="L54:L57" si="11">J54/K54-1</f>
        <v>-0.38201781721409023</v>
      </c>
      <c r="M54" s="31"/>
      <c r="N54" s="31"/>
    </row>
    <row r="55" spans="2:14" ht="40" x14ac:dyDescent="0.35">
      <c r="B55" s="4" t="s">
        <v>27</v>
      </c>
      <c r="C55" s="5" t="s">
        <v>21</v>
      </c>
      <c r="D55" s="6">
        <v>79.172936011000004</v>
      </c>
      <c r="E55" s="6">
        <v>93.018160505777388</v>
      </c>
      <c r="F55" s="13">
        <f t="shared" si="9"/>
        <v>-0.14884431620121596</v>
      </c>
      <c r="G55" s="6">
        <v>160.09949865299998</v>
      </c>
      <c r="H55" s="6">
        <v>187.94382208577741</v>
      </c>
      <c r="I55" s="13">
        <f t="shared" si="10"/>
        <v>-0.14815237406457182</v>
      </c>
      <c r="J55" s="6">
        <v>160.09949865299998</v>
      </c>
      <c r="K55" s="6">
        <v>187.94382208577741</v>
      </c>
      <c r="L55" s="13">
        <f t="shared" si="11"/>
        <v>-0.14815237406457182</v>
      </c>
    </row>
    <row r="56" spans="2:14" ht="40" x14ac:dyDescent="0.35">
      <c r="B56" s="4" t="s">
        <v>22</v>
      </c>
      <c r="C56" s="5" t="s">
        <v>23</v>
      </c>
      <c r="D56" s="6">
        <v>131.96590578196401</v>
      </c>
      <c r="E56" s="6">
        <v>125.674228532</v>
      </c>
      <c r="F56" s="13">
        <f t="shared" si="9"/>
        <v>5.0063384700722358E-2</v>
      </c>
      <c r="G56" s="6">
        <v>282.626630165964</v>
      </c>
      <c r="H56" s="6">
        <v>260.34357681699998</v>
      </c>
      <c r="I56" s="13">
        <f t="shared" si="10"/>
        <v>8.559094724517502E-2</v>
      </c>
      <c r="J56" s="6">
        <v>282.626630165964</v>
      </c>
      <c r="K56" s="6">
        <v>260.34357681699998</v>
      </c>
      <c r="L56" s="13">
        <f t="shared" si="11"/>
        <v>8.559094724517502E-2</v>
      </c>
    </row>
    <row r="57" spans="2:14" ht="17.25" customHeight="1" x14ac:dyDescent="0.35">
      <c r="B57" s="8" t="s">
        <v>15</v>
      </c>
      <c r="C57" s="8"/>
      <c r="D57" s="9">
        <f>SUM(D53:D56)</f>
        <v>520.97133179736898</v>
      </c>
      <c r="E57" s="9">
        <f>SUM(E53:E56)</f>
        <v>551.99991480027745</v>
      </c>
      <c r="F57" s="14">
        <f>D57/E57-1</f>
        <v>-5.6211209768275316E-2</v>
      </c>
      <c r="G57" s="9">
        <f>SUM(G53:G56)</f>
        <v>1022.817888432372</v>
      </c>
      <c r="H57" s="9">
        <f>SUM(H53:H56)</f>
        <v>1115.5846806887773</v>
      </c>
      <c r="I57" s="14">
        <f t="shared" si="10"/>
        <v>-8.3155312063921349E-2</v>
      </c>
      <c r="J57" s="9">
        <f>SUM(J53:J56)</f>
        <v>1022.817888432372</v>
      </c>
      <c r="K57" s="9">
        <f>SUM(K53:K56)</f>
        <v>1115.5846806887773</v>
      </c>
      <c r="L57" s="14">
        <f t="shared" si="11"/>
        <v>-8.3155312063921349E-2</v>
      </c>
    </row>
    <row r="58" spans="2:14" ht="17.25" customHeight="1" x14ac:dyDescent="0.35">
      <c r="B58" s="50" t="s">
        <v>72</v>
      </c>
      <c r="C58" s="15"/>
      <c r="D58" s="16"/>
      <c r="E58" s="16"/>
      <c r="F58" s="17"/>
      <c r="G58" s="16"/>
      <c r="H58" s="16"/>
      <c r="I58" s="17"/>
    </row>
    <row r="59" spans="2:14" ht="17.25" customHeight="1" x14ac:dyDescent="0.35">
      <c r="B59" s="15"/>
      <c r="C59" s="15"/>
      <c r="D59" s="16"/>
      <c r="E59" s="16"/>
      <c r="F59" s="16"/>
      <c r="G59" s="16"/>
      <c r="H59" s="16"/>
    </row>
    <row r="60" spans="2:14" ht="17.25" customHeight="1" x14ac:dyDescent="0.35">
      <c r="B60" s="46" t="s">
        <v>112</v>
      </c>
      <c r="C60" s="15"/>
      <c r="D60" s="16"/>
      <c r="E60" s="16"/>
      <c r="F60" s="16"/>
      <c r="G60" s="16"/>
      <c r="H60" s="36"/>
    </row>
    <row r="61" spans="2:14" ht="17.25" customHeight="1" x14ac:dyDescent="0.35">
      <c r="E61" s="23"/>
    </row>
    <row r="62" spans="2:14" ht="60" x14ac:dyDescent="0.35">
      <c r="B62" s="3" t="s">
        <v>2</v>
      </c>
      <c r="C62" s="2" t="s">
        <v>3</v>
      </c>
      <c r="D62" s="2" t="s">
        <v>30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</row>
    <row r="63" spans="2:14" ht="20" x14ac:dyDescent="0.35">
      <c r="B63" s="18" t="s">
        <v>16</v>
      </c>
      <c r="C63" s="5" t="s">
        <v>17</v>
      </c>
      <c r="D63" s="6">
        <v>5.213091575</v>
      </c>
      <c r="E63" s="6">
        <v>5.2284525889999998</v>
      </c>
      <c r="F63" s="6">
        <v>13.052438558</v>
      </c>
      <c r="G63" s="6">
        <v>0.5059180029</v>
      </c>
      <c r="H63" s="6">
        <v>3.978702636</v>
      </c>
      <c r="I63" s="6">
        <v>3.978702636</v>
      </c>
    </row>
    <row r="64" spans="2:14" ht="40" x14ac:dyDescent="0.35">
      <c r="B64" s="4" t="s">
        <v>26</v>
      </c>
      <c r="C64" s="5" t="s">
        <v>73</v>
      </c>
      <c r="D64" s="6">
        <v>7.7338392169999999</v>
      </c>
      <c r="E64" s="6">
        <v>9.1973600019999999</v>
      </c>
      <c r="F64" s="6">
        <v>15.232379312999999</v>
      </c>
      <c r="G64" s="6">
        <v>0.65365844559999997</v>
      </c>
      <c r="H64" s="6">
        <v>4.7790867500000003</v>
      </c>
      <c r="I64" s="6">
        <v>5.8526849619999997</v>
      </c>
      <c r="J64" s="26"/>
    </row>
    <row r="65" spans="2:9" ht="20" x14ac:dyDescent="0.35">
      <c r="B65" s="4" t="s">
        <v>27</v>
      </c>
      <c r="C65" s="5" t="s">
        <v>36</v>
      </c>
      <c r="D65" s="6">
        <v>1.2405418420000001</v>
      </c>
      <c r="E65" s="6">
        <v>1.478894151</v>
      </c>
      <c r="F65" s="6">
        <v>2.1282337099999999</v>
      </c>
      <c r="G65" s="6">
        <v>0.48631491300000002</v>
      </c>
      <c r="H65" s="6">
        <v>0.4595544419</v>
      </c>
      <c r="I65" s="6">
        <v>0.12696246620000001</v>
      </c>
    </row>
    <row r="66" spans="2:9" ht="40" x14ac:dyDescent="0.35">
      <c r="B66" s="4" t="s">
        <v>22</v>
      </c>
      <c r="C66" s="5" t="s">
        <v>23</v>
      </c>
      <c r="D66" s="6">
        <v>5.2947805700000004</v>
      </c>
      <c r="E66" s="6">
        <v>4.9964218049999998</v>
      </c>
      <c r="F66" s="6">
        <v>11.777382578999999</v>
      </c>
      <c r="G66" s="6">
        <v>0.80099562540000002</v>
      </c>
      <c r="H66" s="6">
        <v>2.823698694</v>
      </c>
      <c r="I66" s="6">
        <v>2.823698694</v>
      </c>
    </row>
    <row r="67" spans="2:9" ht="20" x14ac:dyDescent="0.35">
      <c r="B67" s="4" t="s">
        <v>40</v>
      </c>
      <c r="C67" s="5" t="s">
        <v>41</v>
      </c>
      <c r="D67" s="6">
        <v>3.166035398</v>
      </c>
      <c r="E67" s="6">
        <v>2.8346464490000001</v>
      </c>
      <c r="F67" s="6">
        <v>5.8700918670000002</v>
      </c>
      <c r="G67" s="6">
        <v>1.112542967</v>
      </c>
      <c r="H67" s="6">
        <v>1.387891424</v>
      </c>
      <c r="I67" s="6">
        <v>1.387891424</v>
      </c>
    </row>
    <row r="68" spans="2:9" ht="17.25" customHeight="1" x14ac:dyDescent="0.35">
      <c r="B68" s="19"/>
      <c r="C68" s="8"/>
      <c r="D68" s="10"/>
      <c r="E68" s="10"/>
      <c r="F68" s="10"/>
      <c r="G68" s="10"/>
      <c r="H68" s="10"/>
      <c r="I68" s="10"/>
    </row>
    <row r="69" spans="2:9" ht="17.25" customHeight="1" x14ac:dyDescent="0.35">
      <c r="B69" s="1" t="s">
        <v>84</v>
      </c>
      <c r="C69" s="20"/>
      <c r="D69" s="20"/>
      <c r="E69" s="20"/>
      <c r="F69" s="20"/>
      <c r="G69" s="20"/>
      <c r="H69" s="20"/>
      <c r="I69" s="20"/>
    </row>
    <row r="71" spans="2:9" ht="17.25" customHeight="1" x14ac:dyDescent="0.85">
      <c r="B71" s="24"/>
      <c r="C71" s="24"/>
      <c r="E71" s="26"/>
      <c r="G71" s="37"/>
    </row>
    <row r="72" spans="2:9" ht="17.25" customHeight="1" x14ac:dyDescent="0.35">
      <c r="E72" s="23"/>
    </row>
    <row r="73" spans="2:9" ht="49" customHeight="1" x14ac:dyDescent="0.35">
      <c r="B73" s="15"/>
      <c r="C73" s="38"/>
      <c r="D73" s="38"/>
      <c r="E73" s="38"/>
      <c r="F73" s="38"/>
      <c r="G73" s="38"/>
      <c r="H73" s="38"/>
      <c r="I73" s="38"/>
    </row>
    <row r="74" spans="2:9" ht="26.25" customHeight="1" x14ac:dyDescent="0.35">
      <c r="B74" s="39"/>
      <c r="C74" s="40"/>
      <c r="D74" s="41"/>
      <c r="E74" s="41"/>
      <c r="F74" s="41"/>
      <c r="G74" s="41"/>
      <c r="H74" s="41"/>
      <c r="I74" s="41"/>
    </row>
    <row r="75" spans="2:9" ht="33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26.25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9" ht="17.25" customHeight="1" x14ac:dyDescent="0.35">
      <c r="B78" s="44"/>
      <c r="C78" s="15"/>
      <c r="D78" s="45"/>
      <c r="E78" s="45"/>
      <c r="F78" s="45"/>
      <c r="G78" s="45"/>
      <c r="H78" s="45"/>
      <c r="I78" s="45"/>
    </row>
    <row r="79" spans="2:9" ht="17.25" customHeight="1" x14ac:dyDescent="0.35">
      <c r="B79" s="81"/>
      <c r="C79" s="81"/>
      <c r="D79" s="81"/>
      <c r="E79" s="81"/>
      <c r="F79" s="81"/>
      <c r="G79" s="81"/>
      <c r="H79" s="81"/>
      <c r="I79" s="81"/>
    </row>
    <row r="81" spans="2:9" ht="17.25" customHeight="1" x14ac:dyDescent="0.85">
      <c r="B81" s="24"/>
      <c r="C81" s="24"/>
      <c r="E81" s="26"/>
      <c r="G81" s="37"/>
    </row>
    <row r="82" spans="2:9" ht="17.25" customHeight="1" x14ac:dyDescent="0.35">
      <c r="E82" s="23"/>
    </row>
    <row r="83" spans="2:9" ht="49" customHeight="1" x14ac:dyDescent="0.35">
      <c r="B83" s="15"/>
      <c r="C83" s="38"/>
      <c r="D83" s="38"/>
      <c r="E83" s="38"/>
      <c r="F83" s="38"/>
      <c r="G83" s="38"/>
      <c r="H83" s="38"/>
      <c r="I83" s="38"/>
    </row>
    <row r="84" spans="2:9" ht="26.15" customHeight="1" x14ac:dyDescent="0.35">
      <c r="B84" s="39"/>
      <c r="C84" s="40"/>
      <c r="D84" s="41"/>
      <c r="E84" s="41"/>
      <c r="F84" s="41"/>
      <c r="G84" s="41"/>
      <c r="H84" s="41"/>
      <c r="I84" s="41"/>
    </row>
    <row r="85" spans="2:9" ht="33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26.25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17.25" customHeight="1" x14ac:dyDescent="0.35">
      <c r="B88" s="44"/>
      <c r="C88" s="15"/>
      <c r="D88" s="45"/>
      <c r="E88" s="45"/>
      <c r="F88" s="45"/>
      <c r="G88" s="45"/>
      <c r="H88" s="45"/>
      <c r="I88" s="45"/>
    </row>
    <row r="89" spans="2:9" ht="17.25" customHeight="1" x14ac:dyDescent="0.35">
      <c r="B89" s="81"/>
      <c r="C89" s="81"/>
      <c r="D89" s="81"/>
      <c r="E89" s="81"/>
      <c r="F89" s="81"/>
      <c r="G89" s="81"/>
      <c r="H89" s="81"/>
      <c r="I89" s="81"/>
    </row>
  </sheetData>
  <mergeCells count="2">
    <mergeCell ref="B79:I79"/>
    <mergeCell ref="B89:I8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957B-B899-4CB8-B438-136DAEA8AA70}">
  <dimension ref="A1:S89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3" ht="17.25" customHeight="1" x14ac:dyDescent="0.35">
      <c r="A1" s="23"/>
    </row>
    <row r="7" spans="1:3" ht="17.25" customHeight="1" x14ac:dyDescent="0.35">
      <c r="B7" s="47" t="s">
        <v>0</v>
      </c>
      <c r="C7" s="22"/>
    </row>
    <row r="8" spans="1:3" ht="17.25" customHeight="1" x14ac:dyDescent="0.35">
      <c r="B8" s="23"/>
    </row>
    <row r="9" spans="1:3" ht="17.25" customHeight="1" x14ac:dyDescent="0.35">
      <c r="B9" s="46" t="s">
        <v>1</v>
      </c>
      <c r="C9" s="24"/>
    </row>
    <row r="10" spans="1:3" ht="17.25" customHeight="1" x14ac:dyDescent="0.35">
      <c r="B10" s="56" t="s">
        <v>74</v>
      </c>
      <c r="C10" s="24"/>
    </row>
    <row r="11" spans="1:3" ht="17.25" customHeight="1" x14ac:dyDescent="0.35">
      <c r="B11" s="56" t="s">
        <v>75</v>
      </c>
      <c r="C11" s="24"/>
    </row>
    <row r="12" spans="1:3" ht="17.25" customHeight="1" x14ac:dyDescent="0.35">
      <c r="B12" s="56" t="s">
        <v>76</v>
      </c>
      <c r="C12" s="24"/>
    </row>
    <row r="13" spans="1:3" ht="17.25" customHeight="1" x14ac:dyDescent="0.35">
      <c r="B13" s="56" t="s">
        <v>77</v>
      </c>
      <c r="C13" s="24"/>
    </row>
    <row r="14" spans="1:3" ht="17.25" customHeight="1" x14ac:dyDescent="0.35">
      <c r="B14" s="56" t="s">
        <v>78</v>
      </c>
      <c r="C14" s="24"/>
    </row>
    <row r="15" spans="1:3" ht="17.25" customHeight="1" x14ac:dyDescent="0.35">
      <c r="B15" s="50" t="s">
        <v>79</v>
      </c>
      <c r="C15" s="24"/>
    </row>
    <row r="16" spans="1:3" ht="17.25" customHeight="1" x14ac:dyDescent="0.35">
      <c r="B16" s="25"/>
      <c r="C16" s="24"/>
    </row>
    <row r="17" spans="2:19" ht="17.25" customHeight="1" x14ac:dyDescent="0.35">
      <c r="B17" s="46" t="s">
        <v>98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38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229.32729870999998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126.40450453500002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80.926562642000007</v>
      </c>
      <c r="S22" s="28"/>
    </row>
    <row r="23" spans="2:19" ht="40" x14ac:dyDescent="0.35">
      <c r="B23" s="4" t="s">
        <v>22</v>
      </c>
      <c r="C23" s="5" t="s">
        <v>23</v>
      </c>
      <c r="D23" s="6">
        <v>150.66072438399999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150.66072438399999</v>
      </c>
      <c r="S23" s="28"/>
    </row>
    <row r="24" spans="2:19" ht="20" x14ac:dyDescent="0.35">
      <c r="B24" s="4" t="s">
        <v>40</v>
      </c>
      <c r="C24" s="5" t="s">
        <v>41</v>
      </c>
      <c r="D24" s="6">
        <v>55.141744113807299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55.141744113807299</v>
      </c>
      <c r="S24" s="28"/>
    </row>
    <row r="25" spans="2:19" ht="17.25" customHeight="1" x14ac:dyDescent="0.35">
      <c r="B25" s="8" t="s">
        <v>15</v>
      </c>
      <c r="C25" s="8"/>
      <c r="D25" s="9">
        <f>SUM(D20:D24)</f>
        <v>642.4608343848073</v>
      </c>
      <c r="E25" s="9">
        <f t="shared" ref="E25:M25" si="1">SUM(E20:E24)</f>
        <v>0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642.4608343848073</v>
      </c>
    </row>
    <row r="26" spans="2:19" s="30" customFormat="1" ht="17.25" customHeight="1" x14ac:dyDescent="0.35">
      <c r="B26" s="1" t="s">
        <v>80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103</v>
      </c>
      <c r="C28" s="24"/>
      <c r="L28" s="31"/>
      <c r="M28" s="32"/>
      <c r="N28" s="32"/>
      <c r="P28" s="31"/>
    </row>
    <row r="29" spans="2:19" ht="17.25" customHeight="1" x14ac:dyDescent="0.35">
      <c r="B29" s="46"/>
      <c r="C29" s="24"/>
      <c r="J29" s="72" t="s">
        <v>107</v>
      </c>
      <c r="K29" s="73"/>
      <c r="L29" s="74"/>
      <c r="M29" s="74"/>
      <c r="N29" s="74"/>
      <c r="O29" s="74"/>
      <c r="P29" s="75"/>
    </row>
    <row r="30" spans="2:19" ht="17.25" customHeight="1" x14ac:dyDescent="0.35">
      <c r="M30" s="32"/>
      <c r="N30" s="32"/>
    </row>
    <row r="31" spans="2:19" ht="20" x14ac:dyDescent="0.35">
      <c r="B31" s="3" t="s">
        <v>2</v>
      </c>
      <c r="C31" s="2" t="s">
        <v>3</v>
      </c>
      <c r="D31" s="12">
        <v>45292</v>
      </c>
      <c r="E31" s="2" t="s">
        <v>47</v>
      </c>
      <c r="F31" s="2" t="s">
        <v>48</v>
      </c>
      <c r="G31" s="2" t="s">
        <v>49</v>
      </c>
      <c r="H31" s="2" t="s">
        <v>15</v>
      </c>
      <c r="J31" s="65" t="s">
        <v>2</v>
      </c>
      <c r="K31" s="70"/>
      <c r="L31" s="63" t="s">
        <v>53</v>
      </c>
      <c r="M31" s="63" t="s">
        <v>24</v>
      </c>
      <c r="N31" s="63" t="s">
        <v>25</v>
      </c>
      <c r="O31" s="63" t="s">
        <v>42</v>
      </c>
      <c r="P31" s="64" t="s">
        <v>15</v>
      </c>
    </row>
    <row r="32" spans="2:19" ht="20" x14ac:dyDescent="0.35">
      <c r="B32" s="4" t="s">
        <v>16</v>
      </c>
      <c r="C32" s="5" t="s">
        <v>17</v>
      </c>
      <c r="D32" s="6">
        <f>SUM(D20:F20)</f>
        <v>229.32729870999998</v>
      </c>
      <c r="E32" s="6">
        <f>SUM(G20:I20)</f>
        <v>0</v>
      </c>
      <c r="F32" s="6">
        <f>SUM(J20:L20)</f>
        <v>0</v>
      </c>
      <c r="G32" s="6">
        <f>SUM(M20:O20)</f>
        <v>0</v>
      </c>
      <c r="H32" s="7">
        <f>SUM(D32:G32)</f>
        <v>229.32729870999998</v>
      </c>
      <c r="J32" s="67" t="s">
        <v>16</v>
      </c>
      <c r="K32" s="66"/>
      <c r="L32" s="77">
        <v>0.17371183274366597</v>
      </c>
      <c r="M32" s="77">
        <v>0.12535910851878257</v>
      </c>
      <c r="N32" s="77">
        <v>0.32502090313052878</v>
      </c>
      <c r="O32" s="77">
        <v>0.37590815560702279</v>
      </c>
      <c r="P32" s="76">
        <f>SUM(L32:O32)</f>
        <v>1</v>
      </c>
    </row>
    <row r="33" spans="1:16" ht="40" x14ac:dyDescent="0.35">
      <c r="B33" s="4" t="s">
        <v>26</v>
      </c>
      <c r="C33" s="5" t="s">
        <v>19</v>
      </c>
      <c r="D33" s="6">
        <f>SUM(D21:F21)</f>
        <v>126.40450453500002</v>
      </c>
      <c r="E33" s="6">
        <f>SUM(G21:I21)</f>
        <v>0</v>
      </c>
      <c r="F33" s="6">
        <f>SUM(J21:L21)</f>
        <v>0</v>
      </c>
      <c r="G33" s="6">
        <f>SUM(M21:O21)</f>
        <v>0</v>
      </c>
      <c r="H33" s="7">
        <f t="shared" ref="H33:H36" si="2">SUM(D33:G33)</f>
        <v>126.40450453500002</v>
      </c>
      <c r="J33" s="68" t="s">
        <v>26</v>
      </c>
      <c r="K33" s="66"/>
      <c r="L33" s="78">
        <v>0.19725674371695032</v>
      </c>
      <c r="M33" s="78">
        <v>0.23682498044328629</v>
      </c>
      <c r="N33" s="78">
        <v>0.29401350420029271</v>
      </c>
      <c r="O33" s="78">
        <v>0.2719047716394708</v>
      </c>
      <c r="P33" s="76">
        <f t="shared" ref="P33:P35" si="3">SUM(L33:O33)</f>
        <v>1</v>
      </c>
    </row>
    <row r="34" spans="1:16" ht="40" x14ac:dyDescent="0.35">
      <c r="B34" s="4" t="s">
        <v>27</v>
      </c>
      <c r="C34" s="5" t="s">
        <v>21</v>
      </c>
      <c r="D34" s="6">
        <f>SUM(D22:F22)</f>
        <v>80.926562642000007</v>
      </c>
      <c r="E34" s="6">
        <f>SUM(G22:I22)</f>
        <v>0</v>
      </c>
      <c r="F34" s="6">
        <f>SUM(J22:L22)</f>
        <v>0</v>
      </c>
      <c r="G34" s="6">
        <f>SUM(M22:O22)</f>
        <v>0</v>
      </c>
      <c r="H34" s="7">
        <f t="shared" si="2"/>
        <v>80.926562642000007</v>
      </c>
      <c r="J34" s="68" t="s">
        <v>27</v>
      </c>
      <c r="K34" s="66"/>
      <c r="L34" s="78">
        <v>0.3326664324339883</v>
      </c>
      <c r="M34" s="78">
        <v>0.21275691627695084</v>
      </c>
      <c r="N34" s="78">
        <v>0.21348882202272532</v>
      </c>
      <c r="O34" s="78">
        <v>0.24108782926633546</v>
      </c>
      <c r="P34" s="76">
        <f t="shared" si="3"/>
        <v>0.99999999999999989</v>
      </c>
    </row>
    <row r="35" spans="1:16" ht="40" x14ac:dyDescent="0.35">
      <c r="B35" s="4" t="s">
        <v>22</v>
      </c>
      <c r="C35" s="5" t="s">
        <v>23</v>
      </c>
      <c r="D35" s="6">
        <f>SUM(D23:F23)</f>
        <v>150.66072438399999</v>
      </c>
      <c r="E35" s="6">
        <f>SUM(G23:I23)</f>
        <v>0</v>
      </c>
      <c r="F35" s="6">
        <f>SUM(J23:L23)</f>
        <v>0</v>
      </c>
      <c r="G35" s="6">
        <f>SUM(M23:O23)</f>
        <v>0</v>
      </c>
      <c r="H35" s="7">
        <f t="shared" si="2"/>
        <v>150.66072438399999</v>
      </c>
      <c r="J35" s="68" t="s">
        <v>22</v>
      </c>
      <c r="K35" s="66"/>
      <c r="L35" s="78">
        <v>0.22536923220147864</v>
      </c>
      <c r="M35" s="78">
        <v>0.18079930107106329</v>
      </c>
      <c r="N35" s="78">
        <v>0.29277373241018106</v>
      </c>
      <c r="O35" s="78">
        <v>0.30105773431727706</v>
      </c>
      <c r="P35" s="76">
        <f t="shared" si="3"/>
        <v>1</v>
      </c>
    </row>
    <row r="36" spans="1:16" ht="20" x14ac:dyDescent="0.35">
      <c r="B36" s="4" t="s">
        <v>40</v>
      </c>
      <c r="C36" s="5" t="s">
        <v>41</v>
      </c>
      <c r="D36" s="6">
        <f>SUM(D24:F24)</f>
        <v>55.141744113807299</v>
      </c>
      <c r="E36" s="6">
        <f>SUM(G24:I24)</f>
        <v>0</v>
      </c>
      <c r="F36" s="6">
        <f>SUM(J24:L24)</f>
        <v>0</v>
      </c>
      <c r="G36" s="6">
        <f>SUM(M24:O24)</f>
        <v>0</v>
      </c>
      <c r="H36" s="7">
        <f t="shared" si="2"/>
        <v>55.141744113807299</v>
      </c>
      <c r="J36" s="68" t="s">
        <v>40</v>
      </c>
      <c r="K36" s="66"/>
      <c r="L36" s="79" t="s">
        <v>108</v>
      </c>
      <c r="M36" s="79" t="s">
        <v>108</v>
      </c>
      <c r="N36" s="79" t="s">
        <v>108</v>
      </c>
      <c r="O36" s="79" t="s">
        <v>108</v>
      </c>
      <c r="P36" s="7" t="s">
        <v>108</v>
      </c>
    </row>
    <row r="37" spans="1:16" ht="17.25" customHeight="1" x14ac:dyDescent="0.35">
      <c r="B37" s="8" t="s">
        <v>15</v>
      </c>
      <c r="C37" s="8"/>
      <c r="D37" s="9">
        <f>SUM(D32:D36)</f>
        <v>642.4608343848073</v>
      </c>
      <c r="E37" s="9">
        <f t="shared" ref="E37:H37" si="4">SUM(E32:E36)</f>
        <v>0</v>
      </c>
      <c r="F37" s="9">
        <f t="shared" si="4"/>
        <v>0</v>
      </c>
      <c r="G37" s="9">
        <f t="shared" si="4"/>
        <v>0</v>
      </c>
      <c r="H37" s="9">
        <f t="shared" si="4"/>
        <v>642.4608343848073</v>
      </c>
      <c r="J37" s="69" t="s">
        <v>109</v>
      </c>
      <c r="K37" s="71"/>
      <c r="L37" s="14">
        <v>0.20881107017628733</v>
      </c>
      <c r="M37" s="14">
        <v>0.19220317848502064</v>
      </c>
      <c r="N37" s="14">
        <v>0.29494230111363967</v>
      </c>
      <c r="O37" s="14">
        <v>0.3040434502250523</v>
      </c>
      <c r="P37" s="14">
        <f>SUM(L37:O37)</f>
        <v>0.99999999999999989</v>
      </c>
    </row>
    <row r="38" spans="1:16" ht="17.25" customHeight="1" x14ac:dyDescent="0.35">
      <c r="D38" s="52"/>
      <c r="E38" s="52"/>
      <c r="F38" s="52"/>
      <c r="G38" s="52"/>
      <c r="I38" s="31"/>
      <c r="O38" s="53"/>
    </row>
    <row r="39" spans="1:16" ht="17.25" customHeight="1" x14ac:dyDescent="0.35">
      <c r="B39" s="46" t="s">
        <v>105</v>
      </c>
      <c r="C39" s="24"/>
      <c r="L39" s="31"/>
      <c r="M39" s="32"/>
      <c r="N39" s="32"/>
      <c r="O39" s="53"/>
    </row>
    <row r="40" spans="1:16" ht="17.25" customHeight="1" x14ac:dyDescent="0.35">
      <c r="M40" s="32"/>
      <c r="N40" s="32"/>
      <c r="O40" s="53"/>
    </row>
    <row r="41" spans="1:16" ht="40" x14ac:dyDescent="0.35">
      <c r="B41" s="3" t="s">
        <v>2</v>
      </c>
      <c r="C41" s="2" t="s">
        <v>3</v>
      </c>
      <c r="D41" s="61">
        <v>45292</v>
      </c>
      <c r="E41" s="61">
        <v>44927</v>
      </c>
      <c r="F41" s="2" t="s">
        <v>28</v>
      </c>
      <c r="G41" s="2" t="s">
        <v>81</v>
      </c>
      <c r="H41" s="2" t="s">
        <v>82</v>
      </c>
      <c r="I41" s="2" t="s">
        <v>28</v>
      </c>
      <c r="L41" s="53"/>
    </row>
    <row r="42" spans="1:16" ht="20" x14ac:dyDescent="0.35">
      <c r="B42" s="4" t="s">
        <v>16</v>
      </c>
      <c r="C42" s="5" t="s">
        <v>17</v>
      </c>
      <c r="D42" s="6">
        <f>D20</f>
        <v>229.32729870999998</v>
      </c>
      <c r="E42" s="6">
        <f>'[1]Produção de Energia - Jan. 2023'!D12</f>
        <v>183.72670915999996</v>
      </c>
      <c r="F42" s="13">
        <f>D42/E42-1</f>
        <v>0.24819793354208697</v>
      </c>
      <c r="G42" s="6">
        <f>P20</f>
        <v>229.32729870999998</v>
      </c>
      <c r="H42" s="6">
        <f>'[1]Produção de Energia - Jan. 2023'!P12</f>
        <v>183.72670915999996</v>
      </c>
      <c r="I42" s="13">
        <f>G42/H42-1</f>
        <v>0.24819793354208697</v>
      </c>
    </row>
    <row r="43" spans="1:16" ht="40" x14ac:dyDescent="0.35">
      <c r="B43" s="4" t="s">
        <v>18</v>
      </c>
      <c r="C43" s="5" t="s">
        <v>19</v>
      </c>
      <c r="D43" s="6">
        <f>D21</f>
        <v>126.40450453500002</v>
      </c>
      <c r="E43" s="6">
        <f>'[1]Produção de Energia - Jan. 2023'!D13</f>
        <v>190.4830161125</v>
      </c>
      <c r="F43" s="13">
        <f t="shared" ref="F43:F47" si="5">D43/E43-1</f>
        <v>-0.33640013102089361</v>
      </c>
      <c r="G43" s="6">
        <f>P21</f>
        <v>126.40450453500002</v>
      </c>
      <c r="H43" s="6">
        <f>'[1]Produção de Energia - Jan. 2023'!P13</f>
        <v>190.4830161125</v>
      </c>
      <c r="I43" s="13">
        <f t="shared" ref="I43:I45" si="6">G43/H43-1</f>
        <v>-0.33640013102089361</v>
      </c>
    </row>
    <row r="44" spans="1:16" ht="40" x14ac:dyDescent="0.35">
      <c r="B44" s="4" t="s">
        <v>27</v>
      </c>
      <c r="C44" s="5" t="s">
        <v>21</v>
      </c>
      <c r="D44" s="6">
        <f>D22</f>
        <v>80.926562642000007</v>
      </c>
      <c r="E44" s="6">
        <f>'[1]Produção de Energia - Jan. 2023'!D14</f>
        <v>94.925661579999996</v>
      </c>
      <c r="F44" s="13">
        <f t="shared" si="5"/>
        <v>-0.14747433628578976</v>
      </c>
      <c r="G44" s="6">
        <f>P22</f>
        <v>80.926562642000007</v>
      </c>
      <c r="H44" s="6">
        <f>'[1]Produção de Energia - Jan. 2023'!P14</f>
        <v>94.925661579999996</v>
      </c>
      <c r="I44" s="13">
        <f t="shared" si="6"/>
        <v>-0.14747433628578976</v>
      </c>
    </row>
    <row r="45" spans="1:16" ht="40" x14ac:dyDescent="0.35">
      <c r="B45" s="4" t="s">
        <v>22</v>
      </c>
      <c r="C45" s="5" t="s">
        <v>23</v>
      </c>
      <c r="D45" s="6">
        <f>D23</f>
        <v>150.66072438399999</v>
      </c>
      <c r="E45" s="6">
        <f>'[1]Produção de Energia - Jan. 2023'!D15</f>
        <v>134.66934828500001</v>
      </c>
      <c r="F45" s="13">
        <f t="shared" si="5"/>
        <v>0.11874547773972677</v>
      </c>
      <c r="G45" s="6">
        <f>P23</f>
        <v>150.66072438399999</v>
      </c>
      <c r="H45" s="6">
        <f>'[1]Produção de Energia - Jan. 2023'!P15</f>
        <v>134.66934828500001</v>
      </c>
      <c r="I45" s="13">
        <f t="shared" si="6"/>
        <v>0.11874547773972677</v>
      </c>
    </row>
    <row r="46" spans="1:16" ht="20" x14ac:dyDescent="0.35">
      <c r="B46" s="4" t="s">
        <v>40</v>
      </c>
      <c r="C46" s="5" t="s">
        <v>41</v>
      </c>
      <c r="D46" s="6">
        <f>D24</f>
        <v>55.141744113807299</v>
      </c>
      <c r="E46" s="6">
        <v>0</v>
      </c>
      <c r="F46" s="13" t="str">
        <f>IFERROR(D46/E46-1,"n.a.")</f>
        <v>n.a.</v>
      </c>
      <c r="G46" s="6">
        <f>P24</f>
        <v>55.141744113807299</v>
      </c>
      <c r="H46" s="6">
        <v>0</v>
      </c>
      <c r="I46" s="13" t="str">
        <f>IFERROR(G46/H46-1,"n.a.")</f>
        <v>n.a.</v>
      </c>
    </row>
    <row r="47" spans="1:16" ht="17.25" customHeight="1" x14ac:dyDescent="0.35">
      <c r="B47" s="8" t="s">
        <v>15</v>
      </c>
      <c r="C47" s="8"/>
      <c r="D47" s="9">
        <f>SUM(D42:D46)</f>
        <v>642.4608343848073</v>
      </c>
      <c r="E47" s="9">
        <f>SUM(E42:E46)</f>
        <v>603.80473513749996</v>
      </c>
      <c r="F47" s="14">
        <f t="shared" si="5"/>
        <v>6.4020861377485749E-2</v>
      </c>
      <c r="G47" s="9">
        <f>SUM(G42:G46)</f>
        <v>642.4608343848073</v>
      </c>
      <c r="H47" s="9">
        <f>SUM(H42:H46)</f>
        <v>603.80473513749996</v>
      </c>
      <c r="I47" s="14">
        <f>G47/H47-1</f>
        <v>6.4020861377485749E-2</v>
      </c>
    </row>
    <row r="48" spans="1:16" s="35" customFormat="1" ht="20" x14ac:dyDescent="0.35">
      <c r="A48" s="33"/>
      <c r="B48" s="51" t="s">
        <v>46</v>
      </c>
      <c r="C48" s="34"/>
      <c r="D48" s="34"/>
      <c r="E48" s="34"/>
      <c r="F48" s="34"/>
      <c r="G48" s="34"/>
      <c r="H48" s="34"/>
      <c r="I48" s="34"/>
    </row>
    <row r="49" spans="2:14" ht="17.25" customHeight="1" x14ac:dyDescent="0.35">
      <c r="B49" s="15"/>
      <c r="C49" s="15"/>
      <c r="D49" s="16"/>
      <c r="E49" s="16"/>
      <c r="F49" s="16"/>
      <c r="G49" s="16"/>
      <c r="H49" s="16"/>
    </row>
    <row r="50" spans="2:14" ht="17.25" customHeight="1" x14ac:dyDescent="0.35">
      <c r="B50" s="46" t="s">
        <v>106</v>
      </c>
      <c r="C50" s="24"/>
      <c r="L50" s="31"/>
      <c r="M50" s="32"/>
      <c r="N50" s="32"/>
    </row>
    <row r="51" spans="2:14" ht="17.25" customHeight="1" x14ac:dyDescent="0.35">
      <c r="M51" s="32"/>
      <c r="N51" s="32"/>
    </row>
    <row r="52" spans="2:14" ht="40" x14ac:dyDescent="0.35">
      <c r="B52" s="3" t="s">
        <v>2</v>
      </c>
      <c r="C52" s="2" t="s">
        <v>3</v>
      </c>
      <c r="D52" s="12">
        <v>45292</v>
      </c>
      <c r="E52" s="12">
        <v>44927</v>
      </c>
      <c r="F52" s="2" t="s">
        <v>28</v>
      </c>
      <c r="G52" s="2" t="s">
        <v>81</v>
      </c>
      <c r="H52" s="2" t="s">
        <v>82</v>
      </c>
      <c r="I52" s="2" t="s">
        <v>28</v>
      </c>
    </row>
    <row r="53" spans="2:14" ht="20" x14ac:dyDescent="0.35">
      <c r="B53" s="4" t="s">
        <v>16</v>
      </c>
      <c r="C53" s="5" t="s">
        <v>17</v>
      </c>
      <c r="D53" s="6">
        <v>229.32729871000001</v>
      </c>
      <c r="E53" s="6">
        <v>183.72670915999996</v>
      </c>
      <c r="F53" s="13">
        <f>D53/E53-1</f>
        <v>0.24819793354208719</v>
      </c>
      <c r="G53" s="6">
        <v>229.32729871000001</v>
      </c>
      <c r="H53" s="6">
        <v>183.72670915999996</v>
      </c>
      <c r="I53" s="13">
        <f>G53/H53-1</f>
        <v>0.24819793354208719</v>
      </c>
    </row>
    <row r="54" spans="2:14" ht="40" x14ac:dyDescent="0.35">
      <c r="B54" s="4" t="s">
        <v>26</v>
      </c>
      <c r="C54" s="5" t="s">
        <v>71</v>
      </c>
      <c r="D54" s="6">
        <v>74.457694062000002</v>
      </c>
      <c r="E54" s="6">
        <v>150.26304686350002</v>
      </c>
      <c r="F54" s="13">
        <f t="shared" ref="F54:F56" si="7">D54/E54-1</f>
        <v>-0.50448433186878017</v>
      </c>
      <c r="G54" s="6">
        <v>74.457694062000002</v>
      </c>
      <c r="H54" s="6">
        <v>150.26304686350002</v>
      </c>
      <c r="I54" s="13">
        <f t="shared" ref="I54:I57" si="8">G54/H54-1</f>
        <v>-0.50448433186878017</v>
      </c>
    </row>
    <row r="55" spans="2:14" ht="40" x14ac:dyDescent="0.35">
      <c r="B55" s="4" t="s">
        <v>27</v>
      </c>
      <c r="C55" s="5" t="s">
        <v>21</v>
      </c>
      <c r="D55" s="6">
        <v>80.926562642000007</v>
      </c>
      <c r="E55" s="6">
        <v>94.925661579999996</v>
      </c>
      <c r="F55" s="13">
        <f t="shared" si="7"/>
        <v>-0.14747433628578976</v>
      </c>
      <c r="G55" s="6">
        <v>80.926562642000007</v>
      </c>
      <c r="H55" s="6">
        <v>94.925661579999996</v>
      </c>
      <c r="I55" s="13">
        <f t="shared" si="8"/>
        <v>-0.14747433628578976</v>
      </c>
    </row>
    <row r="56" spans="2:14" ht="40" x14ac:dyDescent="0.35">
      <c r="B56" s="4" t="s">
        <v>22</v>
      </c>
      <c r="C56" s="5" t="s">
        <v>23</v>
      </c>
      <c r="D56" s="6">
        <v>150.66072438400002</v>
      </c>
      <c r="E56" s="6">
        <v>134.66934828500001</v>
      </c>
      <c r="F56" s="13">
        <f t="shared" si="7"/>
        <v>0.11874547773972699</v>
      </c>
      <c r="G56" s="6">
        <v>150.66072438400002</v>
      </c>
      <c r="H56" s="6">
        <v>134.66934828500001</v>
      </c>
      <c r="I56" s="13">
        <f t="shared" si="8"/>
        <v>0.11874547773972699</v>
      </c>
    </row>
    <row r="57" spans="2:14" ht="17.25" customHeight="1" x14ac:dyDescent="0.35">
      <c r="B57" s="8" t="s">
        <v>15</v>
      </c>
      <c r="C57" s="8"/>
      <c r="D57" s="9">
        <f>SUM(D53:D56)</f>
        <v>535.37227979800002</v>
      </c>
      <c r="E57" s="9">
        <f>SUM(E53:E56)</f>
        <v>563.58476588849999</v>
      </c>
      <c r="F57" s="14">
        <f>D57/E57-1</f>
        <v>-5.0058993425811549E-2</v>
      </c>
      <c r="G57" s="9">
        <f>SUM(G53:G56)</f>
        <v>535.37227979800002</v>
      </c>
      <c r="H57" s="9">
        <f>SUM(H53:H56)</f>
        <v>563.58476588849999</v>
      </c>
      <c r="I57" s="14">
        <f t="shared" si="8"/>
        <v>-5.0058993425811549E-2</v>
      </c>
    </row>
    <row r="58" spans="2:14" ht="17.25" customHeight="1" x14ac:dyDescent="0.35">
      <c r="B58" s="50" t="s">
        <v>83</v>
      </c>
      <c r="C58" s="15"/>
      <c r="D58" s="16"/>
      <c r="E58" s="16"/>
      <c r="F58" s="17"/>
      <c r="G58" s="16"/>
      <c r="H58" s="16"/>
      <c r="I58" s="17"/>
    </row>
    <row r="59" spans="2:14" ht="17.25" customHeight="1" x14ac:dyDescent="0.35">
      <c r="B59" s="15"/>
      <c r="C59" s="15"/>
      <c r="D59" s="16"/>
      <c r="E59" s="16"/>
      <c r="F59" s="16"/>
      <c r="G59" s="16"/>
      <c r="H59" s="16"/>
    </row>
    <row r="60" spans="2:14" ht="17.25" customHeight="1" x14ac:dyDescent="0.35">
      <c r="B60" s="46" t="s">
        <v>113</v>
      </c>
      <c r="C60" s="15"/>
      <c r="D60" s="16"/>
      <c r="E60" s="16"/>
      <c r="F60" s="16"/>
      <c r="G60" s="16"/>
      <c r="H60" s="36"/>
    </row>
    <row r="61" spans="2:14" ht="17.25" customHeight="1" x14ac:dyDescent="0.35">
      <c r="E61" s="23"/>
    </row>
    <row r="62" spans="2:14" ht="60" x14ac:dyDescent="0.35">
      <c r="B62" s="3" t="s">
        <v>2</v>
      </c>
      <c r="C62" s="2" t="s">
        <v>3</v>
      </c>
      <c r="D62" s="2" t="s">
        <v>30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</row>
    <row r="63" spans="2:14" ht="20" x14ac:dyDescent="0.35">
      <c r="B63" s="18" t="s">
        <v>16</v>
      </c>
      <c r="C63" s="5" t="s">
        <v>17</v>
      </c>
      <c r="D63" s="62">
        <v>7.7781595010000002</v>
      </c>
      <c r="E63" s="62">
        <v>6.44211402</v>
      </c>
      <c r="F63" s="62">
        <v>11.697792916999999</v>
      </c>
      <c r="G63" s="62">
        <v>1.585686658</v>
      </c>
      <c r="H63" s="62">
        <v>2.258427223</v>
      </c>
      <c r="I63" s="62">
        <v>2.258427223</v>
      </c>
    </row>
    <row r="64" spans="2:14" ht="40" x14ac:dyDescent="0.35">
      <c r="B64" s="4" t="s">
        <v>26</v>
      </c>
      <c r="C64" s="5" t="s">
        <v>73</v>
      </c>
      <c r="D64" s="6">
        <v>3.5958481550000001</v>
      </c>
      <c r="E64" s="6">
        <v>8.5573555270000004</v>
      </c>
      <c r="F64" s="6">
        <v>9.7106695869999999</v>
      </c>
      <c r="G64" s="6">
        <v>0.40404062530000001</v>
      </c>
      <c r="H64" s="6">
        <v>2.5510711599999998</v>
      </c>
      <c r="I64" s="6">
        <v>3.207720315</v>
      </c>
      <c r="J64" s="26"/>
    </row>
    <row r="65" spans="2:9" ht="20" x14ac:dyDescent="0.35">
      <c r="B65" s="4" t="s">
        <v>27</v>
      </c>
      <c r="C65" s="5" t="s">
        <v>36</v>
      </c>
      <c r="D65" s="6">
        <v>1.2595717369999999</v>
      </c>
      <c r="E65" s="6">
        <v>1.4744936200000001</v>
      </c>
      <c r="F65" s="6">
        <v>2.3197332890000002</v>
      </c>
      <c r="G65" s="6">
        <v>0.4572600872</v>
      </c>
      <c r="H65" s="6">
        <v>0.539760146</v>
      </c>
      <c r="I65" s="6">
        <v>0.1574034869</v>
      </c>
    </row>
    <row r="66" spans="2:9" ht="40" x14ac:dyDescent="0.35">
      <c r="B66" s="4" t="s">
        <v>22</v>
      </c>
      <c r="C66" s="5" t="s">
        <v>23</v>
      </c>
      <c r="D66" s="6">
        <v>5.4407113520000001</v>
      </c>
      <c r="E66" s="6">
        <v>5.4691654969999997</v>
      </c>
      <c r="F66" s="6">
        <v>11.820136913000001</v>
      </c>
      <c r="G66" s="6">
        <v>1.151360621</v>
      </c>
      <c r="H66" s="6">
        <v>2.8872915400000001</v>
      </c>
      <c r="I66" s="6">
        <v>2.8872915400000001</v>
      </c>
    </row>
    <row r="67" spans="2:9" ht="20" x14ac:dyDescent="0.35">
      <c r="B67" s="4" t="s">
        <v>40</v>
      </c>
      <c r="C67" s="5" t="s">
        <v>41</v>
      </c>
      <c r="D67" s="6">
        <v>2.4245241879999999</v>
      </c>
      <c r="E67" s="6">
        <v>2.8587336040000002</v>
      </c>
      <c r="F67" s="6">
        <v>5.7006600670000003</v>
      </c>
      <c r="G67" s="6">
        <v>0.15150366670000001</v>
      </c>
      <c r="H67" s="6">
        <v>1.5725413509999999</v>
      </c>
      <c r="I67" s="6">
        <v>1.5725413509999999</v>
      </c>
    </row>
    <row r="68" spans="2:9" ht="17.25" customHeight="1" x14ac:dyDescent="0.35">
      <c r="B68" s="19"/>
      <c r="C68" s="8"/>
      <c r="D68" s="10"/>
      <c r="E68" s="10"/>
      <c r="F68" s="10"/>
      <c r="G68" s="10"/>
      <c r="H68" s="10"/>
      <c r="I68" s="10"/>
    </row>
    <row r="69" spans="2:9" ht="17.25" customHeight="1" x14ac:dyDescent="0.35">
      <c r="B69" s="1" t="s">
        <v>84</v>
      </c>
      <c r="C69" s="20"/>
      <c r="D69" s="20"/>
      <c r="E69" s="20"/>
      <c r="F69" s="20"/>
      <c r="G69" s="20"/>
      <c r="H69" s="20"/>
      <c r="I69" s="20"/>
    </row>
    <row r="71" spans="2:9" ht="17.25" customHeight="1" x14ac:dyDescent="0.85">
      <c r="B71" s="24"/>
      <c r="C71" s="24"/>
      <c r="E71" s="26"/>
      <c r="G71" s="37"/>
    </row>
    <row r="72" spans="2:9" ht="17.25" customHeight="1" x14ac:dyDescent="0.35">
      <c r="E72" s="23"/>
    </row>
    <row r="73" spans="2:9" ht="49" customHeight="1" x14ac:dyDescent="0.35">
      <c r="B73" s="15"/>
      <c r="C73" s="38"/>
      <c r="D73" s="38"/>
      <c r="E73" s="38"/>
      <c r="F73" s="38"/>
      <c r="G73" s="38"/>
      <c r="H73" s="38"/>
      <c r="I73" s="38"/>
    </row>
    <row r="74" spans="2:9" ht="26.25" customHeight="1" x14ac:dyDescent="0.35">
      <c r="B74" s="39"/>
      <c r="C74" s="40"/>
      <c r="D74" s="41"/>
      <c r="E74" s="41"/>
      <c r="F74" s="41"/>
      <c r="G74" s="41"/>
      <c r="H74" s="41"/>
      <c r="I74" s="41"/>
    </row>
    <row r="75" spans="2:9" ht="33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26.25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33" customHeight="1" x14ac:dyDescent="0.35">
      <c r="B77" s="42"/>
      <c r="C77" s="40"/>
      <c r="D77" s="43"/>
      <c r="E77" s="43"/>
      <c r="F77" s="43"/>
      <c r="G77" s="43"/>
      <c r="H77" s="43"/>
      <c r="I77" s="43"/>
    </row>
    <row r="78" spans="2:9" ht="17.25" customHeight="1" x14ac:dyDescent="0.35">
      <c r="B78" s="44"/>
      <c r="C78" s="15"/>
      <c r="D78" s="45"/>
      <c r="E78" s="45"/>
      <c r="F78" s="45"/>
      <c r="G78" s="45"/>
      <c r="H78" s="45"/>
      <c r="I78" s="45"/>
    </row>
    <row r="79" spans="2:9" ht="17.25" customHeight="1" x14ac:dyDescent="0.35">
      <c r="B79" s="81"/>
      <c r="C79" s="81"/>
      <c r="D79" s="81"/>
      <c r="E79" s="81"/>
      <c r="F79" s="81"/>
      <c r="G79" s="81"/>
      <c r="H79" s="81"/>
      <c r="I79" s="81"/>
    </row>
    <row r="81" spans="2:9" ht="17.25" customHeight="1" x14ac:dyDescent="0.85">
      <c r="B81" s="24"/>
      <c r="C81" s="24"/>
      <c r="E81" s="26"/>
      <c r="G81" s="37"/>
    </row>
    <row r="82" spans="2:9" ht="17.25" customHeight="1" x14ac:dyDescent="0.35">
      <c r="E82" s="23"/>
    </row>
    <row r="83" spans="2:9" ht="49" customHeight="1" x14ac:dyDescent="0.35">
      <c r="B83" s="15"/>
      <c r="C83" s="38"/>
      <c r="D83" s="38"/>
      <c r="E83" s="38"/>
      <c r="F83" s="38"/>
      <c r="G83" s="38"/>
      <c r="H83" s="38"/>
      <c r="I83" s="38"/>
    </row>
    <row r="84" spans="2:9" ht="26.15" customHeight="1" x14ac:dyDescent="0.35">
      <c r="B84" s="39"/>
      <c r="C84" s="40"/>
      <c r="D84" s="41"/>
      <c r="E84" s="41"/>
      <c r="F84" s="41"/>
      <c r="G84" s="41"/>
      <c r="H84" s="41"/>
      <c r="I84" s="41"/>
    </row>
    <row r="85" spans="2:9" ht="33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26.25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33" customHeight="1" x14ac:dyDescent="0.35">
      <c r="B87" s="42"/>
      <c r="C87" s="40"/>
      <c r="D87" s="43"/>
      <c r="E87" s="43"/>
      <c r="F87" s="43"/>
      <c r="G87" s="43"/>
      <c r="H87" s="43"/>
      <c r="I87" s="43"/>
    </row>
    <row r="88" spans="2:9" ht="17.25" customHeight="1" x14ac:dyDescent="0.35">
      <c r="B88" s="44"/>
      <c r="C88" s="15"/>
      <c r="D88" s="45"/>
      <c r="E88" s="45"/>
      <c r="F88" s="45"/>
      <c r="G88" s="45"/>
      <c r="H88" s="45"/>
      <c r="I88" s="45"/>
    </row>
    <row r="89" spans="2:9" ht="17.25" customHeight="1" x14ac:dyDescent="0.35">
      <c r="B89" s="81"/>
      <c r="C89" s="81"/>
      <c r="D89" s="81"/>
      <c r="E89" s="81"/>
      <c r="F89" s="81"/>
      <c r="G89" s="81"/>
      <c r="H89" s="81"/>
      <c r="I89" s="81"/>
    </row>
  </sheetData>
  <mergeCells count="2">
    <mergeCell ref="B79:I79"/>
    <mergeCell ref="B89:I8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D49F-552C-458F-9267-5D8FB4A307EB}">
  <sheetPr>
    <tabColor theme="3"/>
  </sheetPr>
  <dimension ref="A1:I17"/>
  <sheetViews>
    <sheetView showGridLines="0" topLeftCell="XFD1" workbookViewId="0"/>
  </sheetViews>
  <sheetFormatPr defaultColWidth="0" defaultRowHeight="14.5" zeroHeight="1" x14ac:dyDescent="0.35"/>
  <cols>
    <col min="1" max="9" width="8.7265625" hidden="1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661F-30E3-46F7-8877-49501CFAB7A4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143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>
        <v>119.21602959799999</v>
      </c>
      <c r="J12" s="6"/>
      <c r="K12" s="6"/>
      <c r="L12" s="6"/>
      <c r="M12" s="6"/>
      <c r="N12" s="6"/>
      <c r="O12" s="6"/>
      <c r="P12" s="7">
        <f>SUM(D12:O12)</f>
        <v>730.47534626499987</v>
      </c>
      <c r="S12" s="28"/>
    </row>
    <row r="13" spans="1:19" ht="40" x14ac:dyDescent="0.35">
      <c r="B13" s="4" t="s">
        <v>18</v>
      </c>
      <c r="C13" s="5" t="s">
        <v>19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>
        <v>378.85758967800001</v>
      </c>
      <c r="J13" s="6"/>
      <c r="K13" s="6"/>
      <c r="L13" s="6"/>
      <c r="M13" s="6"/>
      <c r="N13" s="6"/>
      <c r="O13" s="6"/>
      <c r="P13" s="7">
        <f>SUM(D13:O13)</f>
        <v>1610.2927693414351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>
        <v>52.495989174999899</v>
      </c>
      <c r="J14" s="6"/>
      <c r="K14" s="6"/>
      <c r="L14" s="6"/>
      <c r="M14" s="6"/>
      <c r="N14" s="6"/>
      <c r="O14" s="6"/>
      <c r="P14" s="7">
        <f>SUM(D14:O14)</f>
        <v>444.64614194663432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>
        <v>86.453877192999997</v>
      </c>
      <c r="J15" s="6"/>
      <c r="K15" s="6"/>
      <c r="L15" s="6"/>
      <c r="M15" s="6"/>
      <c r="N15" s="6"/>
      <c r="O15" s="6"/>
      <c r="P15" s="7">
        <f>SUM(D15:O15)</f>
        <v>677.54667154599997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637.02348564399995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3462.9609290990693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306.18734744399995</v>
      </c>
      <c r="F22" s="6">
        <f>SUM(J12:L12)</f>
        <v>0</v>
      </c>
      <c r="G22" s="6">
        <f>SUM(M12:O12)</f>
        <v>0</v>
      </c>
      <c r="H22" s="7">
        <f>SUM(D22:G22)</f>
        <v>730.47534626499987</v>
      </c>
      <c r="J22" s="31"/>
    </row>
    <row r="23" spans="2:17" ht="40" x14ac:dyDescent="0.35">
      <c r="B23" s="4" t="s">
        <v>26</v>
      </c>
      <c r="C23" s="5" t="s">
        <v>19</v>
      </c>
      <c r="D23" s="6">
        <f>SUM(D13:F13)</f>
        <v>731.72848034600008</v>
      </c>
      <c r="E23" s="6">
        <f>SUM(G13:I13)</f>
        <v>878.56428899543494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1610.2927693414349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173.4460804044999</v>
      </c>
      <c r="F24" s="6">
        <f t="shared" si="1"/>
        <v>0</v>
      </c>
      <c r="G24" s="6">
        <f>SUM(M14:O14)</f>
        <v>0</v>
      </c>
      <c r="H24" s="7">
        <f t="shared" si="2"/>
        <v>444.64614194663432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301.59885521299992</v>
      </c>
      <c r="F25" s="6">
        <f t="shared" si="1"/>
        <v>0</v>
      </c>
      <c r="G25" s="6">
        <f>SUM(M15:O15)</f>
        <v>0</v>
      </c>
      <c r="H25" s="7">
        <f t="shared" si="2"/>
        <v>677.54667154599997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1659.7965720569348</v>
      </c>
      <c r="F26" s="9">
        <f>SUM(F22:F25)</f>
        <v>0</v>
      </c>
      <c r="G26" s="9">
        <f>SUM(G22:G25)</f>
        <v>0</v>
      </c>
      <c r="H26" s="9">
        <f>SUM(H22:H25)</f>
        <v>3462.9609290990684</v>
      </c>
    </row>
    <row r="27" spans="2:17" ht="17.25" customHeight="1" x14ac:dyDescent="0.35">
      <c r="F27" s="31"/>
    </row>
    <row r="28" spans="2:17" ht="17.25" customHeight="1" x14ac:dyDescent="0.85">
      <c r="B28" s="46" t="s">
        <v>144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4.7028612220000001</v>
      </c>
      <c r="E31" s="6">
        <v>5.8697514589999997</v>
      </c>
      <c r="F31" s="6">
        <v>9.3471698320000005</v>
      </c>
      <c r="G31" s="6">
        <v>0.85936329040000003</v>
      </c>
      <c r="H31" s="6">
        <v>2.2764966520000001</v>
      </c>
      <c r="I31" s="6">
        <v>2.2764966520000001</v>
      </c>
    </row>
    <row r="32" spans="2:17" ht="40" x14ac:dyDescent="0.35">
      <c r="B32" s="4" t="s">
        <v>43</v>
      </c>
      <c r="C32" s="5" t="s">
        <v>73</v>
      </c>
      <c r="D32" s="6">
        <v>11.826107188</v>
      </c>
      <c r="E32" s="6">
        <v>11.297931527999999</v>
      </c>
      <c r="F32" s="6">
        <v>14.501213525000001</v>
      </c>
      <c r="G32" s="6">
        <v>8.1620588880000007</v>
      </c>
      <c r="H32" s="6">
        <v>1.4600298890000001</v>
      </c>
      <c r="I32" s="6">
        <v>1.602425349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1.1870982919999999</v>
      </c>
      <c r="E33" s="6">
        <v>1.1119902930000001</v>
      </c>
      <c r="F33" s="6">
        <v>1.4579780849999999</v>
      </c>
      <c r="G33" s="6">
        <v>0.42506487840000001</v>
      </c>
      <c r="H33" s="6">
        <v>0.2163006395</v>
      </c>
      <c r="I33" s="6">
        <v>7.1668967900000005E-2</v>
      </c>
    </row>
    <row r="34" spans="2:9" ht="40" x14ac:dyDescent="0.35">
      <c r="B34" s="4" t="s">
        <v>22</v>
      </c>
      <c r="C34" s="5" t="s">
        <v>23</v>
      </c>
      <c r="D34" s="6">
        <v>3.3732903520000002</v>
      </c>
      <c r="E34" s="6">
        <v>4.8899565630000001</v>
      </c>
      <c r="F34" s="6">
        <v>11.610667904</v>
      </c>
      <c r="G34" s="6">
        <v>0.13486094900000001</v>
      </c>
      <c r="H34" s="6">
        <v>2.7065706120000002</v>
      </c>
      <c r="I34" s="6">
        <v>2.7065706120000002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135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439A-F772-46A4-B6CD-F76EE350948C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132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>
        <v>120.59128782099998</v>
      </c>
      <c r="I12" s="6"/>
      <c r="J12" s="6"/>
      <c r="K12" s="6"/>
      <c r="L12" s="6"/>
      <c r="M12" s="6"/>
      <c r="N12" s="6"/>
      <c r="O12" s="6"/>
      <c r="P12" s="7">
        <f>SUM(D12:O12)</f>
        <v>611.25931666699989</v>
      </c>
      <c r="S12" s="28"/>
    </row>
    <row r="13" spans="1:19" ht="40" x14ac:dyDescent="0.35">
      <c r="B13" s="4" t="s">
        <v>18</v>
      </c>
      <c r="C13" s="5" t="s">
        <v>19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>
        <v>290.93098061499995</v>
      </c>
      <c r="I13" s="6"/>
      <c r="J13" s="6"/>
      <c r="K13" s="6"/>
      <c r="L13" s="6"/>
      <c r="M13" s="6"/>
      <c r="N13" s="6"/>
      <c r="O13" s="6"/>
      <c r="P13" s="7">
        <f>SUM(D13:O13)</f>
        <v>1231.4351796634351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>
        <v>59.968286946499994</v>
      </c>
      <c r="I14" s="6"/>
      <c r="J14" s="6"/>
      <c r="K14" s="6"/>
      <c r="L14" s="6"/>
      <c r="M14" s="6"/>
      <c r="N14" s="6"/>
      <c r="O14" s="6"/>
      <c r="P14" s="7">
        <f>SUM(D14:O14)</f>
        <v>392.1501527716344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>
        <v>109.04121337599997</v>
      </c>
      <c r="I15" s="6"/>
      <c r="J15" s="6"/>
      <c r="K15" s="6"/>
      <c r="L15" s="6"/>
      <c r="M15" s="6"/>
      <c r="N15" s="6"/>
      <c r="O15" s="6"/>
      <c r="P15" s="7">
        <f>SUM(D15:O15)</f>
        <v>591.09279435299993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580.53176875849988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2825.9374434550691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 t="s">
        <v>133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186.97131784599998</v>
      </c>
      <c r="F22" s="6">
        <f>SUM(J12:L12)</f>
        <v>0</v>
      </c>
      <c r="G22" s="6">
        <f>SUM(M12:O12)</f>
        <v>0</v>
      </c>
      <c r="H22" s="7">
        <f>SUM(D22:G22)</f>
        <v>611.25931666699989</v>
      </c>
      <c r="J22" s="31"/>
    </row>
    <row r="23" spans="2:17" ht="40" x14ac:dyDescent="0.35">
      <c r="B23" s="4" t="s">
        <v>26</v>
      </c>
      <c r="C23" s="5" t="s">
        <v>19</v>
      </c>
      <c r="D23" s="6">
        <f>SUM(D13:F13)</f>
        <v>731.72848034600008</v>
      </c>
      <c r="E23" s="6">
        <f>SUM(G13:I13)</f>
        <v>499.70669931743498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1231.4351796634351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120.9500912295</v>
      </c>
      <c r="F24" s="6">
        <f t="shared" si="1"/>
        <v>0</v>
      </c>
      <c r="G24" s="6">
        <f>SUM(M14:O14)</f>
        <v>0</v>
      </c>
      <c r="H24" s="7">
        <f t="shared" si="2"/>
        <v>392.15015277163445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215.14497801999994</v>
      </c>
      <c r="F25" s="6">
        <f t="shared" si="1"/>
        <v>0</v>
      </c>
      <c r="G25" s="6">
        <f>SUM(M15:O15)</f>
        <v>0</v>
      </c>
      <c r="H25" s="7">
        <f t="shared" si="2"/>
        <v>591.09279435299993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1022.773086412935</v>
      </c>
      <c r="F26" s="9">
        <f>SUM(F22:F25)</f>
        <v>0</v>
      </c>
      <c r="G26" s="9">
        <f>SUM(G22:G25)</f>
        <v>0</v>
      </c>
      <c r="H26" s="9">
        <f>SUM(H22:H25)</f>
        <v>2825.9374434550696</v>
      </c>
    </row>
    <row r="27" spans="2:17" ht="17.25" customHeight="1" x14ac:dyDescent="0.35">
      <c r="F27" s="31"/>
    </row>
    <row r="28" spans="2:17" ht="17.25" customHeight="1" x14ac:dyDescent="0.85">
      <c r="B28" s="46" t="s">
        <v>134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4.7163038390000001</v>
      </c>
      <c r="E31" s="6">
        <v>4.7679190059999996</v>
      </c>
      <c r="F31" s="6">
        <v>8.6196543049999992</v>
      </c>
      <c r="G31" s="6">
        <v>1.3854662289999999</v>
      </c>
      <c r="H31" s="6">
        <v>1.681295295</v>
      </c>
      <c r="I31" s="6">
        <v>1.681295295</v>
      </c>
    </row>
    <row r="32" spans="2:17" ht="40" x14ac:dyDescent="0.35">
      <c r="B32" s="4" t="s">
        <v>43</v>
      </c>
      <c r="C32" s="5" t="s">
        <v>73</v>
      </c>
      <c r="D32" s="6">
        <v>8.9700947440000007</v>
      </c>
      <c r="E32" s="6">
        <v>10.430580359</v>
      </c>
      <c r="F32" s="6">
        <v>13.107685666</v>
      </c>
      <c r="G32" s="6">
        <v>1.72413562</v>
      </c>
      <c r="H32" s="6">
        <v>3.0466167159999999</v>
      </c>
      <c r="I32" s="6">
        <v>3.3874767069999998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1.2335620030000001</v>
      </c>
      <c r="E33" s="6">
        <v>1.1658492629999999</v>
      </c>
      <c r="F33" s="6">
        <v>1.499857494</v>
      </c>
      <c r="G33" s="6">
        <v>0.91379356710000004</v>
      </c>
      <c r="H33" s="6">
        <v>0.1357914999</v>
      </c>
      <c r="I33" s="6">
        <v>5.7130499379999998E-2</v>
      </c>
    </row>
    <row r="34" spans="2:9" ht="40" x14ac:dyDescent="0.35">
      <c r="B34" s="4" t="s">
        <v>22</v>
      </c>
      <c r="C34" s="5" t="s">
        <v>23</v>
      </c>
      <c r="D34" s="6">
        <v>4.0596568319999999</v>
      </c>
      <c r="E34" s="6">
        <v>4.6547592340000001</v>
      </c>
      <c r="F34" s="6">
        <v>10.242062906999999</v>
      </c>
      <c r="G34" s="6">
        <v>0.18454211649999999</v>
      </c>
      <c r="H34" s="6">
        <v>2.8153986299999998</v>
      </c>
      <c r="I34" s="6">
        <v>2.8153986299999998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135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EB1B-CCBB-4D6B-9EA7-14F3480128E7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99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>
        <v>66.380030024999996</v>
      </c>
      <c r="H12" s="6"/>
      <c r="I12" s="6"/>
      <c r="J12" s="6"/>
      <c r="K12" s="6"/>
      <c r="L12" s="6"/>
      <c r="M12" s="6"/>
      <c r="N12" s="6"/>
      <c r="O12" s="6"/>
      <c r="P12" s="7">
        <f>SUM(D12:O12)</f>
        <v>490.66802884599991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>
        <v>265.48174879050003</v>
      </c>
      <c r="F13" s="6">
        <v>275.76371544300002</v>
      </c>
      <c r="G13" s="6">
        <v>208.775718702435</v>
      </c>
      <c r="H13" s="6"/>
      <c r="I13" s="6"/>
      <c r="J13" s="6"/>
      <c r="K13" s="6"/>
      <c r="L13" s="6"/>
      <c r="M13" s="6"/>
      <c r="N13" s="6"/>
      <c r="O13" s="6"/>
      <c r="P13" s="7">
        <f>SUM(D13:O13)</f>
        <v>940.50419904843511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>
        <v>60.981804283000002</v>
      </c>
      <c r="H14" s="6"/>
      <c r="I14" s="6"/>
      <c r="J14" s="6"/>
      <c r="K14" s="6"/>
      <c r="L14" s="6"/>
      <c r="M14" s="6"/>
      <c r="N14" s="6"/>
      <c r="O14" s="6"/>
      <c r="P14" s="7">
        <f>SUM(D14:O14)</f>
        <v>332.18186582513442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>
        <v>106.10376464399997</v>
      </c>
      <c r="H15" s="6"/>
      <c r="I15" s="6"/>
      <c r="J15" s="6"/>
      <c r="K15" s="6"/>
      <c r="L15" s="6"/>
      <c r="M15" s="6"/>
      <c r="N15" s="6"/>
      <c r="O15" s="6"/>
      <c r="P15" s="7">
        <f>SUM(D15:O15)</f>
        <v>482.05158097699996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442.24131765443497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2245.4056746965693</v>
      </c>
    </row>
    <row r="17" spans="2:17" s="30" customFormat="1" ht="17.25" customHeight="1" x14ac:dyDescent="0.35">
      <c r="B17" s="1" t="s">
        <v>85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12">
        <v>45017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66.380030024999996</v>
      </c>
      <c r="F22" s="6">
        <f>SUM(J12:L12)</f>
        <v>0</v>
      </c>
      <c r="G22" s="6">
        <f>SUM(M12:O12)</f>
        <v>0</v>
      </c>
      <c r="H22" s="7">
        <f>SUM(D22:G22)</f>
        <v>490.66802884599991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731.72848034600008</v>
      </c>
      <c r="E23" s="6">
        <f>SUM(G13:I13)</f>
        <v>208.775718702435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940.50419904843511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60.981804283000002</v>
      </c>
      <c r="F24" s="6">
        <f t="shared" si="1"/>
        <v>0</v>
      </c>
      <c r="G24" s="6">
        <f>SUM(M14:O14)</f>
        <v>0</v>
      </c>
      <c r="H24" s="7">
        <f t="shared" si="2"/>
        <v>332.18186582513442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106.10376464399997</v>
      </c>
      <c r="F25" s="6">
        <f t="shared" si="1"/>
        <v>0</v>
      </c>
      <c r="G25" s="6">
        <f>SUM(M15:O15)</f>
        <v>0</v>
      </c>
      <c r="H25" s="7">
        <f t="shared" si="2"/>
        <v>482.05158097699996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442.24131765443497</v>
      </c>
      <c r="F26" s="9">
        <f>SUM(F22:F25)</f>
        <v>0</v>
      </c>
      <c r="G26" s="9">
        <f>SUM(G22:G25)</f>
        <v>0</v>
      </c>
      <c r="H26" s="9">
        <f>SUM(H22:H25)</f>
        <v>2245.4056746965693</v>
      </c>
    </row>
    <row r="27" spans="2:17" ht="17.25" customHeight="1" x14ac:dyDescent="0.35">
      <c r="F27" s="31"/>
    </row>
    <row r="28" spans="2:17" ht="17.25" customHeight="1" x14ac:dyDescent="0.85">
      <c r="B28" s="46" t="s">
        <v>114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2.4244197459999999</v>
      </c>
      <c r="E31" s="6">
        <v>3.588482731</v>
      </c>
      <c r="F31" s="6">
        <v>6.4104745579999998</v>
      </c>
      <c r="G31" s="6">
        <v>0.17508621590000001</v>
      </c>
      <c r="H31" s="6">
        <v>1.656479115</v>
      </c>
      <c r="I31" s="6">
        <v>1.656479115</v>
      </c>
    </row>
    <row r="32" spans="2:17" ht="40" x14ac:dyDescent="0.35">
      <c r="B32" s="4" t="s">
        <v>43</v>
      </c>
      <c r="C32" s="5" t="s">
        <v>29</v>
      </c>
      <c r="D32" s="6">
        <v>6.8899766790000001</v>
      </c>
      <c r="E32" s="6">
        <v>9.0697995280000008</v>
      </c>
      <c r="F32" s="6">
        <v>12.746673191999999</v>
      </c>
      <c r="G32" s="6">
        <v>0.70890800450000002</v>
      </c>
      <c r="H32" s="6">
        <v>3.1656117680000002</v>
      </c>
      <c r="I32" s="6">
        <v>3.5100424929999998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1.094039467</v>
      </c>
      <c r="E33" s="6">
        <v>1.254980923</v>
      </c>
      <c r="F33" s="6">
        <v>1.4995959050000001</v>
      </c>
      <c r="G33" s="6">
        <v>0.5873228881</v>
      </c>
      <c r="H33" s="6">
        <v>0.25150279510000001</v>
      </c>
      <c r="I33" s="6">
        <v>4.8367029630000002E-2</v>
      </c>
    </row>
    <row r="34" spans="2:9" ht="40" x14ac:dyDescent="0.35">
      <c r="B34" s="4" t="s">
        <v>22</v>
      </c>
      <c r="C34" s="5" t="s">
        <v>23</v>
      </c>
      <c r="D34" s="6">
        <v>3.9999848359999999</v>
      </c>
      <c r="E34" s="6">
        <v>5.040722444</v>
      </c>
      <c r="F34" s="6">
        <v>10.828013055</v>
      </c>
      <c r="G34" s="6">
        <v>0.31538168960000001</v>
      </c>
      <c r="H34" s="6">
        <v>2.818326001</v>
      </c>
      <c r="I34" s="6">
        <v>2.818326001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44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1494-82D7-4BCC-AD78-B872E84A11D6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100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424.28799882099992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>
        <v>265.48174879050003</v>
      </c>
      <c r="F13" s="6">
        <v>275.76371544300002</v>
      </c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731.72848034600008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271.20006154213445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375.94781633299999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1803.1643570421345</v>
      </c>
    </row>
    <row r="17" spans="2:17" s="30" customFormat="1" ht="17.25" customHeight="1" x14ac:dyDescent="0.35">
      <c r="B17" s="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53</v>
      </c>
      <c r="E21" s="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424.28799882099992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731.72848034600008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731.72848034600008</v>
      </c>
    </row>
    <row r="24" spans="2:17" ht="40" x14ac:dyDescent="0.35">
      <c r="B24" s="4" t="s">
        <v>27</v>
      </c>
      <c r="C24" s="5" t="s">
        <v>21</v>
      </c>
      <c r="D24" s="6">
        <f>SUM(D14:F14)</f>
        <v>271.20006154213445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271.20006154213445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375.94781633299999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1803.1643570421343</v>
      </c>
    </row>
    <row r="27" spans="2:17" ht="17.25" customHeight="1" x14ac:dyDescent="0.35">
      <c r="F27" s="31"/>
    </row>
    <row r="28" spans="2:17" ht="17.25" customHeight="1" x14ac:dyDescent="0.85">
      <c r="B28" s="46" t="s">
        <v>115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3.351990239</v>
      </c>
      <c r="E31" s="6">
        <v>4.3233177071388713</v>
      </c>
      <c r="F31" s="6">
        <v>10.676668766000001</v>
      </c>
      <c r="G31" s="6">
        <v>0.18848173709999999</v>
      </c>
      <c r="H31" s="6">
        <v>3.09089488</v>
      </c>
      <c r="I31" s="6">
        <v>3.09089488</v>
      </c>
    </row>
    <row r="32" spans="2:17" ht="40" x14ac:dyDescent="0.35">
      <c r="B32" s="4" t="s">
        <v>43</v>
      </c>
      <c r="C32" s="5" t="s">
        <v>29</v>
      </c>
      <c r="D32" s="6">
        <v>5.9225586640000003</v>
      </c>
      <c r="E32" s="6">
        <v>4.7062429400000001</v>
      </c>
      <c r="F32" s="6">
        <v>8.4807958459999995</v>
      </c>
      <c r="G32" s="6">
        <v>1.064564818</v>
      </c>
      <c r="H32" s="6">
        <v>1.9557199649999999</v>
      </c>
      <c r="I32" s="6">
        <v>2.1208287010000002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1.5593221690000001</v>
      </c>
      <c r="E33" s="6">
        <v>1.3175673530000001</v>
      </c>
      <c r="F33" s="6">
        <v>2.1098545240000002</v>
      </c>
      <c r="G33" s="6">
        <v>0.71092140199999998</v>
      </c>
      <c r="H33" s="6">
        <v>0.32649552580000002</v>
      </c>
      <c r="I33" s="6">
        <v>0.15672089519999999</v>
      </c>
    </row>
    <row r="34" spans="2:9" ht="40" x14ac:dyDescent="0.35">
      <c r="B34" s="4" t="s">
        <v>22</v>
      </c>
      <c r="C34" s="5" t="s">
        <v>23</v>
      </c>
      <c r="D34" s="6">
        <v>4.5428612030000002</v>
      </c>
      <c r="E34" s="6">
        <v>4.8052733190000003</v>
      </c>
      <c r="F34" s="6">
        <v>9.5675902669999999</v>
      </c>
      <c r="G34" s="6">
        <v>0.79889571670000004</v>
      </c>
      <c r="H34" s="6">
        <v>2.3244933149999998</v>
      </c>
      <c r="I34" s="6">
        <v>2.3244933149999998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44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4:H26 D22:F22 G22:H22 D23:F23 G23:H23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6100-82B6-4EDC-9116-6C3CAABEEB8F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101</v>
      </c>
      <c r="C9" s="24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183.72670915999998</v>
      </c>
      <c r="E12" s="6">
        <v>143.17211351399999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326.89882267399997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>
        <v>265.48174879050003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455.96476490300006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187.94382208577738</v>
      </c>
      <c r="S14" s="28"/>
    </row>
    <row r="15" spans="1:19" ht="40" x14ac:dyDescent="0.35">
      <c r="B15" s="4" t="s">
        <v>22</v>
      </c>
      <c r="C15" s="5" t="s">
        <v>23</v>
      </c>
      <c r="D15" s="6">
        <v>134.66934828499998</v>
      </c>
      <c r="E15" s="6">
        <v>125.674228532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260.34357681699998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1231.1509864797774</v>
      </c>
    </row>
    <row r="17" spans="2:17" s="30" customFormat="1" ht="17.25" customHeight="1" x14ac:dyDescent="0.35">
      <c r="B17" s="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68</v>
      </c>
      <c r="E21" s="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326.89882267399997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326.89882267399997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455.96476490300006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455.96476490300006</v>
      </c>
    </row>
    <row r="24" spans="2:17" ht="40" x14ac:dyDescent="0.35">
      <c r="B24" s="4" t="s">
        <v>27</v>
      </c>
      <c r="C24" s="5" t="s">
        <v>21</v>
      </c>
      <c r="D24" s="6">
        <f>SUM(D14:F14)</f>
        <v>187.94382208577738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187.94382208577738</v>
      </c>
    </row>
    <row r="25" spans="2:17" ht="40" x14ac:dyDescent="0.35">
      <c r="B25" s="4" t="s">
        <v>22</v>
      </c>
      <c r="C25" s="5" t="s">
        <v>23</v>
      </c>
      <c r="D25" s="6">
        <f>SUM(D15:F15)</f>
        <v>260.34357681699998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260.34357681699998</v>
      </c>
    </row>
    <row r="26" spans="2:17" ht="17.25" customHeight="1" x14ac:dyDescent="0.35">
      <c r="B26" s="8" t="s">
        <v>15</v>
      </c>
      <c r="C26" s="8"/>
      <c r="D26" s="9">
        <f>SUM(D22:D25)</f>
        <v>1231.1509864797774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1231.1509864797774</v>
      </c>
    </row>
    <row r="27" spans="2:17" ht="17.25" customHeight="1" x14ac:dyDescent="0.35">
      <c r="F27" s="31"/>
    </row>
    <row r="28" spans="2:17" ht="17.25" customHeight="1" x14ac:dyDescent="0.85">
      <c r="B28" s="46" t="s">
        <v>116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5.5893579530000004</v>
      </c>
      <c r="E31" s="6">
        <v>5.5086374984286781</v>
      </c>
      <c r="F31" s="6">
        <v>11.174647674999999</v>
      </c>
      <c r="G31" s="6">
        <v>8.7184945489999999E-2</v>
      </c>
      <c r="H31" s="6">
        <v>2.7769238180000002</v>
      </c>
      <c r="I31" s="6">
        <v>2.7769238180000002</v>
      </c>
    </row>
    <row r="32" spans="2:17" ht="40" x14ac:dyDescent="0.35">
      <c r="B32" s="4" t="s">
        <v>43</v>
      </c>
      <c r="C32" s="5" t="s">
        <v>29</v>
      </c>
      <c r="D32" s="6">
        <v>6.4643930269999998</v>
      </c>
      <c r="E32" s="6">
        <v>5.2098549619999996</v>
      </c>
      <c r="F32" s="6">
        <v>9.607577568</v>
      </c>
      <c r="G32" s="6">
        <v>2.1218760300000001</v>
      </c>
      <c r="H32" s="6">
        <v>1.559902693</v>
      </c>
      <c r="I32" s="6">
        <v>1.800973095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1.771453071</v>
      </c>
      <c r="E33" s="6">
        <v>1.5236553939999999</v>
      </c>
      <c r="F33" s="6">
        <v>3.4092975430000001</v>
      </c>
      <c r="G33" s="6">
        <v>0.93818473099999999</v>
      </c>
      <c r="H33" s="6">
        <v>0.45726251839999998</v>
      </c>
      <c r="I33" s="6">
        <v>0.14836629800000001</v>
      </c>
    </row>
    <row r="34" spans="2:9" ht="40" x14ac:dyDescent="0.35">
      <c r="B34" s="4" t="s">
        <v>22</v>
      </c>
      <c r="C34" s="5" t="s">
        <v>23</v>
      </c>
      <c r="D34" s="6">
        <v>5.0895555699999999</v>
      </c>
      <c r="E34" s="6">
        <v>4.9964218049999998</v>
      </c>
      <c r="F34" s="6">
        <v>12.191565533</v>
      </c>
      <c r="G34" s="6">
        <v>1.0581706399999999</v>
      </c>
      <c r="H34" s="6">
        <v>2.9479038960000001</v>
      </c>
      <c r="I34" s="6">
        <v>2.9479038960000001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44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C4786-82D9-4C94-8AD9-33719E4B0CEB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102</v>
      </c>
      <c r="C9" s="24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38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183.72670915999996</v>
      </c>
      <c r="S12" s="28"/>
    </row>
    <row r="13" spans="1:19" ht="40" x14ac:dyDescent="0.35">
      <c r="B13" s="4" t="s">
        <v>18</v>
      </c>
      <c r="C13" s="5" t="s">
        <v>45</v>
      </c>
      <c r="D13" s="6">
        <v>190.4830161125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190.4830161125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94.925661579999996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134.66934828500001</v>
      </c>
      <c r="S15" s="28"/>
    </row>
    <row r="16" spans="1:19" ht="17.25" customHeight="1" x14ac:dyDescent="0.35">
      <c r="B16" s="8" t="s">
        <v>15</v>
      </c>
      <c r="C16" s="8"/>
      <c r="D16" s="9">
        <f t="shared" ref="D16:O16" si="0">SUM(D12:D15)</f>
        <v>603.80473513749996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603.80473513749996</v>
      </c>
    </row>
    <row r="17" spans="2:17" s="30" customFormat="1" ht="17.25" customHeight="1" x14ac:dyDescent="0.35">
      <c r="B17" s="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104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4</v>
      </c>
      <c r="E21" s="2" t="s">
        <v>24</v>
      </c>
      <c r="F21" s="2" t="s">
        <v>25</v>
      </c>
      <c r="G21" s="2" t="s">
        <v>42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183.72670915999996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183.72670915999996</v>
      </c>
      <c r="J22" s="31"/>
    </row>
    <row r="23" spans="2:17" ht="40" x14ac:dyDescent="0.35">
      <c r="B23" s="4" t="s">
        <v>26</v>
      </c>
      <c r="C23" s="5" t="s">
        <v>45</v>
      </c>
      <c r="D23" s="6">
        <f>SUM(D13:F13)</f>
        <v>190.4830161125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190.4830161125</v>
      </c>
    </row>
    <row r="24" spans="2:17" ht="40" x14ac:dyDescent="0.35">
      <c r="B24" s="4" t="s">
        <v>27</v>
      </c>
      <c r="C24" s="5" t="s">
        <v>21</v>
      </c>
      <c r="D24" s="6">
        <f>SUM(D14:F14)</f>
        <v>94.925661579999996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94.925661579999996</v>
      </c>
    </row>
    <row r="25" spans="2:17" ht="40" x14ac:dyDescent="0.35">
      <c r="B25" s="4" t="s">
        <v>22</v>
      </c>
      <c r="C25" s="5" t="s">
        <v>23</v>
      </c>
      <c r="D25" s="6">
        <f>SUM(D15:F15)</f>
        <v>134.66934828500001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134.66934828500001</v>
      </c>
    </row>
    <row r="26" spans="2:17" ht="17.25" customHeight="1" x14ac:dyDescent="0.35">
      <c r="B26" s="8" t="s">
        <v>15</v>
      </c>
      <c r="C26" s="8"/>
      <c r="D26" s="9">
        <f>SUM(D22:D25)</f>
        <v>603.80473513749996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603.80473513749996</v>
      </c>
    </row>
    <row r="27" spans="2:17" ht="17.25" customHeight="1" x14ac:dyDescent="0.35">
      <c r="F27" s="31"/>
    </row>
    <row r="28" spans="2:17" ht="17.25" customHeight="1" x14ac:dyDescent="0.85">
      <c r="B28" s="46" t="s">
        <v>117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30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</row>
    <row r="31" spans="2:17" ht="26.25" customHeight="1" x14ac:dyDescent="0.35">
      <c r="B31" s="18" t="s">
        <v>16</v>
      </c>
      <c r="C31" s="5" t="s">
        <v>17</v>
      </c>
      <c r="D31" s="6">
        <v>6.6265272757687343</v>
      </c>
      <c r="E31" s="6">
        <v>6.8678384873194069</v>
      </c>
      <c r="F31" s="6">
        <v>10.045920574650053</v>
      </c>
      <c r="G31" s="6">
        <v>3.4761327288723676</v>
      </c>
      <c r="H31" s="6">
        <v>3.125776385121251</v>
      </c>
      <c r="I31" s="6">
        <v>2.9597481594918467</v>
      </c>
    </row>
    <row r="32" spans="2:17" ht="40" x14ac:dyDescent="0.35">
      <c r="B32" s="4" t="s">
        <v>26</v>
      </c>
      <c r="C32" s="5" t="s">
        <v>29</v>
      </c>
      <c r="D32" s="6">
        <v>4.5945894356208248</v>
      </c>
      <c r="E32" s="6">
        <v>4.7164341428347365</v>
      </c>
      <c r="F32" s="6">
        <v>7.1210728959887595</v>
      </c>
      <c r="G32" s="6">
        <v>2.5234733185637408</v>
      </c>
      <c r="H32" s="6">
        <v>2.1586034975061201</v>
      </c>
      <c r="I32" s="6">
        <v>2.0954698015231767</v>
      </c>
      <c r="J32" s="26"/>
    </row>
    <row r="33" spans="2:9" ht="26.25" customHeight="1" x14ac:dyDescent="0.35">
      <c r="B33" s="4" t="s">
        <v>27</v>
      </c>
      <c r="C33" s="5" t="s">
        <v>36</v>
      </c>
      <c r="D33" s="6">
        <v>1.3925598389490215</v>
      </c>
      <c r="E33" s="6">
        <v>1.4750760017010751</v>
      </c>
      <c r="F33" s="6">
        <v>1.9448073914962187</v>
      </c>
      <c r="G33" s="6">
        <v>0.86824897641758048</v>
      </c>
      <c r="H33" s="6">
        <v>0.49678423857752702</v>
      </c>
      <c r="I33" s="6">
        <v>0.45235761763652854</v>
      </c>
    </row>
    <row r="34" spans="2:9" ht="40" x14ac:dyDescent="0.35">
      <c r="B34" s="4" t="s">
        <v>22</v>
      </c>
      <c r="C34" s="5" t="s">
        <v>23</v>
      </c>
      <c r="D34" s="6">
        <v>4.370374032962153</v>
      </c>
      <c r="E34" s="6">
        <v>5.5251203275839451</v>
      </c>
      <c r="F34" s="6">
        <v>6.8730656521981972</v>
      </c>
      <c r="G34" s="6">
        <v>4.5253728906725144</v>
      </c>
      <c r="H34" s="6">
        <v>2.6098066485484583</v>
      </c>
      <c r="I34" s="6">
        <v>2.3553712672860523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37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8" ma:contentTypeDescription="Criar um novo documento." ma:contentTypeScope="" ma:versionID="4d351e5d1d9f591f4633b191eece0c58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a4651917388fe06b7e42c6964081cb5b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BC6258-125D-45B9-BAA2-3A709F32E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2a052-d4e2-49c7-b291-f21febf6613e"/>
    <ds:schemaRef ds:uri="7446d943-6735-4f65-a92c-e33387c6e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FF5E69-3A1F-4C89-8796-C133196FF09C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446d943-6735-4f65-a92c-e33387c6efba"/>
    <ds:schemaRef ds:uri="01b2a052-d4e2-49c7-b291-f21febf6613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2AF2E36-DDF7-4559-BD86-3B7E24A8A81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98e4078-23d6-433c-94aa-51bf928dca9d}" enabled="0" method="" siteId="{898e4078-23d6-433c-94aa-51bf928dca9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Sobre Recursos Naturais</vt:lpstr>
      <vt:lpstr>2024</vt:lpstr>
      <vt:lpstr>Produção de Energia - Jun. 2024</vt:lpstr>
      <vt:lpstr>Produção de Energia - Mai. 2024</vt:lpstr>
      <vt:lpstr>Produção de Energia - Abr. 2024</vt:lpstr>
      <vt:lpstr>Produção de Energia - Mar. 2024</vt:lpstr>
      <vt:lpstr>Produção de Energia - Fev. 2024</vt:lpstr>
      <vt:lpstr>Produção de Energia - Jan. 2024</vt:lpstr>
      <vt:lpstr>2023</vt:lpstr>
      <vt:lpstr>Produção de Energia - Jun. 2023</vt:lpstr>
      <vt:lpstr>Produção de Energia - Mai. 2023</vt:lpstr>
      <vt:lpstr>Produção de Energia - Abr. 2023</vt:lpstr>
      <vt:lpstr>Produção de Energia - Mar. 2023</vt:lpstr>
      <vt:lpstr>Produção de Energia - Fev. 2023</vt:lpstr>
      <vt:lpstr>Produção de Energia - Jan.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Ferman</dc:creator>
  <cp:keywords/>
  <dc:description/>
  <cp:lastModifiedBy>Bruna Freixo</cp:lastModifiedBy>
  <cp:revision/>
  <dcterms:created xsi:type="dcterms:W3CDTF">2021-03-02T23:05:57Z</dcterms:created>
  <dcterms:modified xsi:type="dcterms:W3CDTF">2024-07-18T21:45:23Z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0x0101005E0B370FF39926438992CA2E56ECF9A5</vt:lpwstr>
  </property>
  <property fmtid="{D5CDD505-2E9C-101B-9397-08002B2CF9AE}" pid="5" name="MediaServiceImageTags">
    <vt:lpwstr/>
  </property>
</Properties>
</file>