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Omega Energia/07. Informações Ativos/01. Acompanhamento Mensal Geração/2023/09.2023/"/>
    </mc:Choice>
  </mc:AlternateContent>
  <xr:revisionPtr revIDLastSave="158" documentId="8_{AB3F75B5-A42C-4413-B94B-F7967B5DEFCE}" xr6:coauthVersionLast="47" xr6:coauthVersionMax="47" xr10:uidLastSave="{1117EB8F-8BD8-4A62-9622-7307EF104393}"/>
  <bookViews>
    <workbookView xWindow="-110" yWindow="-110" windowWidth="19420" windowHeight="10300" xr2:uid="{6FDA9EDF-18C0-49BF-A9B0-5528C7B5ACD5}"/>
  </bookViews>
  <sheets>
    <sheet name="Produção de Energia" sheetId="1" r:id="rId1"/>
    <sheet name="Produção de Energia - Set. 202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1" l="1"/>
  <c r="K54" i="1"/>
  <c r="H54" i="1"/>
  <c r="G54" i="1"/>
  <c r="F54" i="1"/>
  <c r="E54" i="1"/>
  <c r="D54" i="1"/>
  <c r="G25" i="4"/>
  <c r="F25" i="4"/>
  <c r="E25" i="4"/>
  <c r="D25" i="4"/>
  <c r="H25" i="4" s="1"/>
  <c r="G24" i="4"/>
  <c r="F24" i="4"/>
  <c r="E24" i="4"/>
  <c r="D24" i="4"/>
  <c r="G23" i="4"/>
  <c r="F23" i="4"/>
  <c r="E23" i="4"/>
  <c r="D23" i="4"/>
  <c r="H23" i="4" s="1"/>
  <c r="G22" i="4"/>
  <c r="F22" i="4"/>
  <c r="E22" i="4"/>
  <c r="D22" i="4"/>
  <c r="O16" i="4"/>
  <c r="N16" i="4"/>
  <c r="M16" i="4"/>
  <c r="L16" i="4"/>
  <c r="K16" i="4"/>
  <c r="J16" i="4"/>
  <c r="I16" i="4"/>
  <c r="H16" i="4"/>
  <c r="G16" i="4"/>
  <c r="F16" i="4"/>
  <c r="E16" i="4"/>
  <c r="D16" i="4"/>
  <c r="P15" i="4"/>
  <c r="P14" i="4"/>
  <c r="P13" i="4"/>
  <c r="P12" i="4"/>
  <c r="G26" i="4" l="1"/>
  <c r="P16" i="4"/>
  <c r="H22" i="4"/>
  <c r="D26" i="4"/>
  <c r="F26" i="4"/>
  <c r="H24" i="4"/>
  <c r="H26" i="4" s="1"/>
  <c r="E26" i="4"/>
  <c r="L54" i="1" l="1"/>
  <c r="L53" i="1"/>
  <c r="L52" i="1"/>
  <c r="L51" i="1"/>
  <c r="L50" i="1"/>
  <c r="I54" i="1"/>
  <c r="I53" i="1"/>
  <c r="I52" i="1"/>
  <c r="I51" i="1"/>
  <c r="I50" i="1"/>
  <c r="F53" i="1"/>
  <c r="F52" i="1"/>
  <c r="F51" i="1"/>
  <c r="F50" i="1"/>
  <c r="G43" i="1"/>
  <c r="G42" i="1"/>
  <c r="G41" i="1"/>
  <c r="G40" i="1"/>
  <c r="D43" i="1"/>
  <c r="D42" i="1"/>
  <c r="D41" i="1"/>
  <c r="D40" i="1"/>
  <c r="K44" i="1" l="1"/>
  <c r="L43" i="1"/>
  <c r="L42" i="1"/>
  <c r="L41" i="1"/>
  <c r="L40" i="1"/>
  <c r="J44" i="1" l="1"/>
  <c r="L44" i="1" s="1"/>
  <c r="K25" i="1" l="1"/>
  <c r="G44" i="1" l="1"/>
  <c r="F32" i="1"/>
  <c r="F33" i="1"/>
  <c r="F34" i="1"/>
  <c r="F31" i="1"/>
  <c r="H44" i="1"/>
  <c r="I43" i="1"/>
  <c r="I42" i="1"/>
  <c r="I41" i="1"/>
  <c r="I40" i="1"/>
  <c r="F41" i="1"/>
  <c r="F42" i="1"/>
  <c r="F43" i="1"/>
  <c r="F40" i="1"/>
  <c r="E44" i="1"/>
  <c r="I44" i="1" l="1"/>
  <c r="E34" i="1" l="1"/>
  <c r="E33" i="1"/>
  <c r="E32" i="1"/>
  <c r="E31" i="1"/>
  <c r="H25" i="1"/>
  <c r="G25" i="1"/>
  <c r="D31" i="1"/>
  <c r="D34" i="1"/>
  <c r="D33" i="1"/>
  <c r="D32" i="1"/>
  <c r="D44" i="1" l="1"/>
  <c r="F44" i="1" s="1"/>
  <c r="E35" i="1"/>
  <c r="M25" i="1"/>
  <c r="L25" i="1"/>
  <c r="O25" i="1" l="1"/>
  <c r="N25" i="1"/>
  <c r="J25" i="1" l="1"/>
  <c r="I25" i="1"/>
  <c r="F25" i="1"/>
  <c r="E25" i="1"/>
  <c r="P23" i="1" l="1"/>
  <c r="P22" i="1"/>
  <c r="P24" i="1"/>
  <c r="P21" i="1"/>
  <c r="G35" i="1"/>
  <c r="F35" i="1"/>
  <c r="D25" i="1"/>
  <c r="P25" i="1" s="1"/>
  <c r="H33" i="1" l="1"/>
  <c r="H32" i="1"/>
  <c r="H31" i="1"/>
  <c r="H34" i="1"/>
  <c r="D35" i="1"/>
  <c r="H35" i="1" l="1"/>
</calcChain>
</file>

<file path=xl/sharedStrings.xml><?xml version="1.0" encoding="utf-8"?>
<sst xmlns="http://schemas.openxmlformats.org/spreadsheetml/2006/main" count="171" uniqueCount="67">
  <si>
    <t>Total</t>
  </si>
  <si>
    <t>Acompanhamento Mensal de Produção de Energia</t>
  </si>
  <si>
    <t>Acompanhamento Trimestre</t>
  </si>
  <si>
    <t>Recurso Máximo</t>
  </si>
  <si>
    <t>Recurso Mínimo</t>
  </si>
  <si>
    <t>Recurso Realizado</t>
  </si>
  <si>
    <t>Desvio Padrão Histórico¹</t>
  </si>
  <si>
    <t>Desvio Padrão Realizado¹</t>
  </si>
  <si>
    <t>Recurso Histórico</t>
  </si>
  <si>
    <t>Complexo Delta</t>
  </si>
  <si>
    <t>Complexo Bahia</t>
  </si>
  <si>
    <t>Complexo Chuí</t>
  </si>
  <si>
    <t>Complexo SE/CO</t>
  </si>
  <si>
    <t>Overview</t>
  </si>
  <si>
    <t>Ativos</t>
  </si>
  <si>
    <t>Delta Piauí e Maranhão</t>
  </si>
  <si>
    <t>Pipoca, Serra das Agulhas, Indaiás, Gargaú e Pirapora</t>
  </si>
  <si>
    <t>Santa Vitória do Palmar e Hermenegildo</t>
  </si>
  <si>
    <t>Complexos</t>
  </si>
  <si>
    <t>Gargaú e Pirapora</t>
  </si>
  <si>
    <t>Complexo Bahia¹</t>
  </si>
  <si>
    <t>Complexo SE/CO¹</t>
  </si>
  <si>
    <t>Set</t>
  </si>
  <si>
    <t>Out</t>
  </si>
  <si>
    <t>Nov</t>
  </si>
  <si>
    <t>Dez</t>
  </si>
  <si>
    <t>Jan</t>
  </si>
  <si>
    <t>4T23</t>
  </si>
  <si>
    <t>Fev</t>
  </si>
  <si>
    <t>1T23</t>
  </si>
  <si>
    <t>Mar</t>
  </si>
  <si>
    <t>Abr</t>
  </si>
  <si>
    <t>Assuruá 1, 2, 3, 4 e 5
Ventos da Bahia 1, 2 e 3</t>
  </si>
  <si>
    <t>Mai</t>
  </si>
  <si>
    <t>2T23</t>
  </si>
  <si>
    <t xml:space="preserve">Nota: Informação se baseia em série de 43 anos do ERA-5. Não considera o portfólio hidríco. ¹ Desvio padrão diário. </t>
  </si>
  <si>
    <t>Jun</t>
  </si>
  <si>
    <t>Comparação Anual</t>
  </si>
  <si>
    <t>Var.</t>
  </si>
  <si>
    <t>2023
YTD</t>
  </si>
  <si>
    <t>2022
YTD</t>
  </si>
  <si>
    <r>
      <t>¹ Ventos da Bahia 3 teve sua aquisição concluída ao final de dezembro de 2022, Assuruá 4 entrou em operação (</t>
    </r>
    <r>
      <rPr>
        <i/>
        <sz val="9"/>
        <color rgb="FF26395F"/>
        <rFont val="Aeonik"/>
        <family val="2"/>
      </rPr>
      <t>Full COD</t>
    </r>
    <r>
      <rPr>
        <sz val="9"/>
        <color rgb="FF26395F"/>
        <rFont val="Aeonik"/>
        <family val="2"/>
      </rPr>
      <t xml:space="preserve">) em meados de fevereiro de 2023 e Assuruá 5 iniciou sua fase de </t>
    </r>
    <r>
      <rPr>
        <i/>
        <sz val="9"/>
        <color rgb="FF26395F"/>
        <rFont val="Aeonik"/>
        <family val="2"/>
      </rPr>
      <t>ramp-up</t>
    </r>
    <r>
      <rPr>
        <sz val="9"/>
        <color rgb="FF26395F"/>
        <rFont val="Aeonik"/>
        <family val="2"/>
      </rPr>
      <t xml:space="preserve"> ao final de abril/início de maio de 2023.</t>
    </r>
  </si>
  <si>
    <t>Jul</t>
  </si>
  <si>
    <t>Comparação Anual (Mesmos Ativos)</t>
  </si>
  <si>
    <t>Assuruá 1, 2 e 3
Ventos da Bahia 1 e 2</t>
  </si>
  <si>
    <t>1T22</t>
  </si>
  <si>
    <t>2T22</t>
  </si>
  <si>
    <t>4T22</t>
  </si>
  <si>
    <t xml:space="preserve">Nota: Informação se baseia em série de 42 anos do ERA-5. Não considera o portfólio hidríco. ¹ Desvio padrão diário. </t>
  </si>
  <si>
    <t>Ago</t>
  </si>
  <si>
    <t>3T23</t>
  </si>
  <si>
    <t>3T22</t>
  </si>
  <si>
    <r>
      <rPr>
        <sz val="11"/>
        <color rgb="FF123660"/>
        <rFont val="Aeonik"/>
        <family val="2"/>
      </rPr>
      <t xml:space="preserve">          - Geração do portfólio no mês de </t>
    </r>
    <r>
      <rPr>
        <b/>
        <sz val="11"/>
        <color rgb="FF123660"/>
        <rFont val="Aeonik"/>
        <family val="2"/>
      </rPr>
      <t>setembro</t>
    </r>
    <r>
      <rPr>
        <sz val="11"/>
        <color rgb="FF123660"/>
        <rFont val="Aeonik"/>
        <family val="2"/>
      </rPr>
      <t xml:space="preserve"> 23,7% acima YoY por, além da entrada dos novos ativos (Assuruás e VDB3), recurso acima da média histórica no Chuí e SE/CO </t>
    </r>
  </si>
  <si>
    <t>Setembro 2023 - Valores em GWh</t>
  </si>
  <si>
    <t>Set²</t>
  </si>
  <si>
    <t>Recurso Bruto Diário - Setembro 2023</t>
  </si>
  <si>
    <r>
      <rPr>
        <sz val="11"/>
        <color rgb="FF123660"/>
        <rFont val="Aeonik"/>
        <family val="2"/>
      </rPr>
      <t xml:space="preserve">          - Em </t>
    </r>
    <r>
      <rPr>
        <b/>
        <sz val="11"/>
        <color rgb="FF123660"/>
        <rFont val="Aeonik"/>
        <family val="2"/>
      </rPr>
      <t>agosto:</t>
    </r>
    <r>
      <rPr>
        <sz val="11"/>
        <color rgb="FF123660"/>
        <rFont val="Aeonik"/>
        <family val="2"/>
      </rPr>
      <t xml:space="preserve"> (i)</t>
    </r>
    <r>
      <rPr>
        <b/>
        <sz val="11"/>
        <color rgb="FF123660"/>
        <rFont val="Aeonik"/>
        <family val="2"/>
      </rPr>
      <t xml:space="preserve"> </t>
    </r>
    <r>
      <rPr>
        <sz val="11"/>
        <color rgb="FF123660"/>
        <rFont val="Aeonik"/>
        <family val="2"/>
      </rPr>
      <t>novos ativos; (ii) recurso YoY acima nos Deltas, principalmente devido a desempenho abaixo do esperado em 2022; (iii) recurso abaixo na Bahia; (iv) recurso acima no Chuí e (v) perda de ~14,7 GWh por curtailment no portfólio, considerando o evento de blackout em 15 de agosto</t>
    </r>
  </si>
  <si>
    <r>
      <t xml:space="preserve">          - Em </t>
    </r>
    <r>
      <rPr>
        <b/>
        <sz val="11"/>
        <color rgb="FF123660"/>
        <rFont val="Aeonik"/>
        <family val="2"/>
      </rPr>
      <t>julho</t>
    </r>
    <r>
      <rPr>
        <sz val="11"/>
        <color rgb="FF123660"/>
        <rFont val="Aeonik"/>
        <family val="2"/>
      </rPr>
      <t>: (i) novos ativos; (ii) recurso YoY acima nos Deltas, principalmente devido ao início da safra antecipada em 2023 vs. 2022, levando produção do cluster a níveis levemente acima do P50; (iii) Chuí com produção 6% acima YoY, em linha com P50 no mês; e (iv) Bahia, na base dos mesmos ativos, com produção ~6% abaixo YoY, principalmente por recurso abaixo do esperado</t>
    </r>
  </si>
  <si>
    <t>Setembro 2022 - Valores em GWh</t>
  </si>
  <si>
    <t>Assuruá 1, 2, 3 e 4
Ventos da Bahia 1 e 2</t>
  </si>
  <si>
    <t>Recurso Bruto Diário - Setembro 2022</t>
  </si>
  <si>
    <t xml:space="preserve">(1) Importante ressaltar que os novos ativos do portfólio (Ventos da Bahia 3, Assuruá 4 e Assuruá 5) contribuíram todos para os resultados do cluster Bahia entre 2022 e 2023, os clusters Delta, SE/CO e Chuí não tiveram mudanças em seus ativos no período. </t>
  </si>
  <si>
    <t>- No trimestre, geração do portfólio 30,8% acima YoY, principalmente devido à entrada dos novos ativos¹. Na base dos mesmos ativos, desempenho 4,0% acima YoY, com destaques positivos para os Deltas (+13,9%) e Chuí (+12,2%) mais do que compensando desempenho abaixo na Bahia (-11,1%)</t>
  </si>
  <si>
    <t>- No trimestre, observamos um aumento nas perdas por curtailment do ONS com relação à nossa média histórica, que resultou em uma perda de ~37,8 GWh para o portfólio no 3T23. O valor total do 3T23 representa menos de ~0,5% do centro de nossa premissa de geração de energia para o ano de 2023.</t>
  </si>
  <si>
    <t>- Assuruá 5 seguiu em fase de ramp-up ao longo do 3T23 e, no dia 12/10, concluímos a montagem de todas as turbinas do ativo. A expectativa é que nos próximos dias o ativo atinja a entrada completa em operação. Este leve atraso na entrada em operação de Assuruá 5 (anteriormente prevista para 30/09), representou um desvio de ~131 GWh com relação ao nosso plano para o terceiro trimestre</t>
  </si>
  <si>
    <t>Fonte: CCEE. ¹ Considera a participação proporcional de Pirapora (50%) e Ventos da Bahia 1 e 2 (50%).</t>
  </si>
  <si>
    <t>Fonte: CCEE. ¹ Considera a participação proporcional de Pirapora (50%) e Ventos da Bahia 1, 2 e 3 (50%). ² Prévia da CCEE.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</si>
</sst>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00"/>
  </numFmts>
  <fonts count="21" x14ac:knownFonts="1">
    <font>
      <sz val="11"/>
      <color theme="1"/>
      <name val="Calibri"/>
      <family val="2"/>
      <scheme val="minor"/>
    </font>
    <font>
      <sz val="9"/>
      <color rgb="FF123660"/>
      <name val="Aeonik"/>
      <family val="2"/>
    </font>
    <font>
      <sz val="11"/>
      <color theme="1"/>
      <name val="Aeonik"/>
      <family val="2"/>
    </font>
    <font>
      <b/>
      <sz val="11"/>
      <color rgb="FFFFFFFF"/>
      <name val="Aeonik"/>
      <family val="2"/>
    </font>
    <font>
      <sz val="11"/>
      <color rgb="FF123660"/>
      <name val="Aeonik"/>
      <family val="2"/>
    </font>
    <font>
      <sz val="8"/>
      <name val="Calibri"/>
      <family val="2"/>
      <scheme val="minor"/>
    </font>
    <font>
      <b/>
      <sz val="11"/>
      <color rgb="FF123660"/>
      <name val="Aeonik"/>
      <family val="2"/>
    </font>
    <font>
      <b/>
      <sz val="10"/>
      <color rgb="FFFFFFFF"/>
      <name val="Aeonik"/>
      <family val="2"/>
    </font>
    <font>
      <b/>
      <sz val="11"/>
      <color theme="0"/>
      <name val="Aeonik"/>
      <family val="2"/>
    </font>
    <font>
      <sz val="11"/>
      <color rgb="FFFF0000"/>
      <name val="Aeonik"/>
      <family val="2"/>
    </font>
    <font>
      <b/>
      <sz val="11"/>
      <color rgb="FF26395F"/>
      <name val="Aeonik"/>
      <family val="2"/>
    </font>
    <font>
      <sz val="11"/>
      <color rgb="FF26395F"/>
      <name val="Aeonik"/>
      <family val="2"/>
    </font>
    <font>
      <b/>
      <sz val="11"/>
      <color rgb="FF26395F"/>
      <name val="Aeonik Medium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eonik"/>
      <family val="2"/>
    </font>
    <font>
      <sz val="10"/>
      <color theme="1"/>
      <name val="Calibri"/>
      <family val="2"/>
      <scheme val="minor"/>
    </font>
    <font>
      <sz val="11"/>
      <name val="Aeonik"/>
      <family val="2"/>
    </font>
    <font>
      <sz val="9"/>
      <color rgb="FF26395F"/>
      <name val="Aeonik"/>
      <family val="2"/>
    </font>
    <font>
      <i/>
      <sz val="9"/>
      <color rgb="FF26395F"/>
      <name val="Aeonik"/>
      <family val="2"/>
    </font>
    <font>
      <b/>
      <sz val="11"/>
      <name val="Aeonik"/>
      <family val="2"/>
    </font>
  </fonts>
  <fills count="7">
    <fill>
      <patternFill patternType="none"/>
    </fill>
    <fill>
      <patternFill patternType="gray125"/>
    </fill>
    <fill>
      <patternFill patternType="solid">
        <fgColor rgb="FF5979F2"/>
        <bgColor indexed="64"/>
      </patternFill>
    </fill>
    <fill>
      <patternFill patternType="solid">
        <fgColor rgb="FF26395F"/>
        <bgColor indexed="64"/>
      </patternFill>
    </fill>
    <fill>
      <patternFill patternType="solid">
        <fgColor rgb="FFEC622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4" fillId="0" borderId="0"/>
  </cellStyleXfs>
  <cellXfs count="51">
    <xf numFmtId="0" fontId="0" fillId="0" borderId="0" xfId="0"/>
    <xf numFmtId="164" fontId="6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0" fontId="2" fillId="0" borderId="0" xfId="1" applyNumberFormat="1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9" fontId="4" fillId="0" borderId="0" xfId="0" quotePrefix="1" applyNumberFormat="1" applyFont="1" applyAlignment="1">
      <alignment vertical="center"/>
    </xf>
    <xf numFmtId="164" fontId="1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7" fontId="3" fillId="2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165" fontId="10" fillId="5" borderId="0" xfId="1" applyNumberFormat="1" applyFont="1" applyFill="1" applyAlignment="1">
      <alignment horizontal="center" vertical="center" wrapText="1"/>
    </xf>
    <xf numFmtId="165" fontId="3" fillId="4" borderId="0" xfId="1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Continuous" vertical="center" wrapText="1"/>
    </xf>
    <xf numFmtId="0" fontId="1" fillId="0" borderId="0" xfId="0" applyFont="1" applyAlignment="1">
      <alignment vertical="center"/>
    </xf>
    <xf numFmtId="49" fontId="1" fillId="0" borderId="0" xfId="0" quotePrefix="1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49" fontId="6" fillId="0" borderId="0" xfId="0" quotePrefix="1" applyNumberFormat="1" applyFont="1" applyAlignment="1">
      <alignment vertical="center"/>
    </xf>
    <xf numFmtId="0" fontId="18" fillId="0" borderId="0" xfId="0" applyFont="1" applyAlignment="1">
      <alignment horizontal="left" vertical="top"/>
    </xf>
    <xf numFmtId="164" fontId="2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3">
    <cellStyle name="Normal" xfId="0" builtinId="0"/>
    <cellStyle name="Normal 2" xfId="2" xr:uid="{F22B448E-610C-494F-9142-E559291ECD5C}"/>
    <cellStyle name="Percent" xfId="1" builtinId="5"/>
  </cellStyles>
  <dxfs count="0"/>
  <tableStyles count="0" defaultTableStyle="TableStyleMedium2" defaultPivotStyle="PivotStyleLight16"/>
  <colors>
    <mruColors>
      <color rgb="FF26395F"/>
      <color rgb="FF123660"/>
      <color rgb="FFFF6F03"/>
      <color rgb="FF5979F2"/>
      <color rgb="FFEC622A"/>
      <color rgb="FF00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838147</xdr:colOff>
      <xdr:row>4</xdr:row>
      <xdr:rowOff>149225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D15B7859-29DC-4805-838C-ABB4D147AD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711200" y="381000"/>
          <a:ext cx="2320872" cy="55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828622</xdr:colOff>
      <xdr:row>4</xdr:row>
      <xdr:rowOff>139700</xdr:rowOff>
    </xdr:to>
    <xdr:pic>
      <xdr:nvPicPr>
        <xdr:cNvPr id="2" name="Imagem 8">
          <a:extLst>
            <a:ext uri="{FF2B5EF4-FFF2-40B4-BE49-F238E27FC236}">
              <a16:creationId xmlns:a16="http://schemas.microsoft.com/office/drawing/2014/main" id="{703A3843-9D76-4988-9D3B-711822D78C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419100" y="457200"/>
          <a:ext cx="2273247" cy="555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BBC4-2021-40ED-BDD9-A60820B6ED93}">
  <dimension ref="A7:W84"/>
  <sheetViews>
    <sheetView showGridLines="0" tabSelected="1" zoomScaleNormal="100" workbookViewId="0"/>
  </sheetViews>
  <sheetFormatPr defaultColWidth="9.1796875" defaultRowHeight="17.25" customHeight="1" x14ac:dyDescent="0.35"/>
  <cols>
    <col min="1" max="1" width="5" style="10" customWidth="1"/>
    <col min="2" max="2" width="21.54296875" style="10" customWidth="1"/>
    <col min="3" max="3" width="34" style="10" customWidth="1"/>
    <col min="4" max="16" width="13.81640625" style="10" customWidth="1"/>
    <col min="17" max="17" width="10.26953125" style="10" bestFit="1" customWidth="1"/>
    <col min="18" max="16384" width="9.1796875" style="10"/>
  </cols>
  <sheetData>
    <row r="7" spans="2:3" ht="17.25" customHeight="1" x14ac:dyDescent="0.35">
      <c r="B7" s="16" t="s">
        <v>1</v>
      </c>
      <c r="C7" s="16"/>
    </row>
    <row r="8" spans="2:3" ht="17.25" customHeight="1" x14ac:dyDescent="0.35">
      <c r="B8" s="26"/>
    </row>
    <row r="9" spans="2:3" ht="17.25" customHeight="1" x14ac:dyDescent="0.35">
      <c r="B9" s="12" t="s">
        <v>13</v>
      </c>
      <c r="C9" s="12"/>
    </row>
    <row r="10" spans="2:3" ht="17.25" customHeight="1" x14ac:dyDescent="0.35">
      <c r="B10" s="30" t="s">
        <v>62</v>
      </c>
      <c r="C10" s="12"/>
    </row>
    <row r="11" spans="2:3" ht="17.25" customHeight="1" x14ac:dyDescent="0.35">
      <c r="B11" s="47" t="s">
        <v>52</v>
      </c>
      <c r="C11" s="12"/>
    </row>
    <row r="12" spans="2:3" ht="17.25" customHeight="1" x14ac:dyDescent="0.35">
      <c r="B12" s="47" t="s">
        <v>56</v>
      </c>
      <c r="C12" s="12"/>
    </row>
    <row r="13" spans="2:3" ht="17.25" customHeight="1" x14ac:dyDescent="0.35">
      <c r="B13" s="30" t="s">
        <v>57</v>
      </c>
      <c r="C13" s="12"/>
    </row>
    <row r="14" spans="2:3" ht="17.25" customHeight="1" x14ac:dyDescent="0.35">
      <c r="B14" s="30" t="s">
        <v>64</v>
      </c>
      <c r="C14" s="12"/>
    </row>
    <row r="15" spans="2:3" ht="17.25" customHeight="1" x14ac:dyDescent="0.35">
      <c r="B15" s="30" t="s">
        <v>63</v>
      </c>
      <c r="C15" s="12"/>
    </row>
    <row r="16" spans="2:3" ht="17.25" customHeight="1" x14ac:dyDescent="0.35">
      <c r="B16" s="45" t="s">
        <v>61</v>
      </c>
      <c r="C16" s="12"/>
    </row>
    <row r="17" spans="2:23" ht="17.25" customHeight="1" x14ac:dyDescent="0.35">
      <c r="B17" s="30"/>
      <c r="C17" s="12"/>
    </row>
    <row r="18" spans="2:23" ht="17.25" customHeight="1" x14ac:dyDescent="0.35">
      <c r="B18" s="12" t="s">
        <v>53</v>
      </c>
      <c r="C18" s="12"/>
      <c r="N18" s="13"/>
    </row>
    <row r="19" spans="2:23" ht="17.25" customHeight="1" x14ac:dyDescent="0.35">
      <c r="J19" s="26"/>
      <c r="N19" s="14"/>
    </row>
    <row r="20" spans="2:23" ht="17.25" customHeight="1" x14ac:dyDescent="0.35">
      <c r="B20" s="3" t="s">
        <v>18</v>
      </c>
      <c r="C20" s="4" t="s">
        <v>14</v>
      </c>
      <c r="D20" s="4" t="s">
        <v>26</v>
      </c>
      <c r="E20" s="4" t="s">
        <v>28</v>
      </c>
      <c r="F20" s="4" t="s">
        <v>30</v>
      </c>
      <c r="G20" s="4" t="s">
        <v>31</v>
      </c>
      <c r="H20" s="4" t="s">
        <v>33</v>
      </c>
      <c r="I20" s="4" t="s">
        <v>36</v>
      </c>
      <c r="J20" s="4" t="s">
        <v>42</v>
      </c>
      <c r="K20" s="4" t="s">
        <v>49</v>
      </c>
      <c r="L20" s="4" t="s">
        <v>54</v>
      </c>
      <c r="M20" s="4" t="s">
        <v>23</v>
      </c>
      <c r="N20" s="4" t="s">
        <v>24</v>
      </c>
      <c r="O20" s="4" t="s">
        <v>25</v>
      </c>
      <c r="P20" s="5" t="s">
        <v>0</v>
      </c>
    </row>
    <row r="21" spans="2:23" ht="26.25" customHeight="1" x14ac:dyDescent="0.35">
      <c r="B21" s="20" t="s">
        <v>9</v>
      </c>
      <c r="C21" s="23" t="s">
        <v>15</v>
      </c>
      <c r="D21" s="2">
        <v>183.72670915999996</v>
      </c>
      <c r="E21" s="2">
        <v>143.17211351400002</v>
      </c>
      <c r="F21" s="2">
        <v>97.389176147000001</v>
      </c>
      <c r="G21" s="2">
        <v>66.380030024999996</v>
      </c>
      <c r="H21" s="2">
        <v>120.59128782099998</v>
      </c>
      <c r="I21" s="2">
        <v>119.21602959799999</v>
      </c>
      <c r="J21" s="2">
        <v>204.48962766</v>
      </c>
      <c r="K21" s="2">
        <v>268.67369294799994</v>
      </c>
      <c r="L21" s="2">
        <v>320.6943365599999</v>
      </c>
      <c r="M21" s="2"/>
      <c r="N21" s="2"/>
      <c r="O21" s="2"/>
      <c r="P21" s="1">
        <f>SUM(D21:O21)</f>
        <v>1524.3330034329997</v>
      </c>
      <c r="S21" s="2"/>
      <c r="T21" s="15"/>
      <c r="U21" s="15"/>
      <c r="V21" s="15"/>
      <c r="W21" s="15"/>
    </row>
    <row r="22" spans="2:23" ht="33" customHeight="1" x14ac:dyDescent="0.35">
      <c r="B22" s="20" t="s">
        <v>20</v>
      </c>
      <c r="C22" s="23" t="s">
        <v>32</v>
      </c>
      <c r="D22" s="2">
        <v>190.47576995293596</v>
      </c>
      <c r="E22" s="2">
        <v>265.48524108798898</v>
      </c>
      <c r="F22" s="2">
        <v>275.79893036897397</v>
      </c>
      <c r="G22" s="2">
        <v>208.75662196187702</v>
      </c>
      <c r="H22" s="2">
        <v>290.93098061499995</v>
      </c>
      <c r="I22" s="2">
        <v>378.85758967800001</v>
      </c>
      <c r="J22" s="2">
        <v>377.24221798499997</v>
      </c>
      <c r="K22" s="2">
        <v>353.70822493500009</v>
      </c>
      <c r="L22" s="2">
        <v>359.74594430100012</v>
      </c>
      <c r="M22" s="2"/>
      <c r="N22" s="2"/>
      <c r="O22" s="2"/>
      <c r="P22" s="1">
        <f t="shared" ref="P22:P24" si="0">SUM(D22:O22)</f>
        <v>2701.0015208857767</v>
      </c>
      <c r="S22" s="2"/>
    </row>
    <row r="23" spans="2:23" ht="33" customHeight="1" x14ac:dyDescent="0.35">
      <c r="B23" s="20" t="s">
        <v>21</v>
      </c>
      <c r="C23" s="23" t="s">
        <v>16</v>
      </c>
      <c r="D23" s="2">
        <v>94.925661579999996</v>
      </c>
      <c r="E23" s="2">
        <v>93.018160503499999</v>
      </c>
      <c r="F23" s="2">
        <v>83.256239456357093</v>
      </c>
      <c r="G23" s="2">
        <v>60.981804282999995</v>
      </c>
      <c r="H23" s="2">
        <v>59.968286946499994</v>
      </c>
      <c r="I23" s="2">
        <v>52.495989174999899</v>
      </c>
      <c r="J23" s="2">
        <v>52.856834625499999</v>
      </c>
      <c r="K23" s="2">
        <v>56.493329623499996</v>
      </c>
      <c r="L23" s="2">
        <v>64.692588569500003</v>
      </c>
      <c r="M23" s="2"/>
      <c r="N23" s="2"/>
      <c r="O23" s="2"/>
      <c r="P23" s="1">
        <f t="shared" si="0"/>
        <v>618.68889476285699</v>
      </c>
      <c r="S23" s="2"/>
    </row>
    <row r="24" spans="2:23" ht="33" customHeight="1" x14ac:dyDescent="0.35">
      <c r="B24" s="20" t="s">
        <v>11</v>
      </c>
      <c r="C24" s="23" t="s">
        <v>17</v>
      </c>
      <c r="D24" s="2">
        <v>134.66934828499998</v>
      </c>
      <c r="E24" s="2">
        <v>125.67422853199997</v>
      </c>
      <c r="F24" s="2">
        <v>115.60423951600001</v>
      </c>
      <c r="G24" s="31">
        <v>106.10376464399999</v>
      </c>
      <c r="H24" s="31">
        <v>109.04121337599997</v>
      </c>
      <c r="I24" s="2">
        <v>86.453877192999997</v>
      </c>
      <c r="J24" s="2">
        <v>158.26208419100001</v>
      </c>
      <c r="K24" s="2">
        <v>147.39970869200002</v>
      </c>
      <c r="L24" s="2">
        <v>182.72628167400003</v>
      </c>
      <c r="M24" s="2"/>
      <c r="N24" s="2"/>
      <c r="O24" s="2"/>
      <c r="P24" s="1">
        <f t="shared" si="0"/>
        <v>1165.934746103</v>
      </c>
      <c r="S24" s="2"/>
    </row>
    <row r="25" spans="2:23" ht="17.25" customHeight="1" x14ac:dyDescent="0.35">
      <c r="B25" s="6" t="s">
        <v>0</v>
      </c>
      <c r="C25" s="6"/>
      <c r="D25" s="7">
        <f t="shared" ref="D25:O25" si="1">SUM(D21:D24)</f>
        <v>603.79748897793593</v>
      </c>
      <c r="E25" s="7">
        <f t="shared" si="1"/>
        <v>627.34974363748893</v>
      </c>
      <c r="F25" s="7">
        <f t="shared" si="1"/>
        <v>572.04858548833113</v>
      </c>
      <c r="G25" s="7">
        <f>SUM(G21:G24)</f>
        <v>442.22222091387698</v>
      </c>
      <c r="H25" s="7">
        <f>SUM(H21:H24)</f>
        <v>580.53176875849988</v>
      </c>
      <c r="I25" s="7">
        <f t="shared" si="1"/>
        <v>637.02348564399995</v>
      </c>
      <c r="J25" s="7">
        <f t="shared" si="1"/>
        <v>792.85076446150003</v>
      </c>
      <c r="K25" s="7">
        <f>SUM(K21:K24)</f>
        <v>826.27495619850004</v>
      </c>
      <c r="L25" s="7">
        <f>SUM(L21:L24)</f>
        <v>927.85915110450003</v>
      </c>
      <c r="M25" s="7">
        <f>SUM(M21:M24)</f>
        <v>0</v>
      </c>
      <c r="N25" s="8">
        <f t="shared" si="1"/>
        <v>0</v>
      </c>
      <c r="O25" s="8">
        <f t="shared" si="1"/>
        <v>0</v>
      </c>
      <c r="P25" s="7">
        <f>SUM(D25:O25)</f>
        <v>6009.9581651846329</v>
      </c>
    </row>
    <row r="26" spans="2:23" s="11" customFormat="1" ht="17.25" customHeight="1" x14ac:dyDescent="0.35">
      <c r="B26" s="44" t="s">
        <v>66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24"/>
    </row>
    <row r="28" spans="2:23" ht="17.25" customHeight="1" x14ac:dyDescent="0.35">
      <c r="B28" s="12" t="s">
        <v>2</v>
      </c>
      <c r="C28" s="12"/>
      <c r="L28" s="28"/>
      <c r="M28" s="29"/>
      <c r="N28" s="29"/>
    </row>
    <row r="29" spans="2:23" ht="17.25" customHeight="1" x14ac:dyDescent="0.35">
      <c r="M29" s="29"/>
      <c r="N29" s="29"/>
    </row>
    <row r="30" spans="2:23" ht="14" x14ac:dyDescent="0.35">
      <c r="B30" s="3" t="s">
        <v>18</v>
      </c>
      <c r="C30" s="4" t="s">
        <v>14</v>
      </c>
      <c r="D30" s="4" t="s">
        <v>29</v>
      </c>
      <c r="E30" s="4" t="s">
        <v>34</v>
      </c>
      <c r="F30" s="4" t="s">
        <v>50</v>
      </c>
      <c r="G30" s="4" t="s">
        <v>27</v>
      </c>
      <c r="H30" s="5" t="s">
        <v>0</v>
      </c>
      <c r="M30" s="29"/>
      <c r="N30" s="29"/>
    </row>
    <row r="31" spans="2:23" ht="26.25" customHeight="1" x14ac:dyDescent="0.35">
      <c r="B31" s="21" t="s">
        <v>9</v>
      </c>
      <c r="C31" s="23" t="s">
        <v>15</v>
      </c>
      <c r="D31" s="17">
        <f>SUM(D21:F21)</f>
        <v>424.28799882099997</v>
      </c>
      <c r="E31" s="17">
        <f>SUM(G21:I21)</f>
        <v>306.18734744399995</v>
      </c>
      <c r="F31" s="17">
        <f>SUM(J21:L21)</f>
        <v>793.85765716799983</v>
      </c>
      <c r="G31" s="17"/>
      <c r="H31" s="18">
        <f>SUM(D31:G31)</f>
        <v>1524.3330034329997</v>
      </c>
      <c r="J31" s="28"/>
      <c r="M31" s="29"/>
      <c r="N31" s="29"/>
    </row>
    <row r="32" spans="2:23" ht="33" customHeight="1" x14ac:dyDescent="0.35">
      <c r="B32" s="21" t="s">
        <v>10</v>
      </c>
      <c r="C32" s="23" t="s">
        <v>32</v>
      </c>
      <c r="D32" s="17">
        <f t="shared" ref="D32:D34" si="2">SUM(D22:F22)</f>
        <v>731.75994140989894</v>
      </c>
      <c r="E32" s="17">
        <f>SUM(G22:I22)</f>
        <v>878.54519225487707</v>
      </c>
      <c r="F32" s="17">
        <f t="shared" ref="F32:F34" si="3">SUM(J22:L22)</f>
        <v>1090.6963872210004</v>
      </c>
      <c r="G32" s="17"/>
      <c r="H32" s="18">
        <f t="shared" ref="H32:H34" si="4">SUM(D32:G32)</f>
        <v>2701.0015208857762</v>
      </c>
    </row>
    <row r="33" spans="1:15" ht="33" customHeight="1" x14ac:dyDescent="0.35">
      <c r="B33" s="21" t="s">
        <v>12</v>
      </c>
      <c r="C33" s="23" t="s">
        <v>16</v>
      </c>
      <c r="D33" s="17">
        <f t="shared" si="2"/>
        <v>271.20006153985707</v>
      </c>
      <c r="E33" s="17">
        <f>SUM(G23:I23)</f>
        <v>173.4460804044999</v>
      </c>
      <c r="F33" s="17">
        <f t="shared" si="3"/>
        <v>174.04275281849999</v>
      </c>
      <c r="G33" s="17"/>
      <c r="H33" s="18">
        <f t="shared" si="4"/>
        <v>618.68889476285699</v>
      </c>
    </row>
    <row r="34" spans="1:15" ht="33" customHeight="1" x14ac:dyDescent="0.35">
      <c r="B34" s="21" t="s">
        <v>11</v>
      </c>
      <c r="C34" s="23" t="s">
        <v>17</v>
      </c>
      <c r="D34" s="17">
        <f t="shared" si="2"/>
        <v>375.94781633299999</v>
      </c>
      <c r="E34" s="17">
        <f>SUM(G24:I24)</f>
        <v>301.59885521299998</v>
      </c>
      <c r="F34" s="17">
        <f t="shared" si="3"/>
        <v>488.3880745570001</v>
      </c>
      <c r="G34" s="17"/>
      <c r="H34" s="18">
        <f t="shared" si="4"/>
        <v>1165.9347461030002</v>
      </c>
    </row>
    <row r="35" spans="1:15" ht="17.25" customHeight="1" x14ac:dyDescent="0.35">
      <c r="B35" s="6" t="s">
        <v>0</v>
      </c>
      <c r="C35" s="6"/>
      <c r="D35" s="7">
        <f>SUM(D31:D34)</f>
        <v>1803.1958181037558</v>
      </c>
      <c r="E35" s="7">
        <f>SUM(E31:E34)</f>
        <v>1659.7774753163769</v>
      </c>
      <c r="F35" s="7">
        <f>SUM(F31:F34)</f>
        <v>2546.9848717645</v>
      </c>
      <c r="G35" s="7">
        <f>SUM(G31:G34)</f>
        <v>0</v>
      </c>
      <c r="H35" s="7">
        <f>SUM(H31:H34)</f>
        <v>6009.9581651846329</v>
      </c>
    </row>
    <row r="36" spans="1:15" ht="17.25" customHeight="1" x14ac:dyDescent="0.35">
      <c r="F36" s="28"/>
    </row>
    <row r="37" spans="1:15" ht="17.25" customHeight="1" x14ac:dyDescent="0.35">
      <c r="B37" s="12" t="s">
        <v>37</v>
      </c>
      <c r="C37" s="12"/>
      <c r="L37" s="28"/>
      <c r="M37" s="29"/>
      <c r="N37" s="29"/>
    </row>
    <row r="38" spans="1:15" ht="17.25" customHeight="1" x14ac:dyDescent="0.35">
      <c r="M38" s="29"/>
      <c r="N38" s="29"/>
    </row>
    <row r="39" spans="1:15" ht="28" x14ac:dyDescent="0.35">
      <c r="B39" s="3" t="s">
        <v>18</v>
      </c>
      <c r="C39" s="4" t="s">
        <v>14</v>
      </c>
      <c r="D39" s="38">
        <v>45170</v>
      </c>
      <c r="E39" s="38">
        <v>44805</v>
      </c>
      <c r="F39" s="5" t="s">
        <v>38</v>
      </c>
      <c r="G39" s="4" t="s">
        <v>50</v>
      </c>
      <c r="H39" s="4" t="s">
        <v>51</v>
      </c>
      <c r="I39" s="5" t="s">
        <v>0</v>
      </c>
      <c r="J39" s="4" t="s">
        <v>39</v>
      </c>
      <c r="K39" s="4" t="s">
        <v>40</v>
      </c>
      <c r="L39" s="5" t="s">
        <v>0</v>
      </c>
      <c r="N39" s="29"/>
      <c r="O39" s="29"/>
    </row>
    <row r="40" spans="1:15" ht="26.25" customHeight="1" x14ac:dyDescent="0.35">
      <c r="B40" s="21" t="s">
        <v>9</v>
      </c>
      <c r="C40" s="23" t="s">
        <v>15</v>
      </c>
      <c r="D40" s="17">
        <f>L21</f>
        <v>320.6943365599999</v>
      </c>
      <c r="E40" s="17">
        <v>328.93831600000004</v>
      </c>
      <c r="F40" s="41">
        <f>D40/E40-1</f>
        <v>-2.5062387198456215E-2</v>
      </c>
      <c r="G40" s="17">
        <f>SUM(J21:L21)</f>
        <v>793.85765716799983</v>
      </c>
      <c r="H40" s="17">
        <v>696.96330158199999</v>
      </c>
      <c r="I40" s="41">
        <f>G40/H40-1</f>
        <v>0.13902361195498303</v>
      </c>
      <c r="J40" s="17">
        <v>1524.3330034329999</v>
      </c>
      <c r="K40" s="17">
        <v>1354.1703276680003</v>
      </c>
      <c r="L40" s="41">
        <f>J40/K40-1</f>
        <v>0.1256582516159801</v>
      </c>
      <c r="N40" s="29"/>
      <c r="O40" s="29"/>
    </row>
    <row r="41" spans="1:15" ht="33" customHeight="1" x14ac:dyDescent="0.35">
      <c r="B41" s="21" t="s">
        <v>20</v>
      </c>
      <c r="C41" s="23" t="s">
        <v>32</v>
      </c>
      <c r="D41" s="17">
        <f t="shared" ref="D41:D43" si="5">L22</f>
        <v>359.74594430100012</v>
      </c>
      <c r="E41" s="17">
        <v>207.99058633982904</v>
      </c>
      <c r="F41" s="41">
        <f t="shared" ref="F41:F44" si="6">D41/E41-1</f>
        <v>0.7296260885250978</v>
      </c>
      <c r="G41" s="17">
        <f t="shared" ref="G41:G43" si="7">SUM(J22:L22)</f>
        <v>1090.6963872210004</v>
      </c>
      <c r="H41" s="17">
        <v>639.114611514329</v>
      </c>
      <c r="I41" s="41">
        <f t="shared" ref="I41:I43" si="8">G41/H41-1</f>
        <v>0.70657401281545695</v>
      </c>
      <c r="J41" s="17">
        <v>2699.2312654399088</v>
      </c>
      <c r="K41" s="17">
        <v>1533.6301473468288</v>
      </c>
      <c r="L41" s="41">
        <f t="shared" ref="L41:L43" si="9">J41/K41-1</f>
        <v>0.76002752039633759</v>
      </c>
    </row>
    <row r="42" spans="1:15" ht="33" customHeight="1" x14ac:dyDescent="0.35">
      <c r="B42" s="21" t="s">
        <v>12</v>
      </c>
      <c r="C42" s="23" t="s">
        <v>16</v>
      </c>
      <c r="D42" s="17">
        <f t="shared" si="5"/>
        <v>64.692588569500003</v>
      </c>
      <c r="E42" s="17">
        <v>57.416761771499999</v>
      </c>
      <c r="F42" s="41">
        <f t="shared" si="6"/>
        <v>0.12671956016877828</v>
      </c>
      <c r="G42" s="17">
        <f t="shared" si="7"/>
        <v>174.04275281849999</v>
      </c>
      <c r="H42" s="17">
        <v>175.64962774350002</v>
      </c>
      <c r="I42" s="41">
        <f t="shared" si="8"/>
        <v>-9.1481829232598066E-3</v>
      </c>
      <c r="J42" s="17">
        <v>618.68889476513448</v>
      </c>
      <c r="K42" s="17">
        <v>627.90445054850011</v>
      </c>
      <c r="L42" s="41">
        <f t="shared" si="9"/>
        <v>-1.4676684924458616E-2</v>
      </c>
    </row>
    <row r="43" spans="1:15" ht="33" customHeight="1" x14ac:dyDescent="0.35">
      <c r="B43" s="21" t="s">
        <v>11</v>
      </c>
      <c r="C43" s="23" t="s">
        <v>17</v>
      </c>
      <c r="D43" s="17">
        <f t="shared" si="5"/>
        <v>182.72628167400003</v>
      </c>
      <c r="E43" s="17">
        <v>155.50710114700001</v>
      </c>
      <c r="F43" s="41">
        <f t="shared" si="6"/>
        <v>0.17503496834700738</v>
      </c>
      <c r="G43" s="17">
        <f t="shared" si="7"/>
        <v>488.3880745570001</v>
      </c>
      <c r="H43" s="17">
        <v>435.264906559</v>
      </c>
      <c r="I43" s="41">
        <f t="shared" si="8"/>
        <v>0.12204790047965708</v>
      </c>
      <c r="J43" s="17">
        <v>1165.9347461030002</v>
      </c>
      <c r="K43" s="17">
        <v>1221.6811341929999</v>
      </c>
      <c r="L43" s="41">
        <f t="shared" si="9"/>
        <v>-4.563088233888779E-2</v>
      </c>
    </row>
    <row r="44" spans="1:15" ht="17.25" customHeight="1" x14ac:dyDescent="0.35">
      <c r="B44" s="6" t="s">
        <v>0</v>
      </c>
      <c r="C44" s="6"/>
      <c r="D44" s="7">
        <f>SUM(D40:D43)</f>
        <v>927.85915110450003</v>
      </c>
      <c r="E44" s="7">
        <f>SUM(E40:E43)</f>
        <v>749.8527652583291</v>
      </c>
      <c r="F44" s="42">
        <f t="shared" si="6"/>
        <v>0.23738845023108857</v>
      </c>
      <c r="G44" s="7">
        <f>SUM(G40:G43)</f>
        <v>2546.9848717645</v>
      </c>
      <c r="H44" s="7">
        <f>SUM(H40:H43)</f>
        <v>1946.992447398829</v>
      </c>
      <c r="I44" s="42">
        <f>G44/H44-1</f>
        <v>0.3081637143314333</v>
      </c>
      <c r="J44" s="7">
        <f>SUM(J40:J43)</f>
        <v>6008.1879097410429</v>
      </c>
      <c r="K44" s="7">
        <f>SUM(K40:K43)</f>
        <v>4737.3860597563289</v>
      </c>
      <c r="L44" s="42">
        <f>J44/K44-1</f>
        <v>0.26824958615470718</v>
      </c>
    </row>
    <row r="45" spans="1:15" s="39" customFormat="1" ht="27" customHeight="1" x14ac:dyDescent="0.35">
      <c r="A45" s="40"/>
      <c r="B45" s="48" t="s">
        <v>41</v>
      </c>
      <c r="C45" s="43"/>
      <c r="D45" s="43"/>
      <c r="E45" s="43"/>
      <c r="F45" s="43"/>
      <c r="G45" s="43"/>
      <c r="H45" s="43"/>
      <c r="I45" s="43"/>
    </row>
    <row r="46" spans="1:15" ht="17.25" customHeight="1" x14ac:dyDescent="0.35">
      <c r="B46" s="32"/>
      <c r="C46" s="32"/>
      <c r="D46" s="37"/>
      <c r="E46" s="37"/>
      <c r="F46" s="37"/>
      <c r="G46" s="37"/>
      <c r="H46" s="37"/>
    </row>
    <row r="47" spans="1:15" ht="17.25" customHeight="1" x14ac:dyDescent="0.35">
      <c r="B47" s="12" t="s">
        <v>43</v>
      </c>
      <c r="C47" s="12"/>
      <c r="L47" s="28"/>
      <c r="M47" s="29"/>
      <c r="N47" s="29"/>
    </row>
    <row r="48" spans="1:15" ht="17.25" customHeight="1" x14ac:dyDescent="0.35">
      <c r="M48" s="29"/>
      <c r="N48" s="29"/>
    </row>
    <row r="49" spans="2:15" ht="28" x14ac:dyDescent="0.35">
      <c r="B49" s="3" t="s">
        <v>18</v>
      </c>
      <c r="C49" s="4" t="s">
        <v>14</v>
      </c>
      <c r="D49" s="38">
        <v>45170</v>
      </c>
      <c r="E49" s="38">
        <v>44805</v>
      </c>
      <c r="F49" s="5" t="s">
        <v>38</v>
      </c>
      <c r="G49" s="4" t="s">
        <v>50</v>
      </c>
      <c r="H49" s="4" t="s">
        <v>51</v>
      </c>
      <c r="I49" s="5" t="s">
        <v>0</v>
      </c>
      <c r="J49" s="4" t="s">
        <v>39</v>
      </c>
      <c r="K49" s="4" t="s">
        <v>40</v>
      </c>
      <c r="L49" s="5" t="s">
        <v>0</v>
      </c>
      <c r="N49" s="29"/>
      <c r="O49" s="29"/>
    </row>
    <row r="50" spans="2:15" ht="26.25" customHeight="1" x14ac:dyDescent="0.35">
      <c r="B50" s="21" t="s">
        <v>9</v>
      </c>
      <c r="C50" s="23" t="s">
        <v>15</v>
      </c>
      <c r="D50" s="17">
        <v>320.6943365599999</v>
      </c>
      <c r="E50" s="17">
        <v>328.93831600000004</v>
      </c>
      <c r="F50" s="41">
        <f>D50/E50-1</f>
        <v>-2.5062387198456215E-2</v>
      </c>
      <c r="G50" s="17">
        <v>793.85765716799972</v>
      </c>
      <c r="H50" s="17">
        <v>696.96330158199999</v>
      </c>
      <c r="I50" s="41">
        <f>G50/H50-1</f>
        <v>0.13902361195498303</v>
      </c>
      <c r="J50" s="17">
        <v>1524.3330034329999</v>
      </c>
      <c r="K50" s="17">
        <v>1354.1703276680003</v>
      </c>
      <c r="L50" s="41">
        <f>J50/K50-1</f>
        <v>0.1256582516159801</v>
      </c>
      <c r="N50" s="29"/>
      <c r="O50" s="29"/>
    </row>
    <row r="51" spans="2:15" ht="33" customHeight="1" x14ac:dyDescent="0.35">
      <c r="B51" s="21" t="s">
        <v>20</v>
      </c>
      <c r="C51" s="23" t="s">
        <v>44</v>
      </c>
      <c r="D51" s="17">
        <v>184.42408424050012</v>
      </c>
      <c r="E51" s="17">
        <v>207.99058633982904</v>
      </c>
      <c r="F51" s="41">
        <f t="shared" ref="F51:F53" si="10">D51/E51-1</f>
        <v>-0.11330561884577017</v>
      </c>
      <c r="G51" s="17">
        <v>568.42461214900004</v>
      </c>
      <c r="H51" s="17">
        <v>639.114611514329</v>
      </c>
      <c r="I51" s="41">
        <f t="shared" ref="I51:I53" si="11">G51/H51-1</f>
        <v>-0.11060613869840163</v>
      </c>
      <c r="J51" s="17">
        <v>1488.7498145984998</v>
      </c>
      <c r="K51" s="17">
        <v>1533.6301473468288</v>
      </c>
      <c r="L51" s="41">
        <f t="shared" ref="L51:L54" si="12">J51/K51-1</f>
        <v>-2.9264117444464555E-2</v>
      </c>
    </row>
    <row r="52" spans="2:15" ht="33" customHeight="1" x14ac:dyDescent="0.35">
      <c r="B52" s="21" t="s">
        <v>12</v>
      </c>
      <c r="C52" s="23" t="s">
        <v>16</v>
      </c>
      <c r="D52" s="17">
        <v>64.692588569500003</v>
      </c>
      <c r="E52" s="17">
        <v>57.416761771499999</v>
      </c>
      <c r="F52" s="41">
        <f t="shared" si="10"/>
        <v>0.12671956016877828</v>
      </c>
      <c r="G52" s="17">
        <v>174.04275281849999</v>
      </c>
      <c r="H52" s="17">
        <v>175.64962774350002</v>
      </c>
      <c r="I52" s="41">
        <f t="shared" si="11"/>
        <v>-9.1481829232598066E-3</v>
      </c>
      <c r="J52" s="17">
        <v>618.68889476513448</v>
      </c>
      <c r="K52" s="17">
        <v>627.90445054850011</v>
      </c>
      <c r="L52" s="41">
        <f t="shared" si="12"/>
        <v>-1.4676684924458616E-2</v>
      </c>
    </row>
    <row r="53" spans="2:15" ht="33" customHeight="1" x14ac:dyDescent="0.35">
      <c r="B53" s="21" t="s">
        <v>11</v>
      </c>
      <c r="C53" s="23" t="s">
        <v>17</v>
      </c>
      <c r="D53" s="17">
        <v>182.72628167400003</v>
      </c>
      <c r="E53" s="17">
        <v>155.50710114700001</v>
      </c>
      <c r="F53" s="41">
        <f t="shared" si="10"/>
        <v>0.17503496834700738</v>
      </c>
      <c r="G53" s="17">
        <v>488.3880745570001</v>
      </c>
      <c r="H53" s="17">
        <v>435.264906559</v>
      </c>
      <c r="I53" s="41">
        <f t="shared" si="11"/>
        <v>0.12204790047965708</v>
      </c>
      <c r="J53" s="17">
        <v>1165.9347461030002</v>
      </c>
      <c r="K53" s="17">
        <v>1221.6811341929999</v>
      </c>
      <c r="L53" s="41">
        <f t="shared" si="12"/>
        <v>-4.563088233888779E-2</v>
      </c>
    </row>
    <row r="54" spans="2:15" ht="17.25" customHeight="1" x14ac:dyDescent="0.35">
      <c r="B54" s="6" t="s">
        <v>0</v>
      </c>
      <c r="C54" s="6"/>
      <c r="D54" s="7">
        <f>SUM(D50:D53)</f>
        <v>752.53729104399997</v>
      </c>
      <c r="E54" s="7">
        <f>SUM(E50:E53)</f>
        <v>749.8527652583291</v>
      </c>
      <c r="F54" s="42">
        <f>D54/E54-1</f>
        <v>3.5800705285737866E-3</v>
      </c>
      <c r="G54" s="7">
        <f>SUM(G50:G53)</f>
        <v>2024.7130966924997</v>
      </c>
      <c r="H54" s="7">
        <f>SUM(H50:H53)</f>
        <v>1946.992447398829</v>
      </c>
      <c r="I54" s="42">
        <f>G54/H54-1</f>
        <v>3.9918310621854358E-2</v>
      </c>
      <c r="J54" s="7">
        <f>SUM(J50:J53)</f>
        <v>4797.7064588996345</v>
      </c>
      <c r="K54" s="7">
        <f>SUM(K50:K53)</f>
        <v>4737.3860597563289</v>
      </c>
      <c r="L54" s="42">
        <f t="shared" si="12"/>
        <v>1.2732844311702296E-2</v>
      </c>
    </row>
    <row r="55" spans="2:15" ht="17.25" customHeight="1" x14ac:dyDescent="0.35">
      <c r="B55" s="32"/>
      <c r="C55" s="32"/>
      <c r="D55" s="37"/>
      <c r="E55" s="37"/>
      <c r="F55" s="37"/>
      <c r="G55" s="37"/>
      <c r="H55" s="37"/>
    </row>
    <row r="56" spans="2:15" ht="17.25" customHeight="1" x14ac:dyDescent="0.35">
      <c r="B56" s="12" t="s">
        <v>55</v>
      </c>
      <c r="C56" s="32"/>
      <c r="D56" s="37"/>
      <c r="E56" s="37"/>
      <c r="F56" s="37"/>
      <c r="G56" s="37"/>
      <c r="H56" s="49"/>
    </row>
    <row r="57" spans="2:15" ht="17.25" customHeight="1" x14ac:dyDescent="0.35">
      <c r="E57" s="26"/>
    </row>
    <row r="58" spans="2:15" ht="49" customHeight="1" x14ac:dyDescent="0.35">
      <c r="B58" s="3" t="s">
        <v>18</v>
      </c>
      <c r="C58" s="4" t="s">
        <v>14</v>
      </c>
      <c r="D58" s="9" t="s">
        <v>5</v>
      </c>
      <c r="E58" s="9" t="s">
        <v>8</v>
      </c>
      <c r="F58" s="9" t="s">
        <v>3</v>
      </c>
      <c r="G58" s="9" t="s">
        <v>4</v>
      </c>
      <c r="H58" s="9" t="s">
        <v>6</v>
      </c>
      <c r="I58" s="9" t="s">
        <v>7</v>
      </c>
    </row>
    <row r="59" spans="2:15" ht="26.25" customHeight="1" x14ac:dyDescent="0.35">
      <c r="B59" s="22" t="s">
        <v>9</v>
      </c>
      <c r="C59" s="23" t="s">
        <v>15</v>
      </c>
      <c r="D59" s="25">
        <v>11.548869516</v>
      </c>
      <c r="E59" s="25">
        <v>12.075535408</v>
      </c>
      <c r="F59" s="25">
        <v>13.723481281</v>
      </c>
      <c r="G59" s="25">
        <v>7.8033798049999996</v>
      </c>
      <c r="H59" s="25">
        <v>1.476738747</v>
      </c>
      <c r="I59" s="25">
        <v>1.476738747</v>
      </c>
    </row>
    <row r="60" spans="2:15" ht="33" customHeight="1" x14ac:dyDescent="0.35">
      <c r="B60" s="21" t="s">
        <v>10</v>
      </c>
      <c r="C60" s="23" t="s">
        <v>32</v>
      </c>
      <c r="D60" s="17">
        <v>12.320761931</v>
      </c>
      <c r="E60" s="17">
        <v>13.054905682999999</v>
      </c>
      <c r="F60" s="17">
        <v>17.152470323999999</v>
      </c>
      <c r="G60" s="17">
        <v>3.6401370919999998</v>
      </c>
      <c r="H60" s="17">
        <v>2.9914434110000001</v>
      </c>
      <c r="I60" s="17">
        <v>3.5230203850000001</v>
      </c>
      <c r="J60" s="13"/>
    </row>
    <row r="61" spans="2:15" ht="26.25" customHeight="1" x14ac:dyDescent="0.35">
      <c r="B61" s="21" t="s">
        <v>12</v>
      </c>
      <c r="C61" s="23" t="s">
        <v>19</v>
      </c>
      <c r="D61" s="17">
        <v>1.7110809810000001</v>
      </c>
      <c r="E61" s="17">
        <v>1.5120788030000001</v>
      </c>
      <c r="F61" s="17">
        <v>2.1644319840000001</v>
      </c>
      <c r="G61" s="17">
        <v>0.8953920447</v>
      </c>
      <c r="H61" s="17">
        <v>0.319185736</v>
      </c>
      <c r="I61" s="17">
        <v>0.20965061090000001</v>
      </c>
    </row>
    <row r="62" spans="2:15" ht="33" customHeight="1" x14ac:dyDescent="0.35">
      <c r="B62" s="21" t="s">
        <v>11</v>
      </c>
      <c r="C62" s="23" t="s">
        <v>17</v>
      </c>
      <c r="D62" s="17">
        <v>6.7787028859999996</v>
      </c>
      <c r="E62" s="17">
        <v>6.0884932850000002</v>
      </c>
      <c r="F62" s="17">
        <v>13.735533437000001</v>
      </c>
      <c r="G62" s="17">
        <v>0.76740033549999997</v>
      </c>
      <c r="H62" s="17">
        <v>3.142127066</v>
      </c>
      <c r="I62" s="17">
        <v>3.142127066</v>
      </c>
    </row>
    <row r="63" spans="2:15" ht="17.25" customHeight="1" x14ac:dyDescent="0.35">
      <c r="B63" s="19"/>
      <c r="C63" s="6"/>
      <c r="D63" s="8"/>
      <c r="E63" s="8"/>
      <c r="F63" s="8"/>
      <c r="G63" s="8"/>
      <c r="H63" s="8"/>
      <c r="I63" s="8"/>
    </row>
    <row r="64" spans="2:15" ht="17.25" customHeight="1" x14ac:dyDescent="0.35">
      <c r="B64" s="44" t="s">
        <v>35</v>
      </c>
      <c r="C64" s="44"/>
      <c r="D64" s="44"/>
      <c r="E64" s="44"/>
      <c r="F64" s="44"/>
      <c r="G64" s="44"/>
      <c r="H64" s="44"/>
      <c r="I64" s="44"/>
    </row>
    <row r="66" spans="2:9" ht="17.25" customHeight="1" x14ac:dyDescent="0.3">
      <c r="B66" s="12"/>
      <c r="C66" s="12"/>
      <c r="E66" s="13"/>
      <c r="G66" s="27"/>
    </row>
    <row r="67" spans="2:9" ht="17.25" customHeight="1" x14ac:dyDescent="0.35">
      <c r="E67" s="26"/>
    </row>
    <row r="68" spans="2:9" ht="49" customHeight="1" x14ac:dyDescent="0.35">
      <c r="B68" s="32"/>
      <c r="C68" s="33"/>
      <c r="D68" s="34"/>
      <c r="E68" s="34"/>
      <c r="F68" s="34"/>
      <c r="G68" s="34"/>
      <c r="H68" s="34"/>
      <c r="I68" s="34"/>
    </row>
    <row r="69" spans="2:9" ht="26.25" customHeight="1" x14ac:dyDescent="0.35">
      <c r="B69" s="22"/>
      <c r="C69" s="23"/>
      <c r="D69" s="25"/>
      <c r="E69" s="25"/>
      <c r="F69" s="25"/>
      <c r="G69" s="25"/>
      <c r="H69" s="25"/>
      <c r="I69" s="25"/>
    </row>
    <row r="70" spans="2:9" ht="33" customHeight="1" x14ac:dyDescent="0.35">
      <c r="B70" s="21"/>
      <c r="C70" s="23"/>
      <c r="D70" s="17"/>
      <c r="E70" s="17"/>
      <c r="F70" s="17"/>
      <c r="G70" s="17"/>
      <c r="H70" s="17"/>
      <c r="I70" s="17"/>
    </row>
    <row r="71" spans="2:9" ht="26.25" customHeight="1" x14ac:dyDescent="0.35">
      <c r="B71" s="21"/>
      <c r="C71" s="23"/>
      <c r="D71" s="17"/>
      <c r="E71" s="17"/>
      <c r="F71" s="17"/>
      <c r="G71" s="17"/>
      <c r="H71" s="17"/>
      <c r="I71" s="17"/>
    </row>
    <row r="72" spans="2:9" ht="33" customHeight="1" x14ac:dyDescent="0.35">
      <c r="B72" s="21"/>
      <c r="C72" s="23"/>
      <c r="D72" s="17"/>
      <c r="E72" s="17"/>
      <c r="F72" s="17"/>
      <c r="G72" s="17"/>
      <c r="H72" s="17"/>
      <c r="I72" s="17"/>
    </row>
    <row r="73" spans="2:9" ht="17.25" customHeight="1" x14ac:dyDescent="0.35">
      <c r="B73" s="35"/>
      <c r="C73" s="32"/>
      <c r="D73" s="36"/>
      <c r="E73" s="36"/>
      <c r="F73" s="36"/>
      <c r="G73" s="36"/>
      <c r="H73" s="36"/>
      <c r="I73" s="36"/>
    </row>
    <row r="74" spans="2:9" ht="17.25" customHeight="1" x14ac:dyDescent="0.35">
      <c r="B74" s="50"/>
      <c r="C74" s="50"/>
      <c r="D74" s="50"/>
      <c r="E74" s="50"/>
      <c r="F74" s="50"/>
      <c r="G74" s="50"/>
      <c r="H74" s="50"/>
      <c r="I74" s="50"/>
    </row>
    <row r="76" spans="2:9" ht="17.25" customHeight="1" x14ac:dyDescent="0.3">
      <c r="B76" s="12"/>
      <c r="C76" s="12"/>
      <c r="E76" s="13"/>
      <c r="G76" s="27"/>
    </row>
    <row r="77" spans="2:9" ht="17.25" customHeight="1" x14ac:dyDescent="0.35">
      <c r="E77" s="26"/>
    </row>
    <row r="78" spans="2:9" ht="49" customHeight="1" x14ac:dyDescent="0.35">
      <c r="B78" s="32"/>
      <c r="C78" s="33"/>
      <c r="D78" s="34"/>
      <c r="E78" s="34"/>
      <c r="F78" s="34"/>
      <c r="G78" s="34"/>
      <c r="H78" s="34"/>
      <c r="I78" s="34"/>
    </row>
    <row r="79" spans="2:9" ht="26" customHeight="1" x14ac:dyDescent="0.35">
      <c r="B79" s="22"/>
      <c r="C79" s="23"/>
      <c r="D79" s="25"/>
      <c r="E79" s="25"/>
      <c r="F79" s="25"/>
      <c r="G79" s="25"/>
      <c r="H79" s="25"/>
      <c r="I79" s="25"/>
    </row>
    <row r="80" spans="2:9" ht="33" customHeight="1" x14ac:dyDescent="0.35">
      <c r="B80" s="21"/>
      <c r="C80" s="23"/>
      <c r="D80" s="17"/>
      <c r="E80" s="17"/>
      <c r="F80" s="17"/>
      <c r="G80" s="17"/>
      <c r="H80" s="17"/>
      <c r="I80" s="17"/>
    </row>
    <row r="81" spans="2:9" ht="26.25" customHeight="1" x14ac:dyDescent="0.35">
      <c r="B81" s="21"/>
      <c r="C81" s="23"/>
      <c r="D81" s="17"/>
      <c r="E81" s="17"/>
      <c r="F81" s="17"/>
      <c r="G81" s="17"/>
      <c r="H81" s="17"/>
      <c r="I81" s="17"/>
    </row>
    <row r="82" spans="2:9" ht="33" customHeight="1" x14ac:dyDescent="0.35">
      <c r="B82" s="21"/>
      <c r="C82" s="23"/>
      <c r="D82" s="17"/>
      <c r="E82" s="17"/>
      <c r="F82" s="17"/>
      <c r="G82" s="17"/>
      <c r="H82" s="17"/>
      <c r="I82" s="17"/>
    </row>
    <row r="83" spans="2:9" ht="17.25" customHeight="1" x14ac:dyDescent="0.35">
      <c r="B83" s="35"/>
      <c r="C83" s="32"/>
      <c r="D83" s="36"/>
      <c r="E83" s="36"/>
      <c r="F83" s="36"/>
      <c r="G83" s="36"/>
      <c r="H83" s="36"/>
      <c r="I83" s="36"/>
    </row>
    <row r="84" spans="2:9" ht="17.25" customHeight="1" x14ac:dyDescent="0.35">
      <c r="B84" s="50"/>
      <c r="C84" s="50"/>
      <c r="D84" s="50"/>
      <c r="E84" s="50"/>
      <c r="F84" s="50"/>
      <c r="G84" s="50"/>
      <c r="H84" s="50"/>
      <c r="I84" s="50"/>
    </row>
  </sheetData>
  <mergeCells count="2">
    <mergeCell ref="B74:I74"/>
    <mergeCell ref="B84:I84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1:D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1494-82D7-4BCC-AD78-B872E84A11D6}">
  <dimension ref="A1:W41"/>
  <sheetViews>
    <sheetView showGridLines="0" zoomScaleNormal="100" workbookViewId="0"/>
  </sheetViews>
  <sheetFormatPr defaultColWidth="9.1796875" defaultRowHeight="17.25" customHeight="1" x14ac:dyDescent="0.35"/>
  <cols>
    <col min="1" max="1" width="5" style="10" customWidth="1"/>
    <col min="2" max="2" width="21.54296875" style="10" customWidth="1"/>
    <col min="3" max="3" width="34" style="10" customWidth="1"/>
    <col min="4" max="16" width="13.81640625" style="10" customWidth="1"/>
    <col min="17" max="17" width="10.26953125" style="10" bestFit="1" customWidth="1"/>
    <col min="18" max="16384" width="9.1796875" style="10"/>
  </cols>
  <sheetData>
    <row r="1" spans="1:23" ht="17.25" customHeight="1" x14ac:dyDescent="0.35">
      <c r="A1" s="26"/>
    </row>
    <row r="7" spans="1:23" ht="17.25" customHeight="1" x14ac:dyDescent="0.35">
      <c r="B7" s="16" t="s">
        <v>1</v>
      </c>
      <c r="C7" s="16"/>
    </row>
    <row r="9" spans="1:23" ht="17.25" customHeight="1" x14ac:dyDescent="0.35">
      <c r="B9" s="12" t="s">
        <v>58</v>
      </c>
      <c r="C9" s="12"/>
      <c r="N9" s="13"/>
    </row>
    <row r="10" spans="1:23" ht="17.25" customHeight="1" x14ac:dyDescent="0.35">
      <c r="J10" s="26"/>
      <c r="N10" s="14"/>
    </row>
    <row r="11" spans="1:23" ht="17.25" customHeight="1" x14ac:dyDescent="0.35">
      <c r="B11" s="3" t="s">
        <v>18</v>
      </c>
      <c r="C11" s="4" t="s">
        <v>14</v>
      </c>
      <c r="D11" s="4" t="s">
        <v>26</v>
      </c>
      <c r="E11" s="4" t="s">
        <v>28</v>
      </c>
      <c r="F11" s="4" t="s">
        <v>30</v>
      </c>
      <c r="G11" s="4" t="s">
        <v>31</v>
      </c>
      <c r="H11" s="4" t="s">
        <v>33</v>
      </c>
      <c r="I11" s="4" t="s">
        <v>36</v>
      </c>
      <c r="J11" s="4" t="s">
        <v>42</v>
      </c>
      <c r="K11" s="4" t="s">
        <v>49</v>
      </c>
      <c r="L11" s="4" t="s">
        <v>22</v>
      </c>
      <c r="M11" s="4" t="s">
        <v>23</v>
      </c>
      <c r="N11" s="4" t="s">
        <v>24</v>
      </c>
      <c r="O11" s="4" t="s">
        <v>25</v>
      </c>
      <c r="P11" s="5" t="s">
        <v>0</v>
      </c>
    </row>
    <row r="12" spans="1:23" ht="26.25" customHeight="1" x14ac:dyDescent="0.35">
      <c r="B12" s="20" t="s">
        <v>9</v>
      </c>
      <c r="C12" s="23" t="s">
        <v>15</v>
      </c>
      <c r="D12" s="2">
        <v>150.79447781099998</v>
      </c>
      <c r="E12" s="2">
        <v>173.47042835299999</v>
      </c>
      <c r="F12" s="2">
        <v>81.00772586799998</v>
      </c>
      <c r="G12" s="2">
        <v>82.546986478999997</v>
      </c>
      <c r="H12" s="2">
        <v>74.608439470000008</v>
      </c>
      <c r="I12" s="2">
        <v>94.778968105000004</v>
      </c>
      <c r="J12" s="2">
        <v>118.287833253</v>
      </c>
      <c r="K12" s="2">
        <v>249.737152329</v>
      </c>
      <c r="L12" s="2">
        <v>328.93831599999999</v>
      </c>
      <c r="M12" s="2"/>
      <c r="N12" s="2"/>
      <c r="O12" s="2"/>
      <c r="P12" s="1">
        <f>SUM(D12:O12)</f>
        <v>1354.170327668</v>
      </c>
      <c r="S12" s="2"/>
      <c r="T12" s="15"/>
      <c r="U12" s="15"/>
      <c r="V12" s="15"/>
      <c r="W12" s="15"/>
    </row>
    <row r="13" spans="1:23" ht="33" customHeight="1" x14ac:dyDescent="0.35">
      <c r="B13" s="20" t="s">
        <v>20</v>
      </c>
      <c r="C13" s="23" t="s">
        <v>59</v>
      </c>
      <c r="D13" s="2">
        <v>118.58837604099999</v>
      </c>
      <c r="E13" s="2">
        <v>111.02626305650001</v>
      </c>
      <c r="F13" s="2">
        <v>179.18202602649998</v>
      </c>
      <c r="G13" s="2">
        <v>157.14921788000001</v>
      </c>
      <c r="H13" s="2">
        <v>159.06659206</v>
      </c>
      <c r="I13" s="2">
        <v>169.50306076850001</v>
      </c>
      <c r="J13" s="2">
        <v>207.98615760199999</v>
      </c>
      <c r="K13" s="2">
        <v>223.1378675725</v>
      </c>
      <c r="L13" s="2">
        <v>207.99058633982901</v>
      </c>
      <c r="M13" s="2"/>
      <c r="N13" s="2"/>
      <c r="O13" s="2"/>
      <c r="P13" s="1">
        <f t="shared" ref="P13:P15" si="0">SUM(D13:O13)</f>
        <v>1533.6301473468291</v>
      </c>
      <c r="S13" s="2"/>
    </row>
    <row r="14" spans="1:23" ht="33" customHeight="1" x14ac:dyDescent="0.35">
      <c r="B14" s="20" t="s">
        <v>21</v>
      </c>
      <c r="C14" s="23" t="s">
        <v>16</v>
      </c>
      <c r="D14" s="2">
        <v>93.050559550461912</v>
      </c>
      <c r="E14" s="2">
        <v>81.436641971377938</v>
      </c>
      <c r="F14" s="2">
        <v>88.254233284710921</v>
      </c>
      <c r="G14" s="2">
        <v>71.948541779565105</v>
      </c>
      <c r="H14" s="2">
        <v>61.139881182106251</v>
      </c>
      <c r="I14" s="2">
        <v>56.426777882499998</v>
      </c>
      <c r="J14" s="2">
        <v>59.013652908499999</v>
      </c>
      <c r="K14" s="2">
        <v>59.2192130635</v>
      </c>
      <c r="L14" s="2">
        <v>57.416761771499999</v>
      </c>
      <c r="M14" s="2"/>
      <c r="N14" s="2"/>
      <c r="O14" s="2"/>
      <c r="P14" s="1">
        <f t="shared" si="0"/>
        <v>627.90626339422204</v>
      </c>
      <c r="S14" s="2"/>
    </row>
    <row r="15" spans="1:23" ht="33" customHeight="1" x14ac:dyDescent="0.35">
      <c r="B15" s="20" t="s">
        <v>11</v>
      </c>
      <c r="C15" s="23" t="s">
        <v>17</v>
      </c>
      <c r="D15" s="2">
        <v>160.17103936200002</v>
      </c>
      <c r="E15" s="2">
        <v>131.72323987700003</v>
      </c>
      <c r="F15" s="2">
        <v>155.09753170799999</v>
      </c>
      <c r="G15" s="2">
        <v>104.945185083</v>
      </c>
      <c r="H15" s="2">
        <v>116.70001703199998</v>
      </c>
      <c r="I15" s="2">
        <v>117.779214572</v>
      </c>
      <c r="J15" s="2">
        <v>149.26576276400002</v>
      </c>
      <c r="K15" s="2">
        <v>130.49204264799999</v>
      </c>
      <c r="L15" s="2">
        <v>155.50710114700001</v>
      </c>
      <c r="M15" s="2"/>
      <c r="N15" s="2"/>
      <c r="O15" s="2"/>
      <c r="P15" s="1">
        <f t="shared" si="0"/>
        <v>1221.6811341929999</v>
      </c>
      <c r="S15" s="2"/>
    </row>
    <row r="16" spans="1:23" ht="17.25" customHeight="1" x14ac:dyDescent="0.35">
      <c r="B16" s="6" t="s">
        <v>0</v>
      </c>
      <c r="C16" s="6"/>
      <c r="D16" s="7">
        <f t="shared" ref="D16:O16" si="1">SUM(D12:D15)</f>
        <v>522.60445276446194</v>
      </c>
      <c r="E16" s="7">
        <f t="shared" si="1"/>
        <v>497.65657325787794</v>
      </c>
      <c r="F16" s="7">
        <f t="shared" si="1"/>
        <v>503.54151688721095</v>
      </c>
      <c r="G16" s="7">
        <f t="shared" si="1"/>
        <v>416.58993122156511</v>
      </c>
      <c r="H16" s="7">
        <f t="shared" si="1"/>
        <v>411.51492974410621</v>
      </c>
      <c r="I16" s="7">
        <f t="shared" si="1"/>
        <v>438.488021328</v>
      </c>
      <c r="J16" s="7">
        <f t="shared" si="1"/>
        <v>534.55340652749999</v>
      </c>
      <c r="K16" s="7">
        <f>SUM(K12:K15)</f>
        <v>662.586275613</v>
      </c>
      <c r="L16" s="7">
        <f>SUM(L12:L15)</f>
        <v>749.85276525832887</v>
      </c>
      <c r="M16" s="7">
        <f t="shared" si="1"/>
        <v>0</v>
      </c>
      <c r="N16" s="8">
        <f t="shared" si="1"/>
        <v>0</v>
      </c>
      <c r="O16" s="8">
        <f t="shared" si="1"/>
        <v>0</v>
      </c>
      <c r="P16" s="7">
        <f>SUM(D16:O16)</f>
        <v>4737.3878726020512</v>
      </c>
    </row>
    <row r="17" spans="2:17" s="11" customFormat="1" ht="17.25" customHeight="1" x14ac:dyDescent="0.35">
      <c r="B17" s="50" t="s">
        <v>65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24"/>
    </row>
    <row r="19" spans="2:17" ht="17.25" customHeight="1" x14ac:dyDescent="0.35">
      <c r="B19" s="12" t="s">
        <v>2</v>
      </c>
      <c r="C19" s="12"/>
      <c r="L19" s="28"/>
    </row>
    <row r="21" spans="2:17" ht="17.25" customHeight="1" x14ac:dyDescent="0.35">
      <c r="B21" s="3" t="s">
        <v>18</v>
      </c>
      <c r="C21" s="4" t="s">
        <v>14</v>
      </c>
      <c r="D21" s="4" t="s">
        <v>45</v>
      </c>
      <c r="E21" s="4" t="s">
        <v>46</v>
      </c>
      <c r="F21" s="4" t="s">
        <v>51</v>
      </c>
      <c r="G21" s="4" t="s">
        <v>47</v>
      </c>
      <c r="H21" s="5" t="s">
        <v>0</v>
      </c>
    </row>
    <row r="22" spans="2:17" ht="26.25" customHeight="1" x14ac:dyDescent="0.35">
      <c r="B22" s="21" t="s">
        <v>9</v>
      </c>
      <c r="C22" s="23" t="s">
        <v>15</v>
      </c>
      <c r="D22" s="17">
        <f>SUM(D12:F12)</f>
        <v>405.27263203199993</v>
      </c>
      <c r="E22" s="17">
        <f>SUM(G12:I12)</f>
        <v>251.93439405399999</v>
      </c>
      <c r="F22" s="17">
        <f>SUM(J12:L12)</f>
        <v>696.96330158199999</v>
      </c>
      <c r="G22" s="17">
        <f>SUM(M12:O12)</f>
        <v>0</v>
      </c>
      <c r="H22" s="18">
        <f>SUM(D22:G22)</f>
        <v>1354.170327668</v>
      </c>
      <c r="J22" s="28"/>
    </row>
    <row r="23" spans="2:17" ht="33" customHeight="1" x14ac:dyDescent="0.35">
      <c r="B23" s="21" t="s">
        <v>10</v>
      </c>
      <c r="C23" s="23" t="s">
        <v>59</v>
      </c>
      <c r="D23" s="17">
        <f>SUM(D13:F13)</f>
        <v>408.79666512400001</v>
      </c>
      <c r="E23" s="17">
        <f>SUM(G13:I13)</f>
        <v>485.71887070849999</v>
      </c>
      <c r="F23" s="17">
        <f t="shared" ref="F23:F25" si="2">SUM(J13:L13)</f>
        <v>639.114611514329</v>
      </c>
      <c r="G23" s="17">
        <f>SUM(M13:O13)</f>
        <v>0</v>
      </c>
      <c r="H23" s="18">
        <f t="shared" ref="H23:H25" si="3">SUM(D23:G23)</f>
        <v>1533.6301473468291</v>
      </c>
    </row>
    <row r="24" spans="2:17" ht="33" customHeight="1" x14ac:dyDescent="0.35">
      <c r="B24" s="21" t="s">
        <v>12</v>
      </c>
      <c r="C24" s="23" t="s">
        <v>16</v>
      </c>
      <c r="D24" s="17">
        <f>SUM(D14:F14)</f>
        <v>262.74143480655073</v>
      </c>
      <c r="E24" s="17">
        <f>SUM(G14:I14)</f>
        <v>189.51520084417137</v>
      </c>
      <c r="F24" s="17">
        <f t="shared" si="2"/>
        <v>175.64962774349999</v>
      </c>
      <c r="G24" s="17">
        <f>SUM(M14:O14)</f>
        <v>0</v>
      </c>
      <c r="H24" s="18">
        <f t="shared" si="3"/>
        <v>627.90626339422215</v>
      </c>
    </row>
    <row r="25" spans="2:17" ht="33" customHeight="1" x14ac:dyDescent="0.35">
      <c r="B25" s="21" t="s">
        <v>11</v>
      </c>
      <c r="C25" s="23" t="s">
        <v>17</v>
      </c>
      <c r="D25" s="17">
        <f>SUM(D15:F15)</f>
        <v>446.99181094700009</v>
      </c>
      <c r="E25" s="17">
        <f>SUM(G15:I15)</f>
        <v>339.42441668699996</v>
      </c>
      <c r="F25" s="17">
        <f t="shared" si="2"/>
        <v>435.26490655900005</v>
      </c>
      <c r="G25" s="17">
        <f>SUM(M15:O15)</f>
        <v>0</v>
      </c>
      <c r="H25" s="18">
        <f t="shared" si="3"/>
        <v>1221.6811341930002</v>
      </c>
    </row>
    <row r="26" spans="2:17" ht="17.25" customHeight="1" x14ac:dyDescent="0.35">
      <c r="B26" s="6" t="s">
        <v>0</v>
      </c>
      <c r="C26" s="6"/>
      <c r="D26" s="7">
        <f>SUM(D22:D25)</f>
        <v>1523.8025429095505</v>
      </c>
      <c r="E26" s="7">
        <f>SUM(E22:E25)</f>
        <v>1266.5928822936712</v>
      </c>
      <c r="F26" s="7">
        <f>SUM(F22:F25)</f>
        <v>1946.9924473988292</v>
      </c>
      <c r="G26" s="7">
        <f>SUM(G22:G25)</f>
        <v>0</v>
      </c>
      <c r="H26" s="7">
        <f>SUM(H22:H25)</f>
        <v>4737.3878726020521</v>
      </c>
    </row>
    <row r="27" spans="2:17" ht="17.25" customHeight="1" x14ac:dyDescent="0.35">
      <c r="F27" s="28"/>
    </row>
    <row r="28" spans="2:17" ht="17.25" customHeight="1" x14ac:dyDescent="0.3">
      <c r="B28" s="12" t="s">
        <v>60</v>
      </c>
      <c r="C28" s="12"/>
      <c r="E28" s="13"/>
      <c r="G28" s="27"/>
    </row>
    <row r="29" spans="2:17" ht="17.25" customHeight="1" x14ac:dyDescent="0.35">
      <c r="E29" s="26"/>
    </row>
    <row r="30" spans="2:17" ht="49" customHeight="1" x14ac:dyDescent="0.35">
      <c r="B30" s="3" t="s">
        <v>18</v>
      </c>
      <c r="C30" s="4" t="s">
        <v>14</v>
      </c>
      <c r="D30" s="9" t="s">
        <v>5</v>
      </c>
      <c r="E30" s="9" t="s">
        <v>8</v>
      </c>
      <c r="F30" s="9" t="s">
        <v>3</v>
      </c>
      <c r="G30" s="9" t="s">
        <v>4</v>
      </c>
      <c r="H30" s="9" t="s">
        <v>6</v>
      </c>
      <c r="I30" s="9" t="s">
        <v>7</v>
      </c>
    </row>
    <row r="31" spans="2:17" ht="26.25" customHeight="1" x14ac:dyDescent="0.35">
      <c r="B31" s="22" t="s">
        <v>9</v>
      </c>
      <c r="C31" s="23" t="s">
        <v>15</v>
      </c>
      <c r="D31" s="25">
        <v>11.655874836089264</v>
      </c>
      <c r="E31" s="25">
        <v>12.696921816782522</v>
      </c>
      <c r="F31" s="25">
        <v>13.144980037266896</v>
      </c>
      <c r="G31" s="25">
        <v>11.121031335482586</v>
      </c>
      <c r="H31" s="25">
        <v>1.4045246960716893</v>
      </c>
      <c r="I31" s="25">
        <v>1.3475097979043713</v>
      </c>
    </row>
    <row r="32" spans="2:17" ht="33" customHeight="1" x14ac:dyDescent="0.35">
      <c r="B32" s="21" t="s">
        <v>10</v>
      </c>
      <c r="C32" s="23" t="s">
        <v>44</v>
      </c>
      <c r="D32" s="17">
        <v>7.4254760695093598</v>
      </c>
      <c r="E32" s="17">
        <v>7.632480114034303</v>
      </c>
      <c r="F32" s="17">
        <v>8.948827629991019</v>
      </c>
      <c r="G32" s="17">
        <v>5.8616436250087585</v>
      </c>
      <c r="H32" s="17">
        <v>1.6472218984562064</v>
      </c>
      <c r="I32" s="17">
        <v>1.760778920303405</v>
      </c>
      <c r="J32" s="13"/>
    </row>
    <row r="33" spans="2:9" ht="26.25" customHeight="1" x14ac:dyDescent="0.35">
      <c r="B33" s="21" t="s">
        <v>12</v>
      </c>
      <c r="C33" s="23" t="s">
        <v>19</v>
      </c>
      <c r="D33" s="17">
        <v>1.4432557362769107</v>
      </c>
      <c r="E33" s="17">
        <v>1.5124798354520446</v>
      </c>
      <c r="F33" s="17">
        <v>1.834809995383845</v>
      </c>
      <c r="G33" s="17">
        <v>1.2283651779586955</v>
      </c>
      <c r="H33" s="17">
        <v>0.35139413755415533</v>
      </c>
      <c r="I33" s="17">
        <v>0.36335857385666986</v>
      </c>
    </row>
    <row r="34" spans="2:9" ht="33" customHeight="1" x14ac:dyDescent="0.35">
      <c r="B34" s="21" t="s">
        <v>11</v>
      </c>
      <c r="C34" s="23" t="s">
        <v>17</v>
      </c>
      <c r="D34" s="17">
        <v>5.5927146151806246</v>
      </c>
      <c r="E34" s="17">
        <v>6.1092958399368209</v>
      </c>
      <c r="F34" s="17">
        <v>7.2396780724591361</v>
      </c>
      <c r="G34" s="17">
        <v>4.6182372050393177</v>
      </c>
      <c r="H34" s="17">
        <v>3.1435223164196113</v>
      </c>
      <c r="I34" s="17">
        <v>3.4661339499381545</v>
      </c>
    </row>
    <row r="35" spans="2:9" ht="17.25" customHeight="1" x14ac:dyDescent="0.35">
      <c r="B35" s="19"/>
      <c r="C35" s="6"/>
      <c r="D35" s="8"/>
      <c r="E35" s="8"/>
      <c r="F35" s="8"/>
      <c r="G35" s="8"/>
      <c r="H35" s="8"/>
      <c r="I35" s="8"/>
    </row>
    <row r="36" spans="2:9" ht="17.25" customHeight="1" x14ac:dyDescent="0.35">
      <c r="B36" s="50" t="s">
        <v>48</v>
      </c>
      <c r="C36" s="50"/>
      <c r="D36" s="50"/>
      <c r="E36" s="50"/>
      <c r="F36" s="50"/>
      <c r="G36" s="50"/>
      <c r="H36" s="50"/>
      <c r="I36" s="50"/>
    </row>
    <row r="38" spans="2:9" ht="17.25" customHeight="1" x14ac:dyDescent="0.35">
      <c r="D38" s="46"/>
      <c r="E38" s="46"/>
      <c r="F38" s="46"/>
      <c r="G38" s="46"/>
    </row>
    <row r="39" spans="2:9" ht="17.25" customHeight="1" x14ac:dyDescent="0.35">
      <c r="D39" s="46"/>
      <c r="E39" s="46"/>
      <c r="F39" s="46"/>
      <c r="G39" s="46"/>
    </row>
    <row r="40" spans="2:9" ht="17.25" customHeight="1" x14ac:dyDescent="0.35">
      <c r="D40" s="46"/>
      <c r="E40" s="46"/>
      <c r="F40" s="46"/>
      <c r="G40" s="46"/>
    </row>
    <row r="41" spans="2:9" ht="17.25" customHeight="1" x14ac:dyDescent="0.35">
      <c r="D41" s="46"/>
      <c r="E41" s="46"/>
      <c r="F41" s="46"/>
      <c r="G41" s="46"/>
    </row>
  </sheetData>
  <mergeCells count="2">
    <mergeCell ref="B17:P17"/>
    <mergeCell ref="B36:I3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7" ma:contentTypeDescription="Criar um novo documento." ma:contentTypeScope="" ma:versionID="aa2cdc39e608e7e34de1ef87be316197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d127cc8be0bd5c806872564ee43cc9fa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AF2E36-DDF7-4559-BD86-3B7E24A8A8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FF5E69-3A1F-4C89-8796-C133196FF09C}">
  <ds:schemaRefs>
    <ds:schemaRef ds:uri="http://purl.org/dc/terms/"/>
    <ds:schemaRef ds:uri="http://schemas.microsoft.com/office/2006/documentManagement/types"/>
    <ds:schemaRef ds:uri="c2c098ca-9092-4f62-a135-1759bcf7a453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d653d7c-6581-45bd-8770-3bdaa2b21c56"/>
    <ds:schemaRef ds:uri="http://purl.org/dc/dcmitype/"/>
    <ds:schemaRef ds:uri="7446d943-6735-4f65-a92c-e33387c6efba"/>
    <ds:schemaRef ds:uri="01b2a052-d4e2-49c7-b291-f21febf6613e"/>
  </ds:schemaRefs>
</ds:datastoreItem>
</file>

<file path=customXml/itemProps3.xml><?xml version="1.0" encoding="utf-8"?>
<ds:datastoreItem xmlns:ds="http://schemas.openxmlformats.org/officeDocument/2006/customXml" ds:itemID="{A8298058-7957-420A-B533-5742A98F0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2a052-d4e2-49c7-b291-f21febf6613e"/>
    <ds:schemaRef ds:uri="7446d943-6735-4f65-a92c-e33387c6e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98e4078-23d6-433c-94aa-51bf928dca9d}" enabled="0" method="" siteId="{898e4078-23d6-433c-94aa-51bf928dca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Produção de Energia</vt:lpstr>
      <vt:lpstr>Produção de Energia - Set.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Ferman</dc:creator>
  <cp:lastModifiedBy>Thalles Morelli</cp:lastModifiedBy>
  <dcterms:created xsi:type="dcterms:W3CDTF">2021-03-02T23:05:57Z</dcterms:created>
  <dcterms:modified xsi:type="dcterms:W3CDTF">2023-10-19T13:18:05Z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0x0101005E0B370FF39926438992CA2E56ECF9A5</vt:lpwstr>
  </property>
  <property fmtid="{D5CDD505-2E9C-101B-9397-08002B2CF9AE}" pid="5" name="MediaServiceImageTags">
    <vt:lpwstr/>
  </property>
</Properties>
</file>