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omegaenergiarenovavel.sharepoint.com/sites/RI/Documentos Partilhados/Omega Energia/11. Resultados/2023/1T23/10. Planilha Financials/"/>
    </mc:Choice>
  </mc:AlternateContent>
  <xr:revisionPtr revIDLastSave="1584" documentId="8_{3C33513F-8624-4D50-AC46-25950058285D}" xr6:coauthVersionLast="47" xr6:coauthVersionMax="47" xr10:uidLastSave="{60026318-3D47-4956-91E8-328C20924A9A}"/>
  <bookViews>
    <workbookView xWindow="-28920" yWindow="-9495" windowWidth="29040" windowHeight="15720" xr2:uid="{B2B4483D-51AC-4F83-8BEE-5CE39EBF13DE}"/>
  </bookViews>
  <sheets>
    <sheet name="Disclaimer" sheetId="21" r:id="rId1"/>
    <sheet name="Complex Overview" sheetId="19" r:id="rId2"/>
    <sheet name="Development Program" sheetId="24" r:id="rId3"/>
    <sheet name="Energy Portfolio" sheetId="29" r:id="rId4"/>
    <sheet name="Operational KPIs" sheetId="17" r:id="rId5"/>
    <sheet name="Financials KPIs" sheetId="2" r:id="rId6"/>
    <sheet name="Pipoca 17 e 16" sheetId="13" state="hidden" r:id="rId7"/>
    <sheet name="Indebtedness" sheetId="32" r:id="rId8"/>
    <sheet name="Asset Structure" sheetId="27" r:id="rId9"/>
    <sheet name="Operational Power Plants" sheetId="30" r:id="rId10"/>
    <sheet name="P&amp;L" sheetId="25" r:id="rId11"/>
    <sheet name="Balance Sheet" sheetId="26" r:id="rId12"/>
    <sheet name="Notes - Net Op. Revenue " sheetId="28" r:id="rId13"/>
  </sheets>
  <externalReferences>
    <externalReference r:id="rId14"/>
    <externalReference r:id="rId15"/>
    <externalReference r:id="rId16"/>
    <externalReference r:id="rId17"/>
  </externalReferences>
  <definedNames>
    <definedName name="\0" localSheetId="8">#REF!</definedName>
    <definedName name="\0" localSheetId="9">#REF!</definedName>
    <definedName name="\0">#REF!</definedName>
    <definedName name="_" localSheetId="8">#REF!</definedName>
    <definedName name="_">#REF!</definedName>
    <definedName name="__123Graph_A" hidden="1">#REF!</definedName>
    <definedName name="__123Graph_X" hidden="1">#REF!</definedName>
    <definedName name="__NT8">#REF!</definedName>
    <definedName name="_001_rev_mkt_region">#REF!</definedName>
    <definedName name="_16A">#REF!</definedName>
    <definedName name="_16C">#REF!</definedName>
    <definedName name="_570LXT4WD">#REF!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gpl1">#REF!</definedName>
    <definedName name="_Hlk14724919" localSheetId="7">Indebtedness!#REF!</definedName>
    <definedName name="_Hlk16536119" localSheetId="3">'Energy Portfolio'!#REF!</definedName>
    <definedName name="_Hlk2787261" localSheetId="1">'Complex Overview'!$B$6</definedName>
    <definedName name="_Hlk2787261" localSheetId="2">'Development Program'!$B$6</definedName>
    <definedName name="_Hlk3719110" localSheetId="4">'Operational KPIs'!#REF!</definedName>
    <definedName name="_l">#REF!</definedName>
    <definedName name="_mnt1">#REF!</definedName>
    <definedName name="_mnt2">#REF!</definedName>
    <definedName name="_Mth3">#REF!</definedName>
    <definedName name="_NT1">#REF!</definedName>
    <definedName name="_NT2">#REF!</definedName>
    <definedName name="_NT3">#REF!</definedName>
    <definedName name="_NT4">#REF!</definedName>
    <definedName name="_NT5">#REF!</definedName>
    <definedName name="_NT6">#REF!</definedName>
    <definedName name="_NT7">#REF!</definedName>
    <definedName name="_PDM01">#REF!</definedName>
    <definedName name="_PDM02">#REF!</definedName>
    <definedName name="_SS7">#REF!</definedName>
    <definedName name="_TL18" localSheetId="8" hidden="1">{#N/A,#N/A,TRUE,"Total";#N/A,#N/A,TRUE,"Crop Harvesting";#N/A,#N/A,TRUE,"Hay &amp; Forage";#N/A,#N/A,TRUE,"CROP PRODUCTION";#N/A,#N/A,TRUE,"TRACTOR";#N/A,#N/A,TRUE,"Crawlers &amp; Dozers";#N/A,#N/A,TRUE,"TLB";#N/A,#N/A,TRUE,"Excavators";#N/A,#N/A,TRUE,"Loaders and Graders ";#N/A,#N/A,TRUE,"Skid Steer Loaders"}</definedName>
    <definedName name="_TL18" localSheetId="3" hidden="1">{#N/A,#N/A,TRUE,"Total";#N/A,#N/A,TRUE,"Crop Harvesting";#N/A,#N/A,TRUE,"Hay &amp; Forage";#N/A,#N/A,TRUE,"CROP PRODUCTION";#N/A,#N/A,TRUE,"TRACTOR";#N/A,#N/A,TRUE,"Crawlers &amp; Dozers";#N/A,#N/A,TRUE,"TLB";#N/A,#N/A,TRUE,"Excavators";#N/A,#N/A,TRUE,"Loaders and Graders ";#N/A,#N/A,TRUE,"Skid Steer Loaders"}</definedName>
    <definedName name="_TL18" localSheetId="7" hidden="1">{#N/A,#N/A,TRUE,"Total";#N/A,#N/A,TRUE,"Crop Harvesting";#N/A,#N/A,TRUE,"Hay &amp; Forage";#N/A,#N/A,TRUE,"CROP PRODUCTION";#N/A,#N/A,TRUE,"TRACTOR";#N/A,#N/A,TRUE,"Crawlers &amp; Dozers";#N/A,#N/A,TRUE,"TLB";#N/A,#N/A,TRUE,"Excavators";#N/A,#N/A,TRUE,"Loaders and Graders ";#N/A,#N/A,TRUE,"Skid Steer Loaders"}</definedName>
    <definedName name="_TL18" localSheetId="9" hidden="1">{#N/A,#N/A,TRUE,"Total";#N/A,#N/A,TRUE,"Crop Harvesting";#N/A,#N/A,TRUE,"Hay &amp; Forage";#N/A,#N/A,TRUE,"CROP PRODUCTION";#N/A,#N/A,TRUE,"TRACTOR";#N/A,#N/A,TRUE,"Crawlers &amp; Dozers";#N/A,#N/A,TRUE,"TLB";#N/A,#N/A,TRUE,"Excavators";#N/A,#N/A,TRUE,"Loaders and Graders ";#N/A,#N/A,TRUE,"Skid Steer Loaders"}</definedName>
    <definedName name="_TL18" hidden="1">{#N/A,#N/A,TRUE,"Total";#N/A,#N/A,TRUE,"Crop Harvesting";#N/A,#N/A,TRUE,"Hay &amp; Forage";#N/A,#N/A,TRUE,"CROP PRODUCTION";#N/A,#N/A,TRUE,"TRACTOR";#N/A,#N/A,TRUE,"Crawlers &amp; Dozers";#N/A,#N/A,TRUE,"TLB";#N/A,#N/A,TRUE,"Excavators";#N/A,#N/A,TRUE,"Loaders and Graders ";#N/A,#N/A,TRUE,"Skid Steer Loaders"}</definedName>
    <definedName name="A" localSheetId="8">{"'RR'!$A$2:$E$81"}</definedName>
    <definedName name="a" localSheetId="0" hidden="1">{#N/A,#N/A,FALSE,"Aging Summary";#N/A,#N/A,FALSE,"Ratio Analysis";#N/A,#N/A,FALSE,"Test 120 Day Accts";#N/A,#N/A,FALSE,"Tickmarks"}</definedName>
    <definedName name="A" localSheetId="3">{"'RR'!$A$2:$E$81"}</definedName>
    <definedName name="A" localSheetId="7">{"'RR'!$A$2:$E$81"}</definedName>
    <definedName name="A" localSheetId="9">{"'RR'!$A$2:$E$81"}</definedName>
    <definedName name="A">{"'RR'!$A$2:$E$81"}</definedName>
    <definedName name="aa" localSheetId="8" hidden="1">{"'RR'!$A$2:$E$81"}</definedName>
    <definedName name="aa" localSheetId="3" hidden="1">{"'RR'!$A$2:$E$81"}</definedName>
    <definedName name="aa" localSheetId="7" hidden="1">{"'RR'!$A$2:$E$81"}</definedName>
    <definedName name="aa" localSheetId="9" hidden="1">{"'RR'!$A$2:$E$81"}</definedName>
    <definedName name="aa" hidden="1">{"'RR'!$A$2:$E$81"}</definedName>
    <definedName name="aaa" localSheetId="8" hidden="1">{"'RR'!$A$2:$E$81"}</definedName>
    <definedName name="aaa" localSheetId="3" hidden="1">{"'RR'!$A$2:$E$81"}</definedName>
    <definedName name="aaa" localSheetId="7" hidden="1">{"'RR'!$A$2:$E$81"}</definedName>
    <definedName name="aaa" localSheetId="9" hidden="1">{"'RR'!$A$2:$E$81"}</definedName>
    <definedName name="aaa" hidden="1">{"'RR'!$A$2:$E$81"}</definedName>
    <definedName name="aaaa" localSheetId="8" hidden="1">{#N/A,#N/A,FALSE,"Aging Summary";#N/A,#N/A,FALSE,"Ratio Analysis";#N/A,#N/A,FALSE,"Test 120 Day Accts";#N/A,#N/A,FALSE,"Tickmarks"}</definedName>
    <definedName name="aaaa" localSheetId="0" hidden="1">{#N/A,#N/A,FALSE,"Aging Summary";#N/A,#N/A,FALSE,"Ratio Analysis";#N/A,#N/A,FALSE,"Test 120 Day Accts";#N/A,#N/A,FALSE,"Tickmarks"}</definedName>
    <definedName name="aaaa" localSheetId="3" hidden="1">{#N/A,#N/A,FALSE,"Aging Summary";#N/A,#N/A,FALSE,"Ratio Analysis";#N/A,#N/A,FALSE,"Test 120 Day Accts";#N/A,#N/A,FALSE,"Tickmarks"}</definedName>
    <definedName name="aaaa" localSheetId="7" hidden="1">{#N/A,#N/A,FALSE,"Aging Summary";#N/A,#N/A,FALSE,"Ratio Analysis";#N/A,#N/A,FALSE,"Test 120 Day Accts";#N/A,#N/A,FALSE,"Tickmarks"}</definedName>
    <definedName name="aaaa" localSheetId="9" hidden="1">{#N/A,#N/A,FALSE,"Aging Summary";#N/A,#N/A,FALSE,"Ratio Analysis";#N/A,#N/A,FALSE,"Test 120 Day Accts";#N/A,#N/A,FALSE,"Tickmarks"}</definedName>
    <definedName name="aaaa" hidden="1">{#N/A,#N/A,FALSE,"Aging Summary";#N/A,#N/A,FALSE,"Ratio Analysis";#N/A,#N/A,FALSE,"Test 120 Day Accts";#N/A,#N/A,FALSE,"Tickmarks"}</definedName>
    <definedName name="AAAAA" localSheetId="8" hidden="1">{#N/A,#N/A,TRUE,"7d";#N/A,#N/A,TRUE,"7g";#N/A,#N/A,TRUE,"7i"}</definedName>
    <definedName name="AAAAA" localSheetId="3" hidden="1">{#N/A,#N/A,TRUE,"7d";#N/A,#N/A,TRUE,"7g";#N/A,#N/A,TRUE,"7i"}</definedName>
    <definedName name="AAAAA" localSheetId="7" hidden="1">{#N/A,#N/A,TRUE,"7d";#N/A,#N/A,TRUE,"7g";#N/A,#N/A,TRUE,"7i"}</definedName>
    <definedName name="AAAAA" localSheetId="9" hidden="1">{#N/A,#N/A,TRUE,"7d";#N/A,#N/A,TRUE,"7g";#N/A,#N/A,TRUE,"7i"}</definedName>
    <definedName name="AAAAA" hidden="1">{#N/A,#N/A,TRUE,"7d";#N/A,#N/A,TRUE,"7g";#N/A,#N/A,TRUE,"7i"}</definedName>
    <definedName name="AAAAAA" localSheetId="8" hidden="1">{#N/A,#N/A,TRUE,"7d";#N/A,#N/A,TRUE,"7g";#N/A,#N/A,TRUE,"7i"}</definedName>
    <definedName name="AAAAAA" localSheetId="3" hidden="1">{#N/A,#N/A,TRUE,"7d";#N/A,#N/A,TRUE,"7g";#N/A,#N/A,TRUE,"7i"}</definedName>
    <definedName name="AAAAAA" localSheetId="7" hidden="1">{#N/A,#N/A,TRUE,"7d";#N/A,#N/A,TRUE,"7g";#N/A,#N/A,TRUE,"7i"}</definedName>
    <definedName name="AAAAAA" localSheetId="9" hidden="1">{#N/A,#N/A,TRUE,"7d";#N/A,#N/A,TRUE,"7g";#N/A,#N/A,TRUE,"7i"}</definedName>
    <definedName name="AAAAAA" hidden="1">{#N/A,#N/A,TRUE,"7d";#N/A,#N/A,TRUE,"7g";#N/A,#N/A,TRUE,"7i"}</definedName>
    <definedName name="AAAAAAAA" localSheetId="8" hidden="1">{#N/A,#N/A,TRUE,"7d";#N/A,#N/A,TRUE,"7g";#N/A,#N/A,TRUE,"7i"}</definedName>
    <definedName name="AAAAAAAA" localSheetId="3" hidden="1">{#N/A,#N/A,TRUE,"7d";#N/A,#N/A,TRUE,"7g";#N/A,#N/A,TRUE,"7i"}</definedName>
    <definedName name="AAAAAAAA" localSheetId="7" hidden="1">{#N/A,#N/A,TRUE,"7d";#N/A,#N/A,TRUE,"7g";#N/A,#N/A,TRUE,"7i"}</definedName>
    <definedName name="AAAAAAAA" localSheetId="9" hidden="1">{#N/A,#N/A,TRUE,"7d";#N/A,#N/A,TRUE,"7g";#N/A,#N/A,TRUE,"7i"}</definedName>
    <definedName name="AAAAAAAA" hidden="1">{#N/A,#N/A,TRUE,"7d";#N/A,#N/A,TRUE,"7g";#N/A,#N/A,TRUE,"7i"}</definedName>
    <definedName name="AAAAAAAAAA" localSheetId="8" hidden="1">{#N/A,#N/A,TRUE,"7d";#N/A,#N/A,TRUE,"7g";#N/A,#N/A,TRUE,"7i"}</definedName>
    <definedName name="AAAAAAAAAA" localSheetId="3" hidden="1">{#N/A,#N/A,TRUE,"7d";#N/A,#N/A,TRUE,"7g";#N/A,#N/A,TRUE,"7i"}</definedName>
    <definedName name="AAAAAAAAAA" localSheetId="7" hidden="1">{#N/A,#N/A,TRUE,"7d";#N/A,#N/A,TRUE,"7g";#N/A,#N/A,TRUE,"7i"}</definedName>
    <definedName name="AAAAAAAAAA" localSheetId="9" hidden="1">{#N/A,#N/A,TRUE,"7d";#N/A,#N/A,TRUE,"7g";#N/A,#N/A,TRUE,"7i"}</definedName>
    <definedName name="AAAAAAAAAA" hidden="1">{#N/A,#N/A,TRUE,"7d";#N/A,#N/A,TRUE,"7g";#N/A,#N/A,TRUE,"7i"}</definedName>
    <definedName name="AAAAAAAAAAAAA" localSheetId="8" hidden="1">{#N/A,#N/A,TRUE,"7d";#N/A,#N/A,TRUE,"7g";#N/A,#N/A,TRUE,"7i"}</definedName>
    <definedName name="AAAAAAAAAAAAA" localSheetId="3" hidden="1">{#N/A,#N/A,TRUE,"7d";#N/A,#N/A,TRUE,"7g";#N/A,#N/A,TRUE,"7i"}</definedName>
    <definedName name="AAAAAAAAAAAAA" localSheetId="7" hidden="1">{#N/A,#N/A,TRUE,"7d";#N/A,#N/A,TRUE,"7g";#N/A,#N/A,TRUE,"7i"}</definedName>
    <definedName name="AAAAAAAAAAAAA" localSheetId="9" hidden="1">{#N/A,#N/A,TRUE,"7d";#N/A,#N/A,TRUE,"7g";#N/A,#N/A,TRUE,"7i"}</definedName>
    <definedName name="AAAAAAAAAAAAA" hidden="1">{#N/A,#N/A,TRUE,"7d";#N/A,#N/A,TRUE,"7g";#N/A,#N/A,TRUE,"7i"}</definedName>
    <definedName name="aaaaaaaaaaaaaa" localSheetId="8" hidden="1">{"'RR'!$A$2:$E$81"}</definedName>
    <definedName name="aaaaaaaaaaaaaa" localSheetId="3" hidden="1">{"'RR'!$A$2:$E$81"}</definedName>
    <definedName name="aaaaaaaaaaaaaa" localSheetId="7" hidden="1">{"'RR'!$A$2:$E$81"}</definedName>
    <definedName name="aaaaaaaaaaaaaa" localSheetId="9" hidden="1">{"'RR'!$A$2:$E$81"}</definedName>
    <definedName name="aaaaaaaaaaaaaa" hidden="1">{"'RR'!$A$2:$E$81"}</definedName>
    <definedName name="AAAAAAAAAAAAAAAAAAAA" localSheetId="8" hidden="1">{#N/A,#N/A,TRUE,"7d";#N/A,#N/A,TRUE,"7g";#N/A,#N/A,TRUE,"7i"}</definedName>
    <definedName name="AAAAAAAAAAAAAAAAAAAA" localSheetId="3" hidden="1">{#N/A,#N/A,TRUE,"7d";#N/A,#N/A,TRUE,"7g";#N/A,#N/A,TRUE,"7i"}</definedName>
    <definedName name="AAAAAAAAAAAAAAAAAAAA" localSheetId="7" hidden="1">{#N/A,#N/A,TRUE,"7d";#N/A,#N/A,TRUE,"7g";#N/A,#N/A,TRUE,"7i"}</definedName>
    <definedName name="AAAAAAAAAAAAAAAAAAAA" localSheetId="9" hidden="1">{#N/A,#N/A,TRUE,"7d";#N/A,#N/A,TRUE,"7g";#N/A,#N/A,TRUE,"7i"}</definedName>
    <definedName name="AAAAAAAAAAAAAAAAAAAA" hidden="1">{#N/A,#N/A,TRUE,"7d";#N/A,#N/A,TRUE,"7g";#N/A,#N/A,TRUE,"7i"}</definedName>
    <definedName name="ACIARIA">#REF!</definedName>
    <definedName name="ACTIVO">#REF!</definedName>
    <definedName name="adadsgas" localSheetId="8" hidden="1">{#N/A,#N/A,TRUE,"7d";#N/A,#N/A,TRUE,"7g";#N/A,#N/A,TRUE,"7i"}</definedName>
    <definedName name="adadsgas" localSheetId="3" hidden="1">{#N/A,#N/A,TRUE,"7d";#N/A,#N/A,TRUE,"7g";#N/A,#N/A,TRUE,"7i"}</definedName>
    <definedName name="adadsgas" localSheetId="7" hidden="1">{#N/A,#N/A,TRUE,"7d";#N/A,#N/A,TRUE,"7g";#N/A,#N/A,TRUE,"7i"}</definedName>
    <definedName name="adadsgas" localSheetId="9" hidden="1">{#N/A,#N/A,TRUE,"7d";#N/A,#N/A,TRUE,"7g";#N/A,#N/A,TRUE,"7i"}</definedName>
    <definedName name="adadsgas" hidden="1">{#N/A,#N/A,TRUE,"7d";#N/A,#N/A,TRUE,"7g";#N/A,#N/A,TRUE,"7i"}</definedName>
    <definedName name="ADDINFO" localSheetId="8">#REF!,#REF!,#REF!</definedName>
    <definedName name="ADDINFO" localSheetId="7">#REF!,#REF!,#REF!</definedName>
    <definedName name="ADDINFO">#REF!,#REF!,#REF!</definedName>
    <definedName name="AFX">#REF!</definedName>
    <definedName name="Ag_Equipment_Products">#REF!</definedName>
    <definedName name="AG_TRACTOR">#REF!</definedName>
    <definedName name="ALL">#REF!</definedName>
    <definedName name="ANNUALCOSTS">#REF!</definedName>
    <definedName name="ANNUALLAB">#REF!</definedName>
    <definedName name="ANNUALMAT">#REF!</definedName>
    <definedName name="ANNUALTMC">#REF!</definedName>
    <definedName name="ANOS">[1]SCHULZ!$CJ$3:$DC$3</definedName>
    <definedName name="Anterior">[2]Sumário!$C$9</definedName>
    <definedName name="ANVERSA_EURO_per_tutti_i_CONSOLIDATI">#REF!</definedName>
    <definedName name="APLICAÇÃO">#REF!</definedName>
    <definedName name="APOLICE_SEGUROS">'[3]425'!$E$34</definedName>
    <definedName name="APR">#REF!</definedName>
    <definedName name="APRDATA">#REF!</definedName>
    <definedName name="ARMAZ" localSheetId="0">'[3]159'!#REF!</definedName>
    <definedName name="ARMAZ">'[3]159'!#REF!</definedName>
    <definedName name="ARMAZ_SILOTEC">'[3]159'!#REF!</definedName>
    <definedName name="ARMAZEN_COIMEX">'[3]298'!$E$30</definedName>
    <definedName name="ARMAZENAGEM_COIMEX">'[3]590'!$P$31</definedName>
    <definedName name="ARMAZENAGEM_COIMÉX">'[3]369'!$E$30</definedName>
    <definedName name="ARMAZENAGEM_TRA">'[3]371'!$E$25</definedName>
    <definedName name="ARREDONDAMENTO">'[3]638'!$J$55</definedName>
    <definedName name="AS2DocOpenMode" hidden="1">"AS2DocumentEdit"</definedName>
    <definedName name="AS2NamedRange" hidden="1">21</definedName>
    <definedName name="asgpl">#REF!</definedName>
    <definedName name="asitem">#REF!</definedName>
    <definedName name="asmbu">#REF!</definedName>
    <definedName name="asorg">#REF!</definedName>
    <definedName name="assubt">#REF!</definedName>
    <definedName name="ATIVO">#REF!</definedName>
    <definedName name="Atual">[2]Sumário!$C$8</definedName>
    <definedName name="ATUAL_EX_WORKS">'[3]761'!$Q$31</definedName>
    <definedName name="ATUALIZA_DESPORIGEM">'[3]2318'!$E$49</definedName>
    <definedName name="AUG" localSheetId="7">#REF!</definedName>
    <definedName name="AUG">#REF!</definedName>
    <definedName name="b" localSheetId="8" hidden="1">{"'RR'!$A$2:$E$81"}</definedName>
    <definedName name="b" localSheetId="0">'[3]159'!#REF!</definedName>
    <definedName name="b" localSheetId="3" hidden="1">{"'RR'!$A$2:$E$81"}</definedName>
    <definedName name="b" localSheetId="7" hidden="1">{"'RR'!$A$2:$E$81"}</definedName>
    <definedName name="b" localSheetId="9" hidden="1">{"'RR'!$A$2:$E$81"}</definedName>
    <definedName name="b" hidden="1">{"'RR'!$A$2:$E$81"}</definedName>
    <definedName name="BBB" localSheetId="8" hidden="1">{#N/A,#N/A,TRUE,"7d";#N/A,#N/A,TRUE,"7g";#N/A,#N/A,TRUE,"7i"}</definedName>
    <definedName name="BBB" localSheetId="3" hidden="1">{#N/A,#N/A,TRUE,"7d";#N/A,#N/A,TRUE,"7g";#N/A,#N/A,TRUE,"7i"}</definedName>
    <definedName name="BBB" localSheetId="7" hidden="1">{#N/A,#N/A,TRUE,"7d";#N/A,#N/A,TRUE,"7g";#N/A,#N/A,TRUE,"7i"}</definedName>
    <definedName name="BBB" localSheetId="9" hidden="1">{#N/A,#N/A,TRUE,"7d";#N/A,#N/A,TRUE,"7g";#N/A,#N/A,TRUE,"7i"}</definedName>
    <definedName name="BBB" hidden="1">{#N/A,#N/A,TRUE,"7d";#N/A,#N/A,TRUE,"7g";#N/A,#N/A,TRUE,"7i"}</definedName>
    <definedName name="Bbbbbbbbb" localSheetId="8" hidden="1">{#N/A,#N/A,TRUE,"7d";#N/A,#N/A,TRUE,"7g";#N/A,#N/A,TRUE,"7i"}</definedName>
    <definedName name="Bbbbbbbbb" localSheetId="3" hidden="1">{#N/A,#N/A,TRUE,"7d";#N/A,#N/A,TRUE,"7g";#N/A,#N/A,TRUE,"7i"}</definedName>
    <definedName name="Bbbbbbbbb" localSheetId="7" hidden="1">{#N/A,#N/A,TRUE,"7d";#N/A,#N/A,TRUE,"7g";#N/A,#N/A,TRUE,"7i"}</definedName>
    <definedName name="Bbbbbbbbb" localSheetId="9" hidden="1">{#N/A,#N/A,TRUE,"7d";#N/A,#N/A,TRUE,"7g";#N/A,#N/A,TRUE,"7i"}</definedName>
    <definedName name="Bbbbbbbbb" hidden="1">{#N/A,#N/A,TRUE,"7d";#N/A,#N/A,TRUE,"7g";#N/A,#N/A,TRUE,"7i"}</definedName>
    <definedName name="BDG" localSheetId="8" hidden="1">{#N/A,#N/A,TRUE,"7d";#N/A,#N/A,TRUE,"7g";#N/A,#N/A,TRUE,"7i"}</definedName>
    <definedName name="BDG" localSheetId="3" hidden="1">{#N/A,#N/A,TRUE,"7d";#N/A,#N/A,TRUE,"7g";#N/A,#N/A,TRUE,"7i"}</definedName>
    <definedName name="BDG" localSheetId="7" hidden="1">{#N/A,#N/A,TRUE,"7d";#N/A,#N/A,TRUE,"7g";#N/A,#N/A,TRUE,"7i"}</definedName>
    <definedName name="BDG" localSheetId="9" hidden="1">{#N/A,#N/A,TRUE,"7d";#N/A,#N/A,TRUE,"7g";#N/A,#N/A,TRUE,"7i"}</definedName>
    <definedName name="BDG" hidden="1">{#N/A,#N/A,TRUE,"7d";#N/A,#N/A,TRUE,"7g";#N/A,#N/A,TRUE,"7i"}</definedName>
    <definedName name="BDG_99">#REF!</definedName>
    <definedName name="ber">#REF!</definedName>
    <definedName name="BFX">#REF!</definedName>
    <definedName name="BOTH">#REF!</definedName>
    <definedName name="bu" localSheetId="8" hidden="1">{"Title - BER",#N/A,FALSE,"TITLE"}</definedName>
    <definedName name="bu" localSheetId="3" hidden="1">{"Title - BER",#N/A,FALSE,"TITLE"}</definedName>
    <definedName name="bu" localSheetId="7" hidden="1">{"Title - BER",#N/A,FALSE,"TITLE"}</definedName>
    <definedName name="bu" localSheetId="9" hidden="1">{"Title - BER",#N/A,FALSE,"TITLE"}</definedName>
    <definedName name="bu" hidden="1">{"Title - BER",#N/A,FALSE,"TITLE"}</definedName>
    <definedName name="BudgetTab">#REF!</definedName>
    <definedName name="BVO">#REF!</definedName>
    <definedName name="BVR">#REF!</definedName>
    <definedName name="C.I.F.">'[3]298'!$K$18</definedName>
    <definedName name="C.I.F._REAL">'[3]454'!$P$19</definedName>
    <definedName name="C.I.F._USD">'[3]298'!$L$18</definedName>
    <definedName name="CABDF" localSheetId="7">#REF!</definedName>
    <definedName name="CABDF">#REF!</definedName>
    <definedName name="CAIXA">[1]Caixa!$B$21:$L$216</definedName>
    <definedName name="CAMBIO">'[3]160'!$E$44</definedName>
    <definedName name="CAMBIO_FOB">'[3]444'!$E$40</definedName>
    <definedName name="CAP_RIO">'[3]557'!$D$31</definedName>
    <definedName name="CAPATAZIAS">'[3]2318'!$E$31</definedName>
    <definedName name="CAPATAZIAS_PORTO">'[3]454'!$E$26</definedName>
    <definedName name="CAPATAZIAS_RIO">'[3]371'!$E$26</definedName>
    <definedName name="Categories" localSheetId="7">#REF!</definedName>
    <definedName name="Categories">#REF!</definedName>
    <definedName name="CENTO" localSheetId="7">#REF!</definedName>
    <definedName name="CENTO">#REF!</definedName>
    <definedName name="CID" localSheetId="7">#REF!</definedName>
    <definedName name="CID">#REF!</definedName>
    <definedName name="CIF" localSheetId="7">'[3]159'!#REF!</definedName>
    <definedName name="CIF">'[3]159'!#REF!</definedName>
    <definedName name="CIF_A">'[3]554'!$D$21</definedName>
    <definedName name="CIF_B">'[3]554'!$F$21</definedName>
    <definedName name="CIF_TOTAL">'[3]554'!$J$21</definedName>
    <definedName name="CLASSIFICAÇÃO_DO_INVESTIMENTO" localSheetId="7">#REF!</definedName>
    <definedName name="CLASSIFICAÇÃO_DO_INVESTIMENTO">#REF!</definedName>
    <definedName name="CMPF_FOB">'[3]557'!$P$31</definedName>
    <definedName name="CNLS" localSheetId="7">#REF!</definedName>
    <definedName name="CNLS">#REF!</definedName>
    <definedName name="CODE" localSheetId="7">#REF!</definedName>
    <definedName name="CODE">#REF!</definedName>
    <definedName name="COIMEX">'[3]2318'!$E$35</definedName>
    <definedName name="COLUNASCAIXA">[1]Caixa!$B$21:$L$21</definedName>
    <definedName name="COMITÊ_DIRETORIA" localSheetId="7">#REF!</definedName>
    <definedName name="COMITÊ_DIRETORIA">#REF!</definedName>
    <definedName name="COMITÊ_INVESTIMENTOS" localSheetId="7">#REF!</definedName>
    <definedName name="COMITÊ_INVESTIMENTOS">#REF!</definedName>
    <definedName name="COMPULSÓRIO" localSheetId="7">#REF!</definedName>
    <definedName name="COMPULSÓRIO">#REF!</definedName>
    <definedName name="CONCIL">#REF!</definedName>
    <definedName name="CONTAINER">'[3]277'!$C$10</definedName>
    <definedName name="CONTROLE_RESULTADOS" localSheetId="7">#REF!</definedName>
    <definedName name="CONTROLE_RESULTADOS">#REF!</definedName>
    <definedName name="CORRETAGEM">'[3]2318'!$E$48</definedName>
    <definedName name="count" localSheetId="7">#REF!</definedName>
    <definedName name="count">#REF!</definedName>
    <definedName name="CPMF">'[3]2318'!$E$57</definedName>
    <definedName name="CPMF_TOTAL">'[3]557'!$T$31</definedName>
    <definedName name="CR" localSheetId="8" hidden="1">{"Title - LC",#N/A,FALSE,"TITLE"}</definedName>
    <definedName name="CR" localSheetId="3" hidden="1">{"Title - LC",#N/A,FALSE,"TITLE"}</definedName>
    <definedName name="CR" localSheetId="7" hidden="1">{"Title - LC",#N/A,FALSE,"TITLE"}</definedName>
    <definedName name="CR" localSheetId="9" hidden="1">{"Title - LC",#N/A,FALSE,"TITLE"}</definedName>
    <definedName name="CR" hidden="1">{"Title - LC",#N/A,FALSE,"TITLE"}</definedName>
    <definedName name="curr">#REF!</definedName>
    <definedName name="currency">#REF!</definedName>
    <definedName name="CurYear">#REF!</definedName>
    <definedName name="d" localSheetId="8" hidden="1">{"'RR'!$A$2:$E$81"}</definedName>
    <definedName name="d" localSheetId="3" hidden="1">{"'RR'!$A$2:$E$81"}</definedName>
    <definedName name="d" localSheetId="7" hidden="1">{"'RR'!$A$2:$E$81"}</definedName>
    <definedName name="d" localSheetId="9" hidden="1">{"'RR'!$A$2:$E$81"}</definedName>
    <definedName name="d" hidden="1">{"'RR'!$A$2:$E$81"}</definedName>
    <definedName name="da" localSheetId="8" hidden="1">{"'RR'!$A$2:$E$81"}</definedName>
    <definedName name="da" localSheetId="3" hidden="1">{"'RR'!$A$2:$E$81"}</definedName>
    <definedName name="da" localSheetId="7" hidden="1">{"'RR'!$A$2:$E$81"}</definedName>
    <definedName name="da" localSheetId="9" hidden="1">{"'RR'!$A$2:$E$81"}</definedName>
    <definedName name="da" hidden="1">{"'RR'!$A$2:$E$81"}</definedName>
    <definedName name="daniel" localSheetId="8" hidden="1">{"'RR'!$A$2:$E$81"}</definedName>
    <definedName name="daniel" localSheetId="3" hidden="1">{"'RR'!$A$2:$E$81"}</definedName>
    <definedName name="daniel" localSheetId="7" hidden="1">{"'RR'!$A$2:$E$81"}</definedName>
    <definedName name="daniel" localSheetId="9" hidden="1">{"'RR'!$A$2:$E$81"}</definedName>
    <definedName name="daniel" hidden="1">{"'RR'!$A$2:$E$81"}</definedName>
    <definedName name="data">#REF!</definedName>
    <definedName name="_xlnm.Database">#REF!</definedName>
    <definedName name="Date">#REF!</definedName>
    <definedName name="ddddddd" localSheetId="8" hidden="1">{"'RR'!$A$2:$E$81"}</definedName>
    <definedName name="ddddddd" localSheetId="3" hidden="1">{"'RR'!$A$2:$E$81"}</definedName>
    <definedName name="ddddddd" localSheetId="7" hidden="1">{"'RR'!$A$2:$E$81"}</definedName>
    <definedName name="ddddddd" localSheetId="9" hidden="1">{"'RR'!$A$2:$E$81"}</definedName>
    <definedName name="ddddddd" hidden="1">{"'RR'!$A$2:$E$81"}</definedName>
    <definedName name="DEC">#REF!</definedName>
    <definedName name="Del">#REF!</definedName>
    <definedName name="DEL_ACQUISTI">#REF!</definedName>
    <definedName name="DEL_CENTO">#REF!</definedName>
    <definedName name="DEL_JESI">#REF!</definedName>
    <definedName name="DEL_MODENA">#REF!</definedName>
    <definedName name="Deleg">#REF!</definedName>
    <definedName name="delete" localSheetId="8" hidden="1">{#N/A,#N/A,TRUE,"Total";#N/A,#N/A,TRUE,"Crop Harvesting";#N/A,#N/A,TRUE,"Hay &amp; Forage";#N/A,#N/A,TRUE,"CROP PRODUCTION";#N/A,#N/A,TRUE,"TRACTOR";#N/A,#N/A,TRUE,"Crawlers &amp; Dozers";#N/A,#N/A,TRUE,"TLB";#N/A,#N/A,TRUE,"Excavators";#N/A,#N/A,TRUE,"Loaders and Graders ";#N/A,#N/A,TRUE,"Skid Steer Loaders"}</definedName>
    <definedName name="delete" localSheetId="3" hidden="1">{#N/A,#N/A,TRUE,"Total";#N/A,#N/A,TRUE,"Crop Harvesting";#N/A,#N/A,TRUE,"Hay &amp; Forage";#N/A,#N/A,TRUE,"CROP PRODUCTION";#N/A,#N/A,TRUE,"TRACTOR";#N/A,#N/A,TRUE,"Crawlers &amp; Dozers";#N/A,#N/A,TRUE,"TLB";#N/A,#N/A,TRUE,"Excavators";#N/A,#N/A,TRUE,"Loaders and Graders ";#N/A,#N/A,TRUE,"Skid Steer Loaders"}</definedName>
    <definedName name="delete" localSheetId="7" hidden="1">{#N/A,#N/A,TRUE,"Total";#N/A,#N/A,TRUE,"Crop Harvesting";#N/A,#N/A,TRUE,"Hay &amp; Forage";#N/A,#N/A,TRUE,"CROP PRODUCTION";#N/A,#N/A,TRUE,"TRACTOR";#N/A,#N/A,TRUE,"Crawlers &amp; Dozers";#N/A,#N/A,TRUE,"TLB";#N/A,#N/A,TRUE,"Excavators";#N/A,#N/A,TRUE,"Loaders and Graders ";#N/A,#N/A,TRUE,"Skid Steer Loaders"}</definedName>
    <definedName name="delete" localSheetId="9" hidden="1">{#N/A,#N/A,TRUE,"Total";#N/A,#N/A,TRUE,"Crop Harvesting";#N/A,#N/A,TRUE,"Hay &amp; Forage";#N/A,#N/A,TRUE,"CROP PRODUCTION";#N/A,#N/A,TRUE,"TRACTOR";#N/A,#N/A,TRUE,"Crawlers &amp; Dozers";#N/A,#N/A,TRUE,"TLB";#N/A,#N/A,TRUE,"Excavators";#N/A,#N/A,TRUE,"Loaders and Graders ";#N/A,#N/A,TRUE,"Skid Steer Loaders"}</definedName>
    <definedName name="delete" hidden="1">{#N/A,#N/A,TRUE,"Total";#N/A,#N/A,TRUE,"Crop Harvesting";#N/A,#N/A,TRUE,"Hay &amp; Forage";#N/A,#N/A,TRUE,"CROP PRODUCTION";#N/A,#N/A,TRUE,"TRACTOR";#N/A,#N/A,TRUE,"Crawlers &amp; Dozers";#N/A,#N/A,TRUE,"TLB";#N/A,#N/A,TRUE,"Excavators";#N/A,#N/A,TRUE,"Loaders and Graders ";#N/A,#N/A,TRUE,"Skid Steer Loaders"}</definedName>
    <definedName name="Delta" localSheetId="8" hidden="1">{#N/A,#N/A,TRUE,"7d";#N/A,#N/A,TRUE,"7g";#N/A,#N/A,TRUE,"7i"}</definedName>
    <definedName name="Delta" localSheetId="3" hidden="1">{#N/A,#N/A,TRUE,"7d";#N/A,#N/A,TRUE,"7g";#N/A,#N/A,TRUE,"7i"}</definedName>
    <definedName name="Delta" localSheetId="7" hidden="1">{#N/A,#N/A,TRUE,"7d";#N/A,#N/A,TRUE,"7g";#N/A,#N/A,TRUE,"7i"}</definedName>
    <definedName name="Delta" localSheetId="9" hidden="1">{#N/A,#N/A,TRUE,"7d";#N/A,#N/A,TRUE,"7g";#N/A,#N/A,TRUE,"7i"}</definedName>
    <definedName name="Delta" hidden="1">{#N/A,#N/A,TRUE,"7d";#N/A,#N/A,TRUE,"7g";#N/A,#N/A,TRUE,"7i"}</definedName>
    <definedName name="DESC_FRETE">'[3]425'!$E$53</definedName>
    <definedName name="desconto">'[3]159'!$D$48</definedName>
    <definedName name="DESOVA">'[3]298'!$E$31</definedName>
    <definedName name="DESP_RIO">'[3]298'!$E$29</definedName>
    <definedName name="DESPACHANTE">'[3]371'!$E$34</definedName>
    <definedName name="DESPACHANTE_RIO">'[3]2318'!$E$34</definedName>
    <definedName name="DESPACHANTE_VITORIA">'[3]2318'!$E$39</definedName>
    <definedName name="DESPESA_ORIGEM">'[3]2318'!$E$20</definedName>
    <definedName name="DESPESAS" localSheetId="7">#REF!</definedName>
    <definedName name="DESPESAS">#REF!</definedName>
    <definedName name="DESPORIGEM_USD">'[3]2318'!$F$20</definedName>
    <definedName name="Details" localSheetId="7">#REF!</definedName>
    <definedName name="Details">#REF!</definedName>
    <definedName name="Detalle_pedido_ampliado" localSheetId="7">#REF!</definedName>
    <definedName name="Detalle_pedido_ampliado">#REF!</definedName>
    <definedName name="DIF..FRETE">'[3]557'!$U$1</definedName>
    <definedName name="DIF._CAMBIAL">'[3]159'!$E$6</definedName>
    <definedName name="DIF_CAMBIAL">'[3]590'!$P$44</definedName>
    <definedName name="DIF_FOB">'[3]2318'!$E$47</definedName>
    <definedName name="DIF_FRETE">'[3]2318'!$E$37</definedName>
    <definedName name="dksndas" localSheetId="8" hidden="1">{"'RR'!$A$2:$E$81"}</definedName>
    <definedName name="dksndas" localSheetId="3" hidden="1">{"'RR'!$A$2:$E$81"}</definedName>
    <definedName name="dksndas" localSheetId="7" hidden="1">{"'RR'!$A$2:$E$81"}</definedName>
    <definedName name="dksndas" localSheetId="9" hidden="1">{"'RR'!$A$2:$E$81"}</definedName>
    <definedName name="dksndas" hidden="1">{"'RR'!$A$2:$E$81"}</definedName>
    <definedName name="DLN">#REF!</definedName>
    <definedName name="DLO">#REF!</definedName>
    <definedName name="dsadas" localSheetId="8" hidden="1">{#N/A,#N/A,FALSE,"Aging Summary";#N/A,#N/A,FALSE,"Ratio Analysis";#N/A,#N/A,FALSE,"Test 120 Day Accts";#N/A,#N/A,FALSE,"Tickmarks"}</definedName>
    <definedName name="dsadas" localSheetId="0" hidden="1">{#N/A,#N/A,FALSE,"Aging Summary";#N/A,#N/A,FALSE,"Ratio Analysis";#N/A,#N/A,FALSE,"Test 120 Day Accts";#N/A,#N/A,FALSE,"Tickmarks"}</definedName>
    <definedName name="dsadas" localSheetId="3" hidden="1">{#N/A,#N/A,FALSE,"Aging Summary";#N/A,#N/A,FALSE,"Ratio Analysis";#N/A,#N/A,FALSE,"Test 120 Day Accts";#N/A,#N/A,FALSE,"Tickmarks"}</definedName>
    <definedName name="dsadas" localSheetId="7" hidden="1">{#N/A,#N/A,FALSE,"Aging Summary";#N/A,#N/A,FALSE,"Ratio Analysis";#N/A,#N/A,FALSE,"Test 120 Day Accts";#N/A,#N/A,FALSE,"Tickmarks"}</definedName>
    <definedName name="dsadas" localSheetId="9" hidden="1">{#N/A,#N/A,FALSE,"Aging Summary";#N/A,#N/A,FALSE,"Ratio Analysis";#N/A,#N/A,FALSE,"Test 120 Day Accts";#N/A,#N/A,FALSE,"Tickmarks"}</definedName>
    <definedName name="dsadas" hidden="1">{#N/A,#N/A,FALSE,"Aging Summary";#N/A,#N/A,FALSE,"Ratio Analysis";#N/A,#N/A,FALSE,"Test 120 Day Accts";#N/A,#N/A,FALSE,"Tickmarks"}</definedName>
    <definedName name="dsagdhasdashfdj" localSheetId="8" hidden="1">{"'RR'!$A$2:$E$81"}</definedName>
    <definedName name="dsagdhasdashfdj" localSheetId="3" hidden="1">{"'RR'!$A$2:$E$81"}</definedName>
    <definedName name="dsagdhasdashfdj" localSheetId="7" hidden="1">{"'RR'!$A$2:$E$81"}</definedName>
    <definedName name="dsagdhasdashfdj" localSheetId="9" hidden="1">{"'RR'!$A$2:$E$81"}</definedName>
    <definedName name="dsagdhasdashfdj" hidden="1">{"'RR'!$A$2:$E$81"}</definedName>
    <definedName name="DTA">'[3]557'!$K$31</definedName>
    <definedName name="DTA_RIO">'[3]371'!$E$29</definedName>
    <definedName name="DTAS">'[3]454'!$E$31</definedName>
    <definedName name="EEVOL" localSheetId="7">#REF!</definedName>
    <definedName name="EEVOL">#REF!</definedName>
    <definedName name="EFFICIENZA" localSheetId="7">#REF!</definedName>
    <definedName name="EFFICIENZA">#REF!</definedName>
    <definedName name="EmpArvN" localSheetId="7">#REF!</definedName>
    <definedName name="EmpArvN">#REF!</definedName>
    <definedName name="ENCERRAMENTO">#REF!</definedName>
    <definedName name="ENG_CHANGE">#REF!</definedName>
    <definedName name="ENGINECOSTS">#REF!</definedName>
    <definedName name="Estimate_Types">#REF!</definedName>
    <definedName name="Estoque_jan" localSheetId="8" hidden="1">{"'RR'!$A$2:$E$81"}</definedName>
    <definedName name="Estoque_jan" localSheetId="3" hidden="1">{"'RR'!$A$2:$E$81"}</definedName>
    <definedName name="Estoque_jan" localSheetId="7" hidden="1">{"'RR'!$A$2:$E$81"}</definedName>
    <definedName name="Estoque_jan" localSheetId="9" hidden="1">{"'RR'!$A$2:$E$81"}</definedName>
    <definedName name="Estoque_jan" hidden="1">{"'RR'!$A$2:$E$81"}</definedName>
    <definedName name="EVOL">#REF!</definedName>
    <definedName name="EX_WORKS">'[3]425'!$E$15</definedName>
    <definedName name="Exchange_Rates">#REF!</definedName>
    <definedName name="f">#REF!</definedName>
    <definedName name="F.I.T.P.A.">'[3]298'!$E$27</definedName>
    <definedName name="F.O.B">'[3]371'!$S$13</definedName>
    <definedName name="F.O.B.">'[3]159'!#REF!</definedName>
    <definedName name="FAT_COMP" localSheetId="7">#REF!</definedName>
    <definedName name="FAT_COMP">#REF!</definedName>
    <definedName name="fcst" localSheetId="7">#REF!</definedName>
    <definedName name="fcst">#REF!</definedName>
    <definedName name="FCST_1" localSheetId="7">#REF!</definedName>
    <definedName name="FCST_1">#REF!</definedName>
    <definedName name="FEB">#REF!</definedName>
    <definedName name="FEBDATA">#REF!</definedName>
    <definedName name="FEC">#REF!</definedName>
    <definedName name="Ferias">#REF!</definedName>
    <definedName name="fhfhf" localSheetId="8" hidden="1">{#N/A,#N/A,TRUE,"7d";#N/A,#N/A,TRUE,"7g";#N/A,#N/A,TRUE,"7i"}</definedName>
    <definedName name="fhfhf" localSheetId="3" hidden="1">{#N/A,#N/A,TRUE,"7d";#N/A,#N/A,TRUE,"7g";#N/A,#N/A,TRUE,"7i"}</definedName>
    <definedName name="fhfhf" localSheetId="7" hidden="1">{#N/A,#N/A,TRUE,"7d";#N/A,#N/A,TRUE,"7g";#N/A,#N/A,TRUE,"7i"}</definedName>
    <definedName name="fhfhf" localSheetId="9" hidden="1">{#N/A,#N/A,TRUE,"7d";#N/A,#N/A,TRUE,"7g";#N/A,#N/A,TRUE,"7i"}</definedName>
    <definedName name="fhfhf" hidden="1">{#N/A,#N/A,TRUE,"7d";#N/A,#N/A,TRUE,"7g";#N/A,#N/A,TRUE,"7i"}</definedName>
    <definedName name="FILTERCOST">#REF!</definedName>
    <definedName name="FILTERED">#REF!</definedName>
    <definedName name="FITPA">'[3]371'!$E$27</definedName>
    <definedName name="FN" localSheetId="7">#REF!</definedName>
    <definedName name="FN">#REF!</definedName>
    <definedName name="FO" localSheetId="7">#REF!</definedName>
    <definedName name="FO">#REF!</definedName>
    <definedName name="FOB">'[3]2318'!$E$18</definedName>
    <definedName name="FOB_A">'[3]371'!$H$13</definedName>
    <definedName name="FOB_B">'[3]371'!$K$13</definedName>
    <definedName name="FOB_C">'[3]371'!$N$13</definedName>
    <definedName name="FOB_D">'[3]371'!$Q$13</definedName>
    <definedName name="FOB_E">'[3]590'!$K$17</definedName>
    <definedName name="FOB_F">'[3]590'!$M$17</definedName>
    <definedName name="FOB_REAL">'[3]298'!$K$14</definedName>
    <definedName name="FOB_TOTAL">'[3]371'!$T$13</definedName>
    <definedName name="FOB_USD">'[3]2318'!$F$18</definedName>
    <definedName name="FOB_USD_A">'[3]554'!$C$17</definedName>
    <definedName name="FOB_USD_B">'[3]554'!$E$17</definedName>
    <definedName name="FOB_USD_TOTAL">'[3]554'!$I$17</definedName>
    <definedName name="Footprint" localSheetId="7">#REF!</definedName>
    <definedName name="Footprint">#REF!</definedName>
    <definedName name="FRETE" localSheetId="7">'[3]159'!#REF!</definedName>
    <definedName name="FRETE">'[3]159'!#REF!</definedName>
    <definedName name="FRETE_A" localSheetId="7">'[3]159'!#REF!</definedName>
    <definedName name="FRETE_A">'[3]159'!#REF!</definedName>
    <definedName name="FRETE_INTERNO" localSheetId="7">'[3]159'!#REF!</definedName>
    <definedName name="FRETE_INTERNO">'[3]159'!#REF!</definedName>
    <definedName name="FRETE_MARITIMO">'[3]2318'!$E$21</definedName>
    <definedName name="FRETE_PORTO">'[3]2318'!$E$33</definedName>
    <definedName name="FRETE_PORTO_DAP">'[3]557'!$E$31</definedName>
    <definedName name="FRETE_REAL">'[3]2318'!$F$21</definedName>
    <definedName name="FRETE_RIO">'[4]453'!$M$40</definedName>
    <definedName name="FRETE_RIO_VIX">'[3]371'!$E$28</definedName>
    <definedName name="FRETE_TTL">'[3]159'!$E$10</definedName>
    <definedName name="FRETE_USD">'[3]2318'!$F$7</definedName>
    <definedName name="frtn" localSheetId="7">#REF!</definedName>
    <definedName name="frtn">#REF!</definedName>
    <definedName name="frto" localSheetId="7">#REF!</definedName>
    <definedName name="frto">#REF!</definedName>
    <definedName name="FX" localSheetId="7">#REF!</definedName>
    <definedName name="FX">#REF!</definedName>
    <definedName name="FXRate">#REF!</definedName>
    <definedName name="GAITP">'[3]454'!$E$28</definedName>
    <definedName name="Generic" localSheetId="7">#REF!</definedName>
    <definedName name="Generic">#REF!</definedName>
    <definedName name="GESTOR" localSheetId="7">#REF!</definedName>
    <definedName name="GESTOR">#REF!</definedName>
    <definedName name="gigi" localSheetId="8" hidden="1">{#N/A,#N/A,TRUE,"7d";#N/A,#N/A,TRUE,"7g";#N/A,#N/A,TRUE,"7i"}</definedName>
    <definedName name="gigi" localSheetId="3" hidden="1">{#N/A,#N/A,TRUE,"7d";#N/A,#N/A,TRUE,"7g";#N/A,#N/A,TRUE,"7i"}</definedName>
    <definedName name="gigi" localSheetId="7" hidden="1">{#N/A,#N/A,TRUE,"7d";#N/A,#N/A,TRUE,"7g";#N/A,#N/A,TRUE,"7i"}</definedName>
    <definedName name="gigi" localSheetId="9" hidden="1">{#N/A,#N/A,TRUE,"7d";#N/A,#N/A,TRUE,"7g";#N/A,#N/A,TRUE,"7i"}</definedName>
    <definedName name="gigi" hidden="1">{#N/A,#N/A,TRUE,"7d";#N/A,#N/A,TRUE,"7g";#N/A,#N/A,TRUE,"7i"}</definedName>
    <definedName name="gigi2" localSheetId="8" hidden="1">{#N/A,#N/A,TRUE,"7d";#N/A,#N/A,TRUE,"7g";#N/A,#N/A,TRUE,"7i"}</definedName>
    <definedName name="gigi2" localSheetId="3" hidden="1">{#N/A,#N/A,TRUE,"7d";#N/A,#N/A,TRUE,"7g";#N/A,#N/A,TRUE,"7i"}</definedName>
    <definedName name="gigi2" localSheetId="7" hidden="1">{#N/A,#N/A,TRUE,"7d";#N/A,#N/A,TRUE,"7g";#N/A,#N/A,TRUE,"7i"}</definedName>
    <definedName name="gigi2" localSheetId="9" hidden="1">{#N/A,#N/A,TRUE,"7d";#N/A,#N/A,TRUE,"7g";#N/A,#N/A,TRUE,"7i"}</definedName>
    <definedName name="gigi2" hidden="1">{#N/A,#N/A,TRUE,"7d";#N/A,#N/A,TRUE,"7g";#N/A,#N/A,TRUE,"7i"}</definedName>
    <definedName name="GPE">#REF!</definedName>
    <definedName name="gpl">#REF!</definedName>
    <definedName name="Grupos">#REF!</definedName>
    <definedName name="h" localSheetId="8" hidden="1">{#N/A,#N/A,TRUE,"7d";#N/A,#N/A,TRUE,"7g";#N/A,#N/A,TRUE,"7i"}</definedName>
    <definedName name="h" localSheetId="3" hidden="1">{#N/A,#N/A,TRUE,"7d";#N/A,#N/A,TRUE,"7g";#N/A,#N/A,TRUE,"7i"}</definedName>
    <definedName name="h" localSheetId="7" hidden="1">{#N/A,#N/A,TRUE,"7d";#N/A,#N/A,TRUE,"7g";#N/A,#N/A,TRUE,"7i"}</definedName>
    <definedName name="h" localSheetId="9" hidden="1">{#N/A,#N/A,TRUE,"7d";#N/A,#N/A,TRUE,"7g";#N/A,#N/A,TRUE,"7i"}</definedName>
    <definedName name="h" hidden="1">{#N/A,#N/A,TRUE,"7d";#N/A,#N/A,TRUE,"7g";#N/A,#N/A,TRUE,"7i"}</definedName>
    <definedName name="help" localSheetId="8" hidden="1">{#N/A,#N/A,TRUE,"7d";#N/A,#N/A,TRUE,"7g";#N/A,#N/A,TRUE,"7i"}</definedName>
    <definedName name="help" localSheetId="3" hidden="1">{#N/A,#N/A,TRUE,"7d";#N/A,#N/A,TRUE,"7g";#N/A,#N/A,TRUE,"7i"}</definedName>
    <definedName name="help" localSheetId="7" hidden="1">{#N/A,#N/A,TRUE,"7d";#N/A,#N/A,TRUE,"7g";#N/A,#N/A,TRUE,"7i"}</definedName>
    <definedName name="help" localSheetId="9" hidden="1">{#N/A,#N/A,TRUE,"7d";#N/A,#N/A,TRUE,"7g";#N/A,#N/A,TRUE,"7i"}</definedName>
    <definedName name="help" hidden="1">{#N/A,#N/A,TRUE,"7d";#N/A,#N/A,TRUE,"7g";#N/A,#N/A,TRUE,"7i"}</definedName>
    <definedName name="help1" localSheetId="8" hidden="1">{#N/A,#N/A,TRUE,"7d";#N/A,#N/A,TRUE,"7g";#N/A,#N/A,TRUE,"7i"}</definedName>
    <definedName name="help1" localSheetId="3" hidden="1">{#N/A,#N/A,TRUE,"7d";#N/A,#N/A,TRUE,"7g";#N/A,#N/A,TRUE,"7i"}</definedName>
    <definedName name="help1" localSheetId="7" hidden="1">{#N/A,#N/A,TRUE,"7d";#N/A,#N/A,TRUE,"7g";#N/A,#N/A,TRUE,"7i"}</definedName>
    <definedName name="help1" localSheetId="9" hidden="1">{#N/A,#N/A,TRUE,"7d";#N/A,#N/A,TRUE,"7g";#N/A,#N/A,TRUE,"7i"}</definedName>
    <definedName name="help1" hidden="1">{#N/A,#N/A,TRUE,"7d";#N/A,#N/A,TRUE,"7g";#N/A,#N/A,TRUE,"7i"}</definedName>
    <definedName name="help2" localSheetId="8" hidden="1">{#N/A,#N/A,TRUE,"7d";#N/A,#N/A,TRUE,"7g";#N/A,#N/A,TRUE,"7i"}</definedName>
    <definedName name="help2" localSheetId="3" hidden="1">{#N/A,#N/A,TRUE,"7d";#N/A,#N/A,TRUE,"7g";#N/A,#N/A,TRUE,"7i"}</definedName>
    <definedName name="help2" localSheetId="7" hidden="1">{#N/A,#N/A,TRUE,"7d";#N/A,#N/A,TRUE,"7g";#N/A,#N/A,TRUE,"7i"}</definedName>
    <definedName name="help2" localSheetId="9" hidden="1">{#N/A,#N/A,TRUE,"7d";#N/A,#N/A,TRUE,"7g";#N/A,#N/A,TRUE,"7i"}</definedName>
    <definedName name="help2" hidden="1">{#N/A,#N/A,TRUE,"7d";#N/A,#N/A,TRUE,"7g";#N/A,#N/A,TRUE,"7i"}</definedName>
    <definedName name="HRS.5" localSheetId="8" hidden="1">{#N/A,#N/A,TRUE,"7d";#N/A,#N/A,TRUE,"7g";#N/A,#N/A,TRUE,"7i"}</definedName>
    <definedName name="HRS.5" localSheetId="3" hidden="1">{#N/A,#N/A,TRUE,"7d";#N/A,#N/A,TRUE,"7g";#N/A,#N/A,TRUE,"7i"}</definedName>
    <definedName name="HRS.5" localSheetId="7" hidden="1">{#N/A,#N/A,TRUE,"7d";#N/A,#N/A,TRUE,"7g";#N/A,#N/A,TRUE,"7i"}</definedName>
    <definedName name="HRS.5" localSheetId="9" hidden="1">{#N/A,#N/A,TRUE,"7d";#N/A,#N/A,TRUE,"7g";#N/A,#N/A,TRUE,"7i"}</definedName>
    <definedName name="HRS.5" hidden="1">{#N/A,#N/A,TRUE,"7d";#N/A,#N/A,TRUE,"7g";#N/A,#N/A,TRUE,"7i"}</definedName>
    <definedName name="HTML_CodePage" hidden="1">1252</definedName>
    <definedName name="HTML_Control" localSheetId="8" hidden="1">{"'RR'!$A$2:$E$81"}</definedName>
    <definedName name="HTML_Control" localSheetId="0" hidden="1">{"'RELATÓRIO'!$A$1:$E$20","'RELATÓRIO'!$A$22:$D$34","'INTERNET'!$A$31:$G$58","'INTERNET'!$A$1:$G$28","'SÉRIE HISTÓRICA'!$A$167:$H$212","'SÉRIE HISTÓRICA'!$A$56:$H$101"}</definedName>
    <definedName name="HTML_Control" localSheetId="3" hidden="1">{"'RR'!$A$2:$E$81"}</definedName>
    <definedName name="HTML_Control" localSheetId="7" hidden="1">{"'RR'!$A$2:$E$81"}</definedName>
    <definedName name="HTML_Control" localSheetId="9" hidden="1">{"'RR'!$A$2:$E$81"}</definedName>
    <definedName name="HTML_Control" hidden="1">{"'RR'!$A$2:$E$81"}</definedName>
    <definedName name="HTML_Description" hidden="1">""</definedName>
    <definedName name="HTML_Email" hidden="1">""</definedName>
    <definedName name="HTML_Header" localSheetId="0" hidden="1">""</definedName>
    <definedName name="HTML_Header" hidden="1">"RR"</definedName>
    <definedName name="HTML_LastUpdate" localSheetId="0" hidden="1">""</definedName>
    <definedName name="HTML_LastUpdate" hidden="1">"11/10/99"</definedName>
    <definedName name="HTML_LineAfter" hidden="1">FALSE</definedName>
    <definedName name="HTML_LineBefore" hidden="1">FALSE</definedName>
    <definedName name="HTML_Name" localSheetId="0" hidden="1">""</definedName>
    <definedName name="HTML_Name" hidden="1">"Departamento de Informática"</definedName>
    <definedName name="HTML_OBDlg2" hidden="1">TRUE</definedName>
    <definedName name="HTML_OBDlg4" hidden="1">TRUE</definedName>
    <definedName name="HTML_OS" hidden="1">0</definedName>
    <definedName name="HTML_PathFile" localSheetId="0" hidden="1">"C:\DIVULGAÇÃO INPC IPCA 2001\inpc0501.htm"</definedName>
    <definedName name="HTML_PathFile" hidden="1">"C:\Intranet\Todos os Indicadores\MeuHTML.htm"</definedName>
    <definedName name="HTML_Title" localSheetId="0" hidden="1">""</definedName>
    <definedName name="HTML_Title" hidden="1">"Regional 4 SET99"</definedName>
    <definedName name="i">'[3]159'!#REF!</definedName>
    <definedName name="I.I">'[3]159'!#REF!</definedName>
    <definedName name="I.I.">'[3]297'!$E$5</definedName>
    <definedName name="I.I._REAL">'[3]454'!$P$20</definedName>
    <definedName name="I.P.I.">'[3]297'!$E$6</definedName>
    <definedName name="I.P.I._NACION">'[3]159'!#REF!</definedName>
    <definedName name="I.P.I._REAL">'[3]454'!$P$22</definedName>
    <definedName name="Improvement" localSheetId="7">#REF!</definedName>
    <definedName name="Improvement">#REF!</definedName>
    <definedName name="IndDesvio" localSheetId="7">#REF!</definedName>
    <definedName name="IndDesvio">#REF!</definedName>
    <definedName name="IQ_0_PCT_RISK_WEIGHT_TOTAL_THRIFT" hidden="1">"c25055"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DWELLING_UNITS_CONSTRUCTION_MORTGAGE_LOANS_ADJUSTED_NCOS_TOTAL_THRIFT" hidden="1">"c25200"</definedName>
    <definedName name="IQ_1_4_DWELLING_UNITS_CONSTRUCTION_MORTGAGE_LOANS_GVA_CHARGE_OFFS_THRIFT" hidden="1">"c25115"</definedName>
    <definedName name="IQ_1_4_DWELLING_UNITS_CONSTRUCTION_MORTGAGE_LOANS_GVA_RECOVERIES_THRIFT" hidden="1">"c25146"</definedName>
    <definedName name="IQ_1_4_DWELLING_UNITS_CONSTRUCTION_MORTGAGE_LOANS_SVA_PROVISIONS_TRANSFERS_FROM_GVA_TOTAL_THRIFT" hidden="1">"c25169"</definedName>
    <definedName name="IQ_1_4_DWELLING_UNITS_REVOLVING_OPEN_END_PML_ADJUSTED_NCOS_TOTAL_THRIFT" hidden="1">"c25203"</definedName>
    <definedName name="IQ_1_4_DWELLING_UNITS_REVOLVING_OPEN_END_PML_GVA_CHARGE_OFFS_THRIFT" hidden="1">"c25118"</definedName>
    <definedName name="IQ_1_4_DWELLING_UNITS_REVOLVING_OPEN_END_PML_GVA_RECOVERIES_THRIFT" hidden="1">"c25149"</definedName>
    <definedName name="IQ_1_4_DWELLING_UNITS_REVOLVING_OPEN_END_PML_SVA_PROVISIONS_TRANSFERS_FROM_GVA_TOTAL_THRIFT" hidden="1">"c25172"</definedName>
    <definedName name="IQ_1_4_DWELLING_UNITS_SECURED_FIRST_LIENS_IN_PROCESS_FORECLOSURE_THRIFT" hidden="1">"c25305"</definedName>
    <definedName name="IQ_1_4_DWELLING_UNITS_SECURED_FIRST_LIENS_PML_ADJUSTED_NCOS_TOTAL_THRIFT" hidden="1">"c25204"</definedName>
    <definedName name="IQ_1_4_DWELLING_UNITS_SECURED_FIRST_LIENS_PML_GVA_CHARGE_OFFS_THRIFT" hidden="1">"c25119"</definedName>
    <definedName name="IQ_1_4_DWELLING_UNITS_SECURED_FIRST_LIENS_PML_GVA_RECOVERIES_THRIFT" hidden="1">"c25150"</definedName>
    <definedName name="IQ_1_4_DWELLING_UNITS_SECURED_FIRST_LIENS_PML_SVA_PROVISIONS_TRANSFERS_FROM_GVA_TOTAL_THRIFT" hidden="1">"c25173"</definedName>
    <definedName name="IQ_1_4_DWELLING_UNITS_SECURED_JUNIOR_LIENS_IN_PROCESS_FORECLOSURE_THRIFT" hidden="1">"c25306"</definedName>
    <definedName name="IQ_1_4_DWELLING_UNITS_SECURED_JUNIOR_LIENS_PML_ADJUSTED_NCOS_TOTAL_THRIFT" hidden="1">"c25205"</definedName>
    <definedName name="IQ_1_4_DWELLING_UNITS_SECURED_JUNIOR_LIENS_PML_GVA_CHARGE_OFFS_THRIFT" hidden="1">"c25120"</definedName>
    <definedName name="IQ_1_4_DWELLING_UNITS_SECURED_JUNIOR_LIENS_PML_GVA_RECOVERIES_THRIFT" hidden="1">"c25151"</definedName>
    <definedName name="IQ_1_4_DWELLING_UNITS_SECURED_JUNIOR_LIENS_PML_SVA_PROVISIONS_TRANSFERS_FROM_GVA_TOTAL_THRIFT" hidden="1">"c25174"</definedName>
    <definedName name="IQ_1_4_DWELLING_UNITS_SECURED_REVOLVING_OPEN_END_LOANS_IN_PROCESS_FORECLOSURE_THRIFT" hidden="1">"c25304"</definedName>
    <definedName name="IQ_1_4_FAMILY_CONSTRUCTION_LOANS_GROSS_LOANS_THRIFT" hidden="1">"c25727"</definedName>
    <definedName name="IQ_1_4_FAMILY_CONSTRUCTION_LOANS_RISK_BASED_CAPITAL_THRIFT" hidden="1">"c25712"</definedName>
    <definedName name="IQ_1_4_FAMILY_RES_DOM_FFIEC" hidden="1">"c15269"</definedName>
    <definedName name="IQ_100_PCT_RISK_WEIGHT_TOTAL_THRIFT" hidden="1">"c25073"</definedName>
    <definedName name="IQ_20_PCT_RISK_WEIGHT_TOTAL_THRIFT" hidden="1">"c25062"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 hidden="1">"c25069"</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OUNTS_PAYABLE_THRIFT" hidden="1">"c24910"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 hidden="1">"c24907"</definedName>
    <definedName name="IQ_ACCRUED_INT_PAYABLE_THRIFT" hidden="1">"c24906"</definedName>
    <definedName name="IQ_ACCRUED_INT_RECEIVABLE_MBS_THRIFT" hidden="1">"c24836"</definedName>
    <definedName name="IQ_ACCRUED_INT_RECEIVABLE_THRIFT" hidden="1">"c24827"</definedName>
    <definedName name="IQ_ACCRUED_INTEREST_RECEIVABLE_FFIEC" hidden="1">"c12842"</definedName>
    <definedName name="IQ_ACCRUED_MORTGAGE_INT_RECEIVABLE_THRIFT" hidden="1">"c24849"</definedName>
    <definedName name="IQ_ACCRUED_NON_MORTGAGE_INT_RECEIVABLE_THRIFT" hidden="1">"c24866"</definedName>
    <definedName name="IQ_ACCRUED_TAXES_THRIFT" hidden="1">"c24909"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GAINS_LOSSES_CASH_FLOW_HEDGES_THRIFT" hidden="1">"c24922"</definedName>
    <definedName name="IQ_ACCUMULATED_GAINS_LOSSES_CERTAIN_SEC_THRIFT" hidden="1">"c24921"</definedName>
    <definedName name="IQ_ACCUMULATED_LOSSES_GAINS_CASH_FLOW_HEDGES_ADJUSTED_ASSETS_THRIFT" hidden="1">"c25035"</definedName>
    <definedName name="IQ_ACCUMULATED_LOSSES_GAINS_CASH_FLOW_HEDGES_T1_THRIFT" hidden="1">"c25026"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 hidden="1">"c25584"</definedName>
    <definedName name="IQ_ACTUAL_THRIFT_INV_PERCENTAGE_MONTH_END_SECOND_MONTH_QUARTER_THRIFT" hidden="1">"c25585"</definedName>
    <definedName name="IQ_ACTUAL_THRIFT_INV_PERCENTAGE_MONTH_END_THIRD_MONTH_QUARTER_THRIFT" hidden="1">"c25586"</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JUSTED_OPERATING_INCOME_AVG_ASSETS_THRIFT" hidden="1">"c25651"</definedName>
    <definedName name="IQ_ADJUSTED_TOTAL_ASSETS_ADJUSTED_ASSETS_THRIFT" hidden="1">"c25038"</definedName>
    <definedName name="IQ_ADJUSTMENTS_GVA_THRIFT" hidden="1">"c25095"</definedName>
    <definedName name="IQ_ADJUSTMENTS_SVA_THRIFT" hidden="1">"c25102"</definedName>
    <definedName name="IQ_ADJUSTMENTS_TVA_THRIFT" hidden="1">"c25109"</definedName>
    <definedName name="IQ_ADMIN_RATIO" hidden="1">"c2784"</definedName>
    <definedName name="IQ_ADVANCES_FROM_FHLB_THRIFT" hidden="1">"c24900"</definedName>
    <definedName name="IQ_ADVANCES_TAXES_INSURANCE_THRIFT" hidden="1">"c24850"</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ACT_OR_EST" hidden="1">"c18265"</definedName>
    <definedName name="IQ_AFFO_PER_SHARE_ACT_OR_EST_CIQ" hidden="1">"c18271"</definedName>
    <definedName name="IQ_AFFO_PER_SHARE_BASIC" hidden="1">"c8869"</definedName>
    <definedName name="IQ_AFFO_PER_SHARE_DILUTED" hidden="1">"c8870"</definedName>
    <definedName name="IQ_AFFO_PER_SHARE_EST" hidden="1">"c18112"</definedName>
    <definedName name="IQ_AFFO_PER_SHARE_EST_CIQ" hidden="1">"c18180"</definedName>
    <definedName name="IQ_AFFO_PER_SHARE_EST_NOTE" hidden="1">"c18233"</definedName>
    <definedName name="IQ_AFFO_PER_SHARE_EST_NOTE_CIQ" hidden="1">"c18240"</definedName>
    <definedName name="IQ_AFFO_PER_SHARE_GUIDANCE" hidden="1">"c18400"</definedName>
    <definedName name="IQ_AFFO_PER_SHARE_HIGH_EST" hidden="1">"c18132"</definedName>
    <definedName name="IQ_AFFO_PER_SHARE_HIGH_EST_CIQ" hidden="1">"c18194"</definedName>
    <definedName name="IQ_AFFO_PER_SHARE_HIGH_GUIDANCE" hidden="1">"c18401"</definedName>
    <definedName name="IQ_AFFO_PER_SHARE_LOW_EST" hidden="1">"c18142"</definedName>
    <definedName name="IQ_AFFO_PER_SHARE_LOW_EST_CIQ" hidden="1">"c18201"</definedName>
    <definedName name="IQ_AFFO_PER_SHARE_LOW_GUIDANCE" hidden="1">"c18402"</definedName>
    <definedName name="IQ_AFFO_PER_SHARE_MEDIAN_EST" hidden="1">"c18122"</definedName>
    <definedName name="IQ_AFFO_PER_SHARE_MEDIAN_EST_CIQ" hidden="1">"c18187"</definedName>
    <definedName name="IQ_AFFO_PER_SHARE_NUM_EST" hidden="1">"c18162"</definedName>
    <definedName name="IQ_AFFO_PER_SHARE_NUM_EST_CIQ" hidden="1">"c18215"</definedName>
    <definedName name="IQ_AFFO_PER_SHARE_STDDEV_EST" hidden="1">"c18152"</definedName>
    <definedName name="IQ_AFFO_PER_SHARE_STDDEV_EST_CIQ" hidden="1">"c18208"</definedName>
    <definedName name="IQ_AFS_INVEST_SECURITIES_FFIEC" hidden="1">"c13456"</definedName>
    <definedName name="IQ_AFS_SEC_AMOUNTS_NETTED_THRIFT" hidden="1">"c25492"</definedName>
    <definedName name="IQ_AFS_SEC_INV_SEC_THRIFT" hidden="1">"c25670"</definedName>
    <definedName name="IQ_AFS_SEC_LEVEL_1_THRIFT" hidden="1">"c25488"</definedName>
    <definedName name="IQ_AFS_SEC_LEVEL_2_THRIFT" hidden="1">"c25489"</definedName>
    <definedName name="IQ_AFS_SEC_LEVEL_3_THRIFT" hidden="1">"c25490"</definedName>
    <definedName name="IQ_AFS_SEC_THRIFT" hidden="1">"c24933"</definedName>
    <definedName name="IQ_AFS_SEC_TIER_1_CAPITAL_THRIFT" hidden="1">"c25630"</definedName>
    <definedName name="IQ_AFS_SEC_TOTAL_AFTER_NETTING_THRIFT" hidden="1">"c25493"</definedName>
    <definedName name="IQ_AFS_SEC_TOTAL_BEFORE_NETTING_THRIFT" hidden="1">"c25491"</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INV_MANAGERS_OVER_TOTAL" hidden="1">"c26967"</definedName>
    <definedName name="IQ_AGG_INV_MANAGERS_SHARES" hidden="1">"c26968"</definedName>
    <definedName name="IQ_AGG_INV_MANAGERS_VALUE" hidden="1">"c26969"</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REIT_OVER_TOTAL" hidden="1">"c24693"</definedName>
    <definedName name="IQ_AGG_REIT_SHARES" hidden="1">"c24695"</definedName>
    <definedName name="IQ_AGG_REIT_VALUE" hidden="1">"c24694"</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GREGATE_AMT_ALL_EXTENSIONS_CREDIT_THRIFT" hidden="1">"c25589"</definedName>
    <definedName name="IQ_AGGREGATE_INV_IN_SERVICE_CORPORATIONS_THRIFT" hidden="1">"c25588"</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ASSETS_ELIGIBLE_100_PCT_RISK_WEIGHT_THRIFT" hidden="1">"c25072"</definedName>
    <definedName name="IQ_ALL_OTHER_DEPOSITS_FOREIGN_DEP_FFIEC" hidden="1">"c15347"</definedName>
    <definedName name="IQ_ALL_OTHER_FINANCIAL_ASSETS_AMOUNTS_NETTED_THRIFT" hidden="1">"c25516"</definedName>
    <definedName name="IQ_ALL_OTHER_FINANCIAL_ASSETS_LEVEL_1_THRIFT" hidden="1">"c25512"</definedName>
    <definedName name="IQ_ALL_OTHER_FINANCIAL_ASSETS_LEVEL_2_THRIFT" hidden="1">"c25513"</definedName>
    <definedName name="IQ_ALL_OTHER_FINANCIAL_ASSETS_LEVEL_3_THRIFT" hidden="1">"c25514"</definedName>
    <definedName name="IQ_ALL_OTHER_FINANCIAL_ASSETS_TOTAL_AFTER_NETTING_THRIFT" hidden="1">"c25517"</definedName>
    <definedName name="IQ_ALL_OTHER_FINANCIAL_ASSETS_TOTAL_BEFORE_NETTING_THRIFT" hidden="1">"c25515"</definedName>
    <definedName name="IQ_ALL_OTHER_FINANCIAL_LIABILITIES_AMOUNTS_NETTED_THRIFT" hidden="1">"c25558"</definedName>
    <definedName name="IQ_ALL_OTHER_FINANCIAL_LIABILITIES_LEVEL_1_THRIFT" hidden="1">"c25554"</definedName>
    <definedName name="IQ_ALL_OTHER_FINANCIAL_LIABILITIES_LEVEL_2_THRIFT" hidden="1">"c25555"</definedName>
    <definedName name="IQ_ALL_OTHER_FINANCIAL_LIABILITIES_LEVEL_3_THRIFT" hidden="1">"c25556"</definedName>
    <definedName name="IQ_ALL_OTHER_FINANCIAL_LIABILITIES_TOTAL_AFTER_NETTING_THRIFT" hidden="1">"c25559"</definedName>
    <definedName name="IQ_ALL_OTHER_FINANCIAL_LIABILITIES_TOTAL_BEFORE_NETTING_THRIFT" hidden="1">"c25557"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EXCL_CONSUMER_LL_REC_DOM_FFIEC" hidden="1">"c25857"</definedName>
    <definedName name="IQ_ALL_OTHER_LOANS_EXCL_CONSUMER_LL_REC_FFIEC" hidden="1">"c25853"</definedName>
    <definedName name="IQ_ALL_OTHER_LOANS_RECOV_FFIEC" hidden="1">"c13205"</definedName>
    <definedName name="IQ_ALL_OTHER_SEC_1_4_DOM_CHARGE_OFFS_FFIEC" hidden="1">"c25842"</definedName>
    <definedName name="IQ_ALL_OTHER_SEC_1_4_DOM_RECOV_FFIEC" hidden="1">"c25843"</definedName>
    <definedName name="IQ_ALL_OTHER_SEC_1_4_DUE_30_89_FFIEC" hidden="1">"c25835"</definedName>
    <definedName name="IQ_ALL_OTHER_SEC_1_4_DUE_90_FFIEC" hidden="1">"c25836"</definedName>
    <definedName name="IQ_ALL_OTHER_SEC_1_4_NON_ACCRUAL_FFIEC" hidden="1">"c25837"</definedName>
    <definedName name="IQ_ALL_OTHER_TRADING_LIABILITIES_DOM_FFIEC" hidden="1">"c12942"</definedName>
    <definedName name="IQ_ALL_OTHER_UNUSED_FFIEC" hidden="1">"c25861"</definedName>
    <definedName name="IQ_ALL_STATEMENTS_AP" hidden="1">"c25895"</definedName>
    <definedName name="IQ_ALL_STATEMENTS_AP_CO" hidden="1">"c25896"</definedName>
    <definedName name="IQ_ALL_STATEMENTS_INDUSTRY" hidden="1">"c25891"</definedName>
    <definedName name="IQ_ALL_STATEMENTS_INDUSTRY_CO" hidden="1">"c25892"</definedName>
    <definedName name="IQ_ALL_STATEMENTS_STANDARD" hidden="1">"c25893"</definedName>
    <definedName name="IQ_ALL_STATEMENTS_STANDARD_CO" hidden="1">"c25894"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_MORTGAGE_LL_LOSSES_THRIFT" hidden="1">"c24851"</definedName>
    <definedName name="IQ_ALLOW_NON_MORTGAGE_LOAN_LL_THRIFT" hidden="1">"c24867"</definedName>
    <definedName name="IQ_ALLOWABLE_T2_CAPITAL_FFIEC" hidden="1">"c13150"</definedName>
    <definedName name="IQ_ALLOWABLE_TIER_2_CAPITAL_T2_THRIFT" hidden="1">"c25046"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 hidden="1">"c25239"</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LLOWANCES_LL_LOSSES_T2_THRIFT" hidden="1">"c25043"</definedName>
    <definedName name="IQ_ALPHA_SCORE_DATE" hidden="1">"c25923"</definedName>
    <definedName name="IQ_AMORT_EXP_IMPAIRMENT_OTHER_INTANGIBLE_ASSETS_FFIEC" hidden="1">"c13026"</definedName>
    <definedName name="IQ_AMORT_LOAN_SERVICING_ASSETS_LIABILITIES_THRIFT" hidden="1">"c24767"</definedName>
    <definedName name="IQ_AMORTIZATION" hidden="1">"c1591"</definedName>
    <definedName name="IQ_AMOUNT_FINANCIAL_LOC_CONVEYED_FFIEC" hidden="1">"c13250"</definedName>
    <definedName name="IQ_AMOUNT_PERFORMANCE_LOC_CONVEYED_FFIEC" hidden="1">"c13252"</definedName>
    <definedName name="IQ_AMT_DIRECT_CREDIT_SUBSTITUTES_ASSETS_THRIFT" hidden="1">"c25616"</definedName>
    <definedName name="IQ_AMT_LOW_LEVEL_RECOURSE_RESIDUAL_INTERESTS_BEFORE_RISK_WEIGHTING_THRIFT" hidden="1">"c25074"</definedName>
    <definedName name="IQ_AMT_NONINTEREST_BEARING_TRANSACTION_ACCOUNTS_MORE_THAN_250000_THRIFT" hidden="1">"c25582"</definedName>
    <definedName name="IQ_AMT_OUT" hidden="1">"c2145"</definedName>
    <definedName name="IQ_AMT_RECOURSE_OBLIGATIONS_ASSETS_THRIFT" hidden="1">"c25617"</definedName>
    <definedName name="IQ_AMT_RECOURSE_OBLIGATIONS_LOANS_THRIFT" hidden="1">"c25618"</definedName>
    <definedName name="IQ_AMT_RECOURSE_OBLIGATIONS_LOANS_WHERE_RECOURSE_IS_120_DAYS_LESS_THRIFT" hidden="1">"c25619"</definedName>
    <definedName name="IQ_AMT_RECOURSE_OBLIGATIONS_LOANS_WHERE_RECOURSE_IS_GREATER_THAN_120_DAYS_THRIFT" hidden="1">"c25620"</definedName>
    <definedName name="IQ_AMT_THIS_QUARTER_TROUBLED_DEBT_RESTRUCTURED_THRIFT" hidden="1">"c25229"</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OCI_THRIFT" hidden="1">"c24920"</definedName>
    <definedName name="IQ_AP" hidden="1">"c32"</definedName>
    <definedName name="IQ_AP_BNK" hidden="1">"c33"</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 hidden="1">"c24918"</definedName>
    <definedName name="IQ_APPLICABLE_INCOME_TAXES_AVG_ASSETS_THRIFT" hidden="1">"c25657"</definedName>
    <definedName name="IQ_APPLICABLE_INCOME_TAXES_FTE_FFIEC" hidden="1">"c13853"</definedName>
    <definedName name="IQ_AR" hidden="1">"c40"</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SEC_INV_SEC_THRIFT" hidden="1">"c25674"</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CF" hidden="1">"c51"</definedName>
    <definedName name="IQ_ASSET_WRITEDOWN_CF_BNK" hidden="1">"c52"</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 hidden="1">"c25356"</definedName>
    <definedName name="IQ_ASSETS_EXCLUDED_PURPOSES_OTS_ASSESSMENT_COMPLEXITY_COMPONENT_NONMANAGED_ASSETS_THRIFT" hidden="1">"c25378"</definedName>
    <definedName name="IQ_ASSETS_FAIR_VALUE" hidden="1">"c13843"</definedName>
    <definedName name="IQ_ASSETS_HFS_THRIFT" hidden="1">"c24934"</definedName>
    <definedName name="IQ_ASSETS_LEVEL_1" hidden="1">"c13839"</definedName>
    <definedName name="IQ_ASSETS_LEVEL_2" hidden="1">"c13840"</definedName>
    <definedName name="IQ_ASSETS_LEVEL_3" hidden="1">"c13841"</definedName>
    <definedName name="IQ_ASSETS_LOSS_SHARING_DEBT_SEC_FFIEC" hidden="1">"c25867"</definedName>
    <definedName name="IQ_ASSETS_LOSS_SHARING_FFIEC" hidden="1">"c25864"</definedName>
    <definedName name="IQ_ASSETS_LOSS_SHARING_LL_FFIEC" hidden="1">"c25865"</definedName>
    <definedName name="IQ_ASSETS_LOSS_SHARING_OREO_FFIEC" hidden="1">"c25866"</definedName>
    <definedName name="IQ_ASSETS_LOSS_SHARING_OTHER_FFIEC" hidden="1">"c25868"</definedName>
    <definedName name="IQ_ASSETS_NAME_AP" hidden="1">"c8921"</definedName>
    <definedName name="IQ_ASSETS_NAME_AP_ABS" hidden="1">"c8940"</definedName>
    <definedName name="IQ_ASSETS_NETTING_OTHER_ADJUSTMENTS" hidden="1">"c13842"</definedName>
    <definedName name="IQ_ASSETS_NON_INCLUDABLE_SUBS_ADJUSTED_ASSETS_THRIFT" hidden="1">"c25031"</definedName>
    <definedName name="IQ_ASSETS_OPER_LEASE_DEPR" hidden="1">"c2070"</definedName>
    <definedName name="IQ_ASSETS_OPER_LEASE_GROSS" hidden="1">"c2071"</definedName>
    <definedName name="IQ_ASSETS_PER_EMPLOYEE_THRIFT" hidden="1">"c25783"</definedName>
    <definedName name="IQ_ASSETS_REPRICE_ASSETS_TOT_FFIEC" hidden="1">"c13454"</definedName>
    <definedName name="IQ_ASSETS_RISK_WEIGHT_THRIFT" hidden="1">"c25076"</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HRIFT" hidden="1">"c24862"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 hidden="1">"c24950"</definedName>
    <definedName name="IQ_AVG_DEPOSITS_INV_EXCLUDING_NON_INT_EARNING_ITEMS_THRIFT" hidden="1">"c24947"</definedName>
    <definedName name="IQ_AVG_EARNING_ASSETS_AVG_ASSETS_THRIFT" hidden="1">"c25645"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 hidden="1">"c25646"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ARKETCAP_Z" hidden="1">"c25900"</definedName>
    <definedName name="IQ_AVG_MKTCAP" hidden="1">"c80"</definedName>
    <definedName name="IQ_AVG_MORTGAGE_LOANS_MBS_THRIFT" hidden="1">"c24948"</definedName>
    <definedName name="IQ_AVG_NON_MORTGAGE_LOANS_THRIFT" hidden="1">"c24949"</definedName>
    <definedName name="IQ_AVG_PORTFOLIO_DURATION" hidden="1">"c17693"</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TOTAL_ASSETS_THRIFT" hidden="1">"c24946"</definedName>
    <definedName name="IQ_AVG_TOTAL_BORROWINGS_THRIFT" hidden="1">"c24951"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 hidden="1">"c25883"</definedName>
    <definedName name="IQ_BALANCE_SHEET_AP_CO" hidden="1">"c25884"</definedName>
    <definedName name="IQ_BALANCE_SHEET_INDUSTRY" hidden="1">"c25879"</definedName>
    <definedName name="IQ_BALANCE_SHEET_INDUSTRY_CO" hidden="1">"c25880"</definedName>
    <definedName name="IQ_BALANCE_SHEET_STANDARD" hidden="1">"c25881"</definedName>
    <definedName name="IQ_BALANCE_SHEET_STANDARD_CO" hidden="1">"c25882"</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_OWNED_LIFE_INSURANCE_THRIFT" hidden="1">"c24884"</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GINNING_BALANCE_GVA_THRIFT" hidden="1">"c25091"</definedName>
    <definedName name="IQ_BEGINNING_BALANCE_REPORTED_QUARTERLY_BALANCE_GVA_THRIFT" hidden="1">"c25090"</definedName>
    <definedName name="IQ_BEGINNING_BALANCE_REPORTED_QUARTERLY_BALANCE_SVA_THRIFT" hidden="1">"c25098"</definedName>
    <definedName name="IQ_BEGINNING_BALANCE_REPORTED_QUARTERLY_BALANCE_TVA_THRIFT" hidden="1">"c25105"</definedName>
    <definedName name="IQ_BEGINNING_BALANCE_SVA_THRIFT" hidden="1">"c25099"</definedName>
    <definedName name="IQ_BEGINNING_BALANCE_TVA_THRIFT" hidden="1">"c25106"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DEPOSITS_TOTAL_DEPOSITS_THRIFT" hidden="1">"c25781"</definedName>
    <definedName name="IQ_BROKER_ORIGINATED_DEPOSITS_FULLY_INSURED_100000_THROUGH_250000_THRIFT" hidden="1">"c24980"</definedName>
    <definedName name="IQ_BROKER_ORIGINATED_DEPOSITS_FULLY_INSURED_LESS_THAN_100000_THRIFT" hidden="1">"c24979"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EST" hidden="1">"c3541"</definedName>
    <definedName name="IQ_BV_SHARE_EST_CIQ" hidden="1">"c3800"</definedName>
    <definedName name="IQ_BV_SHARE_EST_DOWN_2MONTH" hidden="1">"c16573"</definedName>
    <definedName name="IQ_BV_SHARE_EST_DOWN_2MONTH_CIQ" hidden="1">"c16837"</definedName>
    <definedName name="IQ_BV_SHARE_EST_DOWN_3MONTH" hidden="1">"c16577"</definedName>
    <definedName name="IQ_BV_SHARE_EST_DOWN_3MONTH_CIQ" hidden="1">"c16841"</definedName>
    <definedName name="IQ_BV_SHARE_EST_DOWN_MONTH" hidden="1">"c16569"</definedName>
    <definedName name="IQ_BV_SHARE_EST_DOWN_MONTH_CIQ" hidden="1">"c16833"</definedName>
    <definedName name="IQ_BV_SHARE_EST_NOTE" hidden="1">"c17523"</definedName>
    <definedName name="IQ_BV_SHARE_EST_NOTE_CIQ" hidden="1">"c17476"</definedName>
    <definedName name="IQ_BV_SHARE_EST_NUM_ANALYSTS_2MONTH" hidden="1">"c16571"</definedName>
    <definedName name="IQ_BV_SHARE_EST_NUM_ANALYSTS_2MONTH_CIQ" hidden="1">"c16835"</definedName>
    <definedName name="IQ_BV_SHARE_EST_NUM_ANALYSTS_3MONTH" hidden="1">"c16575"</definedName>
    <definedName name="IQ_BV_SHARE_EST_NUM_ANALYSTS_3MONTH_CIQ" hidden="1">"c16839"</definedName>
    <definedName name="IQ_BV_SHARE_EST_NUM_ANALYSTS_MONTH" hidden="1">"c16567"</definedName>
    <definedName name="IQ_BV_SHARE_EST_NUM_ANALYSTS_MONTH_CIQ" hidden="1">"c16831"</definedName>
    <definedName name="IQ_BV_SHARE_EST_TOTAL_REVISED_2MONTH" hidden="1">"c16574"</definedName>
    <definedName name="IQ_BV_SHARE_EST_TOTAL_REVISED_2MONTH_CIQ" hidden="1">"c16838"</definedName>
    <definedName name="IQ_BV_SHARE_EST_TOTAL_REVISED_3MONTH" hidden="1">"c16578"</definedName>
    <definedName name="IQ_BV_SHARE_EST_TOTAL_REVISED_3MONTH_CIQ" hidden="1">"c16842"</definedName>
    <definedName name="IQ_BV_SHARE_EST_TOTAL_REVISED_MONTH" hidden="1">"c16570"</definedName>
    <definedName name="IQ_BV_SHARE_EST_TOTAL_REVISED_MONTH_CIQ" hidden="1">"c16834"</definedName>
    <definedName name="IQ_BV_SHARE_EST_UP_2MONTH" hidden="1">"c16572"</definedName>
    <definedName name="IQ_BV_SHARE_EST_UP_2MONTH_CIQ" hidden="1">"c16836"</definedName>
    <definedName name="IQ_BV_SHARE_EST_UP_3MONTH" hidden="1">"c16576"</definedName>
    <definedName name="IQ_BV_SHARE_EST_UP_3MONTH_CIQ" hidden="1">"c16840"</definedName>
    <definedName name="IQ_BV_SHARE_EST_UP_MONTH" hidden="1">"c16568"</definedName>
    <definedName name="IQ_BV_SHARE_EST_UP_MONTH_CIQ" hidden="1">"c16832"</definedName>
    <definedName name="IQ_BV_SHARE_HIGH_EST" hidden="1">"c3542"</definedName>
    <definedName name="IQ_BV_SHARE_HIGH_EST_CIQ" hidden="1">"c3802"</definedName>
    <definedName name="IQ_BV_SHARE_LOW_EST" hidden="1">"c3543"</definedName>
    <definedName name="IQ_BV_SHARE_LOW_EST_CIQ" hidden="1">"c3803"</definedName>
    <definedName name="IQ_BV_SHARE_MEDIAN_EST" hidden="1">"c3544"</definedName>
    <definedName name="IQ_BV_SHARE_MEDIAN_EST_CIQ" hidden="1">"c3801"</definedName>
    <definedName name="IQ_BV_SHARE_NUM_EST" hidden="1">"c3539"</definedName>
    <definedName name="IQ_BV_SHARE_NUM_EST_CIQ" hidden="1">"c3804"</definedName>
    <definedName name="IQ_BV_SHARE_STDDEV_EST" hidden="1">"c3540"</definedName>
    <definedName name="IQ_BV_SHARE_STDDEV_EST_CIQ" hidden="1">"c3805"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BNK" hidden="1">"c110"</definedName>
    <definedName name="IQ_CAPEX_CM" hidden="1">"c111"</definedName>
    <definedName name="IQ_CAPEX_EST" hidden="1">"c3523"</definedName>
    <definedName name="IQ_CAPEX_EST_CIQ" hidden="1">"c3807"</definedName>
    <definedName name="IQ_CAPEX_EST_DOWN_2MONTH" hidden="1">"c16525"</definedName>
    <definedName name="IQ_CAPEX_EST_DOWN_2MONTH_CIQ" hidden="1">"c16789"</definedName>
    <definedName name="IQ_CAPEX_EST_DOWN_3MONTH" hidden="1">"c16529"</definedName>
    <definedName name="IQ_CAPEX_EST_DOWN_3MONTH_CIQ" hidden="1">"c16793"</definedName>
    <definedName name="IQ_CAPEX_EST_DOWN_MONTH" hidden="1">"c16521"</definedName>
    <definedName name="IQ_CAPEX_EST_DOWN_MONTH_CIQ" hidden="1">"c16785"</definedName>
    <definedName name="IQ_CAPEX_EST_NOTE" hidden="1">"c17519"</definedName>
    <definedName name="IQ_CAPEX_EST_NOTE_CIQ" hidden="1">"c17472"</definedName>
    <definedName name="IQ_CAPEX_EST_NUM_ANALYSTS_2MONTH" hidden="1">"c16523"</definedName>
    <definedName name="IQ_CAPEX_EST_NUM_ANALYSTS_2MONTH_CIQ" hidden="1">"c16787"</definedName>
    <definedName name="IQ_CAPEX_EST_NUM_ANALYSTS_3MONTH" hidden="1">"c16527"</definedName>
    <definedName name="IQ_CAPEX_EST_NUM_ANALYSTS_3MONTH_CIQ" hidden="1">"c16791"</definedName>
    <definedName name="IQ_CAPEX_EST_NUM_ANALYSTS_MONTH" hidden="1">"c16519"</definedName>
    <definedName name="IQ_CAPEX_EST_NUM_ANALYSTS_MONTH_CIQ" hidden="1">"c16783"</definedName>
    <definedName name="IQ_CAPEX_EST_TOTAL_REVISED_2MONTH" hidden="1">"c16526"</definedName>
    <definedName name="IQ_CAPEX_EST_TOTAL_REVISED_2MONTH_CIQ" hidden="1">"c16790"</definedName>
    <definedName name="IQ_CAPEX_EST_TOTAL_REVISED_3MONTH" hidden="1">"c16530"</definedName>
    <definedName name="IQ_CAPEX_EST_TOTAL_REVISED_3MONTH_CIQ" hidden="1">"c16794"</definedName>
    <definedName name="IQ_CAPEX_EST_TOTAL_REVISED_MONTH" hidden="1">"c16522"</definedName>
    <definedName name="IQ_CAPEX_EST_TOTAL_REVISED_MONTH_CIQ" hidden="1">"c16786"</definedName>
    <definedName name="IQ_CAPEX_EST_UP_2MONTH" hidden="1">"c16524"</definedName>
    <definedName name="IQ_CAPEX_EST_UP_2MONTH_CIQ" hidden="1">"c16788"</definedName>
    <definedName name="IQ_CAPEX_EST_UP_3MONTH" hidden="1">"c16528"</definedName>
    <definedName name="IQ_CAPEX_EST_UP_3MONTH_CIQ" hidden="1">"c16792"</definedName>
    <definedName name="IQ_CAPEX_EST_UP_MONTH" hidden="1">"c16520"</definedName>
    <definedName name="IQ_CAPEX_EST_UP_MONTH_CIQ" hidden="1">"c16784"</definedName>
    <definedName name="IQ_CAPEX_FIN" hidden="1">"c112"</definedName>
    <definedName name="IQ_CAPEX_GUIDANCE" hidden="1">"c4150"</definedName>
    <definedName name="IQ_CAPEX_HIGH_EST" hidden="1">"c3524"</definedName>
    <definedName name="IQ_CAPEX_HIGH_EST_CIQ" hidden="1">"c3809"</definedName>
    <definedName name="IQ_CAPEX_HIGH_GUIDANCE" hidden="1">"c4180"</definedName>
    <definedName name="IQ_CAPEX_INS" hidden="1">"c113"</definedName>
    <definedName name="IQ_CAPEX_LOW_EST" hidden="1">"c3525"</definedName>
    <definedName name="IQ_CAPEX_LOW_EST_CIQ" hidden="1">"c3810"</definedName>
    <definedName name="IQ_CAPEX_LOW_GUIDANCE" hidden="1">"c4220"</definedName>
    <definedName name="IQ_CAPEX_MEDIAN_EST" hidden="1">"c3526"</definedName>
    <definedName name="IQ_CAPEX_MEDIAN_EST_CIQ" hidden="1">"c3808"</definedName>
    <definedName name="IQ_CAPEX_NUM_EST" hidden="1">"c3521"</definedName>
    <definedName name="IQ_CAPEX_NUM_EST_CIQ" hidden="1">"c3811"</definedName>
    <definedName name="IQ_CAPEX_PCT_REV" hidden="1">"c19144"</definedName>
    <definedName name="IQ_CAPEX_STDDEV_EST" hidden="1">"c3522"</definedName>
    <definedName name="IQ_CAPEX_STDDEV_EST_CIQ" hidden="1">"c3812"</definedName>
    <definedName name="IQ_CAPEX_UTI" hidden="1">"c114"</definedName>
    <definedName name="IQ_CAPITAL_ALLOCATION_ADJUSTMENT_FOREIGN_FFIEC" hidden="1">"c15389"</definedName>
    <definedName name="IQ_CAPITAL_CONTRIBUTIONS_SAVINGS_ASSOCIATION_THRIFT" hidden="1">"c25014"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_THRIFT" hidden="1">"c24763"</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 hidden="1">"c24944"</definedName>
    <definedName name="IQ_CARRYING_AMT_LOANS_LEASES_COVERED_FDIC_LOSS_SHARING_AGREEMENTS_THRIFT" hidden="1">"c24942"</definedName>
    <definedName name="IQ_CARRYING_AMT_OTHER_ASSETS_COVERED_FDIC_LOSS_SHARING_AGREEMENTS_THRIFT" hidden="1">"c24945"</definedName>
    <definedName name="IQ_CARRYING_AMT_RE_OWNED_COVERED_FDIC_LOSS_SHARING_AGREEMENTS_THRIFT" hidden="1">"c24943"</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THRIFT" hidden="1">"c25634"</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LIGIBLE_0_PCT_RISK_WEIGHT_THRIFT" hidden="1">"c25051"</definedName>
    <definedName name="IQ_CASH_EPS_ACT_OR_EST" hidden="1">"c5638"</definedName>
    <definedName name="IQ_CASH_EPS_ACT_OR_EST_CIQ" hidden="1">"c18264"</definedName>
    <definedName name="IQ_CASH_EPS_EST" hidden="1">"c5631"</definedName>
    <definedName name="IQ_CASH_EPS_EST_CIQ" hidden="1">"c18111"</definedName>
    <definedName name="IQ_CASH_EPS_EST_DOWN_2MONTH" hidden="1">"c16333"</definedName>
    <definedName name="IQ_CASH_EPS_EST_DOWN_3MONTH" hidden="1">"c16337"</definedName>
    <definedName name="IQ_CASH_EPS_EST_DOWN_MONTH" hidden="1">"c16329"</definedName>
    <definedName name="IQ_CASH_EPS_EST_NOTE_CIQ" hidden="1">"c18232"</definedName>
    <definedName name="IQ_CASH_EPS_EST_NUM_ANALYSTS_2MONTH" hidden="1">"c16331"</definedName>
    <definedName name="IQ_CASH_EPS_EST_NUM_ANALYSTS_3MONTH" hidden="1">"c16335"</definedName>
    <definedName name="IQ_CASH_EPS_EST_NUM_ANALYSTS_MONTH" hidden="1">"c16327"</definedName>
    <definedName name="IQ_CASH_EPS_EST_TOTAL_REVISED_2MONTH" hidden="1">"c16334"</definedName>
    <definedName name="IQ_CASH_EPS_EST_TOTAL_REVISED_3MONTH" hidden="1">"c16338"</definedName>
    <definedName name="IQ_CASH_EPS_EST_TOTAL_REVISED_MONTH" hidden="1">"c16330"</definedName>
    <definedName name="IQ_CASH_EPS_EST_UP_2MONTH" hidden="1">"c16332"</definedName>
    <definedName name="IQ_CASH_EPS_EST_UP_3MONTH" hidden="1">"c16336"</definedName>
    <definedName name="IQ_CASH_EPS_EST_UP_MONTH" hidden="1">"c16328"</definedName>
    <definedName name="IQ_CASH_EPS_GUIDANCE" hidden="1">"c18397"</definedName>
    <definedName name="IQ_CASH_EPS_HIGH_EST" hidden="1">"c5633"</definedName>
    <definedName name="IQ_CASH_EPS_HIGH_EST_CIQ" hidden="1">"c18131"</definedName>
    <definedName name="IQ_CASH_EPS_HIGH_GUIDANCE" hidden="1">"c18398"</definedName>
    <definedName name="IQ_CASH_EPS_LOW_EST" hidden="1">"c5634"</definedName>
    <definedName name="IQ_CASH_EPS_LOW_EST_CIQ" hidden="1">"c18141"</definedName>
    <definedName name="IQ_CASH_EPS_LOW_GUIDANCE" hidden="1">"c18399"</definedName>
    <definedName name="IQ_CASH_EPS_MEDIAN_EST" hidden="1">"c5632"</definedName>
    <definedName name="IQ_CASH_EPS_MEDIAN_EST_CIQ" hidden="1">"c18121"</definedName>
    <definedName name="IQ_CASH_EPS_NUM_EST" hidden="1">"c5635"</definedName>
    <definedName name="IQ_CASH_EPS_NUM_EST_CIQ" hidden="1">"c18161"</definedName>
    <definedName name="IQ_CASH_EPS_STDDEV_EST" hidden="1">"c5636"</definedName>
    <definedName name="IQ_CASH_EPS_STDDEV_EST_CIQ" hidden="1">"c18151"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P" hidden="1">"c25889"</definedName>
    <definedName name="IQ_CASH_FLOW_AP_CO" hidden="1">"c25890"</definedName>
    <definedName name="IQ_CASH_FLOW_EST" hidden="1">"c4153"</definedName>
    <definedName name="IQ_CASH_FLOW_EST_CIQ" hidden="1">"c4565"</definedName>
    <definedName name="IQ_CASH_FLOW_HIGH_EST" hidden="1">"c4156"</definedName>
    <definedName name="IQ_CASH_FLOW_HIGH_EST_CIQ" hidden="1">"c4568"</definedName>
    <definedName name="IQ_CASH_FLOW_INDUSTRY" hidden="1">"c25885"</definedName>
    <definedName name="IQ_CASH_FLOW_INDUSTRY_CO" hidden="1">"c25886"</definedName>
    <definedName name="IQ_CASH_FLOW_LOW_EST" hidden="1">"c4157"</definedName>
    <definedName name="IQ_CASH_FLOW_LOW_EST_CIQ" hidden="1">"c4569"</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ANDARD" hidden="1">"c25887"</definedName>
    <definedName name="IQ_CASH_FLOW_STANDARD_CO" hidden="1">"c25888"</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 hidden="1">"c24818"</definedName>
    <definedName name="IQ_CASH_OPER" hidden="1">"c122"</definedName>
    <definedName name="IQ_CASH_OPER_ACT_OR_EST_CIQ" hidden="1">"c4576"</definedName>
    <definedName name="IQ_CASH_OPER_AP" hidden="1">"c8888"</definedName>
    <definedName name="IQ_CASH_OPER_AP_ABS" hidden="1">"c8907"</definedName>
    <definedName name="IQ_CASH_OPER_EST" hidden="1">"c26900"</definedName>
    <definedName name="IQ_CASH_OPER_EST_CIQ" hidden="1">"c4575"</definedName>
    <definedName name="IQ_CASH_OPER_EST_DOWN_2MONTH_CIQ" hidden="1">"c24567"</definedName>
    <definedName name="IQ_CASH_OPER_EST_DOWN_3MONTH_CIQ" hidden="1">"c24571"</definedName>
    <definedName name="IQ_CASH_OPER_EST_DOWN_MONTH_CIQ" hidden="1">"c24563"</definedName>
    <definedName name="IQ_CASH_OPER_EST_NOTE_CIQ" hidden="1">"c24554"</definedName>
    <definedName name="IQ_CASH_OPER_EST_NUM_ANALYSTS_2MONTH_CIQ" hidden="1">"c24565"</definedName>
    <definedName name="IQ_CASH_OPER_EST_NUM_ANALYSTS_3MONTH_CIQ" hidden="1">"c24569"</definedName>
    <definedName name="IQ_CASH_OPER_EST_NUM_ANALYSTS_MONTH_CIQ" hidden="1">"c24561"</definedName>
    <definedName name="IQ_CASH_OPER_EST_TOTAL_REVISED_2MONTH_CIQ" hidden="1">"c24568"</definedName>
    <definedName name="IQ_CASH_OPER_EST_TOTAL_REVISED_3MONTH_CIQ" hidden="1">"c24572"</definedName>
    <definedName name="IQ_CASH_OPER_EST_TOTAL_REVISED_MONTH_CIQ" hidden="1">"c24564"</definedName>
    <definedName name="IQ_CASH_OPER_EST_UP_2MONTH_CIQ" hidden="1">"c24566"</definedName>
    <definedName name="IQ_CASH_OPER_EST_UP_3MONTH_CIQ" hidden="1">"c24570"</definedName>
    <definedName name="IQ_CASH_OPER_EST_UP_MONTH_CIQ" hidden="1">"c24562"</definedName>
    <definedName name="IQ_CASH_OPER_GUIDANCE" hidden="1">"c4165"</definedName>
    <definedName name="IQ_CASH_OPER_HIGH_EST" hidden="1">"c26901"</definedName>
    <definedName name="IQ_CASH_OPER_HIGH_EST_CIQ" hidden="1">"c4578"</definedName>
    <definedName name="IQ_CASH_OPER_HIGH_GUIDANCE" hidden="1">"c4185"</definedName>
    <definedName name="IQ_CASH_OPER_LOW_EST" hidden="1">"c26902"</definedName>
    <definedName name="IQ_CASH_OPER_LOW_EST_CIQ" hidden="1">"c4768"</definedName>
    <definedName name="IQ_CASH_OPER_LOW_GUIDANCE" hidden="1">"c4225"</definedName>
    <definedName name="IQ_CASH_OPER_MEDIAN_EST" hidden="1">"c26903"</definedName>
    <definedName name="IQ_CASH_OPER_MEDIAN_EST_CIQ" hidden="1">"c4771"</definedName>
    <definedName name="IQ_CASH_OPER_NAME_AP" hidden="1">"c8926"</definedName>
    <definedName name="IQ_CASH_OPER_NAME_AP_ABS" hidden="1">"c8945"</definedName>
    <definedName name="IQ_CASH_OPER_NUM_EST" hidden="1">"c26904"</definedName>
    <definedName name="IQ_CASH_OPER_NUM_EST_CIQ" hidden="1">"c4772"</definedName>
    <definedName name="IQ_CASH_OPER_STDDEV_EST" hidden="1">"c26905"</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HIGH_EST" hidden="1">"c4251"</definedName>
    <definedName name="IQ_CASH_ST_INVEST_HIGH_EST_CIQ" hidden="1">"c4777"</definedName>
    <definedName name="IQ_CASH_ST_INVEST_LOW_EST" hidden="1">"c4252"</definedName>
    <definedName name="IQ_CASH_ST_INVEST_LOW_EST_CIQ" hidden="1">"c4778"</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_RELATED_DUE_90_FFIEC" hidden="1">"c25833"</definedName>
    <definedName name="IQ_CC_RELATED_LOANS_DUE_30_89_FFIEC" hidden="1">"c25832"</definedName>
    <definedName name="IQ_CC_RELATED_NON_ACCRUAL_FFIEC" hidden="1">"c25834"</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EST" hidden="1">"c1667"</definedName>
    <definedName name="IQ_CFPS_EST_CIQ" hidden="1">"c3675"</definedName>
    <definedName name="IQ_CFPS_EST_DOWN_2MONTH" hidden="1">"c16321"</definedName>
    <definedName name="IQ_CFPS_EST_DOWN_2MONTH_CIQ" hidden="1">"c16645"</definedName>
    <definedName name="IQ_CFPS_EST_DOWN_3MONTH" hidden="1">"c16325"</definedName>
    <definedName name="IQ_CFPS_EST_DOWN_3MONTH_CIQ" hidden="1">"c16649"</definedName>
    <definedName name="IQ_CFPS_EST_DOWN_MONTH" hidden="1">"c16317"</definedName>
    <definedName name="IQ_CFPS_EST_DOWN_MONTH_CIQ" hidden="1">"c16641"</definedName>
    <definedName name="IQ_CFPS_EST_NOTE" hidden="1">"c17508"</definedName>
    <definedName name="IQ_CFPS_EST_NOTE_CIQ" hidden="1">"c17461"</definedName>
    <definedName name="IQ_CFPS_EST_NUM_ANALYSTS_2MONTH" hidden="1">"c16319"</definedName>
    <definedName name="IQ_CFPS_EST_NUM_ANALYSTS_2MONTH_CIQ" hidden="1">"c16643"</definedName>
    <definedName name="IQ_CFPS_EST_NUM_ANALYSTS_3MONTH" hidden="1">"c16323"</definedName>
    <definedName name="IQ_CFPS_EST_NUM_ANALYSTS_3MONTH_CIQ" hidden="1">"c16647"</definedName>
    <definedName name="IQ_CFPS_EST_NUM_ANALYSTS_MONTH" hidden="1">"c16315"</definedName>
    <definedName name="IQ_CFPS_EST_NUM_ANALYSTS_MONTH_CIQ" hidden="1">"c16639"</definedName>
    <definedName name="IQ_CFPS_EST_TOTAL_REVISED_2MONTH" hidden="1">"c16322"</definedName>
    <definedName name="IQ_CFPS_EST_TOTAL_REVISED_2MONTH_CIQ" hidden="1">"c16646"</definedName>
    <definedName name="IQ_CFPS_EST_TOTAL_REVISED_3MONTH" hidden="1">"c16326"</definedName>
    <definedName name="IQ_CFPS_EST_TOTAL_REVISED_3MONTH_CIQ" hidden="1">"c16650"</definedName>
    <definedName name="IQ_CFPS_EST_TOTAL_REVISED_MONTH" hidden="1">"c16318"</definedName>
    <definedName name="IQ_CFPS_EST_TOTAL_REVISED_MONTH_CIQ" hidden="1">"c16642"</definedName>
    <definedName name="IQ_CFPS_EST_UP_2MONTH" hidden="1">"c16320"</definedName>
    <definedName name="IQ_CFPS_EST_UP_2MONTH_CIQ" hidden="1">"c16644"</definedName>
    <definedName name="IQ_CFPS_EST_UP_3MONTH" hidden="1">"c16324"</definedName>
    <definedName name="IQ_CFPS_EST_UP_3MONTH_CIQ" hidden="1">"c16648"</definedName>
    <definedName name="IQ_CFPS_EST_UP_MONTH" hidden="1">"c16316"</definedName>
    <definedName name="IQ_CFPS_EST_UP_MONTH_CIQ" hidden="1">"c16640"</definedName>
    <definedName name="IQ_CFPS_GUIDANCE" hidden="1">"c4256"</definedName>
    <definedName name="IQ_CFPS_HIGH_EST" hidden="1">"c1669"</definedName>
    <definedName name="IQ_CFPS_HIGH_EST_CIQ" hidden="1">"c3677"</definedName>
    <definedName name="IQ_CFPS_HIGH_GUIDANCE" hidden="1">"c4167"</definedName>
    <definedName name="IQ_CFPS_LOW_EST" hidden="1">"c1670"</definedName>
    <definedName name="IQ_CFPS_LOW_EST_CIQ" hidden="1">"c3678"</definedName>
    <definedName name="IQ_CFPS_LOW_GUIDANCE" hidden="1">"c4207"</definedName>
    <definedName name="IQ_CFPS_MEDIAN_EST" hidden="1">"c1668"</definedName>
    <definedName name="IQ_CFPS_MEDIAN_EST_CIQ" hidden="1">"c3676"</definedName>
    <definedName name="IQ_CFPS_NUM_EST" hidden="1">"c1671"</definedName>
    <definedName name="IQ_CFPS_NUM_EST_CIQ" hidden="1">"c3679"</definedName>
    <definedName name="IQ_CFPS_STDDEV_EST" hidden="1">"c1672"</definedName>
    <definedName name="IQ_CFPS_STDDEV_EST_CIQ" hidden="1">"c3680"</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GVA_THRIFT" hidden="1">"c25096"</definedName>
    <definedName name="IQ_CHARGE_OFFS_NET" hidden="1">"c163"</definedName>
    <definedName name="IQ_CHARGE_OFFS_RECOVERED" hidden="1">"c164"</definedName>
    <definedName name="IQ_CHARGE_OFFS_SVA_THRIFT" hidden="1">"c25103"</definedName>
    <definedName name="IQ_CHARGE_OFFS_TOTAL_AVG_LOANS" hidden="1">"c165"</definedName>
    <definedName name="IQ_CHARGE_OFFS_TVA_THRIFT" hidden="1">"c25110"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IMS_DOMESTIC_DEPOSITORY_INSTITUTIONS_ELIGIBLE_20_PCT_RISK_WEIGHT_THRIFT" hidden="1">"c25060"</definedName>
    <definedName name="IQ_CLAIMS_FHLBS_ELIGIBLE_20_PCT_RISK_WEIGHT_THRIFT" hidden="1">"c25058"</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AMILY_LOANS_TOTAL_LOANS_THRIFT" hidden="1">"c25742"</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LOANS_GROSS_LOANS_THRIFT" hidden="1">"c25724"</definedName>
    <definedName name="IQ_CLOSED_END_LOANS_RISK_BASED_CAPITAL_THRIFT" hidden="1">"c25709"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D_PURCHASED_COMM_NON_MORTGAGE_LOANS_THRIFT" hidden="1">"c25339"</definedName>
    <definedName name="IQ_CLOSED_PURCHASED_CONSUMER_NON_MORTGAGE_LOANS_THRIFT" hidden="1">"c25341"</definedName>
    <definedName name="IQ_CLOSEPRICE" hidden="1">"c174"</definedName>
    <definedName name="IQ_CLOSEPRICE_ADJ" hidden="1">"c2115"</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THRIFT" hidden="1">"c24903"</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ATERALIZED_MBS_ISSUED_GUARANTEED_FNMA_FHLMC_GNMA_THRIFT" hidden="1">"c24834"</definedName>
    <definedName name="IQ_COLLECTIVE_INV_FUNDS_COMMON_TRUST_FUNDS_DOMESTIC_EQUITY_MARKET_VALUE_FUNDED_ASSETS_THRIFT" hidden="1">"c25445"</definedName>
    <definedName name="IQ_COLLECTIVE_INV_FUNDS_COMMON_TRUST_FUNDS_DOMESTIC_EQUITY_NUMBER_FUNDS_THRIFT" hidden="1">"c25446"</definedName>
    <definedName name="IQ_COLLECTIVE_INV_FUNDS_COMMON_TRUST_FUNDS_INTERNATIONALGLOBAL_EQUITY_MARKET_VALUE_FUNDED_ASSETS_THRIFT" hidden="1">"c25447"</definedName>
    <definedName name="IQ_COLLECTIVE_INV_FUNDS_COMMON_TRUST_FUNDS_INTERNATIONALGLOBAL_EQUITY_NUMBER_FUNDS_THRIFT" hidden="1">"c25448"</definedName>
    <definedName name="IQ_COLLECTIVE_INV_FUNDS_COMMON_TRUST_FUNDS_MUNICIPAL_BOND_MARKET_VALUE_FUNDED_ASSETS_THRIFT" hidden="1">"c25453"</definedName>
    <definedName name="IQ_COLLECTIVE_INV_FUNDS_COMMON_TRUST_FUNDS_MUNICIPAL_BOND_NUMBER_FUNDS_THRIFT" hidden="1">"c25454"</definedName>
    <definedName name="IQ_COLLECTIVE_INV_FUNDS_COMMON_TRUST_FUNDS_SHORT_TERM_INVESTMENTSMONEY_MARKET_MARKET_VALUE_FUNDED_ASSETS_THRIFT" hidden="1">"c25455"</definedName>
    <definedName name="IQ_COLLECTIVE_INV_FUNDS_COMMON_TRUST_FUNDS_SHORT_TERM_INVESTMENTSMONEY_MARKET_NUMBER_FUNDS_THRIFT" hidden="1">"c25456"</definedName>
    <definedName name="IQ_COLLECTIVE_INV_FUNDS_COMMON_TRUST_FUNDS_SPECIALTYOTHER_MARKET_VALUE_FUNDED_ASSETS_THRIFT" hidden="1">"c25457"</definedName>
    <definedName name="IQ_COLLECTIVE_INV_FUNDS_COMMON_TRUST_FUNDS_SPECIALTYOTHER_NUMBER_FUNDS_THRIFT" hidden="1">"c25458"</definedName>
    <definedName name="IQ_COLLECTIVE_INV_FUNDS_COMMON_TRUST_FUNDS_STOCKBOND_BLEND_MARKET_VALUE_FUNDED_ASSETS_THRIFT" hidden="1">"c25449"</definedName>
    <definedName name="IQ_COLLECTIVE_INV_FUNDS_COMMON_TRUST_FUNDS_STOCKBOND_BLEND_NUMBER_FUNDS_THRIFT" hidden="1">"c25450"</definedName>
    <definedName name="IQ_COLLECTIVE_INV_FUNDS_COMMON_TRUST_FUNDS_TAXABLE_BOND_MARKET_VALUE_FUNDED_ASSETS_THRIFT" hidden="1">"c25451"</definedName>
    <definedName name="IQ_COLLECTIVE_INV_FUNDS_COMMON_TRUST_FUNDS_TAXABLE_BOND_NUMBER_FUNDS_THRIFT" hidden="1">"c25452"</definedName>
    <definedName name="IQ_COLLECTIVE_INV_FUNDS_COMMON_TRUST_FUNDS_TOTAL_COLLECTIVE_INV_FUNDS_MARKET_VALUE_FUNDED_ASSETS_THRIFT" hidden="1">"c25459"</definedName>
    <definedName name="IQ_COLLECTIVE_INV_FUNDS_COMMON_TRUST_FUNDS_TOTAL_COLLECTIVE_INV_FUNDS_NUMBER_FUNDS_THRIFT" hidden="1">"c25460"</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LETTERS_CREDIT_THRIFT" hidden="1">"c25613"</definedName>
    <definedName name="IQ_COMM_LOANS_GROSS_LOANS_THRIFT" hidden="1">"c25732"</definedName>
    <definedName name="IQ_COMM_LOANS_NON_MORTGAGE_ADJUSTED_NCOS_TOTAL_THRIFT" hidden="1">"c25210"</definedName>
    <definedName name="IQ_COMM_LOANS_NON_MORTGAGE_GVA_CHARGE_OFFS_THRIFT" hidden="1">"c25125"</definedName>
    <definedName name="IQ_COMM_LOANS_NON_MORTGAGE_GVA_RECOVERIES_THRIFT" hidden="1">"c25156"</definedName>
    <definedName name="IQ_COMM_LOANS_NON_MORTGAGE_SVA_PROVISIONS_TRANSFERS_FROM_GVA_TOTAL_THRIFT" hidden="1">"c25179"</definedName>
    <definedName name="IQ_COMM_LOANS_RISK_BASED_CAPITAL_THRIFT" hidden="1">"c25717"</definedName>
    <definedName name="IQ_COMM_LOANS_THRIFT" hidden="1">"c24853"</definedName>
    <definedName name="IQ_COMM_LOANS_TOTAL_LOANS_THRIFT" hidden="1">"c25749"</definedName>
    <definedName name="IQ_COMM_NON_MORTGAGE_LOANS_DUE_30_89_THRIFT" hidden="1">"c25247"</definedName>
    <definedName name="IQ_COMM_NON_MORTGAGE_LOANS_DUE_90_THRIFT" hidden="1">"c25268"</definedName>
    <definedName name="IQ_COMM_NON_MORTGAGE_LOANS_NON_ACCRUAL_THRIFT" hidden="1">"c25289"</definedName>
    <definedName name="IQ_COMM_RE_FARM_LOANS_TOT_LOANS_FFIEC" hidden="1">"c13872"</definedName>
    <definedName name="IQ_COMM_RE_FARM_LOANS_TOTAL_LOANS_THRIFT" hidden="1">"c25743"</definedName>
    <definedName name="IQ_COMM_RE_LOANS_GROSS_LOANS_THRIFT" hidden="1">"c25725"</definedName>
    <definedName name="IQ_COMM_RE_LOANS_RISK_BASED_CAPITAL_THRIFT" hidden="1">"c25710"</definedName>
    <definedName name="IQ_COMM_RE_NONFARM_NONRES_TOT_LOANS_FFIEC" hidden="1">"c13871"</definedName>
    <definedName name="IQ_COMM_RE_NONFARM_NONRESIDENTIAL_TOTAL_LOANS_THRIFT" hidden="1">"c25746"</definedName>
    <definedName name="IQ_COMMERCIAL_DOM" hidden="1">"c177"</definedName>
    <definedName name="IQ_COMMERCIAL_FIRE_WRITTEN" hidden="1">"c178"</definedName>
    <definedName name="IQ_COMMERCIAL_IND_UNUSED_FFIEC" hidden="1">"c25859"</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 hidden="1">"c25011"</definedName>
    <definedName name="IQ_COMMON_STOCK_FFIEC" hidden="1">"c12876"</definedName>
    <definedName name="IQ_COMMON_STOCK_THRIFT" hidden="1">"c24917"</definedName>
    <definedName name="IQ_COMMON_TRUST_FUNDS_COLLECTIVE_INV_FUNDS_ALL_OTHER_ACCOUNTS_THRIFT" hidden="1">"c25430"</definedName>
    <definedName name="IQ_COMMON_TRUST_FUNDS_COLLECTIVE_INV_FUNDS_EMPLOYEE_BENEFIT_RETIREMENT_RELATED_ACCOUNTS_THRIFT" hidden="1">"c25414"</definedName>
    <definedName name="IQ_COMMON_TRUST_FUNDS_COLLECTIVE_INV_FUNDS_PERSONAL_TRUST_AGENCY_INV_MANAGEMENT_ACCOUNTS_THRIFT" hidden="1">"c25398"</definedName>
    <definedName name="IQ_COMP_BENEFITS" hidden="1">"c213"</definedName>
    <definedName name="IQ_COMPANY_ADDRESS" hidden="1">"c214"</definedName>
    <definedName name="IQ_COMPANY_ID" hidden="1">"c3513"</definedName>
    <definedName name="IQ_COMPANY_ID_QUICK_MATCH" hidden="1">"c16227"</definedName>
    <definedName name="IQ_COMPANY_MAIN_FAX" hidden="1">"c18016"</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1_4_DWELLING_UNITS_THRIFT" hidden="1">"c24839"</definedName>
    <definedName name="IQ_CONSTRUCTION_LAND_DEV_DOM_FFIEC" hidden="1">"c15267"</definedName>
    <definedName name="IQ_CONSTRUCTION_LAND_DEVELOPMENT_LOANS_TOTAL_LOANS_THRIFT" hidden="1">"c25744"</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GROSS_LOANS_THRIFT" hidden="1">"c25726"</definedName>
    <definedName name="IQ_CONSTRUCTION_LOANS_IN_PROCESS_FORECLOSURE_THRIFT" hidden="1">"c25303"</definedName>
    <definedName name="IQ_CONSTRUCTION_LOANS_RISK_BASED_CAPITAL_THRIFT" hidden="1">"c25711"</definedName>
    <definedName name="IQ_CONSTRUCTION_LOANS_TOTAL_LOANS" hidden="1">"c15711"</definedName>
    <definedName name="IQ_CONSTRUCTION_MORTGAGE_LOANS_30_89_DAYS_PAST_DUE_STILL_ACCRUING_THRIFT" hidden="1">"c25240"</definedName>
    <definedName name="IQ_CONSTRUCTION_MORTGAGE_LOANS_DUE_90_THRIFT" hidden="1">"c25261"</definedName>
    <definedName name="IQ_CONSTRUCTION_MORTGAGE_LOANS_FORECLOSED_DURING_QUARTER_THRIFT" hidden="1">"c25231"</definedName>
    <definedName name="IQ_CONSTRUCTION_MORTGAGE_LOANS_NON_ACCRUAL_THRIFT" hidden="1">"c25282"</definedName>
    <definedName name="IQ_CONSTRUCTION_MORTGAGE_LOANS_THRIFT" hidden="1">"c24838"</definedName>
    <definedName name="IQ_CONSTRUCTION_MULTIFAMILY_DWELLING_UNITS_THRIFT" hidden="1">"c24840"</definedName>
    <definedName name="IQ_CONSTRUCTION_NONRES_PROPERTY_THRIFT" hidden="1">"c24841"</definedName>
    <definedName name="IQ_CONSTRUCTION_RISK_BASED_FFIEC" hidden="1">"c13422"</definedName>
    <definedName name="IQ_CONSULTING_FFIEC" hidden="1">"c13055"</definedName>
    <definedName name="IQ_CONSUMER_AUTO_LOANS_DUE_90_THRIFT" hidden="1">"c25272"</definedName>
    <definedName name="IQ_CONSUMER_AUTO_LOANS_NON_MORTGAGE_ADJUSTED_NCOS_TOTAL_THRIFT" hidden="1">"c25214"</definedName>
    <definedName name="IQ_CONSUMER_AUTO_LOANS_NON_MORTGAGE_GVA_CHARGE_OFFS_THRIFT" hidden="1">"c25129"</definedName>
    <definedName name="IQ_CONSUMER_AUTO_LOANS_NON_MORTGAGE_GVA_RECOVERIES_THRIFT" hidden="1">"c25160"</definedName>
    <definedName name="IQ_CONSUMER_AUTO_LOANS_NON_MORTGAGE_LOANS_DUE_30_89_THRIFT" hidden="1">"c25251"</definedName>
    <definedName name="IQ_CONSUMER_AUTO_LOANS_NON_MORTGAGE_LOANS_NON_ACCRUAL_THRIFT" hidden="1">"c25293"</definedName>
    <definedName name="IQ_CONSUMER_AUTO_LOANS_NON_MORTGAGE_SVA_PROVISIONS_TRANSFERS_FROM_GVA_TOTAL_THRIFT" hidden="1">"c25183"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 hidden="1">"c25862"</definedName>
    <definedName name="IQ_CONSUMER_CREDIT_CARDS_NON_MORTGAGE_ADJUSTED_NCOS_TOTAL_THRIFT" hidden="1">"c25216"</definedName>
    <definedName name="IQ_CONSUMER_CREDIT_CARDS_NON_MORTGAGE_GVA_CHARGE_OFFS_THRIFT" hidden="1">"c25131"</definedName>
    <definedName name="IQ_CONSUMER_CREDIT_CARDS_NON_MORTGAGE_GVA_RECOVERIES_THRIFT" hidden="1">"c25162"</definedName>
    <definedName name="IQ_CONSUMER_CREDIT_CARDS_NON_MORTGAGE_LOANS_DUE_30_89_THRIFT" hidden="1">"c25253"</definedName>
    <definedName name="IQ_CONSUMER_CREDIT_CARDS_NON_MORTGAGE_LOANS_DUE_90_THRIFT" hidden="1">"c25274"</definedName>
    <definedName name="IQ_CONSUMER_CREDIT_CARDS_NON_MORTGAGE_LOANS_NON_ACCRUAL_THRIFT" hidden="1">"c25295"</definedName>
    <definedName name="IQ_CONSUMER_CREDIT_CARDS_NON_MORTGAGE_SVA_PROVISIONS_TRANSFERS_FROM_GVA_TOTAL_THRIFT" hidden="1">"c25185"</definedName>
    <definedName name="IQ_CONSUMER_EDUCATION_LOANS_NON_MORTGAGE_ADJUSTED_NCOS_TOTAL_THRIFT" hidden="1">"c25213"</definedName>
    <definedName name="IQ_CONSUMER_EDUCATION_LOANS_NON_MORTGAGE_GVA_CHARGE_OFFS_THRIFT" hidden="1">"c25128"</definedName>
    <definedName name="IQ_CONSUMER_EDUCATION_LOANS_NON_MORTGAGE_GVA_RECOVERIES_THRIFT" hidden="1">"c25159"</definedName>
    <definedName name="IQ_CONSUMER_EDUCATION_LOANS_NON_MORTGAGE_SVA_PROVISIONS_TRANSFERS_FROM_GVA_TOTAL_THRIFT" hidden="1">"c25182"</definedName>
    <definedName name="IQ_CONSUMER_EDUCATION_NON_MORTGAGE_LOANS_DUE_30_89_THRIFT" hidden="1">"c25250"</definedName>
    <definedName name="IQ_CONSUMER_EDUCATION_NON_MORTGAGE_LOANS_DUE_90_THRIFT" hidden="1">"c25271"</definedName>
    <definedName name="IQ_CONSUMER_EDUCATION_NON_MORTGAGE_LOANS_NON_ACCRUAL_THRIFT" hidden="1">"c25292"</definedName>
    <definedName name="IQ_CONSUMER_HOME_IMPROVEMENT_LOANS_NON_MORTGAGE_ADJUSTED_NCOS_TOTAL_THRIFT" hidden="1">"c25212"</definedName>
    <definedName name="IQ_CONSUMER_HOME_IMPROVEMENT_LOANS_NON_MORTGAGE_GVA_CHARGE_OFFS_THRIFT" hidden="1">"c25127"</definedName>
    <definedName name="IQ_CONSUMER_HOME_IMPROVEMENT_LOANS_NON_MORTGAGE_GVA_RECOVERIES_THRIFT" hidden="1">"c25158"</definedName>
    <definedName name="IQ_CONSUMER_HOME_IMPROVEMENT_LOANS_NON_MORTGAGE_SVA_PROVISIONS_TRANSFERS_FROM_GVA_TOTAL_THRIFT" hidden="1">"c25181"</definedName>
    <definedName name="IQ_CONSUMER_HOME_IMPROVEMENT_NON_MORTGAGE_LOANS_DUE_30_89_THRIFT" hidden="1">"c25249"</definedName>
    <definedName name="IQ_CONSUMER_HOME_IMPROVEMENT_NON_MORTGAGE_LOANS_DUE_90_THRIFT" hidden="1">"c25270"</definedName>
    <definedName name="IQ_CONSUMER_HOME_IMPROVEMENT_NON_MORTGAGE_LOANS_NON_ACCRUAL_THRIFT" hidden="1">"c25291"</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 hidden="1">"c25869"</definedName>
    <definedName name="IQ_CONSUMER_LOANS" hidden="1">"c223"</definedName>
    <definedName name="IQ_CONSUMER_LOANS_CHARGE_OFFS_FFIEC" hidden="1">"c25838"</definedName>
    <definedName name="IQ_CONSUMER_LOANS_DEPOSITS_NON_MORTGAGE_ADJUSTED_NCOS_TOTAL_THRIFT" hidden="1">"c25211"</definedName>
    <definedName name="IQ_CONSUMER_LOANS_DEPOSITS_NON_MORTGAGE_GVA_CHARGE_OFFS_THRIFT" hidden="1">"c25126"</definedName>
    <definedName name="IQ_CONSUMER_LOANS_DEPOSITS_NON_MORTGAGE_GVA_RECOVERIES_THRIFT" hidden="1">"c25157"</definedName>
    <definedName name="IQ_CONSUMER_LOANS_DEPOSITS_NON_MORTGAGE_LOANS_DUE_30_89_THRIFT" hidden="1">"c25248"</definedName>
    <definedName name="IQ_CONSUMER_LOANS_DEPOSITS_NON_MORTGAGE_LOANS_DUE_90_THRIFT" hidden="1">"c25269"</definedName>
    <definedName name="IQ_CONSUMER_LOANS_DEPOSITS_NON_MORTGAGE_LOANS_NON_ACCRUAL_THRIFT" hidden="1">"c25290"</definedName>
    <definedName name="IQ_CONSUMER_LOANS_DEPOSITS_NON_MORTGAGE_SVA_PROVISIONS_TRANSFERS_FROM_GVA_TOTAL_THRIFT" hidden="1">"c25180"</definedName>
    <definedName name="IQ_CONSUMER_LOANS_DEPOSITS_THRIFT" hidden="1">"c24859"</definedName>
    <definedName name="IQ_CONSUMER_LOANS_DUE_30_89_FFIEC" hidden="1">"c25829"</definedName>
    <definedName name="IQ_CONSUMER_LOANS_DUE_90_FFIEC" hidden="1">"c25830"</definedName>
    <definedName name="IQ_CONSUMER_LOANS_LL_REC_DOM_FFIEC" hidden="1">"c12911"</definedName>
    <definedName name="IQ_CONSUMER_LOANS_NON_ACCRUAL_FFIEC" hidden="1">"c25831"</definedName>
    <definedName name="IQ_CONSUMER_LOANS_RECOV_FFIEC" hidden="1">"c25839"</definedName>
    <definedName name="IQ_CONSUMER_LOANS_THRIFT" hidden="1">"c24858"</definedName>
    <definedName name="IQ_CONSUMER_LOANS_TOT_LOANS_FFIEC" hidden="1">"c13875"</definedName>
    <definedName name="IQ_CONSUMER_LOANS_TOTAL_LOANS" hidden="1">"c15712"</definedName>
    <definedName name="IQ_CONSUMER_LOANS_TOTAL_LOANS_THRIFT" hidden="1">"c25750"</definedName>
    <definedName name="IQ_CONSUMER_MOBILE_HOME_LOANS_NON_MORTGAGE_ADJUSTED_NCOS_TOTAL_THRIFT" hidden="1">"c25215"</definedName>
    <definedName name="IQ_CONSUMER_MOBILE_HOME_LOANS_NON_MORTGAGE_GVA_CHARGE_OFFS_THRIFT" hidden="1">"c25130"</definedName>
    <definedName name="IQ_CONSUMER_MOBILE_HOME_LOANS_NON_MORTGAGE_GVA_RECOVERIES_THRIFT" hidden="1">"c25161"</definedName>
    <definedName name="IQ_CONSUMER_MOBILE_HOME_LOANS_NON_MORTGAGE_LOANS_DUE_30_89_THRIFT" hidden="1">"c25252"</definedName>
    <definedName name="IQ_CONSUMER_MOBILE_HOME_LOANS_NON_MORTGAGE_LOANS_DUE_90_THRIFT" hidden="1">"c25273"</definedName>
    <definedName name="IQ_CONSUMER_MOBILE_HOME_LOANS_NON_MORTGAGE_LOANS_NON_ACCRUAL_THRIFT" hidden="1">"c25294"</definedName>
    <definedName name="IQ_CONSUMER_MOBILE_HOME_LOANS_NON_MORTGAGE_SVA_PROVISIONS_TRANSFERS_FROM_GVA_TOTAL_THRIFT" hidden="1">"c25184"</definedName>
    <definedName name="IQ_CONSUMER_OTHER_NON_MORTGAGE_ADJUSTED_NCOS_TOTAL_THRIFT" hidden="1">"c25217"</definedName>
    <definedName name="IQ_CONSUMER_OTHER_NON_MORTGAGE_GVA_RECOVERIES_THRIFT" hidden="1">"c25163"</definedName>
    <definedName name="IQ_CONSUMER_OTHER_NON_MORTGAGE_LOANS_DUE_30_89_THRIFT" hidden="1">"c25254"</definedName>
    <definedName name="IQ_CONSUMER_OTHER_NON_MORTGAGE_LOANS_DUE_90_THRIFT" hidden="1">"c25275"</definedName>
    <definedName name="IQ_CONSUMER_OTHER_NON_MORTGAGE_LOANS_GVA_CHARGE_OFFS_THRIFT" hidden="1">"c25132"</definedName>
    <definedName name="IQ_CONSUMER_OTHER_NON_MORTGAGE_LOANS_NON_ACCRUAL_THRIFT" hidden="1">"c25296"</definedName>
    <definedName name="IQ_CONSUMER_OTHER_NON_MORTGAGE_SVA_PROVISIONS_TRANSFERS_FROM_GVA_TOTAL_THRIFT" hidden="1">"c25186"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 hidden="1">"c25622"</definedName>
    <definedName name="IQ_CONTINGENT_LIABILITIES" hidden="1">"c18873"</definedName>
    <definedName name="IQ_CONTINGENT_RENTAL" hidden="1">"c17746"</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HRIFT" hidden="1">"c25089"</definedName>
    <definedName name="IQ_CORE_DEPOSITS_TOT_DEPOSITS_FFIEC" hidden="1">"c13911"</definedName>
    <definedName name="IQ_CORE_DEPOSITS_TOTAL_ASSETS_THRIFT" hidden="1">"c25699"</definedName>
    <definedName name="IQ_CORE_DEPOSITS_TOTAL_DEPOSITS_THRIFT" hidden="1">"c25782"</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MUNICIPAL_TRUSTEESHIPS_NUMBER_ISSUES_THRIFT" hidden="1">"c25441"</definedName>
    <definedName name="IQ_CORPORATE_MUNICIPAL_TRUSTEESHIPS_PRINCIPAL_AMT_OUTSTANDING_THRIFT" hidden="1">"c25440"</definedName>
    <definedName name="IQ_CORPORATE_OVER_TOTAL" hidden="1">"c24733"</definedName>
    <definedName name="IQ_CORPORATE_TRUST_AGENCY_ACCOUNTS_INC_THRIFT" hidden="1">"c24805"</definedName>
    <definedName name="IQ_CORPORATE_TRUST_AGENCY_ACCOUNTS_MANAGED_ASSETS_THRIFT" hidden="1">"c25352"</definedName>
    <definedName name="IQ_CORPORATE_TRUST_AGENCY_ACCOUNTS_NONMANAGED_ASSETS_THRIFT" hidden="1">"c25373"</definedName>
    <definedName name="IQ_CORPORATE_TRUST_AGENCY_ACCOUNTS_NUMBER_MANAGED_ACCOUNTS_THRIFT" hidden="1">"c25363"</definedName>
    <definedName name="IQ_CORPORATE_TRUST_AGENCY_ACCOUNTS_NUMBER_NONMANAGED_ACCOUNTS_THRIFT" hidden="1">"c25385"</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ED_FUNDS_PURCHASED_THRIFT" hidden="1">"c25681"</definedName>
    <definedName name="IQ_COST_FOREIGN_DEPOSITS_FFIEC" hidden="1">"c13490"</definedName>
    <definedName name="IQ_COST_FUNDS" hidden="1">"c15726"</definedName>
    <definedName name="IQ_COST_FUNDS_PURCHASED_FFIEC" hidden="1">"c13491"</definedName>
    <definedName name="IQ_COST_INT_BEARING_DEPOSITS_THRIFT" hidden="1">"c25680"</definedName>
    <definedName name="IQ_COST_INT_DEPOSITS_FFIEC" hidden="1">"c13489"</definedName>
    <definedName name="IQ_COST_OTHER_BORROWED_FUNDS_THRIFT" hidden="1">"c25682"</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5000</definedName>
    <definedName name="IQ_CREDIT_CARD_CHARGE_OFFS_RELATED_ACCRUED_INTEREST_THRIFT" hidden="1">"c25228"</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GROSS_LOANS_THRIFT" hidden="1">"c25734"</definedName>
    <definedName name="IQ_CREDIT_CARD_LOANS_NON_ACCRUAL_FFIEC" hidden="1">"c13324"</definedName>
    <definedName name="IQ_CREDIT_CARD_LOANS_OUTSTANDING_BUS_NON_MORTGAGE_COMM_LOANS_THRIFT" hidden="1">"c24856"</definedName>
    <definedName name="IQ_CREDIT_CARD_LOANS_RECOV_FFIEC" hidden="1">"c13202"</definedName>
    <definedName name="IQ_CREDIT_CARD_LOANS_RELATED_CHARGE_OFFS_FFIEC" hidden="1">"c25840"</definedName>
    <definedName name="IQ_CREDIT_CARD_LOANS_RELATED_RECOV_FFIEC" hidden="1">"c25841"</definedName>
    <definedName name="IQ_CREDIT_CARD_LOANS_RISK_BASED_CAPITAL_THRIFT" hidden="1">"c25719"</definedName>
    <definedName name="IQ_CREDIT_CARD_RELATED_LL_REC_FFIEC" hidden="1">"c25870"</definedName>
    <definedName name="IQ_CREDIT_CARD_RISK_BASED_FFIEC" hidden="1">"c13433"</definedName>
    <definedName name="IQ_CREDIT_CARDS_CONSUMER_LOANS_FFIEC" hidden="1">"c12822"</definedName>
    <definedName name="IQ_CREDIT_CARDS_CONSUMER_OPEN_END_LINES_CREDIT_THRIFT" hidden="1">"c25609"</definedName>
    <definedName name="IQ_CREDIT_CARDS_LL_REC_FFIEC" hidden="1">"c12889"</definedName>
    <definedName name="IQ_CREDIT_CARDS_LOANS_TRADING_DOM_FFIEC" hidden="1">"c12933"</definedName>
    <definedName name="IQ_CREDIT_CARDS_OTHER_OPEN_END_LINES_CREDIT_THRIFT" hidden="1">"c25610"</definedName>
    <definedName name="IQ_CREDIT_CARDS_THRIFT" hidden="1">"c24864"</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_EFFECT_CHANGE_ACCOUNTING_FFIEC" hidden="1">"c25849"</definedName>
    <definedName name="IQ_CUMULATIVE_PREF_THRIFT" hidden="1">"c24915"</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DY_SAFEKEEPING_ACCOUNTS_INC_THRIFT" hidden="1">"c24809"</definedName>
    <definedName name="IQ_CUSTODY_SAFEKEEPING_ACCOUNTS_NONMANAGED_ASSETS_THRIFT" hidden="1">"c25377"</definedName>
    <definedName name="IQ_CUSTODY_SAFEKEEPING_ACCOUNTS_NUMBER_NONMANAGED_ACCOUNTS_THRIFT" hidden="1">"c25389"</definedName>
    <definedName name="IQ_CUSTOMER_LIAB_ACCEPTANCES_OUT_FFIEC" hidden="1">"c12835"</definedName>
    <definedName name="IQ_CY">10000</definedName>
    <definedName name="IQ_DA" hidden="1">"c247"</definedName>
    <definedName name="IQ_DA_ACT_OR_EST" hidden="1">"c18268"</definedName>
    <definedName name="IQ_DA_ACT_OR_EST_CIQ" hidden="1">"c18274"</definedName>
    <definedName name="IQ_DA_CF" hidden="1">"c249"</definedName>
    <definedName name="IQ_DA_CF_BNK" hidden="1">"c250"</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EST" hidden="1">"c18115"</definedName>
    <definedName name="IQ_DA_EST_CIQ" hidden="1">"c18183"</definedName>
    <definedName name="IQ_DA_EST_NOTE" hidden="1">"c18236"</definedName>
    <definedName name="IQ_DA_EST_NOTE_CIQ" hidden="1">"c18243"</definedName>
    <definedName name="IQ_DA_FIN" hidden="1">"c256"</definedName>
    <definedName name="IQ_DA_GUIDANCE" hidden="1">"c18409"</definedName>
    <definedName name="IQ_DA_HIGH_EST" hidden="1">"c18135"</definedName>
    <definedName name="IQ_DA_HIGH_EST_CIQ" hidden="1">"c18197"</definedName>
    <definedName name="IQ_DA_HIGH_GUIDANCE" hidden="1">"c18410"</definedName>
    <definedName name="IQ_DA_INS" hidden="1">"c257"</definedName>
    <definedName name="IQ_DA_LOW_EST" hidden="1">"c18145"</definedName>
    <definedName name="IQ_DA_LOW_EST_CIQ" hidden="1">"c18204"</definedName>
    <definedName name="IQ_DA_LOW_GUIDANCE" hidden="1">"c18411"</definedName>
    <definedName name="IQ_DA_MEDIAN_EST" hidden="1">"c18125"</definedName>
    <definedName name="IQ_DA_MEDIAN_EST_CIQ" hidden="1">"c18190"</definedName>
    <definedName name="IQ_DA_NUM_EST" hidden="1">"c18165"</definedName>
    <definedName name="IQ_DA_NUM_EST_CIQ" hidden="1">"c18218"</definedName>
    <definedName name="IQ_DA_RE" hidden="1">"c6207"</definedName>
    <definedName name="IQ_DA_REIT" hidden="1">"c258"</definedName>
    <definedName name="IQ_DA_STDDEV_EST" hidden="1">"c18155"</definedName>
    <definedName name="IQ_DA_STDDEV_EST_CIQ" hidden="1">"c18211"</definedName>
    <definedName name="IQ_DA_SUPPL" hidden="1">"c259"</definedName>
    <definedName name="IQ_DA_SUPPL_CF" hidden="1">"c261"</definedName>
    <definedName name="IQ_DA_SUPPL_CF_BNK" hidden="1">"c262"</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LESS_THAN_1YR_INV_SEC_THRIFT" hidden="1">"c25676"</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BT_SECURITIES_OVER_1YR_INV_SEC_THRIFT" hidden="1">"c25677"</definedName>
    <definedName name="IQ_DECREASE_INT_EXPENSE_FFIEC" hidden="1">"c13064"</definedName>
    <definedName name="IQ_DEDUCTION_EQUITY_INV_OTHER_ASSETS_THRIFT" hidden="1">"c25047"</definedName>
    <definedName name="IQ_DEDUCTION_LOW_LEVEL_RECOURSE_RESIDUAL_INTERESTS_THRIFT" hidden="1">"c25048"</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INCOME_TAXES_THRIFT" hidden="1">"c24911"</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CONSOLIDATED_SUBSIDIARIES_THRIFT" hidden="1">"c25570"</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ACQUIRED_NET_DISPOSITIONS_IN_BULK_TRANSACTIONS_THRIFT" hidden="1">"c25345"</definedName>
    <definedName name="IQ_DEPOSITS_AMOUNTS_NETTED_THRIFT" hidden="1">"c25534"</definedName>
    <definedName name="IQ_DEPOSITS_DOM_FFIEC" hidden="1">"c12850"</definedName>
    <definedName name="IQ_DEPOSITS_ESCROWS_THRIFT" hidden="1">"c24895"</definedName>
    <definedName name="IQ_DEPOSITS_EXCLUDING_RETIREMENT_ACCOUNTS_GREATER_THAN_250000_THRIFT" hidden="1">"c24986"</definedName>
    <definedName name="IQ_DEPOSITS_EXCLUDING_RETIREMENT_ACCOUNTS_LESS_THAN_250000_THRIFT" hidden="1">"c24985"</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INV_SEC_GVA_CHARGE_OFFS_THRIFT" hidden="1">"c25112"</definedName>
    <definedName name="IQ_DEPOSITS_INV_SEC_GVA_RECOVERIES_THRIFT" hidden="1">"c25143"</definedName>
    <definedName name="IQ_DEPOSITS_INV_SEC_SVA_PROVISIONS_TRANSFERS_FROM_GVA_THRIFT" hidden="1">"c25166"</definedName>
    <definedName name="IQ_DEPOSITS_INV_SEC_TOTAL_THRIFT" hidden="1">"c25197"</definedName>
    <definedName name="IQ_DEPOSITS_LESS_100K_COMMERCIAL_BANK_SUBS_FFIEC" hidden="1">"c12948"</definedName>
    <definedName name="IQ_DEPOSITS_LEVEL_1_FFIEC" hidden="1">"c13221"</definedName>
    <definedName name="IQ_DEPOSITS_LEVEL_1_THRIFT" hidden="1">"c25530"</definedName>
    <definedName name="IQ_DEPOSITS_LEVEL_2_FFIEC" hidden="1">"c13229"</definedName>
    <definedName name="IQ_DEPOSITS_LEVEL_2_THRIFT" hidden="1">"c25531"</definedName>
    <definedName name="IQ_DEPOSITS_LEVEL_3_FFIEC" hidden="1">"c13237"</definedName>
    <definedName name="IQ_DEPOSITS_LEVEL_3_THRIFT" hidden="1">"c25532"</definedName>
    <definedName name="IQ_DEPOSITS_MORE_100K_COMMERCIAL_BANK_SUBS_FFIEC" hidden="1">"c12949"</definedName>
    <definedName name="IQ_DEPOSITS_THRIFT" hidden="1">"c24896"</definedName>
    <definedName name="IQ_DEPOSITS_TOTAL_AFTER_NETTING_THRIFT" hidden="1">"c25535"</definedName>
    <definedName name="IQ_DEPOSITS_TOTAL_BEFORE_NETTING_THRIFT" hidden="1">"c25533"</definedName>
    <definedName name="IQ_DEPRE_AMORT" hidden="1">"c1360"</definedName>
    <definedName name="IQ_DEPRE_AMORT_SUPPL" hidden="1">"c1593"</definedName>
    <definedName name="IQ_DEPRE_DEPLE" hidden="1">"c1361"</definedName>
    <definedName name="IQ_DEPRE_SUPP" hidden="1">"c1443"</definedName>
    <definedName name="IQ_DEPRECIATION_RENTAL_ASSETS" hidden="1">"c26972"</definedName>
    <definedName name="IQ_DEPRECIATION_RENTAL_ASSETS_CF" hidden="1">"c26973"</definedName>
    <definedName name="IQ_DERIVATIVE_ASSETS_AMOUNTS_NETTED_THRIFT" hidden="1">"c25510"</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1_THRIFT" hidden="1">"c25506"</definedName>
    <definedName name="IQ_DERIVATIVE_ASSETS_LEVEL_2_FFIEC" hidden="1">"c15438"</definedName>
    <definedName name="IQ_DERIVATIVE_ASSETS_LEVEL_2_THRIFT" hidden="1">"c25507"</definedName>
    <definedName name="IQ_DERIVATIVE_ASSETS_LEVEL_3_FFIEC" hidden="1">"c15451"</definedName>
    <definedName name="IQ_DERIVATIVE_ASSETS_LEVEL_3_THRIFT" hidden="1">"c25508"</definedName>
    <definedName name="IQ_DERIVATIVE_ASSETS_LT" hidden="1">"c17745"</definedName>
    <definedName name="IQ_DERIVATIVE_ASSETS_TOTAL_AFTER_NETTING_THRIFT" hidden="1">"c25511"</definedName>
    <definedName name="IQ_DERIVATIVE_ASSETS_TOTAL_BEFORE_NETTING_THRIFT" hidden="1">"c25509"</definedName>
    <definedName name="IQ_DERIVATIVE_LIAB_CURRENT" hidden="1">"c17873"</definedName>
    <definedName name="IQ_DERIVATIVE_LIAB_NON_CURRENT" hidden="1">"c17874"</definedName>
    <definedName name="IQ_DERIVATIVE_LIABILITIES_AMOUNTS_NETTED_THRIFT" hidden="1">"c25552"</definedName>
    <definedName name="IQ_DERIVATIVE_LIABILITIES_FAIR_VALUE_TOT_FFIEC" hidden="1">"c15407"</definedName>
    <definedName name="IQ_DERIVATIVE_LIABILITIES_LEVEL_1_FFIEC" hidden="1">"c15429"</definedName>
    <definedName name="IQ_DERIVATIVE_LIABILITIES_LEVEL_1_THRIFT" hidden="1">"c25548"</definedName>
    <definedName name="IQ_DERIVATIVE_LIABILITIES_LEVEL_2_FFIEC" hidden="1">"c15442"</definedName>
    <definedName name="IQ_DERIVATIVE_LIABILITIES_LEVEL_2_THRIFT" hidden="1">"c25549"</definedName>
    <definedName name="IQ_DERIVATIVE_LIABILITIES_LEVEL_3_FFIEC" hidden="1">"c15455"</definedName>
    <definedName name="IQ_DERIVATIVE_LIABILITIES_LEVEL_3_THRIFT" hidden="1">"c25550"</definedName>
    <definedName name="IQ_DERIVATIVE_LIABILITIES_TOTAL_AFTER_NETTING_THRIFT" hidden="1">"c25553"</definedName>
    <definedName name="IQ_DERIVATIVE_LIABILITIES_TOTAL_BEFORE_NETTING_THRIFT" hidden="1">"c25551"</definedName>
    <definedName name="IQ_DERIVATIVE_TRADING_ASSETS" hidden="1">"c17875"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ALLOWED_SERVICING_OTHER_ASSETS_ADJUSTED_ASSETS_THRIFT" hidden="1">"c25033"</definedName>
    <definedName name="IQ_DISALLOWED_SERVICING_OTHER_ASSETS_T1_THRIFT" hidden="1">"c25024"</definedName>
    <definedName name="IQ_DISBURSED_CONSTRUCTION_MORTGAGE_LOANS_1_4_DWELLING_UNITS_THRIFT" hidden="1">"c25317"</definedName>
    <definedName name="IQ_DISBURSED_CONSTRUCTION_MORTGAGE_LOANS_MULTIFAMILY_5_MORE_DWELLING_UNITS_THRIFT" hidden="1">"c25318"</definedName>
    <definedName name="IQ_DISBURSED_CONSTRUCTION_MORTGAGE_LOANS_NONRES_THRIFT" hidden="1">"c25319"</definedName>
    <definedName name="IQ_DISBURSED_PML_1_4_DWELLING_UNITS_THRIFT" hidden="1">"c25320"</definedName>
    <definedName name="IQ_DISBURSED_PML_HOME_EQUITY_JUNIOR_LIENS_THRIFT" hidden="1">"c25321"</definedName>
    <definedName name="IQ_DISBURSED_PML_LAND_THRIFT" hidden="1">"c25324"</definedName>
    <definedName name="IQ_DISBURSED_PML_MULTIFAMILY_5_MORE_DWELLING_UNITS_THRIFT" hidden="1">"c25322"</definedName>
    <definedName name="IQ_DISBURSED_PML_NONRES_EXCEPT_LAND_THRIFT" hidden="1">"c25323"</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EST" hidden="1">"c26906"</definedName>
    <definedName name="IQ_DISTRIB_CASH_SHARE_TRUSTS_EST_CIQ" hidden="1">"c4810"</definedName>
    <definedName name="IQ_DISTRIB_CASH_SHARE_TRUSTS_EST_DOWN_2MONTH_CIQ" hidden="1">"c24624"</definedName>
    <definedName name="IQ_DISTRIB_CASH_SHARE_TRUSTS_EST_DOWN_3MONTH_CIQ" hidden="1">"c24628"</definedName>
    <definedName name="IQ_DISTRIB_CASH_SHARE_TRUSTS_EST_DOWN_MONTH_CIQ" hidden="1">"c24620"</definedName>
    <definedName name="IQ_DISTRIB_CASH_SHARE_TRUSTS_EST_NOTE_CIQ" hidden="1">"c24611"</definedName>
    <definedName name="IQ_DISTRIB_CASH_SHARE_TRUSTS_EST_NUM_ANALYSTS_2MONTH_CIQ" hidden="1">"c24622"</definedName>
    <definedName name="IQ_DISTRIB_CASH_SHARE_TRUSTS_EST_NUM_ANALYSTS_3MONTH_CIQ" hidden="1">"c24626"</definedName>
    <definedName name="IQ_DISTRIB_CASH_SHARE_TRUSTS_EST_NUM_ANALYSTS_MONTH_CIQ" hidden="1">"c24618"</definedName>
    <definedName name="IQ_DISTRIB_CASH_SHARE_TRUSTS_EST_TOTAL_REVISED_2MONTH_CIQ" hidden="1">"c24625"</definedName>
    <definedName name="IQ_DISTRIB_CASH_SHARE_TRUSTS_EST_TOTAL_REVISED_3MONTH_CIQ" hidden="1">"c24629"</definedName>
    <definedName name="IQ_DISTRIB_CASH_SHARE_TRUSTS_EST_TOTAL_REVISED_MONTH_CIQ" hidden="1">"c24621"</definedName>
    <definedName name="IQ_DISTRIB_CASH_SHARE_TRUSTS_EST_UP_2MONTH_CIQ" hidden="1">"c24623"</definedName>
    <definedName name="IQ_DISTRIB_CASH_SHARE_TRUSTS_EST_UP_3MONTH_CIQ" hidden="1">"c24627"</definedName>
    <definedName name="IQ_DISTRIB_CASH_SHARE_TRUSTS_EST_UP_MONTH_CIQ" hidden="1">"c24619"</definedName>
    <definedName name="IQ_DISTRIB_CASH_SHARE_TRUSTS_HIGH_EST" hidden="1">"c26907"</definedName>
    <definedName name="IQ_DISTRIB_CASH_SHARE_TRUSTS_HIGH_EST_CIQ" hidden="1">"c4813"</definedName>
    <definedName name="IQ_DISTRIB_CASH_SHARE_TRUSTS_LOW_EST" hidden="1">"c26908"</definedName>
    <definedName name="IQ_DISTRIB_CASH_SHARE_TRUSTS_LOW_EST_CIQ" hidden="1">"c4814"</definedName>
    <definedName name="IQ_DISTRIB_CASH_SHARE_TRUSTS_MEDIAN_EST" hidden="1">"c26909"</definedName>
    <definedName name="IQ_DISTRIB_CASH_SHARE_TRUSTS_MEDIAN_EST_CIQ" hidden="1">"c4815"</definedName>
    <definedName name="IQ_DISTRIB_CASH_SHARE_TRUSTS_NUM_EST" hidden="1">"c26910"</definedName>
    <definedName name="IQ_DISTRIB_CASH_SHARE_TRUSTS_NUM_EST_CIQ" hidden="1">"c4816"</definedName>
    <definedName name="IQ_DISTRIB_CASH_SHARE_TRUSTS_STDDEV_EST" hidden="1">"c26911"</definedName>
    <definedName name="IQ_DISTRIB_CASH_SHARE_TRUSTS_STDDEV_EST_CIQ" hidden="1">"c4817"</definedName>
    <definedName name="IQ_DISTRIB_CASH_TRUSTS_EST" hidden="1">"c26912"</definedName>
    <definedName name="IQ_DISTRIB_CASH_TRUSTS_EST_CIQ" hidden="1">"c4802"</definedName>
    <definedName name="IQ_DISTRIB_CASH_TRUSTS_EST_DOWN_2MONTH_CIQ" hidden="1">"c24605"</definedName>
    <definedName name="IQ_DISTRIB_CASH_TRUSTS_EST_DOWN_3MONTH_CIQ" hidden="1">"c24609"</definedName>
    <definedName name="IQ_DISTRIB_CASH_TRUSTS_EST_DOWN_MONTH_CIQ" hidden="1">"c24601"</definedName>
    <definedName name="IQ_DISTRIB_CASH_TRUSTS_EST_NOTE_CIQ" hidden="1">"c24592"</definedName>
    <definedName name="IQ_DISTRIB_CASH_TRUSTS_EST_NUM_ANALYSTS_2MONTH_CIQ" hidden="1">"c24603"</definedName>
    <definedName name="IQ_DISTRIB_CASH_TRUSTS_EST_NUM_ANALYSTS_3MONTH_CIQ" hidden="1">"c24607"</definedName>
    <definedName name="IQ_DISTRIB_CASH_TRUSTS_EST_NUM_ANALYSTS_MONTH_CIQ" hidden="1">"c24599"</definedName>
    <definedName name="IQ_DISTRIB_CASH_TRUSTS_EST_TOTAL_REVISED_2MONTH_CIQ" hidden="1">"c24606"</definedName>
    <definedName name="IQ_DISTRIB_CASH_TRUSTS_EST_TOTAL_REVISED_3MONTH_CIQ" hidden="1">"c24610"</definedName>
    <definedName name="IQ_DISTRIB_CASH_TRUSTS_EST_TOTAL_REVISED_MONTH_CIQ" hidden="1">"c24602"</definedName>
    <definedName name="IQ_DISTRIB_CASH_TRUSTS_EST_UP_2MONTH_CIQ" hidden="1">"c24604"</definedName>
    <definedName name="IQ_DISTRIB_CASH_TRUSTS_EST_UP_3MONTH_CIQ" hidden="1">"c24608"</definedName>
    <definedName name="IQ_DISTRIB_CASH_TRUSTS_EST_UP_MONTH_CIQ" hidden="1">"c24600"</definedName>
    <definedName name="IQ_DISTRIB_CASH_TRUSTS_HIGH_EST" hidden="1">"c26913"</definedName>
    <definedName name="IQ_DISTRIB_CASH_TRUSTS_HIGH_EST_CIQ" hidden="1">"c4805"</definedName>
    <definedName name="IQ_DISTRIB_CASH_TRUSTS_LOW_EST" hidden="1">"c26914"</definedName>
    <definedName name="IQ_DISTRIB_CASH_TRUSTS_LOW_EST_CIQ" hidden="1">"c4806"</definedName>
    <definedName name="IQ_DISTRIB_CASH_TRUSTS_MEDIAN_EST" hidden="1">"c26915"</definedName>
    <definedName name="IQ_DISTRIB_CASH_TRUSTS_MEDIAN_EST_CIQ" hidden="1">"c4807"</definedName>
    <definedName name="IQ_DISTRIB_CASH_TRUSTS_NUM_EST" hidden="1">"c26916"</definedName>
    <definedName name="IQ_DISTRIB_CASH_TRUSTS_NUM_EST_CIQ" hidden="1">"c4808"</definedName>
    <definedName name="IQ_DISTRIB_CASH_TRUSTS_STDDEV_EST" hidden="1">"c26917"</definedName>
    <definedName name="IQ_DISTRIB_CASH_TRUSTS_STDDEV_EST_CIQ" hidden="1">"c4819"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INCOME_FHLB_STOCK_THRIFT" hidden="1">"c24754"</definedName>
    <definedName name="IQ_DIVIDEND_INCOME_OTHER_EQUITY_INV_THRIFT" hidden="1">"c24755"</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EST" hidden="1">"c1674"</definedName>
    <definedName name="IQ_DPS_EST_BOTTOM_UP" hidden="1">"c5493"</definedName>
    <definedName name="IQ_DPS_EST_BOTTOM_UP_CIQ" hidden="1">"c12030"</definedName>
    <definedName name="IQ_DPS_EST_CIQ" hidden="1">"c3682"</definedName>
    <definedName name="IQ_DPS_EST_DOWN_2MONTH" hidden="1">"c16345"</definedName>
    <definedName name="IQ_DPS_EST_DOWN_2MONTH_CIQ" hidden="1">"c16657"</definedName>
    <definedName name="IQ_DPS_EST_DOWN_3MONTH" hidden="1">"c16349"</definedName>
    <definedName name="IQ_DPS_EST_DOWN_3MONTH_CIQ" hidden="1">"c16661"</definedName>
    <definedName name="IQ_DPS_EST_DOWN_MONTH" hidden="1">"c16341"</definedName>
    <definedName name="IQ_DPS_EST_DOWN_MONTH_CIQ" hidden="1">"c16653"</definedName>
    <definedName name="IQ_DPS_EST_NOTE" hidden="1">"c17509"</definedName>
    <definedName name="IQ_DPS_EST_NOTE_CIQ" hidden="1">"c17462"</definedName>
    <definedName name="IQ_DPS_EST_NUM_ANALYSTS_2MONTH" hidden="1">"c16343"</definedName>
    <definedName name="IQ_DPS_EST_NUM_ANALYSTS_2MONTH_CIQ" hidden="1">"c16655"</definedName>
    <definedName name="IQ_DPS_EST_NUM_ANALYSTS_3MONTH" hidden="1">"c16347"</definedName>
    <definedName name="IQ_DPS_EST_NUM_ANALYSTS_3MONTH_CIQ" hidden="1">"c16659"</definedName>
    <definedName name="IQ_DPS_EST_NUM_ANALYSTS_MONTH" hidden="1">"c16339"</definedName>
    <definedName name="IQ_DPS_EST_NUM_ANALYSTS_MONTH_CIQ" hidden="1">"c16651"</definedName>
    <definedName name="IQ_DPS_EST_TOTAL_REVISED_2MONTH" hidden="1">"c16346"</definedName>
    <definedName name="IQ_DPS_EST_TOTAL_REVISED_2MONTH_CIQ" hidden="1">"c16658"</definedName>
    <definedName name="IQ_DPS_EST_TOTAL_REVISED_3MONTH" hidden="1">"c16350"</definedName>
    <definedName name="IQ_DPS_EST_TOTAL_REVISED_3MONTH_CIQ" hidden="1">"c16662"</definedName>
    <definedName name="IQ_DPS_EST_TOTAL_REVISED_MONTH" hidden="1">"c16342"</definedName>
    <definedName name="IQ_DPS_EST_TOTAL_REVISED_MONTH_CIQ" hidden="1">"c16654"</definedName>
    <definedName name="IQ_DPS_EST_UP_2MONTH" hidden="1">"c16344"</definedName>
    <definedName name="IQ_DPS_EST_UP_2MONTH_CIQ" hidden="1">"c16656"</definedName>
    <definedName name="IQ_DPS_EST_UP_3MONTH" hidden="1">"c16348"</definedName>
    <definedName name="IQ_DPS_EST_UP_3MONTH_CIQ" hidden="1">"c16660"</definedName>
    <definedName name="IQ_DPS_EST_UP_MONTH" hidden="1">"c16340"</definedName>
    <definedName name="IQ_DPS_EST_UP_MONTH_CIQ" hidden="1">"c16652"</definedName>
    <definedName name="IQ_DPS_GUIDANCE" hidden="1">"c4302"</definedName>
    <definedName name="IQ_DPS_HIGH_EST" hidden="1">"c1676"</definedName>
    <definedName name="IQ_DPS_HIGH_EST_CIQ" hidden="1">"c3684"</definedName>
    <definedName name="IQ_DPS_HIGH_GUIDANCE" hidden="1">"c4168"</definedName>
    <definedName name="IQ_DPS_LOW_EST" hidden="1">"c1677"</definedName>
    <definedName name="IQ_DPS_LOW_EST_CIQ" hidden="1">"c3685"</definedName>
    <definedName name="IQ_DPS_LOW_GUIDANCE" hidden="1">"c4208"</definedName>
    <definedName name="IQ_DPS_MEDIAN_EST" hidden="1">"c1675"</definedName>
    <definedName name="IQ_DPS_MEDIAN_EST_CIQ" hidden="1">"c3683"</definedName>
    <definedName name="IQ_DPS_NUM_EST" hidden="1">"c1678"</definedName>
    <definedName name="IQ_DPS_NUM_EST_CIQ" hidden="1">"c3686"</definedName>
    <definedName name="IQ_DPS_STDDEV_EST" hidden="1">"c1679"</definedName>
    <definedName name="IQ_DPS_STDDEV_EST_CIQ" hidden="1">"c3687"</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 hidden="1">"c25791"</definedName>
    <definedName name="IQ_EARNINGS_ANNOUNCE_DATE" hidden="1">"c1649"</definedName>
    <definedName name="IQ_EARNINGS_ANNOUNCE_DATE_CIQ" hidden="1">"c4656"</definedName>
    <definedName name="IQ_EARNINGS_BEFORE_TAXES_AVG_ASSETS_THRIFT" hidden="1">"c25656"</definedName>
    <definedName name="IQ_EARNINGS_CO_FFIEC" hidden="1">"c13032"</definedName>
    <definedName name="IQ_EARNINGS_CO_THRIFT" hidden="1">"c24796"</definedName>
    <definedName name="IQ_EARNINGS_CONT_OPS_HOMEBUILDING_SALES" hidden="1">"c15817"</definedName>
    <definedName name="IQ_EARNINGS_COVERAGE_LOSSES_FFIEC" hidden="1">"c13351"</definedName>
    <definedName name="IQ_EARNINGS_COVERAGE_NET_LOSSES_THRIFT" hidden="1">"c25641"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CIQ" hidden="1">"c16669"</definedName>
    <definedName name="IQ_EBIT_EST_DOWN_3MONTH" hidden="1">"c16361"</definedName>
    <definedName name="IQ_EBIT_EST_DOWN_3MONTH_CIQ" hidden="1">"c16673"</definedName>
    <definedName name="IQ_EBIT_EST_DOWN_MONTH" hidden="1">"c16353"</definedName>
    <definedName name="IQ_EBIT_EST_DOWN_MONTH_CIQ" hidden="1">"c16665"</definedName>
    <definedName name="IQ_EBIT_EST_NOTE" hidden="1">"c17510"</definedName>
    <definedName name="IQ_EBIT_EST_NOTE_CIQ" hidden="1">"c17463"</definedName>
    <definedName name="IQ_EBIT_EST_NUM_ANALYSTS_2MONTH" hidden="1">"c16355"</definedName>
    <definedName name="IQ_EBIT_EST_NUM_ANALYSTS_2MONTH_CIQ" hidden="1">"c16667"</definedName>
    <definedName name="IQ_EBIT_EST_NUM_ANALYSTS_3MONTH" hidden="1">"c16359"</definedName>
    <definedName name="IQ_EBIT_EST_NUM_ANALYSTS_3MONTH_CIQ" hidden="1">"c16671"</definedName>
    <definedName name="IQ_EBIT_EST_NUM_ANALYSTS_MONTH" hidden="1">"c16351"</definedName>
    <definedName name="IQ_EBIT_EST_NUM_ANALYSTS_MONTH_CIQ" hidden="1">"c16663"</definedName>
    <definedName name="IQ_EBIT_EST_TOTAL_REVISED_2MONTH" hidden="1">"c16358"</definedName>
    <definedName name="IQ_EBIT_EST_TOTAL_REVISED_2MONTH_CIQ" hidden="1">"c16670"</definedName>
    <definedName name="IQ_EBIT_EST_TOTAL_REVISED_3MONTH" hidden="1">"c16362"</definedName>
    <definedName name="IQ_EBIT_EST_TOTAL_REVISED_3MONTH_CIQ" hidden="1">"c16674"</definedName>
    <definedName name="IQ_EBIT_EST_TOTAL_REVISED_MONTH" hidden="1">"c16354"</definedName>
    <definedName name="IQ_EBIT_EST_TOTAL_REVISED_MONTH_CIQ" hidden="1">"c16666"</definedName>
    <definedName name="IQ_EBIT_EST_UP_2MONTH" hidden="1">"c16356"</definedName>
    <definedName name="IQ_EBIT_EST_UP_2MONTH_CIQ" hidden="1">"c16668"</definedName>
    <definedName name="IQ_EBIT_EST_UP_3MONTH" hidden="1">"c16360"</definedName>
    <definedName name="IQ_EBIT_EST_UP_3MONTH_CIQ" hidden="1">"c16672"</definedName>
    <definedName name="IQ_EBIT_EST_UP_MONTH" hidden="1">"c16352"</definedName>
    <definedName name="IQ_EBIT_EST_UP_MONTH_CIQ" hidden="1">"c16664"</definedName>
    <definedName name="IQ_EBIT_EXCL_SBC" hidden="1">"c3082"</definedName>
    <definedName name="IQ_EBIT_GUIDANCE" hidden="1">"c4303"</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HIGH_EST" hidden="1">"c4308"</definedName>
    <definedName name="IQ_EBIT_GW_HIGH_EST_CIQ" hidden="1">"c4833"</definedName>
    <definedName name="IQ_EBIT_GW_LOW_EST" hidden="1">"c4309"</definedName>
    <definedName name="IQ_EBIT_GW_LOW_EST_CIQ" hidden="1">"c4834"</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GUIDANCE" hidden="1">"c4172"</definedName>
    <definedName name="IQ_EBIT_HOMEBUILDING_SALES" hidden="1">"c15815"</definedName>
    <definedName name="IQ_EBIT_INT" hidden="1">"c360"</definedName>
    <definedName name="IQ_EBIT_LOW_EST" hidden="1">"c1684"</definedName>
    <definedName name="IQ_EBIT_LOW_EST_CIQ" hidden="1">"c4677"</definedName>
    <definedName name="IQ_EBIT_LOW_GUIDANCE" hidden="1">"c4212"</definedName>
    <definedName name="IQ_EBIT_MARGIN" hidden="1">"c359"</definedName>
    <definedName name="IQ_EBIT_MEDIAN_EST" hidden="1">"c1682"</definedName>
    <definedName name="IQ_EBIT_MEDIAN_EST_CIQ" hidden="1">"c4675"</definedName>
    <definedName name="IQ_EBIT_NUM_EST" hidden="1">"c1685"</definedName>
    <definedName name="IQ_EBIT_NUM_EST_CIQ" hidden="1">"c4678"</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HIGH_EST" hidden="1">"c4322"</definedName>
    <definedName name="IQ_EBIT_SBC_GW_HIGH_EST_CIQ" hidden="1">"c4847"</definedName>
    <definedName name="IQ_EBIT_SBC_GW_LOW_EST" hidden="1">"c4323"</definedName>
    <definedName name="IQ_EBIT_SBC_GW_LOW_EST_CIQ" hidden="1">"c4848"</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LOW_EST" hidden="1">"c4329"</definedName>
    <definedName name="IQ_EBIT_SBC_LOW_EST_CIQ" hidden="1">"c4854"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3MONTH" hidden="1">"c16301"</definedName>
    <definedName name="IQ_EBITDA_EST_DOWN_3MONTH_CIQ" hidden="1">"c16625"</definedName>
    <definedName name="IQ_EBITDA_EST_DOWN_MONTH" hidden="1">"c16293"</definedName>
    <definedName name="IQ_EBITDA_EST_DOWN_MONTH_CIQ" hidden="1">"c16617"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3MONTH" hidden="1">"c16299"</definedName>
    <definedName name="IQ_EBITDA_EST_NUM_ANALYSTS_3MONTH_CIQ" hidden="1">"c16623"</definedName>
    <definedName name="IQ_EBITDA_EST_NUM_ANALYSTS_MONTH" hidden="1">"c16291"</definedName>
    <definedName name="IQ_EBITDA_EST_NUM_ANALYSTS_MONTH_CIQ" hidden="1">"c16615"</definedName>
    <definedName name="IQ_EBITDA_EST_TOTAL_REVISED_2MONTH" hidden="1">"c16298"</definedName>
    <definedName name="IQ_EBITDA_EST_TOTAL_REVISED_2MONTH_CIQ" hidden="1">"c16622"</definedName>
    <definedName name="IQ_EBITDA_EST_TOTAL_REVISED_3MONTH" hidden="1">"c16302"</definedName>
    <definedName name="IQ_EBITDA_EST_TOTAL_REVISED_3MONTH_CIQ" hidden="1">"c16626"</definedName>
    <definedName name="IQ_EBITDA_EST_TOTAL_REVISED_MONTH" hidden="1">"c16294"</definedName>
    <definedName name="IQ_EBITDA_EST_TOTAL_REVISED_MONTH_CIQ" hidden="1">"c16618"</definedName>
    <definedName name="IQ_EBITDA_EST_UP_2MONTH" hidden="1">"c16296"</definedName>
    <definedName name="IQ_EBITDA_EST_UP_2MONTH_CIQ" hidden="1">"c16620"</definedName>
    <definedName name="IQ_EBITDA_EST_UP_3MONTH" hidden="1">"c16300"</definedName>
    <definedName name="IQ_EBITDA_EST_UP_3MONTH_CIQ" hidden="1">"c16624"</definedName>
    <definedName name="IQ_EBITDA_EST_UP_MONTH" hidden="1">"c16292"</definedName>
    <definedName name="IQ_EBITDA_EST_UP_MONTH_CIQ" hidden="1">"c16616"</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GUIDANCE" hidden="1">"c4170"</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HIGH_EST" hidden="1">"c4339"</definedName>
    <definedName name="IQ_EBITDA_SBC_HIGH_EST_CIQ" hidden="1">"c4864"</definedName>
    <definedName name="IQ_EBITDA_SBC_LOW_EST" hidden="1">"c4340"</definedName>
    <definedName name="IQ_EBITDA_SBC_LOW_EST_CIQ" hidden="1">"c4865"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CM" hidden="1">"c378"</definedName>
    <definedName name="IQ_EBT_EXCL" hidden="1">"c379"</definedName>
    <definedName name="IQ_EBT_EXCL_BNK" hidden="1">"c380"</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HOMEBUILDING_SALES" hidden="1">"c15816"</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HIGH_EST" hidden="1">"c4356"</definedName>
    <definedName name="IQ_EBT_SBC_GW_HIGH_EST_CIQ" hidden="1">"c4881"</definedName>
    <definedName name="IQ_EBT_SBC_GW_LOW_EST" hidden="1">"c4357"</definedName>
    <definedName name="IQ_EBT_SBC_GW_LOW_EST_CIQ" hidden="1">"c4882"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LOW_EST" hidden="1">"c4363"</definedName>
    <definedName name="IQ_EBT_SBC_LOW_EST_CIQ" hidden="1">"c4888"</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THRIFT" hidden="1">"c24794"</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DUCATION_LOANS_THRIFT" hidden="1">"c24861"</definedName>
    <definedName name="IQ_EFFECT_SPECIAL_CHARGE" hidden="1">"c1595"</definedName>
    <definedName name="IQ_EFFECT_TAX_RATE" hidden="1">"c1899"</definedName>
    <definedName name="IQ_EFFECTIVE_DATE" hidden="1">"c8966"</definedName>
    <definedName name="IQ_EFFECTIVE_TAX_ACT_OR_EST" hidden="1">"c18266"</definedName>
    <definedName name="IQ_EFFECTIVE_TAX_ACT_OR_EST_CIQ" hidden="1">"c18272"</definedName>
    <definedName name="IQ_EFFECTIVE_TAX_EST" hidden="1">"c18113"</definedName>
    <definedName name="IQ_EFFECTIVE_TAX_EST_CIQ" hidden="1">"c18181"</definedName>
    <definedName name="IQ_EFFECTIVE_TAX_EST_NOTE" hidden="1">"c18234"</definedName>
    <definedName name="IQ_EFFECTIVE_TAX_EST_NOTE_CIQ" hidden="1">"c18241"</definedName>
    <definedName name="IQ_EFFECTIVE_TAX_GUIDANCE" hidden="1">"c18403"</definedName>
    <definedName name="IQ_EFFECTIVE_TAX_HIGH_EST" hidden="1">"c18133"</definedName>
    <definedName name="IQ_EFFECTIVE_TAX_HIGH_EST_CIQ" hidden="1">"c18195"</definedName>
    <definedName name="IQ_EFFECTIVE_TAX_HIGH_GUIDANCE" hidden="1">"c18404"</definedName>
    <definedName name="IQ_EFFECTIVE_TAX_LOW_EST" hidden="1">"c18143"</definedName>
    <definedName name="IQ_EFFECTIVE_TAX_LOW_EST_CIQ" hidden="1">"c18202"</definedName>
    <definedName name="IQ_EFFECTIVE_TAX_LOW_GUIDANCE" hidden="1">"c18405"</definedName>
    <definedName name="IQ_EFFECTIVE_TAX_MEDIAN_EST" hidden="1">"c18123"</definedName>
    <definedName name="IQ_EFFECTIVE_TAX_MEDIAN_EST_CIQ" hidden="1">"c18188"</definedName>
    <definedName name="IQ_EFFECTIVE_TAX_NUM_EST" hidden="1">"c18163"</definedName>
    <definedName name="IQ_EFFECTIVE_TAX_NUM_EST_CIQ" hidden="1">"c18216"</definedName>
    <definedName name="IQ_EFFECTIVE_TAX_STDDEV_EST" hidden="1">"c18153"</definedName>
    <definedName name="IQ_EFFECTIVE_TAX_STDDEV_EST_CIQ" hidden="1">"c18209"</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DING_BALANCE_GVA_THRIFT" hidden="1">"c25097"</definedName>
    <definedName name="IQ_ENDING_BALANCE_SVA_THRIFT" hidden="1">"c25104"</definedName>
    <definedName name="IQ_ENDING_BALANCE_TVA_THRIFT" hidden="1">"c25111"</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 hidden="1">"c5489"</definedName>
    <definedName name="IQ_EPS_EST_BOTTOM_UP_CIQ" hidden="1">"c12026"</definedName>
    <definedName name="IQ_EPS_EST_CIQ" hidden="1">"c4994"</definedName>
    <definedName name="IQ_EPS_EST_DOWN_2MONTH" hidden="1">"c16309"</definedName>
    <definedName name="IQ_EPS_EST_DOWN_2MONTH_CIQ" hidden="1">"c16633"</definedName>
    <definedName name="IQ_EPS_EST_DOWN_3MONTH" hidden="1">"c16313"</definedName>
    <definedName name="IQ_EPS_EST_DOWN_3MONTH_CIQ" hidden="1">"c16637"</definedName>
    <definedName name="IQ_EPS_EST_DOWN_MONTH" hidden="1">"c16305"</definedName>
    <definedName name="IQ_EPS_EST_DOWN_MONTH_CIQ" hidden="1">"c16629"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3MONTH" hidden="1">"c16311"</definedName>
    <definedName name="IQ_EPS_EST_NUM_ANALYSTS_3MONTH_CIQ" hidden="1">"c16635"</definedName>
    <definedName name="IQ_EPS_EST_NUM_ANALYSTS_MONTH" hidden="1">"c16303"</definedName>
    <definedName name="IQ_EPS_EST_NUM_ANALYSTS_MONTH_CIQ" hidden="1">"c16627"</definedName>
    <definedName name="IQ_EPS_EST_TOTAL_REVISED_2MONTH" hidden="1">"c16310"</definedName>
    <definedName name="IQ_EPS_EST_TOTAL_REVISED_2MONTH_CIQ" hidden="1">"c16634"</definedName>
    <definedName name="IQ_EPS_EST_TOTAL_REVISED_3MONTH" hidden="1">"c16314"</definedName>
    <definedName name="IQ_EPS_EST_TOTAL_REVISED_3MONTH_CIQ" hidden="1">"c16638"</definedName>
    <definedName name="IQ_EPS_EST_TOTAL_REVISED_MONTH" hidden="1">"c16306"</definedName>
    <definedName name="IQ_EPS_EST_TOTAL_REVISED_MONTH_CIQ" hidden="1">"c16630"</definedName>
    <definedName name="IQ_EPS_EST_UP_2MONTH" hidden="1">"c16308"</definedName>
    <definedName name="IQ_EPS_EST_UP_2MONTH_CIQ" hidden="1">"c16632"</definedName>
    <definedName name="IQ_EPS_EST_UP_3MONTH" hidden="1">"c16312"</definedName>
    <definedName name="IQ_EPS_EST_UP_3MONTH_CIQ" hidden="1">"c16636"</definedName>
    <definedName name="IQ_EPS_EST_UP_MONTH" hidden="1">"c16304"</definedName>
    <definedName name="IQ_EPS_EST_UP_MONTH_CIQ" hidden="1">"c16628"</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ROWTH_GUIDANCE" hidden="1">"c13495"</definedName>
    <definedName name="IQ_EPS_GROWTH_HIGH_GUIDANCE" hidden="1">"c13496"</definedName>
    <definedName name="IQ_EPS_GROWTH_LOW_GUIDANCE" hidden="1">"c13497"</definedName>
    <definedName name="IQ_EPS_GW_ACT_OR_EST" hidden="1">"c2223"</definedName>
    <definedName name="IQ_EPS_GW_ACT_OR_EST_CIQ" hidden="1">"c5066"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3MONTH" hidden="1">"c16469"</definedName>
    <definedName name="IQ_EPS_GW_EST_DOWN_3MONTH_CIQ" hidden="1">"c16757"</definedName>
    <definedName name="IQ_EPS_GW_EST_DOWN_MONTH" hidden="1">"c16461"</definedName>
    <definedName name="IQ_EPS_GW_EST_DOWN_MONTH_CIQ" hidden="1">"c16749"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3MONTH" hidden="1">"c16467"</definedName>
    <definedName name="IQ_EPS_GW_EST_NUM_ANALYSTS_3MONTH_CIQ" hidden="1">"c16755"</definedName>
    <definedName name="IQ_EPS_GW_EST_NUM_ANALYSTS_MONTH" hidden="1">"c16459"</definedName>
    <definedName name="IQ_EPS_GW_EST_NUM_ANALYSTS_MONTH_CIQ" hidden="1">"c16747"</definedName>
    <definedName name="IQ_EPS_GW_EST_TOTAL_REVISED_2MONTH" hidden="1">"c16466"</definedName>
    <definedName name="IQ_EPS_GW_EST_TOTAL_REVISED_2MONTH_CIQ" hidden="1">"c16754"</definedName>
    <definedName name="IQ_EPS_GW_EST_TOTAL_REVISED_3MONTH" hidden="1">"c16470"</definedName>
    <definedName name="IQ_EPS_GW_EST_TOTAL_REVISED_3MONTH_CIQ" hidden="1">"c16758"</definedName>
    <definedName name="IQ_EPS_GW_EST_TOTAL_REVISED_MONTH" hidden="1">"c16462"</definedName>
    <definedName name="IQ_EPS_GW_EST_TOTAL_REVISED_MONTH_CIQ" hidden="1">"c16750"</definedName>
    <definedName name="IQ_EPS_GW_EST_UP_2MONTH" hidden="1">"c16464"</definedName>
    <definedName name="IQ_EPS_GW_EST_UP_2MONTH_CIQ" hidden="1">"c16752"</definedName>
    <definedName name="IQ_EPS_GW_EST_UP_3MONTH" hidden="1">"c16468"</definedName>
    <definedName name="IQ_EPS_GW_EST_UP_3MONTH_CIQ" hidden="1">"c16756"</definedName>
    <definedName name="IQ_EPS_GW_EST_UP_MONTH" hidden="1">"c16460"</definedName>
    <definedName name="IQ_EPS_GW_EST_UP_MONTH_CIQ" hidden="1">"c16748"</definedName>
    <definedName name="IQ_EPS_GW_GUIDANCE" hidden="1">"c4372"</definedName>
    <definedName name="IQ_EPS_GW_HIGH_EST" hidden="1">"c1739"</definedName>
    <definedName name="IQ_EPS_GW_HIGH_EST_CIQ" hidden="1">"c4725"</definedName>
    <definedName name="IQ_EPS_GW_HIGH_GUIDANCE" hidden="1">"c4373"</definedName>
    <definedName name="IQ_EPS_GW_LOW_EST" hidden="1">"c1740"</definedName>
    <definedName name="IQ_EPS_GW_LOW_EST_CIQ" hidden="1">"c4726"</definedName>
    <definedName name="IQ_EPS_GW_LOW_GUIDANCE" hidden="1">"c4206"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3MONTH" hidden="1">"c16481"</definedName>
    <definedName name="IQ_EPS_REPORTED_EST_DOWN_3MONTH_CIQ" hidden="1">"c16769"</definedName>
    <definedName name="IQ_EPS_REPORTED_EST_DOWN_MONTH" hidden="1">"c16473"</definedName>
    <definedName name="IQ_EPS_REPORTED_EST_DOWN_MONTH_CIQ" hidden="1">"c16761"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3MONTH" hidden="1">"c16479"</definedName>
    <definedName name="IQ_EPS_REPORTED_EST_NUM_ANALYSTS_3MONTH_CIQ" hidden="1">"c16767"</definedName>
    <definedName name="IQ_EPS_REPORTED_EST_NUM_ANALYSTS_MONTH" hidden="1">"c16471"</definedName>
    <definedName name="IQ_EPS_REPORTED_EST_NUM_ANALYSTS_MONTH_CIQ" hidden="1">"c16759"</definedName>
    <definedName name="IQ_EPS_REPORTED_EST_TOTAL_REVISED_2MONTH" hidden="1">"c16478"</definedName>
    <definedName name="IQ_EPS_REPORTED_EST_TOTAL_REVISED_2MONTH_CIQ" hidden="1">"c16766"</definedName>
    <definedName name="IQ_EPS_REPORTED_EST_TOTAL_REVISED_3MONTH" hidden="1">"c16482"</definedName>
    <definedName name="IQ_EPS_REPORTED_EST_TOTAL_REVISED_3MONTH_CIQ" hidden="1">"c16770"</definedName>
    <definedName name="IQ_EPS_REPORTED_EST_TOTAL_REVISED_MONTH" hidden="1">"c16474"</definedName>
    <definedName name="IQ_EPS_REPORTED_EST_TOTAL_REVISED_MONTH_CIQ" hidden="1">"c16762"</definedName>
    <definedName name="IQ_EPS_REPORTED_EST_UP_2MONTH" hidden="1">"c16476"</definedName>
    <definedName name="IQ_EPS_REPORTED_EST_UP_2MONTH_CIQ" hidden="1">"c16764"</definedName>
    <definedName name="IQ_EPS_REPORTED_EST_UP_3MONTH" hidden="1">"c16480"</definedName>
    <definedName name="IQ_EPS_REPORTED_EST_UP_3MONTH_CIQ" hidden="1">"c16768"</definedName>
    <definedName name="IQ_EPS_REPORTED_EST_UP_MONTH" hidden="1">"c16472"</definedName>
    <definedName name="IQ_EPS_REPORTED_EST_UP_MONTH_CIQ" hidden="1">"c16760"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HIGH_EST" hidden="1">"c4382"</definedName>
    <definedName name="IQ_EPS_SBC_GW_HIGH_EST_CIQ" hidden="1">"c4907"</definedName>
    <definedName name="IQ_EPS_SBC_GW_LOW_EST" hidden="1">"c4383"</definedName>
    <definedName name="IQ_EPS_SBC_GW_LOW_EST_CIQ" hidden="1">"c4908"</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LOW_EST" hidden="1">"c4389"</definedName>
    <definedName name="IQ_EPS_SBC_LOW_EST_CIQ" hidden="1">"c4914"</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QUARTERLY_AVG_FFIEC" hidden="1">"c13092"</definedName>
    <definedName name="IQ_EQUITY_ENDING_FFIEC" hidden="1">"c12973"</definedName>
    <definedName name="IQ_EQUITY_INDEX_EXPOSURE_FFIEC" hidden="1">"c13060"</definedName>
    <definedName name="IQ_EQUITY_INV_NOT_CARRIED_FV_ADJUSTED_NCOS_THRIFT" hidden="1">"c25226"</definedName>
    <definedName name="IQ_EQUITY_INV_NOT_CARRIED_FV_SVA_PROVISIONS_TRANSFERS_FROM_GVA_THRIFT" hidden="1">"c25195"</definedName>
    <definedName name="IQ_EQUITY_INV_NOT_SUBJECT_SFAS_NO115_GVA_CHARGE_OFFS_THRIFT" hidden="1">"c25141"</definedName>
    <definedName name="IQ_EQUITY_INV_NOT_SUBJECT_SFAS_NO115_GVA_RECOVERIES_THRIFT" hidden="1">"c25164"</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FV_THRIFT" hidden="1">"c24823"</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CROWS_THRIFT" hidden="1">"c24897"</definedName>
    <definedName name="IQ_ESOP_DEBT" hidden="1">"c1597"</definedName>
    <definedName name="IQ_ESOP_DEBT_GUARANTEED_FFIEC" hidden="1">"c12971"</definedName>
    <definedName name="IQ_ESOP_OVER_TOTAL" hidden="1">"c24734"</definedName>
    <definedName name="IQ_EST_ACT_AFFO_PER_SHARE" hidden="1">"c18250"</definedName>
    <definedName name="IQ_EST_ACT_AFFO_PER_SHARE_CIQ" hidden="1">"c18256"</definedName>
    <definedName name="IQ_EST_ACT_BV" hidden="1">"c5630"</definedName>
    <definedName name="IQ_EST_ACT_BV_CIQ" hidden="1">"c4743"</definedName>
    <definedName name="IQ_EST_ACT_BV_SHARE" hidden="1">"c3549"</definedName>
    <definedName name="IQ_EST_ACT_BV_SHARE_CIQ" hidden="1">"c3806"</definedName>
    <definedName name="IQ_EST_ACT_CAPEX" hidden="1">"c3546"</definedName>
    <definedName name="IQ_EST_ACT_CAPEX_CIQ" hidden="1">"c3813"</definedName>
    <definedName name="IQ_EST_ACT_CASH_EPS" hidden="1">"c5637"</definedName>
    <definedName name="IQ_EST_ACT_CASH_EPS_CIQ" hidden="1">"c18249"</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DA" hidden="1">"c18253"</definedName>
    <definedName name="IQ_EST_ACT_DA_CIQ" hidden="1">"c18259"</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FFECTIVE_TAX" hidden="1">"c18251"</definedName>
    <definedName name="IQ_EST_ACT_EFFECTIVE_TAX_CIQ" hidden="1">"c18257"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CF" hidden="1">"c18255"</definedName>
    <definedName name="IQ_EST_ACT_FCF_CIQ" hidden="1">"c18261"</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GROSS_MARGIN" hidden="1">"c5553"</definedName>
    <definedName name="IQ_EST_ACT_GROSS_MARGIN_CIQ" hidden="1">"c18248"</definedName>
    <definedName name="IQ_EST_ACT_INTEREST_EXP" hidden="1">"c18252"</definedName>
    <definedName name="IQ_EST_ACT_INTEREST_EXP_CIQ" hidden="1">"c18258"</definedName>
    <definedName name="IQ_EST_ACT_MAINT_CAPEX" hidden="1">"c4408"</definedName>
    <definedName name="IQ_EST_ACT_MAINT_CAPEX_CIQ" hidden="1">"c4933"</definedName>
    <definedName name="IQ_EST_ACT_NAV" hidden="1">"c1757"</definedName>
    <definedName name="IQ_EST_ACT_NAV_CIQ" hidden="1">"c18247"</definedName>
    <definedName name="IQ_EST_ACT_NAV_SHARE" hidden="1">"c5608"</definedName>
    <definedName name="IQ_EST_ACT_NAV_SHARE_CIQ" hidden="1">"c12031"</definedName>
    <definedName name="IQ_EST_ACT_NET_DEBT" hidden="1">"c3545"</definedName>
    <definedName name="IQ_EST_ACT_NET_DEBT_CIQ" hidden="1">"c3820"</definedName>
    <definedName name="IQ_EST_ACT_NI" hidden="1">"c1722"</definedName>
    <definedName name="IQ_EST_ACT_NI_CIQ" hidden="1">"c4708"</definedName>
    <definedName name="IQ_EST_ACT_NI_GW" hidden="1">"c1729"</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CIQ" hidden="1">"c3834"</definedName>
    <definedName name="IQ_EST_ACT_RETURN_EQUITY" hidden="1">"c3548"</definedName>
    <definedName name="IQ_EST_ACT_RETURN_EQUITY_CIQ" hidden="1">"c3827"</definedName>
    <definedName name="IQ_EST_ACT_REV" hidden="1">"c2113"</definedName>
    <definedName name="IQ_EST_ACT_REV_CIQ" hidden="1">"c3666"</definedName>
    <definedName name="IQ_EST_ACT_SAME_STORE" hidden="1">"c18254"</definedName>
    <definedName name="IQ_EST_ACT_SAME_STORE_CIQ" hidden="1">"c18260"</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2YR" hidden="1">"c3589"</definedName>
    <definedName name="IQ_EST_CAPEX_GROWTH_2YR_CIQ" hidden="1">"c4973"</definedName>
    <definedName name="IQ_EST_CAPEX_GROWTH_Q_1YR" hidden="1">"c3590"</definedName>
    <definedName name="IQ_EST_CAPEX_GROWTH_Q_1YR_CIQ" hidden="1">"c4974"</definedName>
    <definedName name="IQ_EST_CAPEX_SEQ_GROWTH_Q" hidden="1">"c3591"</definedName>
    <definedName name="IQ_EST_CAPEX_SEQ_GROWTH_Q_CIQ" hidden="1">"c4975"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GROWTH_1YR" hidden="1">"c1774"</definedName>
    <definedName name="IQ_EST_CFPS_GROWTH_1YR_CIQ" hidden="1">"c3709"</definedName>
    <definedName name="IQ_EST_CFPS_GROWTH_2YR" hidden="1">"c1775"</definedName>
    <definedName name="IQ_EST_CFPS_GROWTH_2YR_CIQ" hidden="1">"c3710"</definedName>
    <definedName name="IQ_EST_CFPS_GROWTH_Q_1YR" hidden="1">"c1776"</definedName>
    <definedName name="IQ_EST_CFPS_GROWTH_Q_1YR_CIQ" hidden="1">"c3711"</definedName>
    <definedName name="IQ_EST_CFPS_SEQ_GROWTH_Q" hidden="1">"c1777"</definedName>
    <definedName name="IQ_EST_CFPS_SEQ_GROWTH_Q_CIQ" hidden="1">"c3712"</definedName>
    <definedName name="IQ_EST_CFPS_SURPRISE_PERCENT" hidden="1">"c1872"</definedName>
    <definedName name="IQ_EST_CFPS_SURPRISE_PERCENT_CIQ" hidden="1">"c3724"</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GROWTH_1YR" hidden="1">"c1778"</definedName>
    <definedName name="IQ_EST_DPS_GROWTH_1YR_CIQ" hidden="1">"c3713"</definedName>
    <definedName name="IQ_EST_DPS_GROWTH_2YR" hidden="1">"c1779"</definedName>
    <definedName name="IQ_EST_DPS_GROWTH_2YR_CIQ" hidden="1">"c3714"</definedName>
    <definedName name="IQ_EST_DPS_GROWTH_Q_1YR" hidden="1">"c1780"</definedName>
    <definedName name="IQ_EST_DPS_GROWTH_Q_1YR_CIQ" hidden="1">"c3715"</definedName>
    <definedName name="IQ_EST_DPS_SEQ_GROWTH_Q" hidden="1">"c1781"</definedName>
    <definedName name="IQ_EST_DPS_SEQ_GROWTH_Q_CIQ" hidden="1">"c3716"</definedName>
    <definedName name="IQ_EST_DPS_SURPRISE_PERCENT" hidden="1">"c1874"</definedName>
    <definedName name="IQ_EST_DPS_SURPRISE_PERCENT_CIQ" hidden="1">"c3726"</definedName>
    <definedName name="IQ_EST_EBIT_DIFF" hidden="1">"c1875"</definedName>
    <definedName name="IQ_EST_EBIT_DIFF_CIQ" hidden="1">"c4747"</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2YR" hidden="1">"c4426"</definedName>
    <definedName name="IQ_EST_FFO_GROWTH_2YR_CIQ" hidden="1">"c4951"</definedName>
    <definedName name="IQ_EST_FFO_GROWTH_Q_1YR" hidden="1">"c4427"</definedName>
    <definedName name="IQ_EST_FFO_GROWTH_Q_1YR_CIQ" hidden="1">"c4952"</definedName>
    <definedName name="IQ_EST_FFO_SEQ_GROWTH_Q" hidden="1">"c4428"</definedName>
    <definedName name="IQ_EST_FFO_SEQ_GROWTH_Q_CIQ" hidden="1">"c4953"</definedName>
    <definedName name="IQ_EST_FFO_SHARE_DIFF" hidden="1">"c1869"</definedName>
    <definedName name="IQ_EST_FFO_SHARE_DIFF_CIQ" hidden="1">"c3721"</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GW_DIFF" hidden="1">"c1887"</definedName>
    <definedName name="IQ_EST_NI_GW_DIFF_CIQ" hidden="1">"c4757"</definedName>
    <definedName name="IQ_EST_NI_GW_SURPRISE_PERCENT" hidden="1">"c1888"</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SURPRISE_PERCENT" hidden="1">"c1878"</definedName>
    <definedName name="IQ_EST_OPER_INC_SURPRISE_PERCENT_CIQ" hidden="1">"c12018"</definedName>
    <definedName name="IQ_EST_PRE_TAX_DIFF" hidden="1">"c1879"</definedName>
    <definedName name="IQ_EST_PRE_TAX_DIFF_CIQ" hidden="1">"c4749"</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ESS_ALLOWANCE_LL_LOSSES_THRIFT" hidden="1">"c25078"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AVG_ASSETS_THRIFT" hidden="1">"c25659"</definedName>
    <definedName name="IQ_EXTRAORDINARY_ITEMS_FFIEC" hidden="1">"c13033"</definedName>
    <definedName name="IQ_EXTRAORDINARY_ITEMS_THRIFT" hidden="1">"c24797"</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CF_ACT_OR_EST" hidden="1">"c18270"</definedName>
    <definedName name="IQ_FCF_ACT_OR_EST_CIQ" hidden="1">"c18276"</definedName>
    <definedName name="IQ_FCF_EST" hidden="1">"c18118"</definedName>
    <definedName name="IQ_FCF_EST_CIQ" hidden="1">"c18186"</definedName>
    <definedName name="IQ_FCF_EST_NOTE" hidden="1">"c18239"</definedName>
    <definedName name="IQ_FCF_EST_NOTE_CIQ" hidden="1">"c18246"</definedName>
    <definedName name="IQ_FCF_GUIDANCE" hidden="1">"c18415"</definedName>
    <definedName name="IQ_FCF_HIGH_EST" hidden="1">"c18138"</definedName>
    <definedName name="IQ_FCF_HIGH_EST_CIQ" hidden="1">"c18200"</definedName>
    <definedName name="IQ_FCF_HIGH_GUIDANCE" hidden="1">"c18416"</definedName>
    <definedName name="IQ_FCF_LOW_EST" hidden="1">"c18148"</definedName>
    <definedName name="IQ_FCF_LOW_EST_CIQ" hidden="1">"c18207"</definedName>
    <definedName name="IQ_FCF_LOW_GUIDANCE" hidden="1">"c18417"</definedName>
    <definedName name="IQ_FCF_MEDIAN_EST" hidden="1">"c18128"</definedName>
    <definedName name="IQ_FCF_MEDIAN_EST_CIQ" hidden="1">"c18193"</definedName>
    <definedName name="IQ_FCF_NUM_EST" hidden="1">"c18168"</definedName>
    <definedName name="IQ_FCF_NUM_EST_CIQ" hidden="1">"c18221"</definedName>
    <definedName name="IQ_FCF_STDDEV_EST" hidden="1">"c18158"</definedName>
    <definedName name="IQ_FCF_STDDEV_EST_CIQ" hidden="1">"c18214"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PURCHASED_SEC_SOLD_REPURCHASE_THRIFT" hidden="1">"c24901"</definedName>
    <definedName name="IQ_FED_FUND_SOLD_SEC_PURCHASED_RESELL_FFIEC" hidden="1">"c15488"</definedName>
    <definedName name="IQ_FED_FUND_SOLD_SEC_PURCHASED_RESELL_THRIFT" hidden="1">"c24821"</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PURCHASED_REPOS_TOTAL_ASSETS_THRIFT" hidden="1">"c25702"</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ERAL_FUNDS_PURCHASED_SEC_SOLD_UNDER_AGREEMENTS_REPURCHASE_AMOUNTS_NETTED_THRIFT" hidden="1">"c25528"</definedName>
    <definedName name="IQ_FEDERAL_FUNDS_PURCHASED_SEC_SOLD_UNDER_AGREEMENTS_REPURCHASE_LEVEL_1_THRIFT" hidden="1">"c25524"</definedName>
    <definedName name="IQ_FEDERAL_FUNDS_PURCHASED_SEC_SOLD_UNDER_AGREEMENTS_REPURCHASE_LEVEL_2_THRIFT" hidden="1">"c25525"</definedName>
    <definedName name="IQ_FEDERAL_FUNDS_PURCHASED_SEC_SOLD_UNDER_AGREEMENTS_REPURCHASE_LEVEL_3_THRIFT" hidden="1">"c25526"</definedName>
    <definedName name="IQ_FEDERAL_FUNDS_PURCHASED_SEC_SOLD_UNDER_AGREEMENTS_REPURCHASE_TOTAL_AFTER_NETTING_THRIFT" hidden="1">"c25529"</definedName>
    <definedName name="IQ_FEDERAL_FUNDS_PURCHASED_SEC_SOLD_UNDER_AGREEMENTS_REPURCHASE_TOTAL_BEFORE_NETTING_THRIFT" hidden="1">"c25527"</definedName>
    <definedName name="IQ_FEDERAL_FUNDS_SOLD_SEC_PURCHASED_UNDER_AGREEMENTS_RESELL_AMOUNTS_NETTED_THRIFT" hidden="1">"c25480"</definedName>
    <definedName name="IQ_FEDERAL_FUNDS_SOLD_SEC_PURCHASED_UNDER_AGREEMENTS_RESELL_LEVEL_1_THRIFT" hidden="1">"c25476"</definedName>
    <definedName name="IQ_FEDERAL_FUNDS_SOLD_SEC_PURCHASED_UNDER_AGREEMENTS_RESELL_LEVEL_2_THRIFT" hidden="1">"c25477"</definedName>
    <definedName name="IQ_FEDERAL_FUNDS_SOLD_SEC_PURCHASED_UNDER_AGREEMENTS_RESELL_LEVEL_3_THRIFT" hidden="1">"c25478"</definedName>
    <definedName name="IQ_FEDERAL_FUNDS_SOLD_SEC_PURCHASED_UNDER_AGREEMENTS_RESELL_TOTAL_AFTER_NETTING_THRIFT" hidden="1">"c25481"</definedName>
    <definedName name="IQ_FEDERAL_FUNDS_SOLD_SEC_PURCHASED_UNDER_AGREEMENTS_RESELL_TOTAL_BEFORE_NETTING_THRIFT" hidden="1">"c25479"</definedName>
    <definedName name="IQ_FEDERAL_INC_TAXES_THRIFT" hidden="1">"c24816"</definedName>
    <definedName name="IQ_FEDFUNDS_PURCHASED_RELATED" hidden="1">"c19132"</definedName>
    <definedName name="IQ_FEDFUNDS_SOLD" hidden="1">"c2256"</definedName>
    <definedName name="IQ_FEDFUNDS_SOLD_RELATED" hidden="1">"c19130"</definedName>
    <definedName name="IQ_FEE_INCOME_COMM_LOANS_THRIFT" hidden="1">"c24751"</definedName>
    <definedName name="IQ_FEE_INCOME_CONSUMER_LOANS_THRIFT" hidden="1">"c24752"</definedName>
    <definedName name="IQ_FEE_INCOME_MORTGAGE_LOANS_THRIFT" hidden="1">"c24750"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REIT_EST" hidden="1">"c26918"</definedName>
    <definedName name="IQ_FFO_ADJ_REIT_EST_CIQ" hidden="1">"c4959"</definedName>
    <definedName name="IQ_FFO_ADJ_REIT_EST_DOWN_2MONTH_CIQ" hidden="1">"c24662"</definedName>
    <definedName name="IQ_FFO_ADJ_REIT_EST_DOWN_3MONTH_CIQ" hidden="1">"c24666"</definedName>
    <definedName name="IQ_FFO_ADJ_REIT_EST_DOWN_MONTH_CIQ" hidden="1">"c24658"</definedName>
    <definedName name="IQ_FFO_ADJ_REIT_EST_NOTE_CIQ" hidden="1">"c24649"</definedName>
    <definedName name="IQ_FFO_ADJ_REIT_EST_NUM_ANALYSTS_2MONTH_CIQ" hidden="1">"c24660"</definedName>
    <definedName name="IQ_FFO_ADJ_REIT_EST_NUM_ANALYSTS_3MONTH_CIQ" hidden="1">"c24664"</definedName>
    <definedName name="IQ_FFO_ADJ_REIT_EST_NUM_ANALYSTS_MONTH_CIQ" hidden="1">"c24656"</definedName>
    <definedName name="IQ_FFO_ADJ_REIT_EST_TOTAL_REVISED_2MONTH_CIQ" hidden="1">"c24663"</definedName>
    <definedName name="IQ_FFO_ADJ_REIT_EST_TOTAL_REVISED_3MONTH_CIQ" hidden="1">"c24667"</definedName>
    <definedName name="IQ_FFO_ADJ_REIT_EST_TOTAL_REVISED_MONTH_CIQ" hidden="1">"c24659"</definedName>
    <definedName name="IQ_FFO_ADJ_REIT_EST_UP_2MONTH_CIQ" hidden="1">"c24661"</definedName>
    <definedName name="IQ_FFO_ADJ_REIT_EST_UP_3MONTH_CIQ" hidden="1">"c24665"</definedName>
    <definedName name="IQ_FFO_ADJ_REIT_EST_UP_MONTH_CIQ" hidden="1">"c24657"</definedName>
    <definedName name="IQ_FFO_ADJ_REIT_HIGH_EST" hidden="1">"c26919"</definedName>
    <definedName name="IQ_FFO_ADJ_REIT_HIGH_EST_CIQ" hidden="1">"c4962"</definedName>
    <definedName name="IQ_FFO_ADJ_REIT_LOW_EST" hidden="1">"c26920"</definedName>
    <definedName name="IQ_FFO_ADJ_REIT_LOW_EST_CIQ" hidden="1">"c4963"</definedName>
    <definedName name="IQ_FFO_ADJ_REIT_MEDIAN_EST" hidden="1">"c26921"</definedName>
    <definedName name="IQ_FFO_ADJ_REIT_MEDIAN_EST_CIQ" hidden="1">"c4964"</definedName>
    <definedName name="IQ_FFO_ADJ_REIT_NUM_EST" hidden="1">"c26922"</definedName>
    <definedName name="IQ_FFO_ADJ_REIT_NUM_EST_CIQ" hidden="1">"c4965"</definedName>
    <definedName name="IQ_FFO_ADJ_REIT_STDDEV_EST" hidden="1">"c26923"</definedName>
    <definedName name="IQ_FFO_ADJ_REIT_STDDEV_EST_CIQ" hidden="1">"c4966"</definedName>
    <definedName name="IQ_FFO_ADJ_STDDEV_EST" hidden="1">"c4441"</definedName>
    <definedName name="IQ_FFO_DILUTED" hidden="1">"c16186"</definedName>
    <definedName name="IQ_FFO_EST" hidden="1">"c4445"</definedName>
    <definedName name="IQ_FFO_GUIDANCE" hidden="1">"c4443"</definedName>
    <definedName name="IQ_FFO_HIGH_EST" hidden="1">"c4448"</definedName>
    <definedName name="IQ_FFO_HIGH_GUIDANCE" hidden="1">"c4184"</definedName>
    <definedName name="IQ_FFO_LOW_EST" hidden="1">"c4449"</definedName>
    <definedName name="IQ_FFO_LOW_GUIDANCE" hidden="1">"c4224"</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REIT_EST" hidden="1">"c26924"</definedName>
    <definedName name="IQ_FFO_REIT_EST_CIQ" hidden="1">"c4970"</definedName>
    <definedName name="IQ_FFO_REIT_EST_DOWN_2MONTH_CIQ" hidden="1">"c24643"</definedName>
    <definedName name="IQ_FFO_REIT_EST_DOWN_3MONTH_CIQ" hidden="1">"c24647"</definedName>
    <definedName name="IQ_FFO_REIT_EST_DOWN_MONTH_CIQ" hidden="1">"c24639"</definedName>
    <definedName name="IQ_FFO_REIT_EST_NOTE_CIQ" hidden="1">"c24630"</definedName>
    <definedName name="IQ_FFO_REIT_EST_NUM_ANALYSTS_2MONTH_CIQ" hidden="1">"c24641"</definedName>
    <definedName name="IQ_FFO_REIT_EST_NUM_ANALYSTS_3MONTH_CIQ" hidden="1">"c24645"</definedName>
    <definedName name="IQ_FFO_REIT_EST_NUM_ANALYSTS_MONTH_CIQ" hidden="1">"c24637"</definedName>
    <definedName name="IQ_FFO_REIT_EST_TOTAL_REVISED_2MONTH_CIQ" hidden="1">"c24644"</definedName>
    <definedName name="IQ_FFO_REIT_EST_TOTAL_REVISED_3MONTH_CIQ" hidden="1">"c24648"</definedName>
    <definedName name="IQ_FFO_REIT_EST_TOTAL_REVISED_MONTH_CIQ" hidden="1">"c24640"</definedName>
    <definedName name="IQ_FFO_REIT_EST_UP_2MONTH_CIQ" hidden="1">"c24642"</definedName>
    <definedName name="IQ_FFO_REIT_EST_UP_3MONTH_CIQ" hidden="1">"c24646"</definedName>
    <definedName name="IQ_FFO_REIT_EST_UP_MONTH_CIQ" hidden="1">"c24638"</definedName>
    <definedName name="IQ_FFO_REIT_HIGH_EST" hidden="1">"c26925"</definedName>
    <definedName name="IQ_FFO_REIT_HIGH_EST_CIQ" hidden="1">"c4977"</definedName>
    <definedName name="IQ_FFO_REIT_LOW_EST" hidden="1">"c26926"</definedName>
    <definedName name="IQ_FFO_REIT_LOW_EST_CIQ" hidden="1">"c4978"</definedName>
    <definedName name="IQ_FFO_REIT_MEDIAN_EST" hidden="1">"c26927"</definedName>
    <definedName name="IQ_FFO_REIT_MEDIAN_EST_CIQ" hidden="1">"c4979"</definedName>
    <definedName name="IQ_FFO_REIT_NUM_EST" hidden="1">"c26928"</definedName>
    <definedName name="IQ_FFO_REIT_NUM_EST_CIQ" hidden="1">"c4980"</definedName>
    <definedName name="IQ_FFO_REIT_STDDEV_EST" hidden="1">"c26929"</definedName>
    <definedName name="IQ_FFO_REIT_STDDEV_EST_CIQ" hidden="1">"c4981"</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OWN_2MONTH" hidden="1">"c16585"</definedName>
    <definedName name="IQ_FFO_SHARE_EST_DOWN_2MONTH_CIQ" hidden="1">"c16849"</definedName>
    <definedName name="IQ_FFO_SHARE_EST_DOWN_3MONTH" hidden="1">"c16589"</definedName>
    <definedName name="IQ_FFO_SHARE_EST_DOWN_3MONTH_CIQ" hidden="1">"c16853"</definedName>
    <definedName name="IQ_FFO_SHARE_EST_DOWN_MONTH" hidden="1">"c16581"</definedName>
    <definedName name="IQ_FFO_SHARE_EST_DOWN_MONTH_CIQ" hidden="1">"c16845"</definedName>
    <definedName name="IQ_FFO_SHARE_EST_NUM_ANALYSTS_2MONTH" hidden="1">"c16583"</definedName>
    <definedName name="IQ_FFO_SHARE_EST_NUM_ANALYSTS_2MONTH_CIQ" hidden="1">"c16847"</definedName>
    <definedName name="IQ_FFO_SHARE_EST_NUM_ANALYSTS_3MONTH" hidden="1">"c16587"</definedName>
    <definedName name="IQ_FFO_SHARE_EST_NUM_ANALYSTS_3MONTH_CIQ" hidden="1">"c16851"</definedName>
    <definedName name="IQ_FFO_SHARE_EST_NUM_ANALYSTS_MONTH" hidden="1">"c16579"</definedName>
    <definedName name="IQ_FFO_SHARE_EST_NUM_ANALYSTS_MONTH_CIQ" hidden="1">"c16843"</definedName>
    <definedName name="IQ_FFO_SHARE_EST_TOTAL_REVISED_2MONTH" hidden="1">"c16586"</definedName>
    <definedName name="IQ_FFO_SHARE_EST_TOTAL_REVISED_2MONTH_CIQ" hidden="1">"c16850"</definedName>
    <definedName name="IQ_FFO_SHARE_EST_TOTAL_REVISED_3MONTH" hidden="1">"c16590"</definedName>
    <definedName name="IQ_FFO_SHARE_EST_TOTAL_REVISED_3MONTH_CIQ" hidden="1">"c16854"</definedName>
    <definedName name="IQ_FFO_SHARE_EST_TOTAL_REVISED_MONTH" hidden="1">"c16582"</definedName>
    <definedName name="IQ_FFO_SHARE_EST_TOTAL_REVISED_MONTH_CIQ" hidden="1">"c16846"</definedName>
    <definedName name="IQ_FFO_SHARE_EST_UP_2MONTH" hidden="1">"c16584"</definedName>
    <definedName name="IQ_FFO_SHARE_EST_UP_2MONTH_CIQ" hidden="1">"c16848"</definedName>
    <definedName name="IQ_FFO_SHARE_EST_UP_3MONTH" hidden="1">"c16588"</definedName>
    <definedName name="IQ_FFO_SHARE_EST_UP_3MONTH_CIQ" hidden="1">"c16852"</definedName>
    <definedName name="IQ_FFO_SHARE_EST_UP_MONTH" hidden="1">"c16580"</definedName>
    <definedName name="IQ_FFO_SHARE_EST_UP_MONTH_CIQ" hidden="1">"c16844"</definedName>
    <definedName name="IQ_FFO_SHARE_GUIDANCE" hidden="1">"c4447"</definedName>
    <definedName name="IQ_FFO_SHARE_HIGH_EST" hidden="1">"c419"</definedName>
    <definedName name="IQ_FFO_SHARE_HIGH_EST_CIQ" hidden="1">"c3670"</definedName>
    <definedName name="IQ_FFO_SHARE_HIGH_GUIDANCE" hidden="1">"c4203"</definedName>
    <definedName name="IQ_FFO_SHARE_LOW_EST" hidden="1">"c420"</definedName>
    <definedName name="IQ_FFO_SHARE_LOW_EST_CIQ" hidden="1">"c3671"</definedName>
    <definedName name="IQ_FFO_SHARE_LOW_GUIDANCE" hidden="1">"c4243"</definedName>
    <definedName name="IQ_FFO_SHARE_MEDIAN_EST" hidden="1">"c1665"</definedName>
    <definedName name="IQ_FFO_SHARE_MEDIAN_EST_CIQ" hidden="1">"c3669"</definedName>
    <definedName name="IQ_FFO_SHARE_NUM_EST" hidden="1">"c421"</definedName>
    <definedName name="IQ_FFO_SHARE_NUM_EST_CIQ" hidden="1">"c3672"</definedName>
    <definedName name="IQ_FFO_SHARE_STDDEV_EST" hidden="1">"c422"</definedName>
    <definedName name="IQ_FFO_SHARE_STDDEV_EST_CIQ" hidden="1">"c3673"</definedName>
    <definedName name="IQ_FFO_SHARES_BASIC" hidden="1">"c16185"</definedName>
    <definedName name="IQ_FFO_SHARES_DILUTED" hidden="1">"c16187"</definedName>
    <definedName name="IQ_FFO_STDDEV_EST" hidden="1">"c4452"</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 hidden="1">"c24880"</definedName>
    <definedName name="IQ_FIDUCIARY_ACTIVITIES_INCOME_ADJUSTED_OPERATING_INCOME_THRIFT" hidden="1">"c25689"</definedName>
    <definedName name="IQ_FIDUCIARY_INCOME_OPERATING_INC_FFIEC" hidden="1">"c13383"</definedName>
    <definedName name="IQ_FIDUCIARY_MANAGED_ASSETS_THRIFT" hidden="1">"c25438"</definedName>
    <definedName name="IQ_FIDUCIARY_RELATED_SERVICES_EXP_THRIFT" hidden="1">"c24812"</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 hidden="1">"c25788"</definedName>
    <definedName name="IQ_FIN_DIV_MINORITY_INTEREST" hidden="1">"c25790"</definedName>
    <definedName name="IQ_FIN_DIV_REV" hidden="1">"c437"</definedName>
    <definedName name="IQ_FIN_DIV_ST_DEBT_TOTAL" hidden="1">"c5527"</definedName>
    <definedName name="IQ_FIN_DIV_ST_INVEST" hidden="1">"c6288"</definedName>
    <definedName name="IQ_FIN_INST_UNUSED_FFIEC" hidden="1">"c25860"</definedName>
    <definedName name="IQ_FIN_INSTANCE_ID" hidden="1">"c13921"</definedName>
    <definedName name="IQ_FIN_PERIOD_ID" hidden="1">"c13920"</definedName>
    <definedName name="IQ_FINANCIAL_ASSETS_CARRIED_FV_THROUGH_EARNINGS_THRIFT" hidden="1">"c24931"</definedName>
    <definedName name="IQ_FINANCIAL_ASSETS_HELD_TRADING_PURPOSES_THRIFT" hidden="1">"c24930"</definedName>
    <definedName name="IQ_FINANCIAL_LIABILITIES_CARRIED_FV_THROUGH_EARNINGS_THRIFT" hidden="1">"c24932"</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SCAL_YEAR_END_THRIFT" hidden="1">"c25020"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OUNDATIONS_ENDOWMENT_ACCOUNTS_MANAGED_ASSETS_THRIFT" hidden="1">"c25354"</definedName>
    <definedName name="IQ_FOUNDATIONS_ENDOWMENT_ACCOUNTS_NONMANAGED_ASSETS_THRIFT" hidden="1">"c25375"</definedName>
    <definedName name="IQ_FOUNDATIONS_ENDOWMENT_ACCOUNTS_NUMBER_MANAGED_ACCOUNTS_THRIFT" hidden="1">"c25365"</definedName>
    <definedName name="IQ_FOUNDATIONS_ENDOWMENT_ACCOUNTS_NUMBER_NONMANAGED_ACCOUNTS_THRIFT" hidden="1">"c25387"</definedName>
    <definedName name="IQ_FOUNDATIONS_ENDOWMENTS_INC_THRIFT" hidden="1">"c24807"</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BROKERED_TIME_DEPOSITS_THRIFT" hidden="1">"c25005"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CONTRACT_LIST" hidden="1">"c17682"</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CF" hidden="1">"c455"</definedName>
    <definedName name="IQ_GAIN_ASSETS_CF_BNK" hidden="1">"c456"</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CF" hidden="1">"c480"</definedName>
    <definedName name="IQ_GAIN_INVEST_CF_BNK" hidden="1">"c481"</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BARGAIN_PURCHASES_FFIEC" hidden="1">"c25844"</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_AVAILABLE_SALE_AVG_ASSETS_THRIFT" hidden="1">"c25655"</definedName>
    <definedName name="IQ_GAINS_SEC_HELD_MATURITY_AVG_ASSETS_THRIFT" hidden="1">"c25654"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NERAL_OBLIGATIONS_STATE_LOCAL_GOVERNMENTS_ELIGIBLE_20_PCT_RISK_WEIGHT_THRIFT" hidden="1">"c25059"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INTANGIBLE_ASSETS_THRIFT" hidden="1">"c24887"</definedName>
    <definedName name="IQ_GOODWILL_NET" hidden="1">"c1380"</definedName>
    <definedName name="IQ_GOODWILL_OTHER_INTANGIBLE_ASSETS_ADJUSTED_ASSETS_THRIFT" hidden="1">"c25032"</definedName>
    <definedName name="IQ_GOODWILL_OTHER_INTANGIBLE_ASSETS_T1_THRIFT" hidden="1">"c25023"</definedName>
    <definedName name="IQ_GOODWILL_OTHER_INTANGIBLE_ASSETS_THRIFT" hidden="1">"c24890"</definedName>
    <definedName name="IQ_GOODWILL_OTHER_INTANGIBLES_EXP_THRIFT" hidden="1">"c24791"</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_AVG_LOANS_THRIFT" hidden="1">"c25636"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CIQ" hidden="1">"c18263"</definedName>
    <definedName name="IQ_GROSS_MARGIN_EST" hidden="1">"c5547"</definedName>
    <definedName name="IQ_GROSS_MARGIN_EST_CIQ" hidden="1">"c18110"</definedName>
    <definedName name="IQ_GROSS_MARGIN_EST_DOWN_2MONTH" hidden="1">"c16381"</definedName>
    <definedName name="IQ_GROSS_MARGIN_EST_DOWN_3MONTH" hidden="1">"c16385"</definedName>
    <definedName name="IQ_GROSS_MARGIN_EST_DOWN_MONTH" hidden="1">"c16377"</definedName>
    <definedName name="IQ_GROSS_MARGIN_EST_NOTE_CIQ" hidden="1">"c18230"</definedName>
    <definedName name="IQ_GROSS_MARGIN_EST_NUM_ANALYSTS_2MONTH" hidden="1">"c16379"</definedName>
    <definedName name="IQ_GROSS_MARGIN_EST_NUM_ANALYSTS_3MONTH" hidden="1">"c16383"</definedName>
    <definedName name="IQ_GROSS_MARGIN_EST_NUM_ANALYSTS_MONTH" hidden="1">"c16375"</definedName>
    <definedName name="IQ_GROSS_MARGIN_EST_TOTAL_REVISED_2MONTH" hidden="1">"c16382"</definedName>
    <definedName name="IQ_GROSS_MARGIN_EST_TOTAL_REVISED_3MONTH" hidden="1">"c16386"</definedName>
    <definedName name="IQ_GROSS_MARGIN_EST_TOTAL_REVISED_MONTH" hidden="1">"c16378"</definedName>
    <definedName name="IQ_GROSS_MARGIN_EST_UP_2MONTH" hidden="1">"c16380"</definedName>
    <definedName name="IQ_GROSS_MARGIN_EST_UP_3MONTH" hidden="1">"c16384"</definedName>
    <definedName name="IQ_GROSS_MARGIN_EST_UP_MONTH" hidden="1">"c16376"</definedName>
    <definedName name="IQ_GROSS_MARGIN_GUIDANCE" hidden="1">"c18394"</definedName>
    <definedName name="IQ_GROSS_MARGIN_HIGH_EST" hidden="1">"c5549"</definedName>
    <definedName name="IQ_GROSS_MARGIN_HIGH_EST_CIQ" hidden="1">"c18130"</definedName>
    <definedName name="IQ_GROSS_MARGIN_HIGH_GUIDANCE" hidden="1">"c18395"</definedName>
    <definedName name="IQ_GROSS_MARGIN_LOW_EST" hidden="1">"c5550"</definedName>
    <definedName name="IQ_GROSS_MARGIN_LOW_EST_CIQ" hidden="1">"c18140"</definedName>
    <definedName name="IQ_GROSS_MARGIN_LOW_GUIDANCE" hidden="1">"c18396"</definedName>
    <definedName name="IQ_GROSS_MARGIN_MEDIAN_EST" hidden="1">"c5548"</definedName>
    <definedName name="IQ_GROSS_MARGIN_MEDIAN_EST_CIQ" hidden="1">"c18120"</definedName>
    <definedName name="IQ_GROSS_MARGIN_NUM_EST" hidden="1">"c5551"</definedName>
    <definedName name="IQ_GROSS_MARGIN_NUM_EST_CIQ" hidden="1">"c18160"</definedName>
    <definedName name="IQ_GROSS_MARGIN_STDDEV_EST" hidden="1">"c5552"</definedName>
    <definedName name="IQ_GROSS_MARGIN_STDDEV_EST_CIQ" hidden="1">"c18150"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 hidden="1">"c25280"</definedName>
    <definedName name="IQ_GUARANTEED_PORTION_OTHER_LOANS_LEASES_EXCLUDE_REBOOKED_GNMA_LOANS_NON_ACCRUAL_THRIFT" hidden="1">"c25301"</definedName>
    <definedName name="IQ_GUARTANTEED_PORTION_OTHER_LOANS_LEASES_EXCLUDE_REBOOKED_GNMA_LOANS_DUE_30_89_THRIFT" hidden="1">"c25259"</definedName>
    <definedName name="IQ_GVKEY" hidden="1">"c15590"</definedName>
    <definedName name="IQ_GVKEY_OTHER" hidden="1">"c15633"</definedName>
    <definedName name="IQ_GW" hidden="1">"c530"</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CF" hidden="1">"c1471"</definedName>
    <definedName name="IQ_GW_INTAN_AMORT_CF_BNK" hidden="1">"c1472"</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INSTITUTION_TYPE" hidden="1">"c24729"</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QUITY_ASSETS" hidden="1">"c26966"</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ANS_TOTAL_LOANS_THRIFT" hidden="1">"c25748"</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 hidden="1">"c24860"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_INV_SEC_THRIFT" hidden="1">"c25669"</definedName>
    <definedName name="IQ_HTM_SEC_TIER_1_CAPITAL_THRIFT" hidden="1">"c25629"</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CHARGES_DEBT_EQUITY_SEC_THRIFT" hidden="1">"c24777"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BEFORE_EXTRAORDINARY_ITEMS_AVG_ASSETS_THRIFT" hidden="1">"c25658"</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STATEMENT_AP" hidden="1">"c25877"</definedName>
    <definedName name="IQ_INCOME_STATEMENT_AP_CO" hidden="1">"c25878"</definedName>
    <definedName name="IQ_INCOME_STATEMENT_INDUSTRY" hidden="1">"c25873"</definedName>
    <definedName name="IQ_INCOME_STATEMENT_INDUSTRY_CO" hidden="1">"c25874"</definedName>
    <definedName name="IQ_INCOME_STATEMENT_STANDARD" hidden="1">"c25875"</definedName>
    <definedName name="IQ_INCOME_STATEMENT_STANDARD_CO" hidden="1">"c25876"</definedName>
    <definedName name="IQ_INCOME_TAX_FOREIGN_FFIEC" hidden="1">"c15391"</definedName>
    <definedName name="IQ_INCOME_TAXES_FFIEC" hidden="1">"c13030"</definedName>
    <definedName name="IQ_INCOME_TAXES_PRETAX_NET_OPERATING_INCOME_THRIFT" hidden="1">"c25693"</definedName>
    <definedName name="IQ_INCOME_TAXES_THRIFT" hidden="1">"c24795"</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SHARE_EST" hidden="1">"c18117"</definedName>
    <definedName name="IQ_INDUSTRY_NAV_SHARE_EST_CIQ" hidden="1">"c18185"</definedName>
    <definedName name="IQ_INDUSTRY_NAV_SHARE_EST_NOTE" hidden="1">"c18238"</definedName>
    <definedName name="IQ_INDUSTRY_NAV_SHARE_EST_NOTE_CIQ" hidden="1">"c18245"</definedName>
    <definedName name="IQ_INDUSTRY_NAV_SHARE_HIGH_EST" hidden="1">"c18137"</definedName>
    <definedName name="IQ_INDUSTRY_NAV_SHARE_HIGH_EST_CIQ" hidden="1">"c18199"</definedName>
    <definedName name="IQ_INDUSTRY_NAV_SHARE_LOW_EST" hidden="1">"c18147"</definedName>
    <definedName name="IQ_INDUSTRY_NAV_SHARE_LOW_EST_CIQ" hidden="1">"c18206"</definedName>
    <definedName name="IQ_INDUSTRY_NAV_SHARE_MEDIAN_EST" hidden="1">"c18127"</definedName>
    <definedName name="IQ_INDUSTRY_NAV_SHARE_MEDIAN_EST_CIQ" hidden="1">"c18192"</definedName>
    <definedName name="IQ_INDUSTRY_NAV_SHARE_NUM_EST" hidden="1">"c18167"</definedName>
    <definedName name="IQ_INDUSTRY_NAV_SHARE_NUM_EST_CIQ" hidden="1">"c18220"</definedName>
    <definedName name="IQ_INDUSTRY_NAV_SHARE_STDDEV_EST" hidden="1">"c18157"</definedName>
    <definedName name="IQ_INDUSTRY_NAV_SHARE_STDDEV_EST_CIQ" hidden="1">"c18213"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"c24737"</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"c24738"</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SURED_GUARANTEED_AGENCY_US_SPONSORED_ENTERPRISE_THRIFT" hidden="1">"c24830"</definedName>
    <definedName name="IQ_INT_ADVANCES_FHLB_THRIFT" hidden="1">"c24759"</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COMM_LOANS_LEASES_THRIFT" hidden="1">"c24748"</definedName>
    <definedName name="IQ_INT_CONSUMER_LOANS_LEASES_THRIFT" hidden="1">"c24749"</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EPOSITS_INV_SEC_THRIFT" hidden="1">"c24745"</definedName>
    <definedName name="IQ_INT_DEPOSITS_THRIFT" hidden="1">"c24757"</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ARNING_DEPOSITS_FHLBS_THRIFT" hidden="1">"c24819"</definedName>
    <definedName name="IQ_INT_ESCROWS_THRIFT" hidden="1">"c24758"</definedName>
    <definedName name="IQ_INT_EXP_AVG_ASSETS_FFIEC" hidden="1">"c13357"</definedName>
    <definedName name="IQ_INT_EXP_AVG_ASSETS_THRIFT" hidden="1">"c25648"</definedName>
    <definedName name="IQ_INT_EXP_AVG_EARNING_ASSETS_THRIFT" hidden="1">"c25667"</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FULLY_INSURED_BROKERED_DEPOSITS_THRIFT" hidden="1">"c24982"</definedName>
    <definedName name="IQ_INT_EXP_INCL_CAP" hidden="1">"c2988"</definedName>
    <definedName name="IQ_INT_EXP_INS" hidden="1">"c589"</definedName>
    <definedName name="IQ_INT_EXP_LTD" hidden="1">"c2086"</definedName>
    <definedName name="IQ_INT_EXP_OTHER_BROKERED_DEPOSITS_THRIFT" hidden="1">"c24983"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CM"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AVG_ASSETS_THRIFT" hidden="1">"c25647"</definedName>
    <definedName name="IQ_INT_INCOME_AVG_EARNING_ASSETS_THRIFT" hidden="1">"c25666"</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 hidden="1">"c24746"</definedName>
    <definedName name="IQ_INT_MORTGAGE_COLLATERALIZED_SEC_THRIFT" hidden="1">"c24761"</definedName>
    <definedName name="IQ_INT_MORTGAGE_LOANS_THRIFT" hidden="1">"c24747"</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ONLY_STRIP_RECEIVABLES_OTHER_INSTRUMENTS_THRIFT" hidden="1">"c24891"</definedName>
    <definedName name="IQ_INT_OTHER_BORROWINGS_THRIFT" hidden="1">"c24762"</definedName>
    <definedName name="IQ_INT_RATE_EXPOSURE_FFIEC" hidden="1">"c13058"</definedName>
    <definedName name="IQ_INT_RATE_SPREAD" hidden="1">"c604"</definedName>
    <definedName name="IQ_INT_SAVINGS_DEPOSITS_MMDA_DOM_FFIEC" hidden="1">"c15364"</definedName>
    <definedName name="IQ_INT_SUB_DEBT_THRIFT" hidden="1">"c24760"</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_YIELD_DEPOSITS_INV_SEC_THRIFT" hidden="1">"c25679"</definedName>
    <definedName name="IQ_INT_YIELD_MBS_THRIFT" hidden="1">"c25678"</definedName>
    <definedName name="IQ_INTANGIBLE_ASSETS_ADJUSTED_ASSETS_THRIFT" hidden="1">"c25036"</definedName>
    <definedName name="IQ_INTANGIBLE_ASSETS_T1_THRIFT" hidden="1">"c25027"</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ALL_OTHER_ACCOUNTS_THRIFT" hidden="1">"c25424"</definedName>
    <definedName name="IQ_INTEREST_BEARING_DEPOSITS_EMPLOYEE_BENEFIT_RETIREMENT_RELATED_ACCOUNTS_THRIFT" hidden="1">"c25408"</definedName>
    <definedName name="IQ_INTEREST_BEARING_DEPOSITS_PERSONAL_TRUST_AGENCY_INV_MANAGEMENT_AGENCY_ACCOUNTS_THRIFT_THRIFT" hidden="1">"c25392"</definedName>
    <definedName name="IQ_INTEREST_BEARING_TRANS_DOM_QUARTERLY_AVG_FFIEC" hidden="1">"c15484"</definedName>
    <definedName name="IQ_INTEREST_CASH_DEPOSITS" hidden="1">"c2255"</definedName>
    <definedName name="IQ_INTEREST_CREDITED_DEPOSITS_THRIFT" hidden="1">"c25344"</definedName>
    <definedName name="IQ_INTEREST_EXP" hidden="1">"c618"</definedName>
    <definedName name="IQ_INTEREST_EXP_ACT_OR_EST" hidden="1">"c18267"</definedName>
    <definedName name="IQ_INTEREST_EXP_ACT_OR_EST_CIQ" hidden="1">"c18273"</definedName>
    <definedName name="IQ_INTEREST_EXP_EST" hidden="1">"c18114"</definedName>
    <definedName name="IQ_INTEREST_EXP_EST_CIQ" hidden="1">"c18182"</definedName>
    <definedName name="IQ_INTEREST_EXP_EST_NOTE" hidden="1">"c18235"</definedName>
    <definedName name="IQ_INTEREST_EXP_EST_NOTE_CIQ" hidden="1">"c18242"</definedName>
    <definedName name="IQ_INTEREST_EXP_GUIDANCE" hidden="1">"c18406"</definedName>
    <definedName name="IQ_INTEREST_EXP_HIGH_EST" hidden="1">"c18134"</definedName>
    <definedName name="IQ_INTEREST_EXP_HIGH_EST_CIQ" hidden="1">"c18196"</definedName>
    <definedName name="IQ_INTEREST_EXP_HIGH_GUIDANCE" hidden="1">"c18407"</definedName>
    <definedName name="IQ_INTEREST_EXP_LOW_EST" hidden="1">"c18144"</definedName>
    <definedName name="IQ_INTEREST_EXP_LOW_EST_CIQ" hidden="1">"c18203"</definedName>
    <definedName name="IQ_INTEREST_EXP_LOW_GUIDANCE" hidden="1">"c18408"</definedName>
    <definedName name="IQ_INTEREST_EXP_MEDIAN_EST" hidden="1">"c18124"</definedName>
    <definedName name="IQ_INTEREST_EXP_MEDIAN_EST_CIQ" hidden="1">"c18189"</definedName>
    <definedName name="IQ_INTEREST_EXP_NET" hidden="1">"c1450"</definedName>
    <definedName name="IQ_INTEREST_EXP_NON" hidden="1">"c1383"</definedName>
    <definedName name="IQ_INTEREST_EXP_NUM_EST" hidden="1">"c18164"</definedName>
    <definedName name="IQ_INTEREST_EXP_NUM_EST_CIQ" hidden="1">"c18217"</definedName>
    <definedName name="IQ_INTEREST_EXP_STDDEV_EST" hidden="1">"c18154"</definedName>
    <definedName name="IQ_INTEREST_EXP_STDDEV_EST_CIQ" hidden="1">"c18210"</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TRACO_INC_CREDITS_FIDUCIARY_RELATED_SERVICES_THRIFT" hidden="1">"c24814"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 hidden="1">"c25433"</definedName>
    <definedName name="IQ_INV_IN_UNREGISTERED_FUNDS_PRIVATE_EQUITY_INV_EMPLOYEE_BENEFIT_RETIREMENT_RELATED_ACCOUNTS_THRIFT" hidden="1">"c25417"</definedName>
    <definedName name="IQ_INV_IN_UNREGISTERED_FUNDS_PRIVATE_EQUITY_INV_PERSONAL_TRUST_AGENCY_INV_MANAGEMENT_ACCOUNTS_THRIFT" hidden="1">"c25401"</definedName>
    <definedName name="IQ_INV_MANAGEMENT_INV_ADVISORY_AGENCY_ACCOUNTS_GROSS_LOSSES_MANAGED_ACCOUNTS_THRIFT" hidden="1">"c25463"</definedName>
    <definedName name="IQ_INV_MANAGEMENT_INV_ADVISORY_AGENCY_ACCOUNTS_GROSS_LOSSES_NONMANAGED_ACCOUNTS_THRIFT" hidden="1">"c25468"</definedName>
    <definedName name="IQ_INV_MANAGEMENT_INV_ADVISORY_AGENCY_ACCOUNTS_MANAGED_ASSETS_THRIFT" hidden="1">"c25353"</definedName>
    <definedName name="IQ_INV_MANAGEMENT_INV_ADVISORY_AGENCY_ACCOUNTS_NONMANAGED_ASSETS_THRIFT" hidden="1">"c25374"</definedName>
    <definedName name="IQ_INV_MANAGEMENT_INV_ADVISORY_AGENCY_ACCOUNTS_NUMBER_MANAGED_ACCOUNTS_THRIFT" hidden="1">"c25364"</definedName>
    <definedName name="IQ_INV_MANAGEMENT_INV_ADVISORY_AGENCY_ACCOUNTS_NUMBER_NONMANAGED_ACCOUNTS_THRIFT" hidden="1">"c25386"</definedName>
    <definedName name="IQ_INV_MANAGEMENT_INV_ADVISORY_AGENCY_ACCOUNTS_RECOVERIES_THRIFT" hidden="1">"c25473"</definedName>
    <definedName name="IQ_INV_METHOD" hidden="1">"c621"</definedName>
    <definedName name="IQ_INV_MGMT_ADVISORY_AGENCY_ACCOUNTS_INC_THRIFT" hidden="1">"c24806"</definedName>
    <definedName name="IQ_INV_NONCONTROLLING_INTERESTS_IN_SUBS_T1_THRIFT" hidden="1">"c25022"</definedName>
    <definedName name="IQ_INV_REL_ID" hidden="1">"c15220"</definedName>
    <definedName name="IQ_INV_REL_NAME" hidden="1">"c15219"</definedName>
    <definedName name="IQ_INV_SEC_TOTAL_ASSETS_THRIFT" hidden="1">"c25697"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GREATER_THAN_100000_INCLUDED_IN_TIME_DEPOSITS_THRIFT" hidden="1">"c25004"</definedName>
    <definedName name="IQ_IRA_KEOGH_ACCOUNTS_THRIFT" hidden="1">"c24994"</definedName>
    <definedName name="IQ_IRAS_HSAS_SIMILAR_ACCOUNTS_MANAGED_ASSETS_THRIFT" hidden="1">"c25351"</definedName>
    <definedName name="IQ_IRAS_HSAS_SIMILAR_ACCOUNTS_NONMANAGED_ASSETS_THRIFT" hidden="1">"c25372"</definedName>
    <definedName name="IQ_IRAS_HSAS_SIMILAR_ACCOUNTS_NUMBER_MANAGED_ACCOUNTS_THRIFT" hidden="1">"c25362"</definedName>
    <definedName name="IQ_IRAS_HSAS_SIMILAR_ACCOUNTS_NUMBER_NONMANAGED_ACCOUNTS_THRIFT" hidden="1">"c25384"</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FNMA_FHLMC_GNMA_THRIFT" hidden="1">"c24833"</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 hidden="1">"c25442"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KEY_PERSON_LIFE_INSURANCE_THRIFT" hidden="1">"c24885"</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LOANS_IN_PROCESS_FORECLOSURE_THRIFT" hidden="1">"c25309"</definedName>
    <definedName name="IQ_LAND_LOANS_TOTAL_LOANS_THRIFT" hidden="1">"c25747"</definedName>
    <definedName name="IQ_LAND_MINERAL_RIGHTS_TO_PPE_GROSS_COAL" hidden="1">"c15949"</definedName>
    <definedName name="IQ_LAND_MINERAL_RIGHTS_TO_PPE_NET_COAL" hidden="1">"c15950"</definedName>
    <definedName name="IQ_LAND_PML_ADJUSTED_NCOS_TOTAL_THRIFT" hidden="1">"c25208"</definedName>
    <definedName name="IQ_LAND_PML_GVA_CHARGE_OFFS_THRIFT" hidden="1">"c25123"</definedName>
    <definedName name="IQ_LAND_PML_GVA_RECOVERIES_THRIFT" hidden="1">"c25154"</definedName>
    <definedName name="IQ_LAND_PML_SVA_PROVISIONS_TRANSFERS_FROM_GVA_TOTAL_THRIFT" hidden="1">"c25177"</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CEIVABLES_THRIFT" hidden="1">"c24857"</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EXP_THRIFT" hidden="1">"c24789"</definedName>
    <definedName name="IQ_LEGAL_FEES_FFIEC" hidden="1">"c13052"</definedName>
    <definedName name="IQ_LEGAL_SETTLE" hidden="1">"c647"</definedName>
    <definedName name="IQ_LEGAL_SETTLE_BNK" hidden="1">"c648"</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TTERS_CREDIT_THRIFT" hidden="1">"c25612"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_LIQUID_ASSETS_THRIFT" hidden="1">"c25626"</definedName>
    <definedName name="IQ_LIQUID_ASSETS_NONCORE_FUNDING_FFIEC" hidden="1">"c13339"</definedName>
    <definedName name="IQ_LIQUID_ASSETS_TOTAL_ASSETS_THRIFT" hidden="1">"c25696"</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L_ALLOWANCE_GROSS_LOANS_THRIFT" hidden="1">"c25637"</definedName>
    <definedName name="IQ_LL_ALLOWANCE_NET_LOANS_LOSSES_THRIFT" hidden="1">"c25642"</definedName>
    <definedName name="IQ_LL_ALLOWANCE_NONACCRUAL_ASSETS_THRIFT" hidden="1">"c25638"</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ALLOWANCE_PAST_DUE_NONACCRUAL_LOANS_THRIFT" hidden="1">"c25643"</definedName>
    <definedName name="IQ_LOAN_LEASE_RECEIV" hidden="1">"c657"</definedName>
    <definedName name="IQ_LOAN_LOSS" hidden="1">"c1386"</definedName>
    <definedName name="IQ_LOAN_LOSS_ALLOWANCE_GROSS_LOANS_THRIFT" hidden="1">"c25736"</definedName>
    <definedName name="IQ_LOAN_LOSS_ALLOWANCE_NON_PERF_ASSETS_FFIEC" hidden="1">"c13912"</definedName>
    <definedName name="IQ_LOAN_LOSS_PROVISION_FOREIGN_FFIEC" hidden="1">"c15382"</definedName>
    <definedName name="IQ_LOAN_LOSSES_AVERAGE_LOANS_FFIEC" hidden="1">"c13350"</definedName>
    <definedName name="IQ_LOAN_RECOVERIES_AVG_LOANS_THRIFT" hidden="1">"c25644"</definedName>
    <definedName name="IQ_LOAN_SERVICE_REV" hidden="1">"c658"</definedName>
    <definedName name="IQ_LOAN_SERVICING_FEES_THRIFT" hidden="1">"c24790"</definedName>
    <definedName name="IQ_LOANS_AGRICULTURAL_PROD_LL_REC_FFIEC" hidden="1">"c12886"</definedName>
    <definedName name="IQ_LOANS_CF" hidden="1">"c659"</definedName>
    <definedName name="IQ_LOANS_CF_BNK" hidden="1">"c660"</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LL_REC_DOM_FFIEC" hidden="1">"c25855"</definedName>
    <definedName name="IQ_LOANS_DEP_LL_REC_FFIEC" hidden="1">"c25851"</definedName>
    <definedName name="IQ_LOANS_DEP_OTHER_LL_REC_DOM_FFIEC" hidden="1">"c25854"</definedName>
    <definedName name="IQ_LOANS_DEP_OTHER_LL_REC_FFIEC" hidden="1">"c25850"</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INDIVIDUALS_GROSS_LOANS_THRIFT" hidden="1">"c25733"</definedName>
    <definedName name="IQ_LOANS_INDIVIDUALS_RISK_BASED_CAPITAL_THRIFT" hidden="1">"c25718"</definedName>
    <definedName name="IQ_LOANS_LEASES_AMOUNTS_NETTED_THRIFT" hidden="1">"c25498"</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DUE_30_89_THRIFT" hidden="1">"c25257"</definedName>
    <definedName name="IQ_LOANS_LEASES_HFS_DUE_90_THRIFT" hidden="1">"c25278"</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HFS_NON_ACCRUAL_THRIFT" hidden="1">"c25299"</definedName>
    <definedName name="IQ_LOANS_LEASES_LEVEL_1_FFIEC" hidden="1">"c13217"</definedName>
    <definedName name="IQ_LOANS_LEASES_LEVEL_1_THRIFT" hidden="1">"c25494"</definedName>
    <definedName name="IQ_LOANS_LEASES_LEVEL_2_FFIEC" hidden="1">"c13225"</definedName>
    <definedName name="IQ_LOANS_LEASES_LEVEL_2_THRIFT" hidden="1">"c25495"</definedName>
    <definedName name="IQ_LOANS_LEASES_LEVEL_3_FFIEC" hidden="1">"c13233"</definedName>
    <definedName name="IQ_LOANS_LEASES_LEVEL_3_THRIFT" hidden="1">"c25496"</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EASES_REPORTED_WHOLLY_PARTIALLY_GUARANT_US_GOVT_AGENCY_SPONS_ENTITY_DUE_30_89_THRIFT" hidden="1">"c25258"</definedName>
    <definedName name="IQ_LOANS_LEASES_REPORTED_WHOLLY_PARTIALLY_GUARANT_US_GOVT_AGENCY_SPONS_ENTITY_DUE_90_THRIFT" hidden="1">"c25279"</definedName>
    <definedName name="IQ_LOANS_LEASES_REPORTED_WHOLLY_PARTIALLY_GUARANT_US_GOVT_AGENCY_SPONS_ENTITY_NON_ACCRUAL_THRIFT" hidden="1">"c25300"</definedName>
    <definedName name="IQ_LOANS_LEASES_TOTAL_AFTER_NETTING_THRIFT" hidden="1">"c25499"</definedName>
    <definedName name="IQ_LOANS_LEASES_TOTAL_BEFORE_NETTING_THRIFT" hidden="1">"c25497"</definedName>
    <definedName name="IQ_LOANS_LOC_ASSETS_TOT_FFIEC" hidden="1">"c13441"</definedName>
    <definedName name="IQ_LOANS_PAST_DUE" hidden="1">"c667"</definedName>
    <definedName name="IQ_LOANS_PURCHASE_CARRY_LL_REC_DOM_FFIEC" hidden="1">"c25856"</definedName>
    <definedName name="IQ_LOANS_PURCHASE_CARRY_LL_REC_FFIEC" hidden="1">"c25852"</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_100000_THROUGH_250000_THRIFT" hidden="1">"c24968"</definedName>
    <definedName name="IQ_LOANS_SECURED_FARM_250000_THROUGH_500000_THRIFT" hidden="1">"c24970"</definedName>
    <definedName name="IQ_LOANS_SECURED_FARM_LESS_THAN_EQUAL_100000_THRIFT" hidden="1">"c24966"</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SERVICED_OTHERS_THRIFT" hidden="1">"c24935"</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RECOGNIZED_OCI_FFIEC" hidden="1">"c25847"</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_CIQ" hidden="1">"c4987"</definedName>
    <definedName name="IQ_MAINT_CAPEX_EST" hidden="1">"c26930"</definedName>
    <definedName name="IQ_MAINT_CAPEX_EST_CIQ" hidden="1">"c4986"</definedName>
    <definedName name="IQ_MAINT_CAPEX_EST_DOWN_2MONTH_CIQ" hidden="1">"c24586"</definedName>
    <definedName name="IQ_MAINT_CAPEX_EST_DOWN_3MONTH_CIQ" hidden="1">"c24590"</definedName>
    <definedName name="IQ_MAINT_CAPEX_EST_DOWN_MONTH_CIQ" hidden="1">"c24582"</definedName>
    <definedName name="IQ_MAINT_CAPEX_EST_NOTE_CIQ" hidden="1">"c24573"</definedName>
    <definedName name="IQ_MAINT_CAPEX_EST_NUM_ANALYSTS_2MONTH_CIQ" hidden="1">"c24584"</definedName>
    <definedName name="IQ_MAINT_CAPEX_EST_NUM_ANALYSTS_3MONTH_CIQ" hidden="1">"c24588"</definedName>
    <definedName name="IQ_MAINT_CAPEX_EST_NUM_ANALYSTS_MONTH_CIQ" hidden="1">"c24580"</definedName>
    <definedName name="IQ_MAINT_CAPEX_EST_TOTAL_REVISED_2MONTH_CIQ" hidden="1">"c24587"</definedName>
    <definedName name="IQ_MAINT_CAPEX_EST_TOTAL_REVISED_3MONTH_CIQ" hidden="1">"c24591"</definedName>
    <definedName name="IQ_MAINT_CAPEX_EST_TOTAL_REVISED_MONTH_CIQ" hidden="1">"c24583"</definedName>
    <definedName name="IQ_MAINT_CAPEX_EST_UP_2MONTH_CIQ" hidden="1">"c24585"</definedName>
    <definedName name="IQ_MAINT_CAPEX_EST_UP_3MONTH_CIQ" hidden="1">"c24589"</definedName>
    <definedName name="IQ_MAINT_CAPEX_EST_UP_MONTH_CIQ" hidden="1">"c24581"</definedName>
    <definedName name="IQ_MAINT_CAPEX_GUIDANCE" hidden="1">"c4459"</definedName>
    <definedName name="IQ_MAINT_CAPEX_HIGH_EST" hidden="1">"c26931"</definedName>
    <definedName name="IQ_MAINT_CAPEX_HIGH_EST_CIQ" hidden="1">"c4989"</definedName>
    <definedName name="IQ_MAINT_CAPEX_HIGH_GUIDANCE" hidden="1">"c4197"</definedName>
    <definedName name="IQ_MAINT_CAPEX_LOW_EST" hidden="1">"c26932"</definedName>
    <definedName name="IQ_MAINT_CAPEX_LOW_EST_CIQ" hidden="1">"c4990"</definedName>
    <definedName name="IQ_MAINT_CAPEX_LOW_GUIDANCE" hidden="1">"c4237"</definedName>
    <definedName name="IQ_MAINT_CAPEX_MEDIAN_EST" hidden="1">"c26933"</definedName>
    <definedName name="IQ_MAINT_CAPEX_MEDIAN_EST_CIQ" hidden="1">"c4991"</definedName>
    <definedName name="IQ_MAINT_CAPEX_NUM_EST" hidden="1">"c26934"</definedName>
    <definedName name="IQ_MAINT_CAPEX_NUM_EST_CIQ" hidden="1">"c5001"</definedName>
    <definedName name="IQ_MAINT_CAPEX_STDDEV_EST" hidden="1">"c26935"</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 hidden="1">"c24788"</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MO_LOANS_SOLD_WITH_RECOURSE_120_DAYS_LESS_THRIFT" hidden="1">"c25337"</definedName>
    <definedName name="IQ_MEMO_LOANS_SOLD_WITH_RECOURSE_GREATER_THAN_120_DAYS_THRIFT" hidden="1">"c25338"</definedName>
    <definedName name="IQ_MEMO_REFINANCING_LOANS_THRIFT" hidden="1">"c25336"</definedName>
    <definedName name="IQ_MERGER" hidden="1">"c713"</definedName>
    <definedName name="IQ_MERGER_BNK" hidden="1">"c714"</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ETRIC_NAME" hidden="1">"c18017"</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IMUM_RENTAL" hidden="1">"c26970"</definedName>
    <definedName name="IQ_MINORITY_INT_AVG_ASSETS_FFIEC" hidden="1">"c13367"</definedName>
    <definedName name="IQ_MINORITY_INT_AVG_ASSETS_THRIFT" hidden="1">"c25660"</definedName>
    <definedName name="IQ_MINORITY_INT_BS_FFIEC" hidden="1">"c12874"</definedName>
    <definedName name="IQ_MINORITY_INT_FFIEC" hidden="1">"c13031"</definedName>
    <definedName name="IQ_MINORITY_INT_REDEEM" hidden="1">"c25787"</definedName>
    <definedName name="IQ_MINORITY_INT_REDEEM_TOT" hidden="1">"c25789"</definedName>
    <definedName name="IQ_MINORITY_INT_THRIFT" hidden="1">"c24926"</definedName>
    <definedName name="IQ_MINORITY_INTEREST" hidden="1">"c727"</definedName>
    <definedName name="IQ_MINORITY_INTEREST_BNK" hidden="1">"c728"</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ISCELLANEOUS_ASSETS_ALL_OTHER_ACCOUNTS_THRIFT" hidden="1">"c25437"</definedName>
    <definedName name="IQ_MISCELLANEOUS_ASSETS_EMPLOYEE_BENEFIT_RETIREMENT_RELATED_ACCOUNTS_THRIFT" hidden="1">"c25421"</definedName>
    <definedName name="IQ_MISCELLANEOUS_ASSETS_PERSONAL_TRUST_AGENCY_INV_MANAGEMENT_ACCOUNTS_THRIFT" hidden="1">"c25405"</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MDA_SAVINGS_TOTAL_DEPOSITS_THRIFT" hidden="1">"c25778"</definedName>
    <definedName name="IQ_MOBILE_HOME_LOANS_THRIFT" hidden="1">"c24863"</definedName>
    <definedName name="IQ_MONEY_MARKET_ACCOUNTS_COMMERCIAL_BANK_SUBS_FFIEC" hidden="1">"c12947"</definedName>
    <definedName name="IQ_MONEY_MARKET_ACCOUNTS_OTHER_INSTITUTIONS_FFIEC" hidden="1">"c12952"</definedName>
    <definedName name="IQ_MONEY_MARKET_DEPOSIT_ACCOUNTS_THRIFT" hidden="1">"c24999"</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 hidden="1">"c25057"</definedName>
    <definedName name="IQ_MORTGAGE_ASSET_BACKED_SEC_ELIGIBLE_50_PCT_RISK_WEIGHT_THRIFT" hidden="1">"c25066"</definedName>
    <definedName name="IQ_MORTGAGE_BACKED_SEC_ADJUSTED_NCOS_THRIFT" hidden="1">"c25198"</definedName>
    <definedName name="IQ_MORTGAGE_BACKED_SEC_GVA_CHARGE_OFFS_THRIFT" hidden="1">"c25113"</definedName>
    <definedName name="IQ_MORTGAGE_BACKED_SEC_GVA_RECOVERIES_THRIFT" hidden="1">"c25144"</definedName>
    <definedName name="IQ_MORTGAGE_BACKED_SEC_INV_SEC_THRIFT" hidden="1">"c25673"</definedName>
    <definedName name="IQ_MORTGAGE_BACKED_SEC_SVA_PROVISIONS_TRANSFERS_FROM_GVA_THRIFT" hidden="1">"c25167"</definedName>
    <definedName name="IQ_MORTGAGE_DEBT_UNDER_CAPITAL_LEASES_FFIEC" hidden="1">"c15276"</definedName>
    <definedName name="IQ_MORTGAGE_LOAN_SERVICING_FEES_THRIFT" hidden="1">"c24766"</definedName>
    <definedName name="IQ_MORTGAGE_LOANS_ADJUSTED_NCOS_TOTAL_THRIFT" hidden="1">"c25199"</definedName>
    <definedName name="IQ_MORTGAGE_LOANS_CASH_REPAYMENT_PRINCIPAL_THRIFT" hidden="1">"c25334"</definedName>
    <definedName name="IQ_MORTGAGE_LOANS_DEBITS_LESS_CREDITS_OTHER_THAN_REPAYMENT_PRINCIPAL_THRIFT" hidden="1">"c25335"</definedName>
    <definedName name="IQ_MORTGAGE_LOANS_FORECLOSED_DURING_QUARTER_TOTAL_THRIFT" hidden="1">"c25236"</definedName>
    <definedName name="IQ_MORTGAGE_LOANS_GROSS_LOANS_THRIFT" hidden="1">"c25721"</definedName>
    <definedName name="IQ_MORTGAGE_LOANS_GVA_RECOVERIES_TOTAL_THRIFT" hidden="1">"c25145"</definedName>
    <definedName name="IQ_MORTGAGE_LOANS_PARTICIPATIONS_PURCHASED_FROM_ENTITIES_OTHER_THAN_FEDERALLY_INSURED_DEPOSITORY_INSTITUTIONS_THEIR_SUBSIDIARIES_THRIFT" hidden="1">"c25326"</definedName>
    <definedName name="IQ_MORTGAGE_LOANS_PARTICIPATIONS_PURCHASED_SECURED_1_4_DWELLING_UNITS_THRIFT" hidden="1">"c25325"</definedName>
    <definedName name="IQ_MORTGAGE_LOANS_PARTICIPATIONS_PURCHASED_SECURED_HOME_EQUITY_JUNIOR_LIENS_THRIFT" hidden="1">"c25327"</definedName>
    <definedName name="IQ_MORTGAGE_LOANS_PARTICIPATIONS_PURCHASED_SECURED_MULTIFAMILY_5_MORE_DWELLING_UNITS_THRIFT" hidden="1">"c25328"</definedName>
    <definedName name="IQ_MORTGAGE_LOANS_PARTICIPATIONS_PURCHASED_SECURED_NONRES_THRIFT" hidden="1">"c25329"</definedName>
    <definedName name="IQ_MORTGAGE_LOANS_PARTICIPATIONS_SOLD_SECURED_1_4_DWELLING_UNITS_THRIFT" hidden="1">"c25330"</definedName>
    <definedName name="IQ_MORTGAGE_LOANS_PARTICIPATIONS_SOLD_SECURED_HOME_EQUITY_JUNIOR_LIENS_THRIFT" hidden="1">"c25331"</definedName>
    <definedName name="IQ_MORTGAGE_LOANS_PARTICIPATIONS_SOLD_SECURED_MULTIFAMILY_5_MORE_DWELLING_UNITS_THRIFT" hidden="1">"c25332"</definedName>
    <definedName name="IQ_MORTGAGE_LOANS_PARTICIPATIONS_SOLD_SECURED_NONRES_THRIFT" hidden="1">"c25333"</definedName>
    <definedName name="IQ_MORTGAGE_LOANS_RISK_BASED_CAPITAL_THRIFT" hidden="1">"c25706"</definedName>
    <definedName name="IQ_MORTGAGE_LOANS_SECURED_NON_RES_PROPERTY_100000_THROUGH_250000_THRIFT" hidden="1">"c24954"</definedName>
    <definedName name="IQ_MORTGAGE_LOANS_SECURED_NON_RES_PROPERTY_250000_THROUGH_1000000_THRIFT" hidden="1">"c24956"</definedName>
    <definedName name="IQ_MORTGAGE_LOANS_SECURED_NON_RES_PROPERTY_LESS_THAN_EQUAL_100000_THRIFT" hidden="1">"c24952"</definedName>
    <definedName name="IQ_MORTGAGE_LOANS_SVA_PROVISIONS_TRANSFERS_FROM_GVA_TOTAL_THRIFT" hidden="1">"c25168"</definedName>
    <definedName name="IQ_MORTGAGE_LOANS_TOTAL_GVA_CHARGE_OFFS_THRIFT" hidden="1">"c25114"</definedName>
    <definedName name="IQ_MORTGAGE_LOANS_TOTAL_LOANS_THRIFT" hidden="1">"c25740"</definedName>
    <definedName name="IQ_MORTGAGE_SERV_RIGHTS" hidden="1">"c2242"</definedName>
    <definedName name="IQ_MORTGAGE_SERVICING_ASSETS_FFIEC" hidden="1">"c12838"</definedName>
    <definedName name="IQ_MORTGAGE_SERVICING_RIGHTS_AMOUNTS_NETTED_THRIFT" hidden="1">"c25504"</definedName>
    <definedName name="IQ_MORTGAGE_SERVICING_RIGHTS_LEVEL_1_THRIFT" hidden="1">"c25500"</definedName>
    <definedName name="IQ_MORTGAGE_SERVICING_RIGHTS_LEVEL_2_THRIFT" hidden="1">"c25501"</definedName>
    <definedName name="IQ_MORTGAGE_SERVICING_RIGHTS_LEVEL_3_THRIFT" hidden="1">"c25502"</definedName>
    <definedName name="IQ_MORTGAGE_SERVICING_RIGHTS_TOTAL_AFTER_NETTING_THRIFT" hidden="1">"c25505"</definedName>
    <definedName name="IQ_MORTGAGE_SERVICING_RIGHTS_TOTAL_BEFORE_NETTING_THRIFT" hidden="1">"c25503"</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5_MORE_DWELLING_UNITS_CONSTRUCTION_MORTGAGE_LOANS_ADJUSTED_NCOS_TOTAL_THRIFT" hidden="1">"c25201"</definedName>
    <definedName name="IQ_MULTIFAMILY_5_MORE_DWELLING_UNITS_CONSTRUCTION_MORTGAGE_LOANS_GVA_CHARGE_OFFS_THRIFT" hidden="1">"c25116"</definedName>
    <definedName name="IQ_MULTIFAMILY_5_MORE_DWELLING_UNITS_CONSTRUCTION_MORTGAGE_LOANS_GVA_RECOVERIES_THRIFT" hidden="1">"c25147"</definedName>
    <definedName name="IQ_MULTIFAMILY_5_MORE_DWELLING_UNITS_CONSTRUCTION_MORTGAGE_LOANS_SVA_PROVISIONS_TRANSFERS_FROM_GVA_TOTAL_THRIFT" hidden="1">"c25170"</definedName>
    <definedName name="IQ_MULTIFAMILY_5_MORE_DWELLING_UNITS_IN_PROCESS_FORECLOSURE_THRIFT" hidden="1">"c25307"</definedName>
    <definedName name="IQ_MULTIFAMILY_5_MORE_DWELLING_UNITS_PML_ADJUSTED_NCOS_TOTAL_THRIFT" hidden="1">"c25206"</definedName>
    <definedName name="IQ_MULTIFAMILY_5_MORE_DWELLING_UNITS_PML_GVA_CHARGE_OFFS_THRIFT" hidden="1">"c25121"</definedName>
    <definedName name="IQ_MULTIFAMILY_5_MORE_DWELLING_UNITS_PML_GVA_RECOVERIES_THRIFT" hidden="1">"c25152"</definedName>
    <definedName name="IQ_MULTIFAMILY_5_MORE_DWELLING_UNITS_PML_SVA_PROVISIONS_TRANSFERS_FROM_GVA_TOTAL_THRIFT" hidden="1">"c25175"</definedName>
    <definedName name="IQ_MULTIFAMILY_5_MORE_LOANS_TOTAL_LOANS_THRIFT" hidden="1">"c25745"</definedName>
    <definedName name="IQ_MULTIFAMILY_LOANS_GROSS_LOANS_FFIEC" hidden="1">"c13404"</definedName>
    <definedName name="IQ_MULTIFAMILY_LOANS_GROSS_LOANS_THRIFT" hidden="1">"c25729"</definedName>
    <definedName name="IQ_MULTIFAMILY_LOANS_RISK_BASED_CAPITAL_THRIFT" hidden="1">"c25714"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NICIPAL_SEC_INV_SEC_THRIFT" hidden="1">"c25672"</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NET_SALES" hidden="1">"c20423"</definedName>
    <definedName name="IQ_MUTUAL_FUND_REDEMPTIONS" hidden="1">"c20422"</definedName>
    <definedName name="IQ_MUTUAL_FUND_SALES" hidden="1">"c20421"</definedName>
    <definedName name="IQ_MUTUAL_FUNDS_EQUITY_ALL_OTHER_ACCOUNTS_THRIFT" hidden="1">"c25428"</definedName>
    <definedName name="IQ_MUTUAL_FUNDS_EQUITY_EMPLOYEE_BENEFIT_RETIREMENT_RELATED_ACCOUNTS_THRIFT" hidden="1">"c25412"</definedName>
    <definedName name="IQ_MUTUAL_FUNDS_EQUITY_PERSONAL_TRUST_AGENCY_INV_MANAGEMENT_ACCOUNTS_THRIFT" hidden="1">"c25396"</definedName>
    <definedName name="IQ_MUTUAL_FUNDS_MONEY_MARKET_ALL_OTHER_ACCOUNTS_THRIFT" hidden="1">"c25427"</definedName>
    <definedName name="IQ_MUTUAL_FUNDS_MONEY_MARKET_EMPLOYEE_BENEFIT_RETIREMENT_RELATED_ACCOUNTS_THRIFT" hidden="1">"c25411"</definedName>
    <definedName name="IQ_MUTUAL_FUNDS_MONEY_MARKET_PERSONAL_TRUST_AGENCY_INV_MANAGEMENT_ACCOUNTS_THRIFT" hidden="1">"c25395"</definedName>
    <definedName name="IQ_MUTUAL_FUNDS_OTHER_ALL_OTHER_ACCOUNTS_THRIFT" hidden="1">"c25429"</definedName>
    <definedName name="IQ_MUTUAL_FUNDS_OTHER_EMPLOYEE_BENEFIT_RETIREMENT_RELATED_ACCOUNTS_THRIFT" hidden="1">"c25413"</definedName>
    <definedName name="IQ_MUTUAL_FUNDS_OTHER_PERSONAL_TRUST_AGENCY_INV_MANAGEMENT_ACCOUNTS_THRIFT" hidden="1">"c25397"</definedName>
    <definedName name="IQ_NAMES_REVISION_DATE_" localSheetId="0" hidden="1">41013.9089814815</definedName>
    <definedName name="IQ_NAMES_REVISION_DATE_" hidden="1">"06/26/2017 12:49:31"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_CIQ" hidden="1">"c18262"</definedName>
    <definedName name="IQ_NAV_EST" hidden="1">"c1751"</definedName>
    <definedName name="IQ_NAV_EST_CIQ" hidden="1">"c18109"</definedName>
    <definedName name="IQ_NAV_EST_DOWN_2MONTH" hidden="1">"c16501"</definedName>
    <definedName name="IQ_NAV_EST_DOWN_3MONTH" hidden="1">"c16505"</definedName>
    <definedName name="IQ_NAV_EST_DOWN_MONTH" hidden="1">"c16497"</definedName>
    <definedName name="IQ_NAV_EST_NOTE_CIQ" hidden="1">"c18229"</definedName>
    <definedName name="IQ_NAV_EST_NUM_ANALYSTS_2MONTH" hidden="1">"c16499"</definedName>
    <definedName name="IQ_NAV_EST_NUM_ANALYSTS_3MONTH" hidden="1">"c16503"</definedName>
    <definedName name="IQ_NAV_EST_NUM_ANALYSTS_MONTH" hidden="1">"c16495"</definedName>
    <definedName name="IQ_NAV_EST_TOTAL_REVISED_2MONTH" hidden="1">"c16502"</definedName>
    <definedName name="IQ_NAV_EST_TOTAL_REVISED_3MONTH" hidden="1">"c16506"</definedName>
    <definedName name="IQ_NAV_EST_TOTAL_REVISED_MONTH" hidden="1">"c16498"</definedName>
    <definedName name="IQ_NAV_EST_UP_2MONTH" hidden="1">"c16500"</definedName>
    <definedName name="IQ_NAV_EST_UP_3MONTH" hidden="1">"c16504"</definedName>
    <definedName name="IQ_NAV_EST_UP_MONTH" hidden="1">"c16496"</definedName>
    <definedName name="IQ_NAV_GUIDANCE" hidden="1">"c18391"</definedName>
    <definedName name="IQ_NAV_HIGH_EST" hidden="1">"c1753"</definedName>
    <definedName name="IQ_NAV_HIGH_EST_CIQ" hidden="1">"c18129"</definedName>
    <definedName name="IQ_NAV_HIGH_GUIDANCE" hidden="1">"c18392"</definedName>
    <definedName name="IQ_NAV_LOW_EST" hidden="1">"c1754"</definedName>
    <definedName name="IQ_NAV_LOW_EST_CIQ" hidden="1">"c18139"</definedName>
    <definedName name="IQ_NAV_LOW_GUIDANCE" hidden="1">"c18393"</definedName>
    <definedName name="IQ_NAV_MEDIAN_EST" hidden="1">"c1752"</definedName>
    <definedName name="IQ_NAV_MEDIAN_EST_CIQ" hidden="1">"c18119"</definedName>
    <definedName name="IQ_NAV_NUM_EST" hidden="1">"c1755"</definedName>
    <definedName name="IQ_NAV_NUM_EST_CIQ" hidden="1">"c18159"</definedName>
    <definedName name="IQ_NAV_RE" hidden="1">"c15996"</definedName>
    <definedName name="IQ_NAV_SHARE_ACT_OR_EST" hidden="1">"c2225"</definedName>
    <definedName name="IQ_NAV_SHARE_ACT_OR_EST_CIQ" hidden="1">"c12038"</definedName>
    <definedName name="IQ_NAV_SHARE_EST" hidden="1">"c5609"</definedName>
    <definedName name="IQ_NAV_SHARE_EST_CIQ" hidden="1">"c12032"</definedName>
    <definedName name="IQ_NAV_SHARE_EST_DOWN_2MONTH" hidden="1">"c16561"</definedName>
    <definedName name="IQ_NAV_SHARE_EST_DOWN_2MONTH_CIQ" hidden="1">"c16825"</definedName>
    <definedName name="IQ_NAV_SHARE_EST_DOWN_3MONTH" hidden="1">"c16565"</definedName>
    <definedName name="IQ_NAV_SHARE_EST_DOWN_3MONTH_CIQ" hidden="1">"c16829"</definedName>
    <definedName name="IQ_NAV_SHARE_EST_DOWN_MONTH" hidden="1">"c16557"</definedName>
    <definedName name="IQ_NAV_SHARE_EST_DOWN_MONTH_CIQ" hidden="1">"c16821"</definedName>
    <definedName name="IQ_NAV_SHARE_EST_NOTE" hidden="1">"c17522"</definedName>
    <definedName name="IQ_NAV_SHARE_EST_NOTE_CIQ" hidden="1">"c17475"</definedName>
    <definedName name="IQ_NAV_SHARE_EST_NUM_ANALYSTS_2MONTH" hidden="1">"c16559"</definedName>
    <definedName name="IQ_NAV_SHARE_EST_NUM_ANALYSTS_2MONTH_CIQ" hidden="1">"c16823"</definedName>
    <definedName name="IQ_NAV_SHARE_EST_NUM_ANALYSTS_3MONTH" hidden="1">"c16563"</definedName>
    <definedName name="IQ_NAV_SHARE_EST_NUM_ANALYSTS_3MONTH_CIQ" hidden="1">"c16827"</definedName>
    <definedName name="IQ_NAV_SHARE_EST_NUM_ANALYSTS_MONTH" hidden="1">"c16555"</definedName>
    <definedName name="IQ_NAV_SHARE_EST_NUM_ANALYSTS_MONTH_CIQ" hidden="1">"c16819"</definedName>
    <definedName name="IQ_NAV_SHARE_EST_TOTAL_REVISED_2MONTH" hidden="1">"c16562"</definedName>
    <definedName name="IQ_NAV_SHARE_EST_TOTAL_REVISED_2MONTH_CIQ" hidden="1">"c16826"</definedName>
    <definedName name="IQ_NAV_SHARE_EST_TOTAL_REVISED_3MONTH" hidden="1">"c16566"</definedName>
    <definedName name="IQ_NAV_SHARE_EST_TOTAL_REVISED_3MONTH_CIQ" hidden="1">"c16830"</definedName>
    <definedName name="IQ_NAV_SHARE_EST_TOTAL_REVISED_MONTH" hidden="1">"c16558"</definedName>
    <definedName name="IQ_NAV_SHARE_EST_TOTAL_REVISED_MONTH_CIQ" hidden="1">"c16822"</definedName>
    <definedName name="IQ_NAV_SHARE_EST_UP_2MONTH" hidden="1">"c16560"</definedName>
    <definedName name="IQ_NAV_SHARE_EST_UP_2MONTH_CIQ" hidden="1">"c16824"</definedName>
    <definedName name="IQ_NAV_SHARE_EST_UP_3MONTH" hidden="1">"c16564"</definedName>
    <definedName name="IQ_NAV_SHARE_EST_UP_3MONTH_CIQ" hidden="1">"c16828"</definedName>
    <definedName name="IQ_NAV_SHARE_EST_UP_MONTH" hidden="1">"c16556"</definedName>
    <definedName name="IQ_NAV_SHARE_EST_UP_MONTH_CIQ" hidden="1">"c16820"</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RE" hidden="1">"c16011"</definedName>
    <definedName name="IQ_NAV_SHARE_STDDEV_EST" hidden="1">"c5611"</definedName>
    <definedName name="IQ_NAV_SHARE_STDDEV_EST_CIQ" hidden="1">"c12034"</definedName>
    <definedName name="IQ_NAV_STDDEV_EST" hidden="1">"c1756"</definedName>
    <definedName name="IQ_NAV_STDDEV_EST_CIQ" hidden="1">"c18149"</definedName>
    <definedName name="IQ_NCLS_CLOSED_END_1_4_FAM_LOANS_TOT_LOANS_FFIEC" hidden="1">"c13891"</definedName>
    <definedName name="IQ_NCLS_CLOSED_END_1_4_FAMILY_LOANS_TOTAL_LOANS_THRIFT" hidden="1">"c25769"</definedName>
    <definedName name="IQ_NCLS_COMM_IND_LOANS_TOT_LOANS_FFIEC" hidden="1">"c13898"</definedName>
    <definedName name="IQ_NCLS_COMM_LOANS_TOTAL_LOANS_THRIFT" hidden="1">"c25775"</definedName>
    <definedName name="IQ_NCLS_COMM_RE_FARM_LOANS_TOT_LOANS_FFIEC" hidden="1">"c13897"</definedName>
    <definedName name="IQ_NCLS_COMM_RE_FARM_LOANS_TOTAL_LOANS_THRIFT" hidden="1">"c25771"</definedName>
    <definedName name="IQ_NCLS_COMM_RE_NONFARM_NONRES_TOT_LOANS_FFIEC" hidden="1">"c13896"</definedName>
    <definedName name="IQ_NCLS_COMM_RE_NONFARM_NONRESIDENTIAL_TOTAL_LOANS_THRIFT" hidden="1">"c25773"</definedName>
    <definedName name="IQ_NCLS_CONST_LAND_DEV_LOANS_TOT_LOANS_FFIEC" hidden="1">"c13890"</definedName>
    <definedName name="IQ_NCLS_CONSTRUCTION_LAND_DEVELOPMENT_LOANS_TOTAL_LOANS_THRIFT" hidden="1">"c25767"</definedName>
    <definedName name="IQ_NCLS_CONSUMER_LOANS_TOT_LOANS_FFIEC" hidden="1">"c13899"</definedName>
    <definedName name="IQ_NCLS_CONSUMER_LOANS_TOTAL_LOANS_THRIFT" hidden="1">"c25776"</definedName>
    <definedName name="IQ_NCLS_FARM_LOANS_TOT_LOANS_FFIEC" hidden="1">"c13895"</definedName>
    <definedName name="IQ_NCLS_HOME_EQUITY_LOANS_TOT_LOANS_FFIEC" hidden="1">"c13892"</definedName>
    <definedName name="IQ_NCLS_LAND_LOANS_TOTAL_LOANS_THRIFT" hidden="1">"c25772"</definedName>
    <definedName name="IQ_NCLS_MULTIFAM_5_LOANS_TOT_LOANS_FFIEC" hidden="1">"c13894"</definedName>
    <definedName name="IQ_NCLS_MULTIFAMILY_5_MORE_LOANS_TOTAL_LOANS_THRIFT" hidden="1">"c25770"</definedName>
    <definedName name="IQ_NCLS_TOT_1_4_FAM_LOANS_TOT_LOANS_FFIEC" hidden="1">"c13893"</definedName>
    <definedName name="IQ_NCLS_TOT_LEASES_TOT_LOANS_FFIEC" hidden="1">"c13900"</definedName>
    <definedName name="IQ_NCLS_TOT_LOANS_TOT_LOANS_FFIEC" hidden="1">"c13901"</definedName>
    <definedName name="IQ_NCLS_TOTAL_1_4_FAMILY_LOANS_TOTAL_LOANS_THRIFT" hidden="1">"c25768"</definedName>
    <definedName name="IQ_NCLS_TOTAL_LOANS_TOTAL_LOANS_THRIFT" hidden="1">"c25765"</definedName>
    <definedName name="IQ_NCLS_TOTAL_MORTGAGE_LOANS_TOTAL_LOANS_THRIFT" hidden="1">"c25766"</definedName>
    <definedName name="IQ_NCLS_TOTAL_NON_RE_LOANS_TOTAL_LOANS_THRIFT" hidden="1">"c25774"</definedName>
    <definedName name="IQ_NCOS_CLOSED_END_1_4_FAM_LOANS_TOT_LOANS_FFIEC" hidden="1">"c13879"</definedName>
    <definedName name="IQ_NCOS_CLOSED_END_1_4_FAMILY_LOANS_TOTAL_LOANS_THRIFT" hidden="1">"c25757"</definedName>
    <definedName name="IQ_NCOS_COMM_IND_LOANS_TOT_LOANS_FFIEC" hidden="1">"c13886"</definedName>
    <definedName name="IQ_NCOS_COMM_LOANS_TOTAL_LOANS_THRIFT" hidden="1">"c25763"</definedName>
    <definedName name="IQ_NCOS_COMM_RE_FARM_LOANS_TOT_LOANS_FFIEC" hidden="1">"c13885"</definedName>
    <definedName name="IQ_NCOS_COMM_RE_FARM_LOANS_TOTAL_LOANS_THRIFT" hidden="1">"c25759"</definedName>
    <definedName name="IQ_NCOS_COMM_RE_NONFARM_NONRES_TOT_LOANS_FFIEC" hidden="1">"c13884"</definedName>
    <definedName name="IQ_NCOS_COMM_RE_NONFARM_NONRESIDENTIAL_TOTAL_LOANS_THRIFT" hidden="1">"c25761"</definedName>
    <definedName name="IQ_NCOS_CONST_LAND_DEV_LOANS_TOT_LOANS_FFIEC" hidden="1">"c13878"</definedName>
    <definedName name="IQ_NCOS_CONSTRUCTION_LAND_DEVELOPMENT_LOANS_TOTAL_LOANS_THRIFT" hidden="1">"c25755"</definedName>
    <definedName name="IQ_NCOS_CONSUMER_LOANS_TOT_LOANS_FFIEC" hidden="1">"c13887"</definedName>
    <definedName name="IQ_NCOS_CONSUMER_LOANS_TOTAL_LOANS_THRIFT" hidden="1">"c25764"</definedName>
    <definedName name="IQ_NCOS_FARM_LOANS_TOT_LOANS_FFIEC" hidden="1">"c13883"</definedName>
    <definedName name="IQ_NCOS_HOME_EQUITY_LOANS_TOT_LOANS_FFIEC" hidden="1">"c13880"</definedName>
    <definedName name="IQ_NCOS_LAND_LOANS_TOTAL_LOANS_THRIFT" hidden="1">"c25760"</definedName>
    <definedName name="IQ_NCOS_MULTIFAM_5_LOANS_TOT_LOANS_FFIEC" hidden="1">"c13882"</definedName>
    <definedName name="IQ_NCOS_MULTIFAMILY_5_MORE_LOANS_TOTAL_LOANS_THRIFT" hidden="1">"c25758"</definedName>
    <definedName name="IQ_NCOS_TOT_1_4_FAM_LOANS_TOT_LOANS_FFIEC" hidden="1">"c13881"</definedName>
    <definedName name="IQ_NCOS_TOT_LEASES_TOT_LOANS_FFIEC" hidden="1">"c13888"</definedName>
    <definedName name="IQ_NCOS_TOT_LOANS_TOT_LOANS_FFIEC" hidden="1">"c13889"</definedName>
    <definedName name="IQ_NCOS_TOTAL_1_4_FAMILY_LOANS_TOTAL_LOANS_THRIFT" hidden="1">"c25756"</definedName>
    <definedName name="IQ_NCOS_TOTAL_LOANS_TOTAL_LOANS_THRIFT" hidden="1">"c25753"</definedName>
    <definedName name="IQ_NCOS_TOTAL_MORTGAGE_LOANS_TOTAL_LOANS_THRIFT" hidden="1">"c25754"</definedName>
    <definedName name="IQ_NCOS_TOTAL_NON_RE_LOANS_TOTAL_LOANS_THRIFT" hidden="1">"c25762"</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CIQ" hidden="1">"c16777"</definedName>
    <definedName name="IQ_NET_DEBT_EST_DOWN_3MONTH" hidden="1">"c16517"</definedName>
    <definedName name="IQ_NET_DEBT_EST_DOWN_3MONTH_CIQ" hidden="1">"c16781"</definedName>
    <definedName name="IQ_NET_DEBT_EST_DOWN_MONTH" hidden="1">"c16509"</definedName>
    <definedName name="IQ_NET_DEBT_EST_DOWN_MONTH_CIQ" hidden="1">"c16773"</definedName>
    <definedName name="IQ_NET_DEBT_EST_NOTE" hidden="1">"c17518"</definedName>
    <definedName name="IQ_NET_DEBT_EST_NOTE_CIQ" hidden="1">"c17471"</definedName>
    <definedName name="IQ_NET_DEBT_EST_NUM_ANALYSTS_2MONTH" hidden="1">"c16511"</definedName>
    <definedName name="IQ_NET_DEBT_EST_NUM_ANALYSTS_2MONTH_CIQ" hidden="1">"c16775"</definedName>
    <definedName name="IQ_NET_DEBT_EST_NUM_ANALYSTS_3MONTH" hidden="1">"c16515"</definedName>
    <definedName name="IQ_NET_DEBT_EST_NUM_ANALYSTS_3MONTH_CIQ" hidden="1">"c16779"</definedName>
    <definedName name="IQ_NET_DEBT_EST_NUM_ANALYSTS_MONTH" hidden="1">"c16507"</definedName>
    <definedName name="IQ_NET_DEBT_EST_NUM_ANALYSTS_MONTH_CIQ" hidden="1">"c16771"</definedName>
    <definedName name="IQ_NET_DEBT_EST_TOTAL_REVISED_2MONTH" hidden="1">"c16514"</definedName>
    <definedName name="IQ_NET_DEBT_EST_TOTAL_REVISED_2MONTH_CIQ" hidden="1">"c16778"</definedName>
    <definedName name="IQ_NET_DEBT_EST_TOTAL_REVISED_3MONTH" hidden="1">"c16518"</definedName>
    <definedName name="IQ_NET_DEBT_EST_TOTAL_REVISED_3MONTH_CIQ" hidden="1">"c16782"</definedName>
    <definedName name="IQ_NET_DEBT_EST_TOTAL_REVISED_MONTH" hidden="1">"c16510"</definedName>
    <definedName name="IQ_NET_DEBT_EST_TOTAL_REVISED_MONTH_CIQ" hidden="1">"c16774"</definedName>
    <definedName name="IQ_NET_DEBT_EST_UP_2MONTH" hidden="1">"c16512"</definedName>
    <definedName name="IQ_NET_DEBT_EST_UP_2MONTH_CIQ" hidden="1">"c16776"</definedName>
    <definedName name="IQ_NET_DEBT_EST_UP_3MONTH" hidden="1">"c16516"</definedName>
    <definedName name="IQ_NET_DEBT_EST_UP_3MONTH_CIQ" hidden="1">"c16780"</definedName>
    <definedName name="IQ_NET_DEBT_EST_UP_MONTH" hidden="1">"c16508"</definedName>
    <definedName name="IQ_NET_DEBT_EST_UP_MONTH_CIQ" hidden="1">"c16772"</definedName>
    <definedName name="IQ_NET_DEBT_GUIDANCE" hidden="1">"c4467"</definedName>
    <definedName name="IQ_NET_DEBT_HIGH_EST" hidden="1">"c3518"</definedName>
    <definedName name="IQ_NET_DEBT_HIGH_EST_CIQ" hidden="1">"c3816"</definedName>
    <definedName name="IQ_NET_DEBT_HIGH_GUIDANCE" hidden="1">"c4181"</definedName>
    <definedName name="IQ_NET_DEBT_ISSUED" hidden="1">"c751"</definedName>
    <definedName name="IQ_NET_DEBT_ISSUED_BNK" hidden="1">"c752"</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GUIDANCE" hidden="1">"c4221"</definedName>
    <definedName name="IQ_NET_DEBT_MEDIAN_EST" hidden="1">"c3520"</definedName>
    <definedName name="IQ_NET_DEBT_MEDIAN_EST_CIQ" hidden="1">"c3815"</definedName>
    <definedName name="IQ_NET_DEBT_NUM_EST" hidden="1">"c3515"</definedName>
    <definedName name="IQ_NET_DEBT_NUM_EST_CIQ" hidden="1">"c3818"</definedName>
    <definedName name="IQ_NET_DEBT_STDDEV_EST" hidden="1">"c3516"</definedName>
    <definedName name="IQ_NET_DEBT_STDDEV_EST_CIQ" hidden="1">"c3819"</definedName>
    <definedName name="IQ_NET_EARNED" hidden="1">"c2734"</definedName>
    <definedName name="IQ_NET_FED_FUNDS_PURCHASED_TOTAL_ASSETS_THRIFT" hidden="1">"c25704"</definedName>
    <definedName name="IQ_NET_FIDUCIARY_RELATED_SERVICES_INC_THRIFT" hidden="1">"c24815"</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AFS_SEC_THRIFT" hidden="1">"c24770"</definedName>
    <definedName name="IQ_NET_GAIN_SALE_LOANS_HELD_INV_THRIFT" hidden="1">"c24774"</definedName>
    <definedName name="IQ_NET_GAIN_SALE_LOANS_LEASES_HFS_THRIFT" hidden="1">"c24771"</definedName>
    <definedName name="IQ_NET_GAIN_SALE_OTHER_ASSETS_HELD_INV_THRIFT" hidden="1">"c24775"</definedName>
    <definedName name="IQ_NET_GAIN_SALE_OTHER_ASSETS_HFS_THRIFT" hidden="1">"c24772"</definedName>
    <definedName name="IQ_NET_GAIN_SALE_PREMISES_FIXED_ASSETS_EXP_FFIEC" hidden="1">"c15372"</definedName>
    <definedName name="IQ_NET_GAIN_SALE_PREMISES_FIXED_ASSETS_INC_FFIEC" hidden="1">"c15369"</definedName>
    <definedName name="IQ_NET_GAIN_SALE_SEC_HTM_THRIFT" hidden="1">"c24773"</definedName>
    <definedName name="IQ_NET_GAINS_FIN_ASSETS_LIABILITIES_FV_THRIFT" hidden="1">"c24776"</definedName>
    <definedName name="IQ_NET_IMPAIR_LOSS_FFIEC" hidden="1">"c25848"</definedName>
    <definedName name="IQ_NET_INC" hidden="1">"c1394"</definedName>
    <definedName name="IQ_NET_INC_BEFORE" hidden="1">"c1368"</definedName>
    <definedName name="IQ_NET_INC_CF" hidden="1">"c1397"</definedName>
    <definedName name="IQ_NET_INC_MARGIN" hidden="1">"c1398"</definedName>
    <definedName name="IQ_NET_INCOME_AVG_ASSETS_THRIFT" hidden="1">"c25661"</definedName>
    <definedName name="IQ_NET_INCOME_HOMEBUILDING_SALES" hidden="1">"c15818"</definedName>
    <definedName name="IQ_NET_INCOME_LH_FFIEC" hidden="1">"c13110"</definedName>
    <definedName name="IQ_NET_INCOME_LOCOM_ADJUST_THRIFT" hidden="1">"c24779"</definedName>
    <definedName name="IQ_NET_INCOME_LOSS_ATTRIBUTABLE_SAVINGS_ASSOCIATION_THRIFT" hidden="1">"c25009"</definedName>
    <definedName name="IQ_NET_INCOME_PC_FFIEC" hidden="1">"c13103"</definedName>
    <definedName name="IQ_NET_INCOME_REPOSSESS_ASSETS_THRIFT" hidden="1">"c24778"</definedName>
    <definedName name="IQ_NET_INCOME_SALE_ASSETS_HFS_AFS_SEC_THRIFT" hidden="1">"c24769"</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CM" hidden="1">"c765"</definedName>
    <definedName name="IQ_NET_INT_INC_FIN" hidden="1">"c766"</definedName>
    <definedName name="IQ_NET_INT_INC_TOTAL_REV" hidden="1">"c767"</definedName>
    <definedName name="IQ_NET_INT_INCOME_AFTER_PROVISION_THRIFT" hidden="1">"c25871"</definedName>
    <definedName name="IQ_NET_INT_INCOME_AVG_ASSET" hidden="1">"c15706"</definedName>
    <definedName name="IQ_NET_INT_INCOME_AVG_ASSETS_THRIFT" hidden="1">"c25649"</definedName>
    <definedName name="IQ_NET_INT_INCOME_AVG_EARNING_ASSETS_THRIFT" hidden="1">"c25668"</definedName>
    <definedName name="IQ_NET_INT_INCOME_FFIEC" hidden="1">"c13001"</definedName>
    <definedName name="IQ_NET_INT_INCOME_FTE_FFIEC" hidden="1">"c13036"</definedName>
    <definedName name="IQ_NET_INT_INCOME_THRIFT" hidden="1">"c24765"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_LOSSES_AVG_LOANS_THRIFT" hidden="1">"c25635"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CORE_DEPOSITS_THRIFT" hidden="1">"c25628"</definedName>
    <definedName name="IQ_NET_LOANS_DEPOSITS_FFIEC" hidden="1">"c13340"</definedName>
    <definedName name="IQ_NET_LOANS_EQUITY_FFIEC" hidden="1">"c13347"</definedName>
    <definedName name="IQ_NET_LOANS_EQUITY_THRIFT" hidden="1">"c25632"</definedName>
    <definedName name="IQ_NET_LOANS_LEASES_LETTERS_CREDIT_TOTAL_ASSETS_THRIFT" hidden="1">"c25698"</definedName>
    <definedName name="IQ_NET_LOANS_LEASES_TOTAL_ASSETS_THRIFT" hidden="1">"c25694"</definedName>
    <definedName name="IQ_NET_LOANS_TOTAL_DEPOSITS" hidden="1">"c779"</definedName>
    <definedName name="IQ_NET_LOANS_TOTAL_DEPOSITS_THRIFT" hidden="1">"c25627"</definedName>
    <definedName name="IQ_NET_LOSSES" hidden="1">"c15873"</definedName>
    <definedName name="IQ_NET_LOSSES_FIDUCIARY_RELATED_SERVICES_THRIFT" hidden="1">"c24813"</definedName>
    <definedName name="IQ_NET_NEW_CLIENT_ASSETS" hidden="1">"c20430"</definedName>
    <definedName name="IQ_NET_NONCORE_FUNDING_DEPENDENCE_SHORT_TERM_THRIFT" hidden="1">"c25624"</definedName>
    <definedName name="IQ_NET_NONCORE_FUNDING_DEPENDENCE_THRIFT" hidden="1">"c25623"</definedName>
    <definedName name="IQ_NET_NONINTEREST_INC_EXP_INTERNATIONAL_OPS_FFIEC" hidden="1">"c15387"</definedName>
    <definedName name="IQ_NET_OCCUPANCY_EXP_ADJUSTED_OPERATING_INCOME_THRIFT" hidden="1">"c25686"</definedName>
    <definedName name="IQ_NET_PC_WRITTEN" hidden="1">"c1027"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PROVISION_LOSS_GVA_THRIFT" hidden="1">"c25092"</definedName>
    <definedName name="IQ_NET_PROVISION_LOSS_SVA_THRIFT" hidden="1">"c25100"</definedName>
    <definedName name="IQ_NET_PROVISION_LOSS_TVA_THRIFT" hidden="1">"c25107"</definedName>
    <definedName name="IQ_NET_RENTAL_EXP_FN" hidden="1">"c780"</definedName>
    <definedName name="IQ_NET_SECURITIZATION_INC_FOREIGN_FFIEC" hidden="1">"c15379"</definedName>
    <definedName name="IQ_NET_SERVICING_FEES_ADJUSTED_OPERATING_INCOME_THRIFT" hidden="1">"c25690"</definedName>
    <definedName name="IQ_NET_TO_GROSS_EARNED" hidden="1">"c2750"</definedName>
    <definedName name="IQ_NET_TO_GROSS_WRITTEN" hidden="1">"c2729"</definedName>
    <definedName name="IQ_NET_WORKING_CAP" hidden="1">"c3493"</definedName>
    <definedName name="IQ_NET_WRITTEN" hidden="1">"c2728"</definedName>
    <definedName name="IQ_NEW_BASIS_ACCOUNTING_ADJUSTMENTS_SAVINGS_ASSOCIATION_THRIFT" hidden="1">"c25015"</definedName>
    <definedName name="IQ_NEW_DEPOSITS_RECEIVED_LESS_DEPOSITS_WITHDRAWN_THRIFT" hidden="1">"c25343"</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ANK_NONCONTROLLING_INT_THRIFT" hidden="1">"c24798"</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 hidden="1">"c25786"</definedName>
    <definedName name="IQ_NI_EST" hidden="1">"c1716"</definedName>
    <definedName name="IQ_NI_EST_CIQ" hidden="1">"c4702"</definedName>
    <definedName name="IQ_NI_EST_DOWN_2MONTH" hidden="1">"c16429"</definedName>
    <definedName name="IQ_NI_EST_DOWN_2MONTH_CIQ" hidden="1">"c16717"</definedName>
    <definedName name="IQ_NI_EST_DOWN_3MONTH" hidden="1">"c16433"</definedName>
    <definedName name="IQ_NI_EST_DOWN_3MONTH_CIQ" hidden="1">"c16721"</definedName>
    <definedName name="IQ_NI_EST_DOWN_MONTH" hidden="1">"c16425"</definedName>
    <definedName name="IQ_NI_EST_DOWN_MONTH_CIQ" hidden="1">"c16713"</definedName>
    <definedName name="IQ_NI_EST_NOTE" hidden="1">"c17514"</definedName>
    <definedName name="IQ_NI_EST_NOTE_CIQ" hidden="1">"c17467"</definedName>
    <definedName name="IQ_NI_EST_NUM_ANALYSTS_2MONTH" hidden="1">"c16427"</definedName>
    <definedName name="IQ_NI_EST_NUM_ANALYSTS_2MONTH_CIQ" hidden="1">"c16715"</definedName>
    <definedName name="IQ_NI_EST_NUM_ANALYSTS_3MONTH" hidden="1">"c16431"</definedName>
    <definedName name="IQ_NI_EST_NUM_ANALYSTS_3MONTH_CIQ" hidden="1">"c16719"</definedName>
    <definedName name="IQ_NI_EST_NUM_ANALYSTS_MONTH" hidden="1">"c16423"</definedName>
    <definedName name="IQ_NI_EST_NUM_ANALYSTS_MONTH_CIQ" hidden="1">"c16711"</definedName>
    <definedName name="IQ_NI_EST_TOTAL_REVISED_2MONTH" hidden="1">"c16430"</definedName>
    <definedName name="IQ_NI_EST_TOTAL_REVISED_2MONTH_CIQ" hidden="1">"c16718"</definedName>
    <definedName name="IQ_NI_EST_TOTAL_REVISED_3MONTH" hidden="1">"c16434"</definedName>
    <definedName name="IQ_NI_EST_TOTAL_REVISED_3MONTH_CIQ" hidden="1">"c16722"</definedName>
    <definedName name="IQ_NI_EST_TOTAL_REVISED_MONTH" hidden="1">"c16426"</definedName>
    <definedName name="IQ_NI_EST_TOTAL_REVISED_MONTH_CIQ" hidden="1">"c16714"</definedName>
    <definedName name="IQ_NI_EST_UP_2MONTH" hidden="1">"c16428"</definedName>
    <definedName name="IQ_NI_EST_UP_2MONTH_CIQ" hidden="1">"c16716"</definedName>
    <definedName name="IQ_NI_EST_UP_3MONTH" hidden="1">"c16432"</definedName>
    <definedName name="IQ_NI_EST_UP_3MONTH_CIQ" hidden="1">"c16720"</definedName>
    <definedName name="IQ_NI_EST_UP_MONTH" hidden="1">"c16424"</definedName>
    <definedName name="IQ_NI_EST_UP_MONTH_CIQ" hidden="1">"c16712"</definedName>
    <definedName name="IQ_NI_FFIEC" hidden="1">"c13034"</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CIQ" hidden="1">"c4709"</definedName>
    <definedName name="IQ_NI_GW_EST_DOWN_2MONTH" hidden="1">"c16453"</definedName>
    <definedName name="IQ_NI_GW_EST_DOWN_2MONTH_CIQ" hidden="1">"c16741"</definedName>
    <definedName name="IQ_NI_GW_EST_DOWN_3MONTH" hidden="1">"c16457"</definedName>
    <definedName name="IQ_NI_GW_EST_DOWN_3MONTH_CIQ" hidden="1">"c16745"</definedName>
    <definedName name="IQ_NI_GW_EST_DOWN_MONTH" hidden="1">"c16449"</definedName>
    <definedName name="IQ_NI_GW_EST_DOWN_MONTH_CIQ" hidden="1">"c16737"</definedName>
    <definedName name="IQ_NI_GW_EST_NOTE" hidden="1">"c17516"</definedName>
    <definedName name="IQ_NI_GW_EST_NOTE_CIQ" hidden="1">"c17469"</definedName>
    <definedName name="IQ_NI_GW_EST_NUM_ANALYSTS_2MONTH" hidden="1">"c16451"</definedName>
    <definedName name="IQ_NI_GW_EST_NUM_ANALYSTS_2MONTH_CIQ" hidden="1">"c16739"</definedName>
    <definedName name="IQ_NI_GW_EST_NUM_ANALYSTS_3MONTH" hidden="1">"c16455"</definedName>
    <definedName name="IQ_NI_GW_EST_NUM_ANALYSTS_3MONTH_CIQ" hidden="1">"c16743"</definedName>
    <definedName name="IQ_NI_GW_EST_NUM_ANALYSTS_MONTH" hidden="1">"c16447"</definedName>
    <definedName name="IQ_NI_GW_EST_NUM_ANALYSTS_MONTH_CIQ" hidden="1">"c16735"</definedName>
    <definedName name="IQ_NI_GW_EST_TOTAL_REVISED_2MONTH" hidden="1">"c16454"</definedName>
    <definedName name="IQ_NI_GW_EST_TOTAL_REVISED_2MONTH_CIQ" hidden="1">"c16742"</definedName>
    <definedName name="IQ_NI_GW_EST_TOTAL_REVISED_3MONTH" hidden="1">"c16458"</definedName>
    <definedName name="IQ_NI_GW_EST_TOTAL_REVISED_3MONTH_CIQ" hidden="1">"c16746"</definedName>
    <definedName name="IQ_NI_GW_EST_TOTAL_REVISED_MONTH" hidden="1">"c16450"</definedName>
    <definedName name="IQ_NI_GW_EST_TOTAL_REVISED_MONTH_CIQ" hidden="1">"c16738"</definedName>
    <definedName name="IQ_NI_GW_EST_UP_2MONTH" hidden="1">"c16452"</definedName>
    <definedName name="IQ_NI_GW_EST_UP_2MONTH_CIQ" hidden="1">"c16740"</definedName>
    <definedName name="IQ_NI_GW_EST_UP_3MONTH" hidden="1">"c16456"</definedName>
    <definedName name="IQ_NI_GW_EST_UP_3MONTH_CIQ" hidden="1">"c16744"</definedName>
    <definedName name="IQ_NI_GW_EST_UP_MONTH" hidden="1">"c16448"</definedName>
    <definedName name="IQ_NI_GW_EST_UP_MONTH_CIQ" hidden="1">"c16736"</definedName>
    <definedName name="IQ_NI_GW_GUIDANCE" hidden="1">"c4471"</definedName>
    <definedName name="IQ_NI_GW_HIGH_EST" hidden="1">"c1725"</definedName>
    <definedName name="IQ_NI_GW_HIGH_EST_CIQ" hidden="1">"c4711"</definedName>
    <definedName name="IQ_NI_GW_HIGH_GUIDANCE" hidden="1">"c4178"</definedName>
    <definedName name="IQ_NI_GW_LOW_EST" hidden="1">"c1726"</definedName>
    <definedName name="IQ_NI_GW_LOW_EST_CIQ" hidden="1">"c4712"</definedName>
    <definedName name="IQ_NI_GW_LOW_GUIDANCE" hidden="1">"c4218"</definedName>
    <definedName name="IQ_NI_GW_MEDIAN_EST" hidden="1">"c1724"</definedName>
    <definedName name="IQ_NI_GW_MEDIAN_EST_CIQ" hidden="1">"c4710"</definedName>
    <definedName name="IQ_NI_GW_NUM_EST" hidden="1">"c1727"</definedName>
    <definedName name="IQ_NI_GW_NUM_EST_CIQ" hidden="1">"c4713"</definedName>
    <definedName name="IQ_NI_GW_STDDEV_EST" hidden="1">"c1728"</definedName>
    <definedName name="IQ_NI_GW_STDDEV_EST_CIQ" hidden="1">"c4714"</definedName>
    <definedName name="IQ_NI_HIGH_EST" hidden="1">"c1718"</definedName>
    <definedName name="IQ_NI_HIGH_EST_CIQ" hidden="1">"c4704"</definedName>
    <definedName name="IQ_NI_HIGH_GUIDANCE" hidden="1">"c4176"</definedName>
    <definedName name="IQ_NI_LOW_EST" hidden="1">"c1719"</definedName>
    <definedName name="IQ_NI_LOW_EST_CIQ" hidden="1">"c4705"</definedName>
    <definedName name="IQ_NI_LOW_GUIDANCE" hidden="1">"c4216"</definedName>
    <definedName name="IQ_NI_MARGIN" hidden="1">"c794"</definedName>
    <definedName name="IQ_NI_MEDIAN_EST" hidden="1">"c1717"</definedName>
    <definedName name="IQ_NI_MEDIAN_EST_CIQ" hidden="1">"c4703"</definedName>
    <definedName name="IQ_NI_NON_CONTROLLING_INTERESTS_FFIEC" hidden="1">"c15366"</definedName>
    <definedName name="IQ_NI_NONCONTROLLING_INT_THRIFT" hidden="1">"c24799"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REPORTED_EST" hidden="1">"c1730"</definedName>
    <definedName name="IQ_NI_REPORTED_EST_CIQ" hidden="1">"c4716"</definedName>
    <definedName name="IQ_NI_REPORTED_EST_DOWN_2MONTH" hidden="1">"c16441"</definedName>
    <definedName name="IQ_NI_REPORTED_EST_DOWN_2MONTH_CIQ" hidden="1">"c16729"</definedName>
    <definedName name="IQ_NI_REPORTED_EST_DOWN_3MONTH" hidden="1">"c16445"</definedName>
    <definedName name="IQ_NI_REPORTED_EST_DOWN_3MONTH_CIQ" hidden="1">"c16733"</definedName>
    <definedName name="IQ_NI_REPORTED_EST_DOWN_MONTH" hidden="1">"c16437"</definedName>
    <definedName name="IQ_NI_REPORTED_EST_DOWN_MONTH_CIQ" hidden="1">"c16725"</definedName>
    <definedName name="IQ_NI_REPORTED_EST_NOTE" hidden="1">"c17515"</definedName>
    <definedName name="IQ_NI_REPORTED_EST_NOTE_CIQ" hidden="1">"c17468"</definedName>
    <definedName name="IQ_NI_REPORTED_EST_NUM_ANALYSTS_2MONTH" hidden="1">"c16439"</definedName>
    <definedName name="IQ_NI_REPORTED_EST_NUM_ANALYSTS_2MONTH_CIQ" hidden="1">"c16727"</definedName>
    <definedName name="IQ_NI_REPORTED_EST_NUM_ANALYSTS_3MONTH" hidden="1">"c16443"</definedName>
    <definedName name="IQ_NI_REPORTED_EST_NUM_ANALYSTS_3MONTH_CIQ" hidden="1">"c16731"</definedName>
    <definedName name="IQ_NI_REPORTED_EST_NUM_ANALYSTS_MONTH" hidden="1">"c16435"</definedName>
    <definedName name="IQ_NI_REPORTED_EST_NUM_ANALYSTS_MONTH_CIQ" hidden="1">"c16723"</definedName>
    <definedName name="IQ_NI_REPORTED_EST_TOTAL_REVISED_2MONTH" hidden="1">"c16442"</definedName>
    <definedName name="IQ_NI_REPORTED_EST_TOTAL_REVISED_2MONTH_CIQ" hidden="1">"c16730"</definedName>
    <definedName name="IQ_NI_REPORTED_EST_TOTAL_REVISED_3MONTH" hidden="1">"c16446"</definedName>
    <definedName name="IQ_NI_REPORTED_EST_TOTAL_REVISED_3MONTH_CIQ" hidden="1">"c16734"</definedName>
    <definedName name="IQ_NI_REPORTED_EST_TOTAL_REVISED_MONTH" hidden="1">"c16438"</definedName>
    <definedName name="IQ_NI_REPORTED_EST_TOTAL_REVISED_MONTH_CIQ" hidden="1">"c16726"</definedName>
    <definedName name="IQ_NI_REPORTED_EST_UP_2MONTH" hidden="1">"c16440"</definedName>
    <definedName name="IQ_NI_REPORTED_EST_UP_2MONTH_CIQ" hidden="1">"c16728"</definedName>
    <definedName name="IQ_NI_REPORTED_EST_UP_3MONTH" hidden="1">"c16444"</definedName>
    <definedName name="IQ_NI_REPORTED_EST_UP_3MONTH_CIQ" hidden="1">"c16732"</definedName>
    <definedName name="IQ_NI_REPORTED_EST_UP_MONTH" hidden="1">"c16436"</definedName>
    <definedName name="IQ_NI_REPORTED_EST_UP_MONTH_CIQ" hidden="1">"c16724"</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EST" hidden="1">"c4473"</definedName>
    <definedName name="IQ_NI_SBC_EST_CIQ" hidden="1">"c5011"</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HIGH_EST" hidden="1">"c4480"</definedName>
    <definedName name="IQ_NI_SBC_GW_HIGH_EST_CIQ" hidden="1">"c5018"</definedName>
    <definedName name="IQ_NI_SBC_GW_LOW_EST" hidden="1">"c4481"</definedName>
    <definedName name="IQ_NI_SBC_GW_LOW_EST_CIQ" hidden="1">"c5019"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LOW_EST" hidden="1">"c4487"</definedName>
    <definedName name="IQ_NI_SBC_LOW_EST_CIQ" hidden="1">"c5025"</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UBTOTAL_AP" hidden="1">"c8983"</definedName>
    <definedName name="IQ_NI_THRIFT" hidden="1">"c24800"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MAND_DEPOSITS_THRIFT" hidden="1">"c25007"</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FTER_PROVISION_THRIFT" hidden="1">"c25872"</definedName>
    <definedName name="IQ_NON_INT_EXP_AVG_ASSETS_FFIEC" hidden="1">"c18878"</definedName>
    <definedName name="IQ_NON_INT_EXP_AVG_ASSETS_THRIFT" hidden="1">"c25784"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THRIFT" hidden="1">"c24793"</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DJUSTED_OPERATING_INCOME_THRIFT" hidden="1">"c25688"</definedName>
    <definedName name="IQ_NON_INT_INCOME_AVG_ASSET" hidden="1">"c15707"</definedName>
    <definedName name="IQ_NON_INT_INCOME_AVG_ASSETS_THRIFT" hidden="1">"c25650"</definedName>
    <definedName name="IQ_NON_INT_INCOME_FFIEC" hidden="1">"c13017"</definedName>
    <definedName name="IQ_NON_INT_INCOME_THRIFT" hidden="1">"c24781"</definedName>
    <definedName name="IQ_NON_INTEREST_BEARING_DEPOSITS_ALL_OTHER_ACCOUNTS_THRIFT" hidden="1">"c25423"</definedName>
    <definedName name="IQ_NON_INTEREST_BEARING_DEPOSITS_EMPLOYEE_BENEFIT_RETIREMENT_RELATED_ACCOUNTS_THRIFT" hidden="1">"c25407"</definedName>
    <definedName name="IQ_NON_INTEREST_BEARING_DEPOSITS_PERSONAL_TRUST_AGENCY_INV_MANAGEMENT_ACCOUNTS_THRIFT" hidden="1">"c25391"</definedName>
    <definedName name="IQ_NON_INTEREST_EXP" hidden="1">"c1400"</definedName>
    <definedName name="IQ_NON_INTEREST_INC" hidden="1">"c1401"</definedName>
    <definedName name="IQ_NON_MORTGAGE_AGRICULTURE_FARMERS_COMM_LOANS_100000_THROUGH_250000_THRIFT" hidden="1">"c24974"</definedName>
    <definedName name="IQ_NON_MORTGAGE_AGRICULTURE_FARMERS_COMM_LOANS_250000_THROUGH_500000_THRIFT" hidden="1">"c24976"</definedName>
    <definedName name="IQ_NON_MORTGAGE_AGRICULTURE_FARMERS_COMM_LOANS_LESS_THAN_EQUAL_100000_THRIFT" hidden="1">"c24972"</definedName>
    <definedName name="IQ_NON_MORTGAGE_LOANS_ADJUSTED_NCOS_TOTAL_TOTAL_THRIFT" hidden="1">"c25209"</definedName>
    <definedName name="IQ_NON_MORTGAGE_LOANS_GVA_CHARGE_OFFS_TOTAL_THRIFT" hidden="1">"c25124"</definedName>
    <definedName name="IQ_NON_MORTGAGE_LOANS_GVA_RECOVERIES_TOTAL_THRIFT" hidden="1">"c25155"</definedName>
    <definedName name="IQ_NON_MORTGAGE_LOANS_SVA_PROVISIONS_TRANSFERS_FROM_GVA_TOTAL_TOTAL_THRIFT" hidden="1">"c25178"</definedName>
    <definedName name="IQ_NON_MORTGAGE_NON_AGRICULTURE_COMM_LOANS_100000_THROUGH_250000_THRIFT" hidden="1">"c24961"</definedName>
    <definedName name="IQ_NON_MORTGAGE_NON_AGRICULTURE_COMM_LOANS_250000_THROUGH_1000000_THRIFT" hidden="1">"c24963"</definedName>
    <definedName name="IQ_NON_MORTGAGE_NON_AGRICULTURE_COMM_LOANS_LESS_THAN_EQUAL_100000_THRIFT" hidden="1">"c24959"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CORE_FUNDING_TOTAL_ASSETS_THRIFT" hidden="1">"c25700"</definedName>
    <definedName name="IQ_NONCUMULATIVE_PREF_THRIFT" hidden="1">"c24916"</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LOANS_GROSS_LOANS_THRIFT" hidden="1">"c25730"</definedName>
    <definedName name="IQ_NONFARM_NONRES_LOANS_RISK_BASED_CAPITAL_THRIFT" hidden="1">"c25715"</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 hidden="1">"c25117"</definedName>
    <definedName name="IQ_NONRES_PROPERTY_CONSTRUCTION_MORTGAGE_LOANS_GVA_RECOVERIES_THRIFT" hidden="1">"c25148"</definedName>
    <definedName name="IQ_NONRES_PROPERTY_DWELLING_UNITS_CONSTRUCTION_MORTGAGE_LOANS_ADJUSTED_NCOS_TOTAL_THRIFT" hidden="1">"c25202"</definedName>
    <definedName name="IQ_NONRES_PROPERTY_DWELLING_UNITS_CONSTRUCTION_MORTGAGE_LOANS_SVA_PROVISIONS_TRANSFERS_FROM_GVA_TOTAL_THRIFT" hidden="1">"c25171"</definedName>
    <definedName name="IQ_NONRES_PROPERTY_EXCEPT_LAND_IN_PROCESS_FORECLOSURE_THRIFT" hidden="1">"c25308"</definedName>
    <definedName name="IQ_NONRES_PROPERTY_EXCEPT_LAND_PML_ADJUSTED_NCOS_TOTAL_THRIFT" hidden="1">"c25207"</definedName>
    <definedName name="IQ_NONRES_PROPERTY_EXCEPT_LAND_PML_GVA_CHARGE_OFFS_THRIFT" hidden="1">"c25122"</definedName>
    <definedName name="IQ_NONRES_PROPERTY_EXCEPT_LAND_PML_GVA_RECOVERIES_THRIFT" hidden="1">"c25153"</definedName>
    <definedName name="IQ_NONRES_PROPERTY_EXCEPT_LAND_PML_SVA_PROVISIONS_TRANSFERS_FROM_GVA_TOTAL_THRIFT" hidden="1">"c25176"</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 hidden="1">"c25053"</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_ACCOUNTS_EXCLUDING_RETIREMENT_ACCOUNTS_GREATER_THAN_250000_THRIFT" hidden="1">"c24989"</definedName>
    <definedName name="IQ_NUMBER_DEPOSIT_ACCOUNTS_EXCLUDING_RETIREMENT_ACCOUNTS_LESS_THAN_250000_THRIFT" hidden="1">"c24988"</definedName>
    <definedName name="IQ_NUMBER_DEPOSIT_ACCOUNTS_THRIFT" hidden="1">"c24987"</definedName>
    <definedName name="IQ_NUMBER_FIDUCIARY_MANAGED_ACCOUNTS_THRIFT" hidden="1">"c25439"</definedName>
    <definedName name="IQ_NUMBER_FTE_EMPLOYEES_THRIFT" hidden="1">"c24929"</definedName>
    <definedName name="IQ_NUMBER_ISSUES_IN_DEFAULT_THRIFT" hidden="1">"c25443"</definedName>
    <definedName name="IQ_NUMBER_LOANS_SECURED_FARM_100000_THROUGH_250000_THRIFT" hidden="1">"c24969"</definedName>
    <definedName name="IQ_NUMBER_LOANS_SECURED_FARM_250000_THROUGH_500000_THRIFT" hidden="1">"c24971"</definedName>
    <definedName name="IQ_NUMBER_LOANS_SECURED_FARM_LESS_THAN_EQUAL_100000_THRIFT" hidden="1">"c24967"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 hidden="1">"c24955"</definedName>
    <definedName name="IQ_NUMBER_MORTGAGE_LOANS_SECURED_NON_RES_PROPERTY_250000_THROUGH_1000000_THRIFT" hidden="1">"c24957"</definedName>
    <definedName name="IQ_NUMBER_MORTGAGE_LOANS_SECURED_NON_RES_PROPERTY_LESS_THAN_EQUAL_100000_THRIFT" hidden="1">"c24953"</definedName>
    <definedName name="IQ_NUMBER_MORTGAGE_LOANS_SECURED_NON_RES_PROPERTY_THRIFT" hidden="1">"c24958"</definedName>
    <definedName name="IQ_NUMBER_NON_MORTGAGE_AGRICULTURE_FARMERS_COMM_LOANS_100000_THROUGH_250000_THRIFT" hidden="1">"c24975"</definedName>
    <definedName name="IQ_NUMBER_NON_MORTGAGE_AGRICULTURE_FARMERS_COMM_LOANS_250000_THROUGH_500000_THRIFT" hidden="1">"c24977"</definedName>
    <definedName name="IQ_NUMBER_NON_MORTGAGE_AGRICULTURE_FARMERS_COMM_LOANS_LESS_THAN_EQUAL_100000_THRIFT" hidden="1">"c24973"</definedName>
    <definedName name="IQ_NUMBER_NON_MORTGAGE_LOANS_EXCEPT_CREDIT_CARD_LOANS_THRIFT" hidden="1">"c24965"</definedName>
    <definedName name="IQ_NUMBER_NON_MORTGAGE_NON_AGRICULTURE_COMM_LOANS_100000_THROUGH_250000_THRIFT" hidden="1">"c24962"</definedName>
    <definedName name="IQ_NUMBER_NON_MORTGAGE_NON_AGRICULTURE_COMM_LOANS_250000_THROUGH_1000000_THRIFT" hidden="1">"c24964"</definedName>
    <definedName name="IQ_NUMBER_NON_MORTGAGE_NON_AGRICULTURE_COMM_LOANS_LESS_THAN_EQUAL_100000_THRIFT" hidden="1">"c24960"</definedName>
    <definedName name="IQ_NUMBER_NONINTEREST_BEARING_TRANSACTION_ACCOUNTS_MORE_THAN_250000_THRIFT" hidden="1">"c25583"</definedName>
    <definedName name="IQ_NUMBER_RETIREMENT_DEPOSIT_ACCOUNTS_GREATER_THAN_250000_THRIFT" hidden="1">"c24993"</definedName>
    <definedName name="IQ_NUMBER_RETIREMENT_DEPOSIT_ACCOUNTS_LESS_THAN_250000_THRIFT" hidden="1">"c24992"</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AVG_ASSETS_THRIFT" hidden="1">"c25663"</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 hidden="1">"c24787"</definedName>
    <definedName name="IQ_OFFICE_PREMISES_EQUIPMENT_THRIFT" hidden="1">"c24882"</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 hidden="1">"c25608"</definedName>
    <definedName name="IQ_OPEN_INTEREST" hidden="1">"c13931"</definedName>
    <definedName name="IQ_OPENPRICE" hidden="1">"c848"</definedName>
    <definedName name="IQ_OPER_INC" hidden="1">"c849"</definedName>
    <definedName name="IQ_OPER_INC_ACT_OR_EST" hidden="1">"c2220"</definedName>
    <definedName name="IQ_OPER_INC_ACT_OR_EST_CIQ" hidden="1">"c12019"</definedName>
    <definedName name="IQ_OPER_INC_CM" hidden="1">"c850"</definedName>
    <definedName name="IQ_OPER_INC_EST" hidden="1">"c1688"</definedName>
    <definedName name="IQ_OPER_INC_EST_CIQ" hidden="1">"c12010"</definedName>
    <definedName name="IQ_OPER_INC_EST_DOWN_2MONTH" hidden="1">"c16369"</definedName>
    <definedName name="IQ_OPER_INC_EST_DOWN_3MONTH" hidden="1">"c16373"</definedName>
    <definedName name="IQ_OPER_INC_EST_DOWN_MONTH" hidden="1">"c16365"</definedName>
    <definedName name="IQ_OPER_INC_EST_NUM_ANALYSTS_2MONTH" hidden="1">"c16367"</definedName>
    <definedName name="IQ_OPER_INC_EST_NUM_ANALYSTS_3MONTH" hidden="1">"c16371"</definedName>
    <definedName name="IQ_OPER_INC_EST_NUM_ANALYSTS_MONTH" hidden="1">"c16363"</definedName>
    <definedName name="IQ_OPER_INC_EST_TOTAL_REVISED_2MONTH" hidden="1">"c16370"</definedName>
    <definedName name="IQ_OPER_INC_EST_TOTAL_REVISED_3MONTH" hidden="1">"c16374"</definedName>
    <definedName name="IQ_OPER_INC_EST_TOTAL_REVISED_MONTH" hidden="1">"c16366"</definedName>
    <definedName name="IQ_OPER_INC_EST_UP_2MONTH" hidden="1">"c16368"</definedName>
    <definedName name="IQ_OPER_INC_EST_UP_3MONTH" hidden="1">"c16372"</definedName>
    <definedName name="IQ_OPER_INC_EST_UP_MONTH" hidden="1">"c16364"</definedName>
    <definedName name="IQ_OPER_INC_FIN" hidden="1">"c851"</definedName>
    <definedName name="IQ_OPER_INC_HIGH_EST" hidden="1">"c1690"</definedName>
    <definedName name="IQ_OPER_INC_HIGH_EST_CIQ" hidden="1">"c12012"</definedName>
    <definedName name="IQ_OPER_INC_INS" hidden="1">"c852"</definedName>
    <definedName name="IQ_OPER_INC_LOW_EST" hidden="1">"c1691"</definedName>
    <definedName name="IQ_OPER_INC_LOW_EST_CIQ" hidden="1">"c12013"</definedName>
    <definedName name="IQ_OPER_INC_MARGIN" hidden="1">"c1448"</definedName>
    <definedName name="IQ_OPER_INC_MEDIAN_EST" hidden="1">"c1689"</definedName>
    <definedName name="IQ_OPER_INC_MEDIAN_EST_CIQ" hidden="1">"c12011"</definedName>
    <definedName name="IQ_OPER_INC_NUM_EST" hidden="1">"c1692"</definedName>
    <definedName name="IQ_OPER_INC_NUM_EST_CIQ" hidden="1">"c12014"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_TOTAL_AGG_INT_VALUE_EXER" hidden="1">"c18441"</definedName>
    <definedName name="IQ_OPT_TOTAL_AGG_INT_VALUE_OUT" hidden="1">"c18437"</definedName>
    <definedName name="IQ_OPT_TOTAL_NUM_EXER" hidden="1">"c18439"</definedName>
    <definedName name="IQ_OPT_TOTAL_NUM_OUT" hidden="1">"c18435"</definedName>
    <definedName name="IQ_OPT_TOTAL_PLAN_NAME" hidden="1">"c18467"</definedName>
    <definedName name="IQ_OPT_TOTAL_PRICE_HIGH" hidden="1">"c18432"</definedName>
    <definedName name="IQ_OPT_TOTAL_PRICE_LOW" hidden="1">"c18431"</definedName>
    <definedName name="IQ_OPT_TOTAL_PRICE_RANGE" hidden="1">"c18433"</definedName>
    <definedName name="IQ_OPT_TOTAL_WTD_LIFE_EXER" hidden="1">"c18440"</definedName>
    <definedName name="IQ_OPT_TOTAL_WTD_LIFE_OUT" hidden="1">"c18436"</definedName>
    <definedName name="IQ_OPT_TOTAL_WTD_PRICE_EXER" hidden="1">"c18438"</definedName>
    <definedName name="IQ_OPT_TOTAL_WTD_PRICE_OUT" hidden="1">"c18434"</definedName>
    <definedName name="IQ_OPT_TRANCHE_AGG_INT_VALUE_EXER" hidden="1">"c18430"</definedName>
    <definedName name="IQ_OPT_TRANCHE_AGG_INT_VALUE_OUT" hidden="1">"c18426"</definedName>
    <definedName name="IQ_OPT_TRANCHE_CLASS_NAME" hidden="1">"c18419"</definedName>
    <definedName name="IQ_OPT_TRANCHE_NUM_EXER" hidden="1">"c18428"</definedName>
    <definedName name="IQ_OPT_TRANCHE_NUM_OUT" hidden="1">"c18424"</definedName>
    <definedName name="IQ_OPT_TRANCHE_PLAN_NAME" hidden="1">"c18418"</definedName>
    <definedName name="IQ_OPT_TRANCHE_PLAN_RANK" hidden="1">"c18466"</definedName>
    <definedName name="IQ_OPT_TRANCHE_PRICE_HIGH" hidden="1">"c18421"</definedName>
    <definedName name="IQ_OPT_TRANCHE_PRICE_LOW" hidden="1">"c18420"</definedName>
    <definedName name="IQ_OPT_TRANCHE_PRICE_RANGE" hidden="1">"c18422"</definedName>
    <definedName name="IQ_OPT_TRANCHE_WTD_LIFE_EXER" hidden="1">"c18429"</definedName>
    <definedName name="IQ_OPT_TRANCHE_WTD_LIFE_OUT" hidden="1">"c18425"</definedName>
    <definedName name="IQ_OPT_TRANCHE_WTD_PRICE_EXER" hidden="1">"c18427"</definedName>
    <definedName name="IQ_OPT_TRANCHE_WTD_PRICE_OUT" hidden="1">"c18423"</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RGANIC_GROWTH_RATE" hidden="1">"c20429"</definedName>
    <definedName name="IQ_OTHER_ACCRUED_INT_PAYABLE_THRIFT" hidden="1">"c24908"</definedName>
    <definedName name="IQ_OTHER_ADDITIONS_ADJUSTED_ASSETS_THRIFT" hidden="1">"c25037"</definedName>
    <definedName name="IQ_OTHER_ADDITIONS_T1_FFIEC" hidden="1">"c13142"</definedName>
    <definedName name="IQ_OTHER_ADDITIONS_T1_THRIFT" hidden="1">"c25028"</definedName>
    <definedName name="IQ_OTHER_ADDITIONS_T2_FFIEC" hidden="1">"c13148"</definedName>
    <definedName name="IQ_OTHER_ADDITIONS_T2_THRIFT" hidden="1">"c25044"</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DJUSTMENTS_SAVINGS_ASSOCIATION_THRIFT" hidden="1">"c25018"</definedName>
    <definedName name="IQ_OTHER_AFFO" hidden="1">"c16180"</definedName>
    <definedName name="IQ_OTHER_AMORT" hidden="1">"c5563"</definedName>
    <definedName name="IQ_OTHER_AMORT_BNK" hidden="1">"c5565"</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 hidden="1">"c24923"</definedName>
    <definedName name="IQ_OTHER_ASSETS" hidden="1">"c860"</definedName>
    <definedName name="IQ_OTHER_ASSETS_ADJUSTED_NCOS_TOTAL_THRIFT" hidden="1">"c25227"</definedName>
    <definedName name="IQ_OTHER_ASSETS_BNK" hidden="1">"c861"</definedName>
    <definedName name="IQ_OTHER_ASSETS_CM" hidden="1">"c862"</definedName>
    <definedName name="IQ_OTHER_ASSETS_FFIEC" hidden="1">"c12848"</definedName>
    <definedName name="IQ_OTHER_ASSETS_FIN" hidden="1">"c863"</definedName>
    <definedName name="IQ_OTHER_ASSETS_GVA_CHARGE_OFFS_THRIFT" hidden="1">"c25142"</definedName>
    <definedName name="IQ_OTHER_ASSETS_GVA_RECOVERIES_THRIFT" hidden="1">"c25165"</definedName>
    <definedName name="IQ_OTHER_ASSETS_GVA_THRIFT" hidden="1">"c24893"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 hidden="1">"c25196"</definedName>
    <definedName name="IQ_OTHER_ASSETS_THRIFT" hidden="1">"c24892"</definedName>
    <definedName name="IQ_OTHER_ASSETS_TOTAL_FFIEC" hidden="1">"c12841"</definedName>
    <definedName name="IQ_OTHER_ASSETS_UTI" hidden="1">"c866"</definedName>
    <definedName name="IQ_OTHER_BALANCE_CHANGES_OTHER_MORTGAGE_BACKED_SEC_THRIFT" hidden="1">"c25316"</definedName>
    <definedName name="IQ_OTHER_BALANCE_CHANGES_PASS_THROUGH_MORTGAGE_BACKED_SEC_THRIFT" hidden="1">"c25313"</definedName>
    <definedName name="IQ_OTHER_BANK_OWNED_LIFE_INSURANCE_THRIFT" hidden="1">"c24886"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BORROWINGS_AMOUNTS_NETTED_THRIFT" hidden="1">"c25546"</definedName>
    <definedName name="IQ_OTHER_BORROWINGS_LESS_THAN_1_YR_TOTAL_ASSETS_THRIFT" hidden="1">"c25705"</definedName>
    <definedName name="IQ_OTHER_BORROWINGS_LEVEL_1_THRIFT" hidden="1">"c25542"</definedName>
    <definedName name="IQ_OTHER_BORROWINGS_LEVEL_2_THRIFT" hidden="1">"c25543"</definedName>
    <definedName name="IQ_OTHER_BORROWINGS_LEVEL_3_THRIFT" hidden="1">"c25544"</definedName>
    <definedName name="IQ_OTHER_BORROWINGS_THRIFT" hidden="1">"c24904"</definedName>
    <definedName name="IQ_OTHER_BORROWINGS_TOTAL_AFTER_NETTING_THRIFT" hidden="1">"c25547"</definedName>
    <definedName name="IQ_OTHER_BORROWINGS_TOTAL_BEFORE_NETTING_THRIFT" hidden="1">"c25545"</definedName>
    <definedName name="IQ_OTHER_BROKERED_TIME_DEPOSITS_THRIFT" hidden="1">"c25006"</definedName>
    <definedName name="IQ_OTHER_CA" hidden="1">"c868"</definedName>
    <definedName name="IQ_OTHER_CA_SUPPL" hidden="1">"c869"</definedName>
    <definedName name="IQ_OTHER_CA_SUPPL_BNK" hidden="1">"c870"</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ON_PREFERRED_STOCKS_ALL_OTHER_ACCOUNTS_THRIFT" hidden="1">"c25434"</definedName>
    <definedName name="IQ_OTHER_COMMON_PREFERRED_STOCKS_EMPLOYEE_BENEFIT_RETIREMENT_RELATED_ACCOUNTS_THRIFT" hidden="1">"c25418"</definedName>
    <definedName name="IQ_OTHER_COMMON_PREFERRED_STOCKS_PERSONAL_TRUST_AGENCY_INV_MANAGEMENT_ACCOUNTS_THRIFT" hidden="1">"c25402"</definedName>
    <definedName name="IQ_OTHER_COMPREHENSIVE_INCOME_FFIEC" hidden="1">"c12970"</definedName>
    <definedName name="IQ_OTHER_COMPREHENSIVE_INCOME_SAVINGS_ASSOCIATION_THRIFT" hidden="1">"c25016"</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GROSS_LOANS_THRIFT" hidden="1">"c25728"</definedName>
    <definedName name="IQ_OTHER_CONSTRUCTION_LOANS_NON_ACCRUAL_FFIEC" hidden="1">"c13312"</definedName>
    <definedName name="IQ_OTHER_CONSTRUCTION_LOANS_RISK_BASED_CAPITAL_THRIFT" hidden="1">"c25713"</definedName>
    <definedName name="IQ_OTHER_CONSTRUCTION_LOANS_UNUSED_FFIEC" hidden="1">"c13245"</definedName>
    <definedName name="IQ_OTHER_CONSTRUCTION_RISK_BASED_FFIEC" hidden="1">"c13424"</definedName>
    <definedName name="IQ_OTHER_CONSUMER_INC_LEASE_RECEIVABLES_THRIFT" hidden="1">"c24865"</definedName>
    <definedName name="IQ_OTHER_CONSUMER_LL_REC_FFIEC" hidden="1">"c12891"</definedName>
    <definedName name="IQ_OTHER_CONSUMER_LOANS_FFIEC" hidden="1">"c12824"</definedName>
    <definedName name="IQ_OTHER_CONSUMER_LOANS_TRADING_DOM_FFIEC" hidden="1">"c12935"</definedName>
    <definedName name="IQ_OTHER_CONTINGENT_LIABILITIES_THRIFT" hidden="1">"c25621"</definedName>
    <definedName name="IQ_OTHER_CREDIT_CARD_LINES_UNUSED_FFIEC" hidden="1">"c25863"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ADJUSTED_ASSETS_THRIFT" hidden="1">"c25034"</definedName>
    <definedName name="IQ_OTHER_DEDUCTIONS_LEVERAGE_RATIO_FFIEC" hidden="1">"c13158"</definedName>
    <definedName name="IQ_OTHER_DEDUCTIONS_T1_THRIFT" hidden="1">"c25025"</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LIGIBLE_0_PCT_RISK_WEIGHT_THRIFT" hidden="1">"c25054"</definedName>
    <definedName name="IQ_OTHER_ELIGIBLE_20_PCT_RISK_WEIGHT_THRIFT" hidden="1">"c25061"</definedName>
    <definedName name="IQ_OTHER_ELIGIBLE_50_PCT_RISK_WEIGHT_THRIFT" hidden="1">"c25068"</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CAPITAL_COMPONENTS_THRIFT" hidden="1">"c24924"</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INSTRUMENTS_T2_THRIFT" hidden="1">"c25042"</definedName>
    <definedName name="IQ_OTHER_EQUITY_INV_NOT_CARRIED_FV_THRIFT" hidden="1">"c24881"</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EES_CHARGES_THRIFT" hidden="1">"c24768"</definedName>
    <definedName name="IQ_OTHER_FIDUCIARY_ACCOUNTS_INC_THRIFT" hidden="1">"c24808"</definedName>
    <definedName name="IQ_OTHER_FIDUCIARY_ACCOUNTS_MANAGED_ASSETS_THRIFT" hidden="1">"c25355"</definedName>
    <definedName name="IQ_OTHER_FIDUCIARY_ACCOUNTS_NONMANAGED_ASSETS_THRIFT" hidden="1">"c25376"</definedName>
    <definedName name="IQ_OTHER_FIDUCIARY_ACCOUNTS_NUMBER_MANAGED_ACCOUNTS_THRIFT" hidden="1">"c25366"</definedName>
    <definedName name="IQ_OTHER_FIDUCIARY_ACCOUNTS_NUMBER_NONMANAGED_ACCOUNTS_THRIFT" hidden="1">"c25388"</definedName>
    <definedName name="IQ_OTHER_FIDUCIARY_ACCOUNTS_RELATED_SERVICES_GROSS_LOSSES_MANAGED_ACCOUNTS_THRIFT" hidden="1">"c25464"</definedName>
    <definedName name="IQ_OTHER_FIDUCIARY_ACCOUNTS_RELATED_SERVICES_GROSS_LOSSES_NONMANAGED_ACCOUNTS_THRIFT" hidden="1">"c25469"</definedName>
    <definedName name="IQ_OTHER_FIDUCIARY_ACCOUNTS_RELATED_SERVICES_RECOVERIES_THRIFT" hidden="1">"c25474"</definedName>
    <definedName name="IQ_OTHER_FIDUCIARY_RELATED_SERVICES_INC_THRIFT" hidden="1">"c24810"</definedName>
    <definedName name="IQ_OTHER_FINANCE_ACT" hidden="1">"c893"</definedName>
    <definedName name="IQ_OTHER_FINANCE_ACT_BNK" hidden="1">"c894"</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ARNING_DEPOSITS_THRIFT" hidden="1">"c24820"</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_SEC_INV_SEC_THRIFT" hidden="1">"c25675"</definedName>
    <definedName name="IQ_OTHER_INV_SEC_THRIFT" hidden="1">"c24826"</definedName>
    <definedName name="IQ_OTHER_INVEST" hidden="1">"c915"</definedName>
    <definedName name="IQ_OTHER_INVEST_ACT" hidden="1">"c916"</definedName>
    <definedName name="IQ_OTHER_INVEST_ACT_BNK" hidden="1">"c917"</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 hidden="1">"c24912"</definedName>
    <definedName name="IQ_OTHER_LIABILITIES_FFIEC" hidden="1">"c12872"</definedName>
    <definedName name="IQ_OTHER_LIABILITIES_THRIFT" hidden="1">"c24905"</definedName>
    <definedName name="IQ_OTHER_LIABILITIES_TOTAL_FFIEC" hidden="1">"c12869"</definedName>
    <definedName name="IQ_OTHER_LINES_CREDIT_THRIFT" hidden="1">"c25611"</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GROSS_LOANS_THRIFT" hidden="1">"c25735"</definedName>
    <definedName name="IQ_OTHER_LOANS_LEASES_RISK_BASED_CAPITAL_THRIFT" hidden="1">"c25720"</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EXCLUDING_BONDS_THRIFT" hidden="1">"c24832"</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HRIFT" hidden="1">"c24835"</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_NINT_INCOME_THRIFT" hidden="1">"c24780"</definedName>
    <definedName name="IQ_OTHER_NON_INT_ALLOCATIONS_FFIEC" hidden="1">"c13065"</definedName>
    <definedName name="IQ_OTHER_NON_INT_EXP" hidden="1">"c953"</definedName>
    <definedName name="IQ_OTHER_NON_INT_EXP_FFIEC" hidden="1">"c13027"</definedName>
    <definedName name="IQ_OTHER_NON_INT_EXP_THRIFT" hidden="1">"c24792"</definedName>
    <definedName name="IQ_OTHER_NON_INT_EXP_TOTAL" hidden="1">"c954"</definedName>
    <definedName name="IQ_OTHER_NON_INT_INC" hidden="1">"c955"</definedName>
    <definedName name="IQ_OTHER_NON_INT_INC_OPERATING_INC_FFIEC" hidden="1">"c13392"</definedName>
    <definedName name="IQ_OTHER_NON_INT_INCOME_ADJUSTED_OPERATING_INCOME_THRIFT" hidden="1">"c25691"</definedName>
    <definedName name="IQ_OTHER_NON_INT_INCOME_FFIEC" hidden="1">"c13016"</definedName>
    <definedName name="IQ_OTHER_NON_OPER_EXP" hidden="1">"c956"</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NOTES_BONDS_ALL_OTHER_ACCOUNTS_THRIFT" hidden="1">"c25432"</definedName>
    <definedName name="IQ_OTHER_NOTES_BONDS_EMPLOYEE_BENEFIT_RETIREMENT_RELATED_ACCOUNTS_THRIFT" hidden="1">"c25416"</definedName>
    <definedName name="IQ_OTHER_NOTES_BONDS_PERSONAL_TRUST_AGENCY_INV_MANAGEMENT_ACCOUNTS_THRIFT" hidden="1">"c25400"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 hidden="1">"c25687"</definedName>
    <definedName name="IQ_OTHER_OPERATING_EXPENSES_AVG_ASSETS_THRIFT" hidden="1">"c25664"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ASS_THROUGH_THRIFT" hidden="1">"c24831"</definedName>
    <definedName name="IQ_OTHER_PC_WRITTEN" hidden="1">"c1006"</definedName>
    <definedName name="IQ_OTHER_PML_SECURED_FIRST_LIEN_1_4_DWELLING_UNITS_DUE_30_89_THRIFT" hidden="1">"c25242"</definedName>
    <definedName name="IQ_OTHER_PML_SECURED_FIRST_LIEN_1_4_DWELLING_UNITS_DUE_90_THRIFT" hidden="1">"c25263"</definedName>
    <definedName name="IQ_OTHER_PML_SECURED_FIRST_LIEN_1_4_DWELLING_UNITS_NON_ACCRUAL_THRIFT" hidden="1">"c25284"</definedName>
    <definedName name="IQ_OTHER_PML_SECURED_JUNIOR_LIEN_1_4_DWELLING_UNITS_DUE_30_89_THRIFT" hidden="1">"c25243"</definedName>
    <definedName name="IQ_OTHER_PML_SECURED_JUNIOR_LIEN_1_4_DWELLING_UNITS_DUE_90_THRIFT" hidden="1">"c25264"</definedName>
    <definedName name="IQ_OTHER_PML_SECURED_JUNIOR_LIEN_1_4_DWELLING_UNITS_NON_ACCRUAL_THRIFT" hidden="1">"c25285"</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NTAL" hidden="1">"c26971"</definedName>
    <definedName name="IQ_OTHER_REPOSSESSED_ASSETS_ADJUSTED_NCOS_TOTAL_THRIFT" hidden="1">"c25224"</definedName>
    <definedName name="IQ_OTHER_REPOSSESSED_ASSETS_GVA_CHARGE_OFFS_THRIFT" hidden="1">"c25139"</definedName>
    <definedName name="IQ_OTHER_REPOSSESSED_ASSETS_SVA_PROVISIONS_TRANSFERS_FROM_GVA_TOTAL_THRIFT" hidden="1">"c25193"</definedName>
    <definedName name="IQ_OTHER_RESIDUAL_INTERESTS_THRIFT" hidden="1">"c24940"</definedName>
    <definedName name="IQ_OTHER_REV" hidden="1">"c1010"</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ERVICE_CHARGES_COMM_FEE_DOM_FFIEC" hidden="1">"c25822"</definedName>
    <definedName name="IQ_OTHER_SHORT_TERM_OBLIGATIONS_ALL_OTHER_ACCOUNTS_THRIFT" hidden="1">"c25431"</definedName>
    <definedName name="IQ_OTHER_SHORT_TERM_OBLIGATIONS_EMPLOYEE_BENEFIT_RETIREMENT_RELATED_ACCOUNTS_THRIFT" hidden="1">"c25415"</definedName>
    <definedName name="IQ_OTHER_SHORT_TERM_OBLIGATIONS_PERSONAL_TRUST_AGENCY_INV_MANAGEMENT_ACCOUNTS_THRIFT" hidden="1">"c25399"</definedName>
    <definedName name="IQ_OTHER_SQ_FT" hidden="1">"c8780"</definedName>
    <definedName name="IQ_OTHER_STRIKE_PRICE_GRANTED" hidden="1">"c2692"</definedName>
    <definedName name="IQ_OTHER_TAX_EQUIVALENT_ADJUSTMENTS_FFIEC" hidden="1">"c13855"</definedName>
    <definedName name="IQ_OTHER_TEMP_IMPAIR_LOSS_HTM_AFS_FFIEC" hidden="1">"c25845"</definedName>
    <definedName name="IQ_OTHER_TIME_DEPOSITS_THRIFT" hidden="1">"c25569"</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 hidden="1">"c25237"</definedName>
    <definedName name="IQ_OUTSTANDING_BS_DATE" hidden="1">"c2128"</definedName>
    <definedName name="IQ_OUTSTANDING_CHECKS_DRAWN_AGAINST_FHLBS_FEDERAL_RESERVE_BANKS_THRIFT" hidden="1">"c25571"</definedName>
    <definedName name="IQ_OUTSTANDING_COMMITMENTS_LOANS_CLOSED_LOANS_IN_PROCESS_MORTGAGE_CONSTRUCTION_LOANS_THRIFT" hidden="1">"c25591"</definedName>
    <definedName name="IQ_OUTSTANDING_COMMITMENTS_LOANS_CLOSED_LOANS_IN_PROCESS_NON_MORTGAGE_LOANS_THRIFT" hidden="1">"c25593"</definedName>
    <definedName name="IQ_OUTSTANDING_COMMITMENTS_LOANS_CLOSED_LOANS_IN_PROCESS_OTHER_MORTGAGE_LOANS_THRIFT" hidden="1">"c25592"</definedName>
    <definedName name="IQ_OUTSTANDING_COMMITMENTS_ORIGINATE_MORTGAGE_LOANS_SECURED_1_4_DWELLING_UNITS_THRIFT" hidden="1">"c25595"</definedName>
    <definedName name="IQ_OUTSTANDING_COMMITMENTS_ORIGINATE_MORTGAGE_LOANS_SECURED_ALL_OTHER_RE_THRIFT" hidden="1">"c25597"</definedName>
    <definedName name="IQ_OUTSTANDING_COMMITMENTS_ORIGINATE_MORTGAGE_LOANS_SECURED_MULTIFAMILY_5_MORE_DWELLING_UNITS_THRIFT" hidden="1">"c25596"</definedName>
    <definedName name="IQ_OUTSTANDING_COMMITMENTS_ORIGINATE_MORTGAGE_LOANS_SECURED_RE_THRIFT" hidden="1">"c25594"</definedName>
    <definedName name="IQ_OUTSTANDING_COMMITMENTS_ORIGINATE_NON_MORTGAGE_LOANS_THRIFT" hidden="1">"c25598"</definedName>
    <definedName name="IQ_OUTSTANDING_COMMITMENTS_PURCHASE_INV_SEC_THRIFT" hidden="1">"c25603"</definedName>
    <definedName name="IQ_OUTSTANDING_COMMITMENTS_PURCHASE_LOANS_THRIFT" hidden="1">"c25599"</definedName>
    <definedName name="IQ_OUTSTANDING_COMMITMENTS_PURCHASE_MORTGAGE_BACKED_SEC_THRIFT" hidden="1">"c25601"</definedName>
    <definedName name="IQ_OUTSTANDING_COMMITMENTS_SELL_INV_SEC_THRIFT" hidden="1">"c25604"</definedName>
    <definedName name="IQ_OUTSTANDING_COMMITMENTS_SELL_LOANS_THRIFT" hidden="1">"c25600"</definedName>
    <definedName name="IQ_OUTSTANDING_COMMITMENTS_SELL_MORTGAGE_BACKED_SEC_THRIFT" hidden="1">"c25602"</definedName>
    <definedName name="IQ_OUTSTANDING_COMMITMENTS_UNDISBURSED_BALANCE_LOANS_CLOSED_THRIFT" hidden="1">"c25590"</definedName>
    <definedName name="IQ_OUTSTANDING_FILING_DATE" hidden="1">"c1023"</definedName>
    <definedName name="IQ_OVERHEAD_EXP_ADJUSTED_OPERATING_INCOME_THRIFT" hidden="1">"c25684"</definedName>
    <definedName name="IQ_OVERHEAD_EXP_AVG_ASSETS_FFIEC" hidden="1">"c13361"</definedName>
    <definedName name="IQ_OVERHEAD_EXP_AVG_ASSETS_THRIFT" hidden="1">"c25652"</definedName>
    <definedName name="IQ_OVERHEAD_EXP_REV_FFIEC" hidden="1">"c13494"</definedName>
    <definedName name="IQ_OVERHEAD_EXP_REVENUES_THRIFT" hidden="1">"c25683"</definedName>
    <definedName name="IQ_OVERHEAD_LESS_NON_INT_INCOME_ADJUSTED_OPERATING_INCOME_THRIFT" hidden="1">"c25692"</definedName>
    <definedName name="IQ_OVERHEAD_LESS_NON_INT_INCOME_AVG_ASSETS_THRIFT" hidden="1">"c25665"</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S_THROUGH_MBS_THRIFT" hidden="1">"c24829"</definedName>
    <definedName name="IQ_PASSBOOK_ACCOUNTS_INC_NONDEMAND_ESCROWS_THRIFT" hidden="1">"c25000"</definedName>
    <definedName name="IQ_PAST_DUE_ALLOW_GROSS_LOANS_FFIEC" hidden="1">"c13416"</definedName>
    <definedName name="IQ_PAST_DUE_LOANS_GROSS_LOANS_THRIFT" hidden="1">"c25737"</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 hidden="1">"c25587"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2MONTHS_CIQ" hidden="1">"c3755"</definedName>
    <definedName name="IQ_PERCENT_CHANGE_EST_CFPS_18MONTHS" hidden="1">"c1813"</definedName>
    <definedName name="IQ_PERCENT_CHANGE_EST_CFPS_18MONTHS_CIQ" hidden="1">"c3756"</definedName>
    <definedName name="IQ_PERCENT_CHANGE_EST_CFPS_3MONTHS" hidden="1">"c1809"</definedName>
    <definedName name="IQ_PERCENT_CHANGE_EST_CFPS_3MONTHS_CIQ" hidden="1">"c3752"</definedName>
    <definedName name="IQ_PERCENT_CHANGE_EST_CFPS_6MONTHS" hidden="1">"c1810"</definedName>
    <definedName name="IQ_PERCENT_CHANGE_EST_CFPS_6MONTHS_CIQ" hidden="1">"c3753"</definedName>
    <definedName name="IQ_PERCENT_CHANGE_EST_CFPS_9MONTHS" hidden="1">"c1811"</definedName>
    <definedName name="IQ_PERCENT_CHANGE_EST_CFPS_9MONTHS_CIQ" hidden="1">"c3754"</definedName>
    <definedName name="IQ_PERCENT_CHANGE_EST_CFPS_DAY" hidden="1">"c1806"</definedName>
    <definedName name="IQ_PERCENT_CHANGE_EST_CFPS_DAY_CIQ" hidden="1">"c3750"</definedName>
    <definedName name="IQ_PERCENT_CHANGE_EST_CFPS_MONTH" hidden="1">"c1808"</definedName>
    <definedName name="IQ_PERCENT_CHANGE_EST_CFPS_MONTH_CIQ" hidden="1">"c3751"</definedName>
    <definedName name="IQ_PERCENT_CHANGE_EST_CFPS_WEEK" hidden="1">"c1807"</definedName>
    <definedName name="IQ_PERCENT_CHANGE_EST_CFPS_WEEK_CIQ" hidden="1">"c3793"</definedName>
    <definedName name="IQ_PERCENT_CHANGE_EST_DPS_12MONTHS" hidden="1">"c1820"</definedName>
    <definedName name="IQ_PERCENT_CHANGE_EST_DPS_12MONTHS_CIQ" hidden="1">"c3762"</definedName>
    <definedName name="IQ_PERCENT_CHANGE_EST_DPS_18MONTHS" hidden="1">"c1821"</definedName>
    <definedName name="IQ_PERCENT_CHANGE_EST_DPS_18MONTHS_CIQ" hidden="1">"c3763"</definedName>
    <definedName name="IQ_PERCENT_CHANGE_EST_DPS_3MONTHS" hidden="1">"c1817"</definedName>
    <definedName name="IQ_PERCENT_CHANGE_EST_DPS_3MONTHS_CIQ" hidden="1">"c3759"</definedName>
    <definedName name="IQ_PERCENT_CHANGE_EST_DPS_6MONTHS" hidden="1">"c1818"</definedName>
    <definedName name="IQ_PERCENT_CHANGE_EST_DPS_6MONTHS_CIQ" hidden="1">"c3760"</definedName>
    <definedName name="IQ_PERCENT_CHANGE_EST_DPS_9MONTHS" hidden="1">"c1819"</definedName>
    <definedName name="IQ_PERCENT_CHANGE_EST_DPS_9MONTHS_CIQ" hidden="1">"c3761"</definedName>
    <definedName name="IQ_PERCENT_CHANGE_EST_DPS_DAY" hidden="1">"c1814"</definedName>
    <definedName name="IQ_PERCENT_CHANGE_EST_DPS_DAY_CIQ" hidden="1">"c3757"</definedName>
    <definedName name="IQ_PERCENT_CHANGE_EST_DPS_MONTH" hidden="1">"c1816"</definedName>
    <definedName name="IQ_PERCENT_CHANGE_EST_DPS_MONTH_CIQ" hidden="1">"c3758"</definedName>
    <definedName name="IQ_PERCENT_CHANGE_EST_DPS_WEEK" hidden="1">"c1815"</definedName>
    <definedName name="IQ_PERCENT_CHANGE_EST_DPS_WEEK_CIQ" hidden="1">"c3794"</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SHARE_12MONTHS" hidden="1">"c1828"</definedName>
    <definedName name="IQ_PERCENT_CHANGE_EST_FFO_SHARE_12MONTHS_CIQ" hidden="1">"c3769"</definedName>
    <definedName name="IQ_PERCENT_CHANGE_EST_FFO_SHARE_18MONTHS" hidden="1">"c1829"</definedName>
    <definedName name="IQ_PERCENT_CHANGE_EST_FFO_SHARE_18MONTHS_CIQ" hidden="1">"c3770"</definedName>
    <definedName name="IQ_PERCENT_CHANGE_EST_FFO_SHARE_3MONTHS" hidden="1">"c1825"</definedName>
    <definedName name="IQ_PERCENT_CHANGE_EST_FFO_SHARE_3MONTHS_CIQ" hidden="1">"c3766"</definedName>
    <definedName name="IQ_PERCENT_CHANGE_EST_FFO_SHARE_6MONTHS" hidden="1">"c1826"</definedName>
    <definedName name="IQ_PERCENT_CHANGE_EST_FFO_SHARE_6MONTHS_CIQ" hidden="1">"c3767"</definedName>
    <definedName name="IQ_PERCENT_CHANGE_EST_FFO_SHARE_9MONTHS" hidden="1">"c1827"</definedName>
    <definedName name="IQ_PERCENT_CHANGE_EST_FFO_SHARE_9MONTHS_CIQ" hidden="1">"c3768"</definedName>
    <definedName name="IQ_PERCENT_CHANGE_EST_FFO_SHARE_DAY" hidden="1">"c1822"</definedName>
    <definedName name="IQ_PERCENT_CHANGE_EST_FFO_SHARE_DAY_CIQ" hidden="1">"c3764"</definedName>
    <definedName name="IQ_PERCENT_CHANGE_EST_FFO_SHARE_MONTH" hidden="1">"c1824"</definedName>
    <definedName name="IQ_PERCENT_CHANGE_EST_FFO_SHARE_MONTH_CIQ" hidden="1">"c3765"</definedName>
    <definedName name="IQ_PERCENT_CHANGE_EST_FFO_SHARE_WEEK" hidden="1">"c1823"</definedName>
    <definedName name="IQ_PERCENT_CHANGE_EST_FFO_SHARE_WEEK_CIQ" hidden="1">"c3795"</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DATE_THRIFT" hidden="1">"c25897"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 hidden="1">"c24844"</definedName>
    <definedName name="IQ_PERMANENT_1_4_DWELLING_UNITS_ALL_OTHER_SECURED_JUNIOR_LIENS_THRIFT" hidden="1">"c24845"</definedName>
    <definedName name="IQ_PERMANENT_1_4_DWELLING_UNITS_REVOLVING_OPEN_END_LOANS_THRIFT" hidden="1">"c24843"</definedName>
    <definedName name="IQ_PERMANENT_LAND_THRIFT" hidden="1">"c24848"</definedName>
    <definedName name="IQ_PERMANENT_LOANS_SECURED_1_4_DWELLING_UNITS_FORECLOSED_DURING_QUARTER_THRIFT" hidden="1">"c25232"</definedName>
    <definedName name="IQ_PERMANENT_LOANS_SECURED_LAND_FORECLOSED_DURING_QUARTER_THRIFT" hidden="1">"c25235"</definedName>
    <definedName name="IQ_PERMANENT_LOANS_SECURED_MULTIFAMILY_5_MORE_DWELLING_UNITS_FORECLOSED_DURING_QUARTER_THRIFT" hidden="1">"c25233"</definedName>
    <definedName name="IQ_PERMANENT_LOANS_SECURED_NONRES_EXCEPT_LAND_FORECLOSED_DURING_QUARTER_THRIFT" hidden="1">"c25234"</definedName>
    <definedName name="IQ_PERMANENT_MORTGAGE_LOANS_THRIFT" hidden="1">"c24842"</definedName>
    <definedName name="IQ_PERMANENT_MULTIFAMILY_5_MORE_DWELLING_UNITS_THRIFT" hidden="1">"c24846"</definedName>
    <definedName name="IQ_PERMANENT_NONRES_PROPERTY_EXCEPT_LAND_THRIFT" hidden="1">"c24847"</definedName>
    <definedName name="IQ_PERPETUAL_PREF_STOCK_THRIFT" hidden="1">"c24914"</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AL_TRUST_AGENCY_ACCOUNTS_GROSS_LOSSES_MANAGED_ACCOUNTS_THRIFT" hidden="1">"c25461"</definedName>
    <definedName name="IQ_PERSONAL_TRUST_AGENCY_ACCOUNTS_GROSS_LOSSES_NONMANAGED_ACCOUNTS_THRIFT" hidden="1">"c25466"</definedName>
    <definedName name="IQ_PERSONAL_TRUST_AGENCY_ACCOUNTS_INC_THRIFT" hidden="1">"c24801"</definedName>
    <definedName name="IQ_PERSONAL_TRUST_AGENCY_ACCOUNTS_MANAGED_ASSETS_THRIFT" hidden="1">"c25347"</definedName>
    <definedName name="IQ_PERSONAL_TRUST_AGENCY_ACCOUNTS_NONMANAGED_ASSETS_THRIFT" hidden="1">"c25368"</definedName>
    <definedName name="IQ_PERSONAL_TRUST_AGENCY_ACCOUNTS_NUMBER_MANAGED_ACCOUNTS_THRIFT" hidden="1">"c25358"</definedName>
    <definedName name="IQ_PERSONAL_TRUST_AGENCY_ACCOUNTS_NUMBER_NONMANAGED_ACCOUNTS_THRIFT" hidden="1">"c25380"</definedName>
    <definedName name="IQ_PERSONAL_TRUST_AGENCY_ACCOUNTS_RECOVERIES_THRIFT" hidden="1">"c25471"</definedName>
    <definedName name="IQ_PERSONNEL_EXP_ADJUSTED_OPERATING_INCOME_THRIFT" hidden="1">"c25685"</definedName>
    <definedName name="IQ_PERSONNEL_EXP_AVG_ASSETS_FFIEC" hidden="1">"c13371"</definedName>
    <definedName name="IQ_PERSONNEL_EXP_AVG_ASSETS_THRIFT" hidden="1">"c25662"</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 hidden="1">"c24936"</definedName>
    <definedName name="IQ_PLEDGED_SEC_INVEST_SECURITIES_FFIEC" hidden="1">"c13467"</definedName>
    <definedName name="IQ_PLEDGED_SECURITIES_FFIEC" hidden="1">"c24743"</definedName>
    <definedName name="IQ_PLEDGED_TRADING_ASSETS_THRIFT" hidden="1">"c24937"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 hidden="1">"c25246"</definedName>
    <definedName name="IQ_PML_SECURED_LAND_DUE_90_THRIFT" hidden="1">"c25267"</definedName>
    <definedName name="IQ_PML_SECURED_LAND_NON_ACCRUAL_THRIFT" hidden="1">"c25288"</definedName>
    <definedName name="IQ_PML_SECURED_MULTIFAMILY_5_MORE_DWELLING_UNITS_DUE_30_89_THRIFT" hidden="1">"c25244"</definedName>
    <definedName name="IQ_PML_SECURED_MULTIFAMILY_5_MORE_DWELLING_UNITS_DUE_90_THRIFT" hidden="1">"c25265"</definedName>
    <definedName name="IQ_PML_SECURED_MULTIFAMILY_5_MORE_DWELLING_UNITS_NON_ACCRUAL_THRIFT" hidden="1">"c25286"</definedName>
    <definedName name="IQ_PML_SECURED_NONRES_PROPERTY_EXCEPT_LAND_DUE_30_89_THRIFT" hidden="1">"c25245"</definedName>
    <definedName name="IQ_PML_SECURED_NONRES_PROPERTY_EXCEPT_LAND_DUE_90_THRIFT" hidden="1">"c25266"</definedName>
    <definedName name="IQ_PML_SECURED_NONRES_PROPERTY_EXCEPT_LAND_NON_ACCRUAL_THRIFT" hidden="1">"c25287"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DEPOSITS_THRIFT" hidden="1">"c24996"</definedName>
    <definedName name="IQ_PREFERRED_LIST" hidden="1">"c13506"</definedName>
    <definedName name="IQ_PREFERRED_STOCK_DIVIDENDS_DECLARED_SAVINGS_ASSOCIATION_THRIFT" hidden="1">"c25010"</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DOWN_2MONTH" hidden="1">"c16417"</definedName>
    <definedName name="IQ_PRETAX_GW_INC_EST_DOWN_2MONTH_CIQ" hidden="1">"c16705"</definedName>
    <definedName name="IQ_PRETAX_GW_INC_EST_DOWN_3MONTH" hidden="1">"c16421"</definedName>
    <definedName name="IQ_PRETAX_GW_INC_EST_DOWN_3MONTH_CIQ" hidden="1">"c16709"</definedName>
    <definedName name="IQ_PRETAX_GW_INC_EST_DOWN_MONTH" hidden="1">"c16413"</definedName>
    <definedName name="IQ_PRETAX_GW_INC_EST_DOWN_MONTH_CIQ" hidden="1">"c16701"</definedName>
    <definedName name="IQ_PRETAX_GW_INC_EST_NOTE" hidden="1">"c17513"</definedName>
    <definedName name="IQ_PRETAX_GW_INC_EST_NOTE_CIQ" hidden="1">"c17466"</definedName>
    <definedName name="IQ_PRETAX_GW_INC_EST_NUM_ANALYSTS_2MONTH" hidden="1">"c16415"</definedName>
    <definedName name="IQ_PRETAX_GW_INC_EST_NUM_ANALYSTS_2MONTH_CIQ" hidden="1">"c16703"</definedName>
    <definedName name="IQ_PRETAX_GW_INC_EST_NUM_ANALYSTS_3MONTH" hidden="1">"c16419"</definedName>
    <definedName name="IQ_PRETAX_GW_INC_EST_NUM_ANALYSTS_3MONTH_CIQ" hidden="1">"c16707"</definedName>
    <definedName name="IQ_PRETAX_GW_INC_EST_NUM_ANALYSTS_MONTH" hidden="1">"c16411"</definedName>
    <definedName name="IQ_PRETAX_GW_INC_EST_NUM_ANALYSTS_MONTH_CIQ" hidden="1">"c16699"</definedName>
    <definedName name="IQ_PRETAX_GW_INC_EST_TOTAL_REVISED_2MONTH" hidden="1">"c16418"</definedName>
    <definedName name="IQ_PRETAX_GW_INC_EST_TOTAL_REVISED_2MONTH_CIQ" hidden="1">"c16706"</definedName>
    <definedName name="IQ_PRETAX_GW_INC_EST_TOTAL_REVISED_3MONTH" hidden="1">"c16422"</definedName>
    <definedName name="IQ_PRETAX_GW_INC_EST_TOTAL_REVISED_3MONTH_CIQ" hidden="1">"c16710"</definedName>
    <definedName name="IQ_PRETAX_GW_INC_EST_TOTAL_REVISED_MONTH" hidden="1">"c16414"</definedName>
    <definedName name="IQ_PRETAX_GW_INC_EST_TOTAL_REVISED_MONTH_CIQ" hidden="1">"c16702"</definedName>
    <definedName name="IQ_PRETAX_GW_INC_EST_UP_2MONTH" hidden="1">"c16416"</definedName>
    <definedName name="IQ_PRETAX_GW_INC_EST_UP_2MONTH_CIQ" hidden="1">"c16704"</definedName>
    <definedName name="IQ_PRETAX_GW_INC_EST_UP_3MONTH" hidden="1">"c16420"</definedName>
    <definedName name="IQ_PRETAX_GW_INC_EST_UP_3MONTH_CIQ" hidden="1">"c16708"</definedName>
    <definedName name="IQ_PRETAX_GW_INC_EST_UP_MONTH" hidden="1">"c16412"</definedName>
    <definedName name="IQ_PRETAX_GW_INC_EST_UP_MONTH_CIQ" hidden="1">"c16700"</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DOWN_2MONTH" hidden="1">"c16393"</definedName>
    <definedName name="IQ_PRETAX_INC_EST_DOWN_2MONTH_CIQ" hidden="1">"c16681"</definedName>
    <definedName name="IQ_PRETAX_INC_EST_DOWN_3MONTH" hidden="1">"c16397"</definedName>
    <definedName name="IQ_PRETAX_INC_EST_DOWN_3MONTH_CIQ" hidden="1">"c16685"</definedName>
    <definedName name="IQ_PRETAX_INC_EST_DOWN_MONTH" hidden="1">"c16389"</definedName>
    <definedName name="IQ_PRETAX_INC_EST_DOWN_MONTH_CIQ" hidden="1">"c16677"</definedName>
    <definedName name="IQ_PRETAX_INC_EST_NOTE" hidden="1">"c17511"</definedName>
    <definedName name="IQ_PRETAX_INC_EST_NOTE_CIQ" hidden="1">"c17464"</definedName>
    <definedName name="IQ_PRETAX_INC_EST_NUM_ANALYSTS_2MONTH" hidden="1">"c16391"</definedName>
    <definedName name="IQ_PRETAX_INC_EST_NUM_ANALYSTS_2MONTH_CIQ" hidden="1">"c16679"</definedName>
    <definedName name="IQ_PRETAX_INC_EST_NUM_ANALYSTS_3MONTH" hidden="1">"c16395"</definedName>
    <definedName name="IQ_PRETAX_INC_EST_NUM_ANALYSTS_3MONTH_CIQ" hidden="1">"c16683"</definedName>
    <definedName name="IQ_PRETAX_INC_EST_NUM_ANALYSTS_MONTH" hidden="1">"c16387"</definedName>
    <definedName name="IQ_PRETAX_INC_EST_NUM_ANALYSTS_MONTH_CIQ" hidden="1">"c16675"</definedName>
    <definedName name="IQ_PRETAX_INC_EST_TOTAL_REVISED_2MONTH" hidden="1">"c16394"</definedName>
    <definedName name="IQ_PRETAX_INC_EST_TOTAL_REVISED_2MONTH_CIQ" hidden="1">"c16682"</definedName>
    <definedName name="IQ_PRETAX_INC_EST_TOTAL_REVISED_3MONTH" hidden="1">"c16398"</definedName>
    <definedName name="IQ_PRETAX_INC_EST_TOTAL_REVISED_3MONTH_CIQ" hidden="1">"c16686"</definedName>
    <definedName name="IQ_PRETAX_INC_EST_TOTAL_REVISED_MONTH" hidden="1">"c16390"</definedName>
    <definedName name="IQ_PRETAX_INC_EST_TOTAL_REVISED_MONTH_CIQ" hidden="1">"c16678"</definedName>
    <definedName name="IQ_PRETAX_INC_EST_UP_2MONTH" hidden="1">"c16392"</definedName>
    <definedName name="IQ_PRETAX_INC_EST_UP_2MONTH_CIQ" hidden="1">"c16680"</definedName>
    <definedName name="IQ_PRETAX_INC_EST_UP_3MONTH" hidden="1">"c16396"</definedName>
    <definedName name="IQ_PRETAX_INC_EST_UP_3MONTH_CIQ" hidden="1">"c16684"</definedName>
    <definedName name="IQ_PRETAX_INC_EST_UP_MONTH" hidden="1">"c16388"</definedName>
    <definedName name="IQ_PRETAX_INC_EST_UP_MONTH_CIQ" hidden="1">"c16676"</definedName>
    <definedName name="IQ_PRETAX_INC_HIGH_EST" hidden="1">"c1697"</definedName>
    <definedName name="IQ_PRETAX_INC_HIGH_EST_CIQ" hidden="1">"c4683"</definedName>
    <definedName name="IQ_PRETAX_INC_LOW_EST" hidden="1">"c1698"</definedName>
    <definedName name="IQ_PRETAX_INC_LOW_EST_CIQ" hidden="1">"c4684"</definedName>
    <definedName name="IQ_PRETAX_INC_MEDIAN_EST" hidden="1">"c1696"</definedName>
    <definedName name="IQ_PRETAX_INC_MEDIAN_EST_CIQ" hidden="1">"c4682"</definedName>
    <definedName name="IQ_PRETAX_INC_NUM_EST" hidden="1">"c1699"</definedName>
    <definedName name="IQ_PRETAX_INC_NUM_EST_CIQ" hidden="1">"c4685"</definedName>
    <definedName name="IQ_PRETAX_INC_STDDEV_EST" hidden="1">"c1700"</definedName>
    <definedName name="IQ_PRETAX_INC_STDDEV_EST_CIQ" hidden="1">"c4686"</definedName>
    <definedName name="IQ_PRETAX_OPERATING_INC_AVG_ASSETS_FFIEC" hidden="1">"c13365"</definedName>
    <definedName name="IQ_PRETAX_REPORT_INC_EST" hidden="1">"c1709"</definedName>
    <definedName name="IQ_PRETAX_REPORT_INC_EST_CIQ" hidden="1">"c4695"</definedName>
    <definedName name="IQ_PRETAX_REPORT_INC_EST_DOWN_2MONTH" hidden="1">"c16405"</definedName>
    <definedName name="IQ_PRETAX_REPORT_INC_EST_DOWN_2MONTH_CIQ" hidden="1">"c16693"</definedName>
    <definedName name="IQ_PRETAX_REPORT_INC_EST_DOWN_3MONTH" hidden="1">"c16409"</definedName>
    <definedName name="IQ_PRETAX_REPORT_INC_EST_DOWN_3MONTH_CIQ" hidden="1">"c16697"</definedName>
    <definedName name="IQ_PRETAX_REPORT_INC_EST_DOWN_MONTH" hidden="1">"c16401"</definedName>
    <definedName name="IQ_PRETAX_REPORT_INC_EST_DOWN_MONTH_CIQ" hidden="1">"c16689"</definedName>
    <definedName name="IQ_PRETAX_REPORT_INC_EST_NOTE" hidden="1">"c17512"</definedName>
    <definedName name="IQ_PRETAX_REPORT_INC_EST_NOTE_CIQ" hidden="1">"c17465"</definedName>
    <definedName name="IQ_PRETAX_REPORT_INC_EST_NUM_ANALYSTS_2MONTH" hidden="1">"c16403"</definedName>
    <definedName name="IQ_PRETAX_REPORT_INC_EST_NUM_ANALYSTS_2MONTH_CIQ" hidden="1">"c16691"</definedName>
    <definedName name="IQ_PRETAX_REPORT_INC_EST_NUM_ANALYSTS_3MONTH" hidden="1">"c16407"</definedName>
    <definedName name="IQ_PRETAX_REPORT_INC_EST_NUM_ANALYSTS_3MONTH_CIQ" hidden="1">"c16695"</definedName>
    <definedName name="IQ_PRETAX_REPORT_INC_EST_NUM_ANALYSTS_MONTH" hidden="1">"c16399"</definedName>
    <definedName name="IQ_PRETAX_REPORT_INC_EST_NUM_ANALYSTS_MONTH_CIQ" hidden="1">"c16687"</definedName>
    <definedName name="IQ_PRETAX_REPORT_INC_EST_TOTAL_REVISED_2MONTH" hidden="1">"c16406"</definedName>
    <definedName name="IQ_PRETAX_REPORT_INC_EST_TOTAL_REVISED_2MONTH_CIQ" hidden="1">"c16694"</definedName>
    <definedName name="IQ_PRETAX_REPORT_INC_EST_TOTAL_REVISED_3MONTH" hidden="1">"c16410"</definedName>
    <definedName name="IQ_PRETAX_REPORT_INC_EST_TOTAL_REVISED_3MONTH_CIQ" hidden="1">"c16698"</definedName>
    <definedName name="IQ_PRETAX_REPORT_INC_EST_TOTAL_REVISED_MONTH" hidden="1">"c16402"</definedName>
    <definedName name="IQ_PRETAX_REPORT_INC_EST_TOTAL_REVISED_MONTH_CIQ" hidden="1">"c16690"</definedName>
    <definedName name="IQ_PRETAX_REPORT_INC_EST_UP_2MONTH" hidden="1">"c16404"</definedName>
    <definedName name="IQ_PRETAX_REPORT_INC_EST_UP_2MONTH_CIQ" hidden="1">"c16692"</definedName>
    <definedName name="IQ_PRETAX_REPORT_INC_EST_UP_3MONTH" hidden="1">"c16408"</definedName>
    <definedName name="IQ_PRETAX_REPORT_INC_EST_UP_3MONTH_CIQ" hidden="1">"c16696"</definedName>
    <definedName name="IQ_PRETAX_REPORT_INC_EST_UP_MONTH" hidden="1">"c16400"</definedName>
    <definedName name="IQ_PRETAX_REPORT_INC_EST_UP_MONTH_CIQ" hidden="1">"c16688"</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V_CONTRACT_ID" hidden="1">"c13929"</definedName>
    <definedName name="IQ_PREV_MONTHLY_FACTOR" hidden="1">"c8973"</definedName>
    <definedName name="IQ_PREV_MONTHLY_FACTOR_DATE" hidden="1">"c8974"</definedName>
    <definedName name="IQ_PRICE_CFPS_FWD" hidden="1">"c2237"</definedName>
    <definedName name="IQ_PRICE_CFPS_FWD_CIQ" hidden="1">"c4046"</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OR_PERIOD_ADJUSTMENTS_SAVINGS_ASSOCIATION_THRIFT" hidden="1">"c25017"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AVG_LOANS_THRIFT" hidden="1">"c25639"</definedName>
    <definedName name="IQ_PROVISION_LL_FFIEC" hidden="1">"c13019"</definedName>
    <definedName name="IQ_PROVISION_LL_INT_BEARING_ASSETS_THRIFT" hidden="1">"c24783"</definedName>
    <definedName name="IQ_PROVISION_LL_NET_LOSSES_THRIFT" hidden="1">"c25640"</definedName>
    <definedName name="IQ_PROVISION_LL_NON_INT_BEARING_ASSETS_THRIFT" hidden="1">"c24784"</definedName>
    <definedName name="IQ_PROVISION_LOAN_LL_AVG_ASSETS_THRIFT" hidden="1">"c25785"</definedName>
    <definedName name="IQ_PROVISION_LOAN_LOSS_AVG_ASSETS_FFIEC" hidden="1">"c18879"</definedName>
    <definedName name="IQ_PROVISION_LOAN_LOSSES_AVG_ASSETS_THRIFT" hidden="1">"c25653"</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ES_OTHER_MORTGAGE_BACKED_SEC_THRIFT" hidden="1">"c25314"</definedName>
    <definedName name="IQ_PURCHASES_PASS_THROUGH_MORTGAGE_BACKED_SEC_THRIFT" hidden="1">"c25311"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MULTIFAMILY_RES_MORTGAGE_LOANS_ELIGIBLE_50_PCT_RISK_WEIGHT_THRIFT" hidden="1">"c25065"</definedName>
    <definedName name="IQ_QUALIFYING_SINGLE_FAMILY_RES_MORTGAGE_LOANS_ELIGIBLE_50_PCT_RISK_WEIGHT_THRIFT" hidden="1">"c25064"</definedName>
    <definedName name="IQ_QUALIFYING_SUB_DEBT_REDEEM_PREF_T2_FFIEC" hidden="1">"c13144"</definedName>
    <definedName name="IQ_QUALIFYING_SUB_DEBT_REDEEMABLE_PREFERRED_T2_THRIFT" hidden="1">"c25041"</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 hidden="1">"c25220"</definedName>
    <definedName name="IQ_RE_1_4_DWELLING_UNITS_REPOSSESSED_ASSETS_GVA_CHARGE_OFFS_THRIFT" hidden="1">"c25135"</definedName>
    <definedName name="IQ_RE_1_4_DWELLING_UNITS_REPOSSESSED_ASSETS_SVA_PROVISIONS_TRANSFERS_FROM_GVA_TOTAL_THRIFT" hidden="1">"c25189"</definedName>
    <definedName name="IQ_RE_1_4_RISK_BASED_FFIEC" hidden="1">"c13418"</definedName>
    <definedName name="IQ_RE_ACQ_SATISFACTION_DEBTS_FFIEC" hidden="1">"c12832"</definedName>
    <definedName name="IQ_RE_ALL_OTHER_ACCOUNTS_THRIFT" hidden="1">"c25436"</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CONSTRUCTION_REPOSSESSED_ASSETS_ADJUSTED_NCOS_TOTAL_THRIFT" hidden="1">"c25219"</definedName>
    <definedName name="IQ_RE_CONSTRUCTION_REPOSSESSED_ASSETS_GVA_CHARGE_OFFS_THRIFT" hidden="1">"c25134"</definedName>
    <definedName name="IQ_RE_CONSTRUCTION_REPOSSESSED_ASSETS_SVA_PROVISIONS_TRANSFERS_FROM_GVA_TOTAL_THRIFT" hidden="1">"c25188"</definedName>
    <definedName name="IQ_RE_DEPR_AMORT" hidden="1">"c8750"</definedName>
    <definedName name="IQ_RE_DEPRECIATION" hidden="1">"c16045"</definedName>
    <definedName name="IQ_RE_EMPLOYEE_BENEFIT_RETIREMENT_RELATED_ACCOUNTS_THRIFT" hidden="1">"c25420"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HELD_INV_ADJUSTED_NCOS_THRIFT" hidden="1">"c25225"</definedName>
    <definedName name="IQ_RE_HELD_INV_GVA_CHARGE_OFFS_THRIFT" hidden="1">"c25140"</definedName>
    <definedName name="IQ_RE_HELD_INV_SVA_PROVISIONS_TRANSFERS_FROM_GVA_THRIFT" hidden="1">"c25194"</definedName>
    <definedName name="IQ_RE_HELD_INV_THRIFT" hidden="1">"c24878"</definedName>
    <definedName name="IQ_RE_LAND_REPOSSESSED_ASSETS_ADJUSTED_NCOS_TOTAL_THRIFT" hidden="1">"c25223"</definedName>
    <definedName name="IQ_RE_LAND_REPOSSESSED_ASSETS_GVA_CHARGE_OFFS_THRIFT" hidden="1">"c25138"</definedName>
    <definedName name="IQ_RE_LAND_REPOSSESSED_ASSETS_SVA_PROVISIONS_TRANSFERS_FROM_GVA_TOTAL_THRIFT" hidden="1">"c25192"</definedName>
    <definedName name="IQ_RE_LOANS_1_4_GROSS_LOANS_FFIEC" hidden="1">"c13397"</definedName>
    <definedName name="IQ_RE_LOANS_DOM_QUARTERLY_AVG_FFIEC" hidden="1">"c15476"</definedName>
    <definedName name="IQ_RE_LOANS_DUE_30_89_FFIEC" hidden="1">"c25826"</definedName>
    <definedName name="IQ_RE_LOANS_DUE_90_FFIEC" hidden="1">"c25827"</definedName>
    <definedName name="IQ_RE_LOANS_GROSS_LOANS_FFIEC" hidden="1">"c13396"</definedName>
    <definedName name="IQ_RE_LOANS_NON_ACCRUAL_FFIEC" hidden="1">"c25828"</definedName>
    <definedName name="IQ_RE_LOANS_SECURED_1_4_FAMILY_GROSS_LOANS_THRIFT" hidden="1">"c25722"</definedName>
    <definedName name="IQ_RE_LOANS_SECURED_1_4_FAMILY_RISK_BASED_CAPITAL_THRIFT" hidden="1">"c25707"</definedName>
    <definedName name="IQ_RE_LOANS_SECURED_LAND_GROSS_LOANS_THRIFT" hidden="1">"c25731"</definedName>
    <definedName name="IQ_RE_LOANS_SECURED_LAND_RISK_BASED_CAPITAL_THRIFT" hidden="1">"c25716"</definedName>
    <definedName name="IQ_RE_MAINT_CAPEX" hidden="1">"c8755"</definedName>
    <definedName name="IQ_RE_MINORITY_INTEREST" hidden="1">"c8752"</definedName>
    <definedName name="IQ_RE_MORTGAGES_ALL_OTHER_ACCOUNTS_THRIFT" hidden="1">"c25435"</definedName>
    <definedName name="IQ_RE_MORTGAGES_EMPLOYEE_BENEFIT_RETIREMENT_RELATED_ACCOUNTS_THRIFT" hidden="1">"c25419"</definedName>
    <definedName name="IQ_RE_MORTGAGES_PERSONAL_TRUST_AGENCY_INV_MANAGEMENT_ACCOUNTS_THRIFT" hidden="1">"c25403"</definedName>
    <definedName name="IQ_RE_MULTIFAMILY_5_MORE_DWELLING_UNITS_REPOSSESSED_ASSETS_ADJUSTED_NCOS_TOTAL_THRIFT" hidden="1">"c25221"</definedName>
    <definedName name="IQ_RE_MULTIFAMILY_5_MORE_DWELLING_UNITS_REPOSSESSED_ASSETS_GVA_CHARGE_OFFS_THRIFT" hidden="1">"c25136"</definedName>
    <definedName name="IQ_RE_MULTIFAMILY_5_MORE_DWELLING_UNITS_REPOSSESSED_ASSETS_SVA_PROVISIONS_TRANSFERS_FROM_GVA_TOTAL_THRIFT" hidden="1">"c25190"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 hidden="1">"c25222"</definedName>
    <definedName name="IQ_RE_NONRES_EXCEPT_LAND_REPOSSESSED_ASSETS_GVA_CHARGE_OFFS_THRIFT" hidden="1">"c25137"</definedName>
    <definedName name="IQ_RE_NONRES_EXCEPT_LAND_REPOSSESSED_ASSETS_SVA_PROVISIONS_TRANSFERS_FROM_GVA_TOTAL_THRIFT" hidden="1">"c25191"</definedName>
    <definedName name="IQ_RE_OTHER_ITEMS" hidden="1">"c8753"</definedName>
    <definedName name="IQ_RE_PERSONAL_TRUST_AGENCY_INV_MANAGEMENT_ACCOUNTS_THRIFT" hidden="1">"c25404"</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BOOKED_GNMA_LOANS_REPURCHASED_ELIGIBLE_REPURCHASE_DUE_30_89_THRIFT" hidden="1">"c25260"</definedName>
    <definedName name="IQ_REBOOKED_GNMA_LOANS_REPURCHASED_ELIGIBLE_REPURCHASE_DUE_90_THRIFT" hidden="1">"c25281"</definedName>
    <definedName name="IQ_REBOOKED_GNMA_LOANS_REPURCHASED_ELIGIBLE_REPURCHASE_NON_ACCRUAL_THRIFT" hidden="1">"c25302"</definedName>
    <definedName name="IQ_RECENT_FUNDS" hidden="1">"c18908"</definedName>
    <definedName name="IQ_RECENT_FUNDS_ID" hidden="1">"c18909"</definedName>
    <definedName name="IQ_RECIPROCAL_BROKERED_DEPOSITS_THRIFT" hidden="1">"c24997"</definedName>
    <definedName name="IQ_RECORDED_INV_PURCHASED_CREDIT_IMPAIRED_LOANS_THRIFT" hidden="1">"c25238"</definedName>
    <definedName name="IQ_RECOVERIES_AVG_LOANS_FFIEC" hidden="1">"c13476"</definedName>
    <definedName name="IQ_RECOVERIES_GVA_THRIFT" hidden="1">"c25094"</definedName>
    <definedName name="IQ_RECOVERIES_TVA_THRIFT" hidden="1">"c25108"</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HIGH_EST" hidden="1">"c4501"</definedName>
    <definedName name="IQ_RECURRING_PROFIT_HIGH_EST_CIQ" hidden="1">"c5039"</definedName>
    <definedName name="IQ_RECURRING_PROFIT_LOW_EST" hidden="1">"c4502"</definedName>
    <definedName name="IQ_RECURRING_PROFIT_LOW_EST_CIQ" hidden="1">"c5040"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HIGH_EST" hidden="1">"c4510"</definedName>
    <definedName name="IQ_RECURRING_PROFIT_SHARE_HIGH_EST_CIQ" hidden="1">"c5048"</definedName>
    <definedName name="IQ_RECURRING_PROFIT_SHARE_LOW_EST" hidden="1">"c4511"</definedName>
    <definedName name="IQ_RECURRING_PROFIT_SHARE_LOW_EST_CIQ" hidden="1">"c5049"</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OSSESS_1_4_DWELLING_UNITS_RE_THRIFT" hidden="1">"c24871"</definedName>
    <definedName name="IQ_REPOSSESS_ASSETS_THRIFT" hidden="1">"c24869"</definedName>
    <definedName name="IQ_REPOSSESS_CONSTRUCTION_RE_THRIFT" hidden="1">"c24870"</definedName>
    <definedName name="IQ_REPOSSESS_GVA_THRIFT" hidden="1">"c24877"</definedName>
    <definedName name="IQ_REPOSSESS_LAND_THRIFT" hidden="1">"c24874"</definedName>
    <definedName name="IQ_REPOSSESS_MULTIFAMILY_5_MORE_DWELLING_UNITS_RE_THRIFT" hidden="1">"c24872"</definedName>
    <definedName name="IQ_REPOSSESS_NONRES_EXCEPT_LAND_RE_THRIFT" hidden="1">"c24873"</definedName>
    <definedName name="IQ_REPOSSESS_OTHER_ASSETS_THRIFT" hidden="1">"c24876"</definedName>
    <definedName name="IQ_REPOSSESS_US_GOVT_GUARANTEED_INSURED_RE_OWNED_THRIFT" hidden="1">"c24875"</definedName>
    <definedName name="IQ_REPOSSESSED_ASSETS_TOTAL_ADJUSTED_NCOS_TOTAL_THRIFT" hidden="1">"c25218"</definedName>
    <definedName name="IQ_REPOSSESSED_ASSETS_TOTAL_GVA_CHARGE_OFFS_THRIFT" hidden="1">"c25133"</definedName>
    <definedName name="IQ_REPOSSESSED_ASSETS_TOTAL_SVA_PROVISIONS_TRANSFERS_FROM_GVA_TOTAL_THRIFT" hidden="1">"c25187"</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IDUAL_INTERESTS_INT_ONLY_STRIPS_THRIFT" hidden="1">"c24939"</definedName>
    <definedName name="IQ_RESIDUAL_INTERESTS_THRIFT" hidden="1">"c24938"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EQUITY_THRIFT" hidden="1">"c25633"</definedName>
    <definedName name="IQ_RETAINED_EARNINGS_FFIEC" hidden="1">"c12878"</definedName>
    <definedName name="IQ_RETAINED_EARNINGS_THRIFT" hidden="1">"c24919"</definedName>
    <definedName name="IQ_RETIREMENT_DEFINED_BENEFIT_INC_THRIFT" hidden="1">"c24803"</definedName>
    <definedName name="IQ_RETIREMENT_DEFINED_CONT_INC_THRIFT" hidden="1">"c24802"</definedName>
    <definedName name="IQ_RETIREMENT_DEPOSITS_LESS_THAN_250000_THRIFT" hidden="1">"c24990"</definedName>
    <definedName name="IQ_RETIREMENT_DEPOSITS_WITH_BALANCES_GREATER_THAN_250000_THRIFT" hidden="1">"c24991"</definedName>
    <definedName name="IQ_RETIREMENT_OTHER_RETIREMENT_ACCOUNTS_INC_THRIFT" hidden="1">"c24804"</definedName>
    <definedName name="IQ_RETIREMENT_RELATED_EMPLOYEE_BENEFIT_ACCOUNTS_GROSS_LOSSES_MANAGED_ACCOUNTS_THRIFT" hidden="1">"c25462"</definedName>
    <definedName name="IQ_RETIREMENT_RELATED_EMPLOYEE_BENEFIT_ACCOUNTS_GROSS_LOSSES_NONMANAGED_ACCOUNTS_THRIFT" hidden="1">"c25467"</definedName>
    <definedName name="IQ_RETIREMENT_RELATED_EMPLOYEE_BENEFIT_ACCOUNTS_RECOVERIES_THRIFT" hidden="1">"c25472"</definedName>
    <definedName name="IQ_RETIREMENT_RELATED_TRUST_AGENCY_ACCOUNTS_EMPLOYEE_BENEFIT_DEFINED_BENEFIT_MANAGED_ASSETS_THRIFT" hidden="1">"c25349"</definedName>
    <definedName name="IQ_RETIREMENT_RELATED_TRUST_AGENCY_ACCOUNTS_EMPLOYEE_BENEFIT_DEFINED_BENEFIT_NONMANAGED_ASSETS_THRIFT" hidden="1">"c25370"</definedName>
    <definedName name="IQ_RETIREMENT_RELATED_TRUST_AGENCY_ACCOUNTS_EMPLOYEE_BENEFIT_DEFINED_BENEFIT_NUMBER_MANAGED_ACCOUNTS_THRIFT" hidden="1">"c25360"</definedName>
    <definedName name="IQ_RETIREMENT_RELATED_TRUST_AGENCY_ACCOUNTS_EMPLOYEE_BENEFIT_DEFINED_BENEFIT_NUMBER_NONMANAGED_ACCOUNTS_THRIFT" hidden="1">"c25382"</definedName>
    <definedName name="IQ_RETIREMENT_RELATED_TRUST_AGENCY_ACCOUNTS_EMPLOYEE_BENEFIT_DEFINED_CONTRIBUTION_MANAGED_ASSETS_THRIFT" hidden="1">"c25348"</definedName>
    <definedName name="IQ_RETIREMENT_RELATED_TRUST_AGENCY_ACCOUNTS_EMPLOYEE_BENEFIT_DEFINED_CONTRIBUTION_NONMANAGED_ASSETS_THRIFT" hidden="1">"c25369"</definedName>
    <definedName name="IQ_RETIREMENT_RELATED_TRUST_AGENCY_ACCOUNTS_EMPLOYEE_BENEFIT_DEFINED_CONTRIBUTION_NUMBER_MANAGED_ACCOUNTS_THRIFT" hidden="1">"c25359"</definedName>
    <definedName name="IQ_RETIREMENT_RELATED_TRUST_AGENCY_ACCOUNTS_EMPLOYEE_BENEFIT_DEFINED_CONTRIBUTION_NUMBER_NONMANAGED_ACCOUNTS_THRIFT" hidden="1">"c25381"</definedName>
    <definedName name="IQ_RETIREMENT_RELATED_TRUST_AGENCY_ACCOUNTS_EMPLOYEE_BENEFIT_OTHER_MANAGED_ASSETS_THRIFT" hidden="1">"c25350"</definedName>
    <definedName name="IQ_RETIREMENT_RELATED_TRUST_AGENCY_ACCOUNTS_EMPLOYEE_BENEFIT_OTHER_NONMANAGED_ASSETS_THRIFT" hidden="1">"c25371"</definedName>
    <definedName name="IQ_RETIREMENT_RELATED_TRUST_AGENCY_ACCOUNTS_EMPLOYEE_BENEFIT_OTHER_NUMBER_MANAGED_ACCOUNTS_THRIFT" hidden="1">"c25361"</definedName>
    <definedName name="IQ_RETIREMENT_RELATED_TRUST_AGENCY_ACCOUNTS_EMPLOYEE_BENEFIT_OTHER_NUMBER_NONMANAGED_ACCOUNTS_THRIFT" hidden="1">"c25383"</definedName>
    <definedName name="IQ_RETURN_ASSETS" hidden="1">"c1113"</definedName>
    <definedName name="IQ_RETURN_ASSETS_ACT_OR_EST" hidden="1">"c3585"</definedName>
    <definedName name="IQ_RETURN_ASSETS_ACT_OR_EST_CIQ" hidden="1">"c12020"</definedName>
    <definedName name="IQ_RETURN_ASSETS_BANK" hidden="1">"c1114"</definedName>
    <definedName name="IQ_RETURN_ASSETS_CM" hidden="1">"c1115"</definedName>
    <definedName name="IQ_RETURN_ASSETS_EST" hidden="1">"c3529"</definedName>
    <definedName name="IQ_RETURN_ASSETS_EST_CIQ" hidden="1">"c3828"</definedName>
    <definedName name="IQ_RETURN_ASSETS_EST_DOWN_2MONTH" hidden="1">"c16537"</definedName>
    <definedName name="IQ_RETURN_ASSETS_EST_DOWN_2MONTH_CIQ" hidden="1">"c16801"</definedName>
    <definedName name="IQ_RETURN_ASSETS_EST_DOWN_3MONTH" hidden="1">"c16541"</definedName>
    <definedName name="IQ_RETURN_ASSETS_EST_DOWN_3MONTH_CIQ" hidden="1">"c16805"</definedName>
    <definedName name="IQ_RETURN_ASSETS_EST_DOWN_MONTH" hidden="1">"c16533"</definedName>
    <definedName name="IQ_RETURN_ASSETS_EST_DOWN_MONTH_CIQ" hidden="1">"c16797"</definedName>
    <definedName name="IQ_RETURN_ASSETS_EST_NOTE" hidden="1">"c17520"</definedName>
    <definedName name="IQ_RETURN_ASSETS_EST_NOTE_CIQ" hidden="1">"c17473"</definedName>
    <definedName name="IQ_RETURN_ASSETS_EST_NUM_ANALYSTS_2MONTH" hidden="1">"c16535"</definedName>
    <definedName name="IQ_RETURN_ASSETS_EST_NUM_ANALYSTS_2MONTH_CIQ" hidden="1">"c16799"</definedName>
    <definedName name="IQ_RETURN_ASSETS_EST_NUM_ANALYSTS_3MONTH" hidden="1">"c16539"</definedName>
    <definedName name="IQ_RETURN_ASSETS_EST_NUM_ANALYSTS_3MONTH_CIQ" hidden="1">"c16803"</definedName>
    <definedName name="IQ_RETURN_ASSETS_EST_NUM_ANALYSTS_MONTH" hidden="1">"c16531"</definedName>
    <definedName name="IQ_RETURN_ASSETS_EST_NUM_ANALYSTS_MONTH_CIQ" hidden="1">"c16795"</definedName>
    <definedName name="IQ_RETURN_ASSETS_EST_TOTAL_REVISED_2MONTH" hidden="1">"c16538"</definedName>
    <definedName name="IQ_RETURN_ASSETS_EST_TOTAL_REVISED_2MONTH_CIQ" hidden="1">"c16802"</definedName>
    <definedName name="IQ_RETURN_ASSETS_EST_TOTAL_REVISED_3MONTH" hidden="1">"c16542"</definedName>
    <definedName name="IQ_RETURN_ASSETS_EST_TOTAL_REVISED_3MONTH_CIQ" hidden="1">"c16806"</definedName>
    <definedName name="IQ_RETURN_ASSETS_EST_TOTAL_REVISED_MONTH" hidden="1">"c16534"</definedName>
    <definedName name="IQ_RETURN_ASSETS_EST_TOTAL_REVISED_MONTH_CIQ" hidden="1">"c16798"</definedName>
    <definedName name="IQ_RETURN_ASSETS_EST_UP_2MONTH" hidden="1">"c16536"</definedName>
    <definedName name="IQ_RETURN_ASSETS_EST_UP_2MONTH_CIQ" hidden="1">"c16800"</definedName>
    <definedName name="IQ_RETURN_ASSETS_EST_UP_3MONTH" hidden="1">"c16540"</definedName>
    <definedName name="IQ_RETURN_ASSETS_EST_UP_3MONTH_CIQ" hidden="1">"c16804"</definedName>
    <definedName name="IQ_RETURN_ASSETS_EST_UP_MONTH" hidden="1">"c16532"</definedName>
    <definedName name="IQ_RETURN_ASSETS_EST_UP_MONTH_CIQ" hidden="1">"c16796"</definedName>
    <definedName name="IQ_RETURN_ASSETS_FS" hidden="1">"c1116"</definedName>
    <definedName name="IQ_RETURN_ASSETS_GUIDANCE" hidden="1">"c4517"</definedName>
    <definedName name="IQ_RETURN_ASSETS_HIGH_EST" hidden="1">"c3530"</definedName>
    <definedName name="IQ_RETURN_ASSETS_HIGH_EST_CIQ" hidden="1">"c3830"</definedName>
    <definedName name="IQ_RETURN_ASSETS_HIGH_GUIDANCE" hidden="1">"c4183"</definedName>
    <definedName name="IQ_RETURN_ASSETS_LOW_EST" hidden="1">"c3531"</definedName>
    <definedName name="IQ_RETURN_ASSETS_LOW_EST_CIQ" hidden="1">"c3831"</definedName>
    <definedName name="IQ_RETURN_ASSETS_LOW_GUIDANCE" hidden="1">"c4223"</definedName>
    <definedName name="IQ_RETURN_ASSETS_MEDIAN_EST" hidden="1">"c3532"</definedName>
    <definedName name="IQ_RETURN_ASSETS_MEDIAN_EST_CIQ" hidden="1">"c3829"</definedName>
    <definedName name="IQ_RETURN_ASSETS_NUM_EST" hidden="1">"c3527"</definedName>
    <definedName name="IQ_RETURN_ASSETS_NUM_EST_CIQ" hidden="1">"c3832"</definedName>
    <definedName name="IQ_RETURN_ASSETS_STDDEV_EST" hidden="1">"c3528"</definedName>
    <definedName name="IQ_RETURN_ASSETS_STDDEV_EST_CIQ" hidden="1">"c3833"</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BANK" hidden="1">"c1119"</definedName>
    <definedName name="IQ_RETURN_EQUITY_CM" hidden="1">"c1120"</definedName>
    <definedName name="IQ_RETURN_EQUITY_EST" hidden="1">"c3535"</definedName>
    <definedName name="IQ_RETURN_EQUITY_EST_CIQ" hidden="1">"c3821"</definedName>
    <definedName name="IQ_RETURN_EQUITY_EST_DOWN_2MONTH" hidden="1">"c16549"</definedName>
    <definedName name="IQ_RETURN_EQUITY_EST_DOWN_2MONTH_CIQ" hidden="1">"c16813"</definedName>
    <definedName name="IQ_RETURN_EQUITY_EST_DOWN_3MONTH" hidden="1">"c16553"</definedName>
    <definedName name="IQ_RETURN_EQUITY_EST_DOWN_3MONTH_CIQ" hidden="1">"c16817"</definedName>
    <definedName name="IQ_RETURN_EQUITY_EST_DOWN_MONTH" hidden="1">"c16545"</definedName>
    <definedName name="IQ_RETURN_EQUITY_EST_DOWN_MONTH_CIQ" hidden="1">"c16809"</definedName>
    <definedName name="IQ_RETURN_EQUITY_EST_NOTE" hidden="1">"c17521"</definedName>
    <definedName name="IQ_RETURN_EQUITY_EST_NOTE_CIQ" hidden="1">"c17474"</definedName>
    <definedName name="IQ_RETURN_EQUITY_EST_NUM_ANALYSTS_2MONTH" hidden="1">"c16547"</definedName>
    <definedName name="IQ_RETURN_EQUITY_EST_NUM_ANALYSTS_2MONTH_CIQ" hidden="1">"c16811"</definedName>
    <definedName name="IQ_RETURN_EQUITY_EST_NUM_ANALYSTS_3MONTH" hidden="1">"c16551"</definedName>
    <definedName name="IQ_RETURN_EQUITY_EST_NUM_ANALYSTS_3MONTH_CIQ" hidden="1">"c16815"</definedName>
    <definedName name="IQ_RETURN_EQUITY_EST_NUM_ANALYSTS_MONTH" hidden="1">"c16543"</definedName>
    <definedName name="IQ_RETURN_EQUITY_EST_NUM_ANALYSTS_MONTH_CIQ" hidden="1">"c16807"</definedName>
    <definedName name="IQ_RETURN_EQUITY_EST_TOTAL_REVISED_2MONTH" hidden="1">"c16550"</definedName>
    <definedName name="IQ_RETURN_EQUITY_EST_TOTAL_REVISED_2MONTH_CIQ" hidden="1">"c16814"</definedName>
    <definedName name="IQ_RETURN_EQUITY_EST_TOTAL_REVISED_3MONTH" hidden="1">"c16554"</definedName>
    <definedName name="IQ_RETURN_EQUITY_EST_TOTAL_REVISED_3MONTH_CIQ" hidden="1">"c16818"</definedName>
    <definedName name="IQ_RETURN_EQUITY_EST_TOTAL_REVISED_MONTH" hidden="1">"c16546"</definedName>
    <definedName name="IQ_RETURN_EQUITY_EST_TOTAL_REVISED_MONTH_CIQ" hidden="1">"c16810"</definedName>
    <definedName name="IQ_RETURN_EQUITY_EST_UP_2MONTH" hidden="1">"c16548"</definedName>
    <definedName name="IQ_RETURN_EQUITY_EST_UP_2MONTH_CIQ" hidden="1">"c16812"</definedName>
    <definedName name="IQ_RETURN_EQUITY_EST_UP_3MONTH" hidden="1">"c16552"</definedName>
    <definedName name="IQ_RETURN_EQUITY_EST_UP_3MONTH_CIQ" hidden="1">"c16816"</definedName>
    <definedName name="IQ_RETURN_EQUITY_EST_UP_MONTH" hidden="1">"c16544"</definedName>
    <definedName name="IQ_RETURN_EQUITY_EST_UP_MONTH_CIQ" hidden="1">"c16808"</definedName>
    <definedName name="IQ_RETURN_EQUITY_FS" hidden="1">"c1121"</definedName>
    <definedName name="IQ_RETURN_EQUITY_GUIDANCE" hidden="1">"c4518"</definedName>
    <definedName name="IQ_RETURN_EQUITY_HIGH_EST" hidden="1">"c3536"</definedName>
    <definedName name="IQ_RETURN_EQUITY_HIGH_EST_CIQ" hidden="1">"c3823"</definedName>
    <definedName name="IQ_RETURN_EQUITY_HIGH_GUIDANCE" hidden="1">"c4182"</definedName>
    <definedName name="IQ_RETURN_EQUITY_LOW_EST" hidden="1">"c3537"</definedName>
    <definedName name="IQ_RETURN_EQUITY_LOW_EST_CIQ" hidden="1">"c3824"</definedName>
    <definedName name="IQ_RETURN_EQUITY_LOW_GUIDANCE" hidden="1">"c4222"</definedName>
    <definedName name="IQ_RETURN_EQUITY_MEDIAN_EST" hidden="1">"c3538"</definedName>
    <definedName name="IQ_RETURN_EQUITY_MEDIAN_EST_CIQ" hidden="1">"c3822"</definedName>
    <definedName name="IQ_RETURN_EQUITY_NUM_EST" hidden="1">"c3533"</definedName>
    <definedName name="IQ_RETURN_EQUITY_NUM_EST_CIQ" hidden="1">"c3825"</definedName>
    <definedName name="IQ_RETURN_EQUITY_STDDEV_EST" hidden="1">"c3534"</definedName>
    <definedName name="IQ_RETURN_EQUITY_STDDEV_EST_CIQ" hidden="1">"c3826"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BEFORE_LL_THRIFT" hidden="1">"c24782"</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3MONTH" hidden="1">"c16289"</definedName>
    <definedName name="IQ_REVENUE_EST_DOWN_3MONTH_CIQ" hidden="1">"c16613"</definedName>
    <definedName name="IQ_REVENUE_EST_DOWN_MONTH" hidden="1">"c16281"</definedName>
    <definedName name="IQ_REVENUE_EST_DOWN_MONTH_CIQ" hidden="1">"c16605"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3MONTH" hidden="1">"c16287"</definedName>
    <definedName name="IQ_REVENUE_EST_NUM_ANALYSTS_3MONTH_CIQ" hidden="1">"c16611"</definedName>
    <definedName name="IQ_REVENUE_EST_NUM_ANALYSTS_MONTH" hidden="1">"c16279"</definedName>
    <definedName name="IQ_REVENUE_EST_NUM_ANALYSTS_MONTH_CIQ" hidden="1">"c16603"</definedName>
    <definedName name="IQ_REVENUE_EST_TOTAL_REVISED_2MONTH" hidden="1">"c16286"</definedName>
    <definedName name="IQ_REVENUE_EST_TOTAL_REVISED_2MONTH_CIQ" hidden="1">"c16610"</definedName>
    <definedName name="IQ_REVENUE_EST_TOTAL_REVISED_3MONTH" hidden="1">"c16290"</definedName>
    <definedName name="IQ_REVENUE_EST_TOTAL_REVISED_3MONTH_CIQ" hidden="1">"c16614"</definedName>
    <definedName name="IQ_REVENUE_EST_TOTAL_REVISED_MONTH" hidden="1">"c16282"</definedName>
    <definedName name="IQ_REVENUE_EST_TOTAL_REVISED_MONTH_CIQ" hidden="1">"c16606"</definedName>
    <definedName name="IQ_REVENUE_EST_UP_2MONTH" hidden="1">"c16284"</definedName>
    <definedName name="IQ_REVENUE_EST_UP_2MONTH_CIQ" hidden="1">"c16608"</definedName>
    <definedName name="IQ_REVENUE_EST_UP_3MONTH" hidden="1">"c16288"</definedName>
    <definedName name="IQ_REVENUE_EST_UP_3MONTH_CIQ" hidden="1">"c16612"</definedName>
    <definedName name="IQ_REVENUE_EST_UP_MONTH" hidden="1">"c16280"</definedName>
    <definedName name="IQ_REVENUE_EST_UP_MONTH_CIQ" hidden="1">"c16604"</definedName>
    <definedName name="IQ_REVENUE_GUIDANCE" hidden="1">"c4519"</definedName>
    <definedName name="IQ_REVENUE_HIGH_EST" hidden="1">"c1127"</definedName>
    <definedName name="IQ_REVENUE_HIGH_EST_CIQ" hidden="1">"c3618"</definedName>
    <definedName name="IQ_REVENUE_HIGH_GUIDANCE" hidden="1">"c4169"</definedName>
    <definedName name="IQ_REVENUE_LOW_EST" hidden="1">"c1128"</definedName>
    <definedName name="IQ_REVENUE_LOW_EST_CIQ" hidden="1">"c3619"</definedName>
    <definedName name="IQ_REVENUE_LOW_GUIDANCE" hidden="1">"c4209"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40650.7113194444</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GROSS_LOANS_THRIFT" hidden="1">"c25723"</definedName>
    <definedName name="IQ_REVOLVING_LOANS_RISK_BASED_CAPITAL_THRIFT" hidden="1">"c25708"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OPEN_END_PML_SECURED_1_4_DWELLING_UNITS_DUE_30_89_THRIFT" hidden="1">"c25241"</definedName>
    <definedName name="IQ_REVOLVING_OPEN_END_PML_SECURED_1_4_DWELLING_UNITS_DUE_90_THRIFT" hidden="1">"c25262"</definedName>
    <definedName name="IQ_REVOLVING_OPEN_END_PML_SECURED_1_4_DWELLING_UNITS_NON_ACCRUAL_THRIFT" hidden="1">"c25283"</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BEFORE_EXCESS_ALLOWANCE_LL_LOSSES_THRIFT" hidden="1">"c25077"</definedName>
    <definedName name="IQ_RISK_WEIGHTED_ASSETS_LOW_LEVEL_RECOURSE_RESIDUAL_INTERESTS_THRIFT" hidden="1">"c25075"</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EMPLOYEE_BENEFITS_THRIFT" hidden="1">"c24786"</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CEEDS_RENTAL_ASSETS" hidden="1">"c26974"</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COMM_NON_MORTGAGE_LOANS_THRIFT" hidden="1">"c25340"</definedName>
    <definedName name="IQ_SALES_CONSUMER_NON_MORTGAGE_LOANS_THRIFT" hidden="1">"c25342"</definedName>
    <definedName name="IQ_SALES_MARKETING" hidden="1">"c2240"</definedName>
    <definedName name="IQ_SALES_OTHER_MORTGAGE_BACKED_SEC_THRIFT" hidden="1">"c25315"</definedName>
    <definedName name="IQ_SALES_PASS_THROUGH_MORTGAGE_BACKED_SEC_THRIFT" hidden="1">"c25312"</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ACT_OR_EST" hidden="1">"c18269"</definedName>
    <definedName name="IQ_SAME_STORE_ACT_OR_EST_CIQ" hidden="1">"c18275"</definedName>
    <definedName name="IQ_SAME_STORE_EST" hidden="1">"c18116"</definedName>
    <definedName name="IQ_SAME_STORE_EST_CIQ" hidden="1">"c18184"</definedName>
    <definedName name="IQ_SAME_STORE_EST_NOTE" hidden="1">"c18237"</definedName>
    <definedName name="IQ_SAME_STORE_EST_NOTE_CIQ" hidden="1">"c18244"</definedName>
    <definedName name="IQ_SAME_STORE_FRANCHISE" hidden="1">"c2900"</definedName>
    <definedName name="IQ_SAME_STORE_GUIDANCE" hidden="1">"c18412"</definedName>
    <definedName name="IQ_SAME_STORE_HIGH_EST" hidden="1">"c18136"</definedName>
    <definedName name="IQ_SAME_STORE_HIGH_EST_CIQ" hidden="1">"c18198"</definedName>
    <definedName name="IQ_SAME_STORE_HIGH_GUIDANCE" hidden="1">"c18413"</definedName>
    <definedName name="IQ_SAME_STORE_LOW_EST" hidden="1">"c18146"</definedName>
    <definedName name="IQ_SAME_STORE_LOW_EST_CIQ" hidden="1">"c18205"</definedName>
    <definedName name="IQ_SAME_STORE_LOW_GUIDANCE" hidden="1">"c18414"</definedName>
    <definedName name="IQ_SAME_STORE_MEDIAN_EST" hidden="1">"c18126"</definedName>
    <definedName name="IQ_SAME_STORE_MEDIAN_EST_CIQ" hidden="1">"c18191"</definedName>
    <definedName name="IQ_SAME_STORE_NUM_EST" hidden="1">"c18166"</definedName>
    <definedName name="IQ_SAME_STORE_NUM_EST_CIQ" hidden="1">"c18219"</definedName>
    <definedName name="IQ_SAME_STORE_OWNED" hidden="1">"c2908"</definedName>
    <definedName name="IQ_SAME_STORE_STDDEV_EST" hidden="1">"c18156"</definedName>
    <definedName name="IQ_SAME_STORE_STDDEV_EST_CIQ" hidden="1">"c18212"</definedName>
    <definedName name="IQ_SAME_STORE_TOTAL" hidden="1">"c2892"</definedName>
    <definedName name="IQ_SAVING_DEP" hidden="1">"c1150"</definedName>
    <definedName name="IQ_SAVINGS_ACCT_DEPOSITS_TOTAL_DEPOSITS" hidden="1">"c15721"</definedName>
    <definedName name="IQ_SAVINGS_ASSOCIATION_EQUITY_CAPITAL_BEGINNING_BALANCE_FROM_PRIOR_QTR_THRIFT" hidden="1">"c25008"</definedName>
    <definedName name="IQ_SAVINGS_ASSOCIATION_EQUITY_CAPITAL_ENDING_BALANCE_THRIFT" hidden="1">"c25019"</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ACKED_NON_MORTGAGE_LOANS_THRIFT" hidden="1">"c24825"</definedName>
    <definedName name="IQ_SEC_BACKED_US_GOVT_ELIGIBLE_0_PCT_RISK_WEIGHT_THRIFT" hidden="1">"c25052"</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RISK_WEIGHTED_100_PCT_MORE_UNDER_RATINGS_THRIFT" hidden="1">"c25071"</definedName>
    <definedName name="IQ_SEC_SOLD_REPURCHASE_FFIEC" hidden="1">"c12857"</definedName>
    <definedName name="IQ_SEC_SOLD_UNDER_AGREEMENTS_REPURCHASE_THRIFT" hidden="1">"c25574"</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COMMERCIAL_LOANS_THRIFT" hidden="1">"c24854"</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ED_FUNDS_PURCHASED_TOTAL_ASSETS_THRIFT" hidden="1">"c25703"</definedName>
    <definedName name="IQ_SECURED_FEDERAL_FUNDS_PURCHASED_THRIFT" hidden="1">"c25573"</definedName>
    <definedName name="IQ_SECURED_MULTI_RES_LL_REC_DOM_FFIEC" hidden="1">"c12905"</definedName>
    <definedName name="IQ_SECURITIES_AFS_AMORT_COST_FFIEC" hidden="1">"c20488"</definedName>
    <definedName name="IQ_SECURITIES_AFS_FAIR_VAL_FFIEC" hidden="1">"c20453"</definedName>
    <definedName name="IQ_SECURITIES_HELD_MATURITY_FFIEC" hidden="1">"c12777"</definedName>
    <definedName name="IQ_SECURITIES_HTM_AMORT_COST_FFIEC" hidden="1">"c20436"</definedName>
    <definedName name="IQ_SECURITIES_HTM_FAIR_VAL_FFIEC" hidden="1">"c20471"</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COMM_FEE_DOM_FFIEC" hidden="1">"c25821"</definedName>
    <definedName name="IQ_SERVICE_CHARGES_DEPOSIT_ACCOUNTS_DOM_FFIEC" hidden="1">"c13003"</definedName>
    <definedName name="IQ_SERVICE_CHARGES_OPERATING_INC_FFIEC" hidden="1">"c13384"</definedName>
    <definedName name="IQ_SERVICE_FEE" hidden="1">"c8951"</definedName>
    <definedName name="IQ_SERVICING_ASSETS_MORTGAGE_LOANS_THRIFT" hidden="1">"c24888"</definedName>
    <definedName name="IQ_SERVICING_ASSETS_NON_MORTGAGE_LOANS_THRIFT" hidden="1">"c24889"</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_SHORT_TERM_NONCORE_FUNDING_THRIFT" hidden="1">"c25625"</definedName>
    <definedName name="IQ_SHORT_TERM_INV_TOTAL_ASSETS_THRIFT" hidden="1">"c25695"</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STARS_DESCRIPTION" hidden="1">"c17408"</definedName>
    <definedName name="IQ_SP_STARS_VALUE" hidden="1">"c17407"</definedName>
    <definedName name="IQ_SPECIAL_DIV_CF" hidden="1">"c1169"</definedName>
    <definedName name="IQ_SPECIAL_DIV_CF_BNK" hidden="1">"c1170"</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POT_CLOSEPRICE" hidden="1">"c17802"</definedName>
    <definedName name="IQ_SPOT_HIGHPRICE" hidden="1">"c17800"</definedName>
    <definedName name="IQ_SPOT_LASTSALEPRICE" hidden="1">"c17806"</definedName>
    <definedName name="IQ_SPOT_LOWPRICE" hidden="1">"c17801"</definedName>
    <definedName name="IQ_SPOT_PRICEDATE" hidden="1">"c17805"</definedName>
    <definedName name="IQ_SPOT_YEARHIGH" hidden="1">"c17803"</definedName>
    <definedName name="IQ_SPOT_YEARLOW" hidden="1">"c17804"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COUNTY_MUNICIPAL_OBLIGATIONS_ALL_OTHER_ACCOUNTS_THRIFT" hidden="1">"c25426"</definedName>
    <definedName name="IQ_STATE_COUNTY_MUNICIPAL_OBLIGATIONS_EMPLOYEE_BENEFIT_RETIREMENT_RELATED_ACCOUNTS_THRIFT" hidden="1">"c25410"</definedName>
    <definedName name="IQ_STATE_COUNTY_MUNICIPAL_OBLIGATIONS_PERSONAL_TRUST_AGENCY_INV_MANAGEMENT_ACCOUNTS_THRIFT" hidden="1">"c25394"</definedName>
    <definedName name="IQ_STATE_LOCAL_OTHER_INC_TAXES_THRIFT" hidden="1">"c24817"</definedName>
    <definedName name="IQ_STATE_LOCAL_REVENUE_BONDS_ELIGIBLE_50_PCT_RISK_WEIGHT_THRIFT" hidden="1">"c25067"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 hidden="1">"c24824"</definedName>
    <definedName name="IQ_STATE_OF_INC" hidden="1">"c18104"</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ISSUED_SAVINGS_ASSOCIATION_THRIFT" hidden="1">"c25012"</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OCK_RETIRED_SAVINGS_ASSOCIATION_THRIFT" hidden="1">"c25013"</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ENTURES_THRIFT" hidden="1">"c24902"</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ORDINATED_DEBENTURES_AMOUNTS_NETTED_THRIFT" hidden="1">"c25540"</definedName>
    <definedName name="IQ_SUBORDINATED_DEBENTURES_LEVEL_1_THRIFT" hidden="1">"c25536"</definedName>
    <definedName name="IQ_SUBORDINATED_DEBENTURES_LEVEL_2_THRIFT" hidden="1">"c25537"</definedName>
    <definedName name="IQ_SUBORDINATED_DEBENTURES_LEVEL_3_THRIFT" hidden="1">"c25538"</definedName>
    <definedName name="IQ_SUBORDINATED_DEBENTURES_TOTAL_AFTER_NETTING_THRIFT" hidden="1">"c25541"</definedName>
    <definedName name="IQ_SUBORDINATED_DEBENTURES_TOTAL_BEFORE_NETTING_THRIFT" hidden="1">"c25539"</definedName>
    <definedName name="IQ_SUBORDINATED_DEBENTURES_WITH_REMAINING_MATURITY_ONE_YEAR_LESS_THRIFT" hidden="1">"c25577"</definedName>
    <definedName name="IQ_SUBORDINATED_DEBENTURES_WITH_REMAINING_MATURITY_OVER_ONE_YEAR_THRIFT" hidden="1">"c25578"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ASSETS_THRIFT" hidden="1">"c25088"</definedName>
    <definedName name="IQ_TANGIBLE_COMMON_EQUITY_FFIEC" hidden="1">"c13914"</definedName>
    <definedName name="IQ_TANGIBLE_COMMON_EQUITY_THRIFT" hidden="1">"c25086"</definedName>
    <definedName name="IQ_TANGIBLE_EQUITY_ASSETS_FFIEC" hidden="1">"c13346"</definedName>
    <definedName name="IQ_TANGIBLE_EQUITY_FFIEC" hidden="1">"c13915"</definedName>
    <definedName name="IQ_TANGIBLE_EQUITY_RATIO_THRIFT" hidden="1">"c25084"</definedName>
    <definedName name="IQ_TANGIBLE_EQUITY_THRIFT" hidden="1">"c25087"</definedName>
    <definedName name="IQ_TANGIBLE_TIER_1_LEVERAGE_FFIEC" hidden="1">"c13345"</definedName>
    <definedName name="IQ_TANGIBLE_TIER_1_LEVERAGE_RATIO_THRIFT" hidden="1">"c25631"</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MPLOYEE_AVG" hidden="1">"c1225"</definedName>
    <definedName name="IQ_TEV_EST" hidden="1">"c4526"</definedName>
    <definedName name="IQ_TEV_EST_CIQ" hidden="1">"c5079"</definedName>
    <definedName name="IQ_TEV_EST_DOWN_2MONTH" hidden="1">"c16489"</definedName>
    <definedName name="IQ_TEV_EST_DOWN_3MONTH" hidden="1">"c16493"</definedName>
    <definedName name="IQ_TEV_EST_DOWN_MONTH" hidden="1">"c16485"</definedName>
    <definedName name="IQ_TEV_EST_NOTE_CIQ" hidden="1">"c18231"</definedName>
    <definedName name="IQ_TEV_EST_NUM_ANALYSTS_2MONTH" hidden="1">"c16487"</definedName>
    <definedName name="IQ_TEV_EST_NUM_ANALYSTS_3MONTH" hidden="1">"c16491"</definedName>
    <definedName name="IQ_TEV_EST_NUM_ANALYSTS_MONTH" hidden="1">"c16483"</definedName>
    <definedName name="IQ_TEV_EST_TOTAL_REVISED_2MONTH" hidden="1">"c16490"</definedName>
    <definedName name="IQ_TEV_EST_TOTAL_REVISED_3MONTH" hidden="1">"c16494"</definedName>
    <definedName name="IQ_TEV_EST_TOTAL_REVISED_MONTH" hidden="1">"c16486"</definedName>
    <definedName name="IQ_TEV_EST_UP_2MONTH" hidden="1">"c16488"</definedName>
    <definedName name="IQ_TEV_EST_UP_3MONTH" hidden="1">"c16492"</definedName>
    <definedName name="IQ_TEV_EST_UP_MONTH" hidden="1">"c16484"</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CAPITAL_RATIO_THRIFT" hidden="1">"c25081"</definedName>
    <definedName name="IQ_TIER_1_CAPITAL_REQUIREMENT_ADJUSTED_ASSETS_THRIFT" hidden="1">"c25039"</definedName>
    <definedName name="IQ_TIER_1_CAPITAL_T1_THRIFT" hidden="1">"c25029"</definedName>
    <definedName name="IQ_TIER_1_LEVERAGE_RATIO_FFIEC" hidden="1">"c13160"</definedName>
    <definedName name="IQ_TIER_1_RISK_BASED_CAPITAL_RATIO_FFIEC" hidden="1">"c13161"</definedName>
    <definedName name="IQ_TIER_1_RISK_BASED_CAPITAL_RATIO_THRIFT" hidden="1">"c25083"</definedName>
    <definedName name="IQ_TIER_2_CAPITAL_FFIEC" hidden="1">"c13149"</definedName>
    <definedName name="IQ_TIER_2_CAPITAL_T2_THRIFT" hidden="1">"c25045"</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100000_MORE_TOTAL_ASSETS_THRIFT" hidden="1">"c25701"</definedName>
    <definedName name="IQ_TIME_DEPOSITS_100000_THROUGH_250000_THRIFT" hidden="1">"c25002"</definedName>
    <definedName name="IQ_TIME_DEPOSITS_GREATER_100000_TOTAL_DEPOSITS_THRIFT" hidden="1">"c25779"</definedName>
    <definedName name="IQ_TIME_DEPOSITS_GREATER_THAN_250000_THRIFT" hidden="1">"c25003"</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HRIFT" hidden="1">"c25001"</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1_4_FAMILY_LOANS_TOTAL_LOANS_THRIFT" hidden="1">"c25741"</definedName>
    <definedName name="IQ_TOTAL_ALLOWABLE_EXCLUSIONS_THRIFT" hidden="1">"c25567"</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 hidden="1">"c25030"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MANAGED_PROP_MUTUAL_FUNDS_ANNUITIES_THRIFT" hidden="1">"c24941"</definedName>
    <definedName name="IQ_TOTAL_ASSETS_MEASURED_FV_RECURRING_BASIS_AMOUNTS_NETTED_THRIFT" hidden="1">"c25522"</definedName>
    <definedName name="IQ_TOTAL_ASSETS_MEASURED_FV_RECURRING_BASIS_LEVEL_1_THRIFT" hidden="1">"c25518"</definedName>
    <definedName name="IQ_TOTAL_ASSETS_MEASURED_FV_RECURRING_BASIS_LEVEL_2_THRIFT" hidden="1">"c25519"</definedName>
    <definedName name="IQ_TOTAL_ASSETS_MEASURED_FV_RECURRING_BASIS_LEVEL_3_THRIFT" hidden="1">"c25520"</definedName>
    <definedName name="IQ_TOTAL_ASSETS_MEASURED_FV_RECURRING_BASIS_TOTAL_AFTER_NETTING_THRIFT" hidden="1">"c25523"</definedName>
    <definedName name="IQ_TOTAL_ASSETS_MEASURED_FV_RECURRING_BASIS_TOTAL_BEFORE_NETTING_THRIFT" hidden="1">"c25521"</definedName>
    <definedName name="IQ_TOTAL_ASSETS_PC_FFIEC" hidden="1">"c13099"</definedName>
    <definedName name="IQ_TOTAL_ASSETS_SUBTOTAL_AP" hidden="1">"c8985"</definedName>
    <definedName name="IQ_TOTAL_ASSETS_THRIFT" hidden="1">"c24894"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 hidden="1">"c24899"</definedName>
    <definedName name="IQ_TOTAL_BROKER_ORIGINATED_DEPOSITS_FULLY_INSURED_THRIFT" hidden="1">"c24978"</definedName>
    <definedName name="IQ_TOTAL_BROKER_ORIGINATED_DEPOSITS_OTHER_THRIFT" hidden="1">"c24981"</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EPOSITS_INV_SEC_THRIFT" hidden="1">"c24828"</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HRIFT" hidden="1">"c25085"</definedName>
    <definedName name="IQ_TOTAL_COMMON_EQUITY_TOTAL_ASSETS_FFIEC" hidden="1">"c13864"</definedName>
    <definedName name="IQ_TOTAL_COMMON_EQUITY_TOTAL_ASSETS_THRIFT" hidden="1">"c25739"</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AILY_AVERAGE_ALLOWABLE_EXCLUSIONS_THRIFT" hidden="1">"c25580"</definedName>
    <definedName name="IQ_TOTAL_DAILY_AVERAGE_FOREIGN_DEPOSITS_THRIFT" hidden="1">"c25581"</definedName>
    <definedName name="IQ_TOTAL_DAILY_AVERAGE_GROSS_DEPOSIT_LIABILITIES_BEFORE_EXCLUSIONS_THRIFT" hidden="1">"c25579"</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HIGH_EST" hidden="1">"c4534"</definedName>
    <definedName name="IQ_TOTAL_DEBT_HIGH_EST_CIQ" hidden="1">"c5087"</definedName>
    <definedName name="IQ_TOTAL_DEBT_ISSUED" hidden="1">"c1251"</definedName>
    <definedName name="IQ_TOTAL_DEBT_ISSUED_BNK" hidden="1">"c1252"</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EPOSITS_THRIFT" hidden="1">"c24984"</definedName>
    <definedName name="IQ_TOTAL_DIV_PAID_CF" hidden="1">"c1266"</definedName>
    <definedName name="IQ_TOTAL_DIVIDEND_INCOME_THRIFT" hidden="1">"c24756"</definedName>
    <definedName name="IQ_TOTAL_EARNING_ASSETS_QUARTERLY_AVG_FFIEC" hidden="1">"c25823"</definedName>
    <definedName name="IQ_TOTAL_ELIGIBLE_0_PCT_RISK_WEIGHT_THRIFT" hidden="1">"c25050"</definedName>
    <definedName name="IQ_TOTAL_ELIGIBLE_100_PCT_RISK_WEIGHT_THRIFT" hidden="1">"c25070"</definedName>
    <definedName name="IQ_TOTAL_ELIGIBLE_20_PCT_RISK_WEIGHT_THRIFT" hidden="1">"c25056"</definedName>
    <definedName name="IQ_TOTAL_ELIGIBLE_50_PCT_RISK_WEIGHT_THRIFT" hidden="1">"c25063"</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 hidden="1">"c24927"</definedName>
    <definedName name="IQ_TOTAL_EQUITY_CAPITAL_T1_FFIEC" hidden="1">"c13130"</definedName>
    <definedName name="IQ_TOTAL_EQUITY_CAPITAL_T1_THRIFT" hidden="1">"c25021"</definedName>
    <definedName name="IQ_TOTAL_EQUITY_CAPITAL_THRIFT" hidden="1">"c24925"</definedName>
    <definedName name="IQ_TOTAL_EQUITY_FFIEC" hidden="1">"c12881"</definedName>
    <definedName name="IQ_TOTAL_EQUITY_INCL_MINORITY_INTEREST_FFIEC" hidden="1">"c15278"</definedName>
    <definedName name="IQ_TOTAL_EQUITY_INV_NOT_CARRIED_FV_THRIFT" hidden="1">"c24879"</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EQUITY_TOTAL_ASSETS_THRIFT" hidden="1">"c25738"</definedName>
    <definedName name="IQ_TOTAL_FIDUCIARY_ACCOUNTS_MANAGED_ASSETS_THRIFT" hidden="1">"c25346"</definedName>
    <definedName name="IQ_TOTAL_FIDUCIARY_ACCOUNTS_NONMANAGED_ASSETS_THRIFT" hidden="1">"c25367"</definedName>
    <definedName name="IQ_TOTAL_FIDUCIARY_ACCOUNTS_NUMBER_MANAGED_ACCOUNTS_THRIFT" hidden="1">"c25357"</definedName>
    <definedName name="IQ_TOTAL_FIDUCIARY_ACCOUNTS_NUMBER_NONMANAGED_ACCOUNTS_THRIFT" hidden="1">"c25379"</definedName>
    <definedName name="IQ_TOTAL_FOREIGN_DEPOSITS_FFIEC" hidden="1">"c15348"</definedName>
    <definedName name="IQ_TOTAL_FOREIGN_DEPOSITS_INCLUDED_IN_TOTAL_ALLOWABLE_EXCLUSIONS_THRIFT" hidden="1">"c25568"</definedName>
    <definedName name="IQ_TOTAL_FOREIGN_LOANS_QUARTERLY_AVG_FFIEC" hidden="1">"c15482"</definedName>
    <definedName name="IQ_TOTAL_GROSS_DEPOSIT_LIABILITIES_BEFORE_EXCLUSIONS_THRIFT" hidden="1">"c25566"</definedName>
    <definedName name="IQ_TOTAL_GROSS_FIDUCIARY_RELATED_SERVICES_INC_THRIFT" hidden="1">"c24811"</definedName>
    <definedName name="IQ_TOTAL_GROSS_LOSSES_MANAGED_ACCOUNTS_THRIFT" hidden="1">"c25465"</definedName>
    <definedName name="IQ_TOTAL_GROSS_LOSSES_NONMANAGED_ACCOUNTS_THRIFT" hidden="1">"c25470"</definedName>
    <definedName name="IQ_TOTAL_IBF_ASSETS_CONSOL_BANK_FFIEC" hidden="1">"c15299"</definedName>
    <definedName name="IQ_TOTAL_IBF_LIABILITIES_FFIEC" hidden="1">"c15302"</definedName>
    <definedName name="IQ_TOTAL_IBF_LL_REC_FFIEC" hidden="1">"c15297"</definedName>
    <definedName name="IQ_TOTAL_INT_EXP_THRIFT" hidden="1">"c24764"</definedName>
    <definedName name="IQ_TOTAL_INT_EXPENSE_FFIEC" hidden="1">"c13000"</definedName>
    <definedName name="IQ_TOTAL_INT_INCOME_FFIEC" hidden="1">"c12989"</definedName>
    <definedName name="IQ_TOTAL_INT_INCOME_THRIFT" hidden="1">"c24753"</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EASES_TOTAL_LOANS_THRIFT" hidden="1">"c25751"</definedName>
    <definedName name="IQ_TOTAL_LIAB" hidden="1">"c1276"</definedName>
    <definedName name="IQ_TOTAL_LIAB_BNK" hidden="1">"c1277"</definedName>
    <definedName name="IQ_TOTAL_LIAB_CM"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EQUITY_THRIFT" hidden="1">"c24928"</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IABILITIES_MEASURED_FV_RECURRING_BASIS_AMOUNTS_NETTED_THRIFT" hidden="1">"c25564"</definedName>
    <definedName name="IQ_TOTAL_LIABILITIES_MEASURED_FV_RECURRING_BASIS_LEVEL_1_THRIFT" hidden="1">"c25560"</definedName>
    <definedName name="IQ_TOTAL_LIABILITIES_MEASURED_FV_RECURRING_BASIS_LEVEL_2_THRIFT" hidden="1">"c25561"</definedName>
    <definedName name="IQ_TOTAL_LIABILITIES_MEASURED_FV_RECURRING_BASIS_LEVEL_3_THRIFT" hidden="1">"c25562"</definedName>
    <definedName name="IQ_TOTAL_LIABILITIES_MEASURED_FV_RECURRING_BASIS_TOTAL_AFTER_NETTING_THRIFT" hidden="1">"c25565"</definedName>
    <definedName name="IQ_TOTAL_LIABILITIES_MEASURED_FV_RECURRING_BASIS_TOTAL_BEFORE_NETTING_THRIFT" hidden="1">"c25563"</definedName>
    <definedName name="IQ_TOTAL_LIABILITIES_THRIFT" hidden="1">"c24913"</definedName>
    <definedName name="IQ_TOTAL_LL_DOMESTIC_QUARTERLY_AVG_FFIEC" hidden="1">"c25825"</definedName>
    <definedName name="IQ_TOTAL_LL_FOREIGN_QUARTERLY_AVG_FFIEC" hidden="1">"c25824"</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IN_PROCESS_FORECLOSURE_THRIFT" hidden="1">"c25310"</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MANAGED_ASSETS_ALL_OTHER_ACCOUNTS_THRIFT" hidden="1">"c25422"</definedName>
    <definedName name="IQ_TOTAL_MANAGED_ASSETS_EMPLOYEE_BENEFIT_RETIREMENT_RELATED_ACCOUNTS_THRIFT" hidden="1">"c25406"</definedName>
    <definedName name="IQ_TOTAL_MANAGED_ASSETS_PERSONAL_TRUST_AGENCY_INV_MANAGEMENT_ACCOUNTS_THRIFT" hidden="1">"c25390"</definedName>
    <definedName name="IQ_TOTAL_MBS_THRIFT" hidden="1">"c24837"</definedName>
    <definedName name="IQ_TOTAL_MORTGAGE_LOANS_THRIFT" hidden="1">"c24852"</definedName>
    <definedName name="IQ_TOTAL_MORTGAGE_NON_MORTGAGE_LOANS_DUE_30_89_THRIFT" hidden="1">"c25255"</definedName>
    <definedName name="IQ_TOTAL_MORTGAGE_NON_MORTGAGE_LOANS_DUE_90_THRIFT" hidden="1">"c25276"</definedName>
    <definedName name="IQ_TOTAL_MORTGAGE_NON_MORTGAGE_LOANS_NON_ACCRUAL_THRIFT" hidden="1">"c25297"</definedName>
    <definedName name="IQ_TOTAL_NON_MORTGAGE_LOANS_THRIFT" hidden="1">"c24868"</definedName>
    <definedName name="IQ_TOTAL_NON_RE_LOANS_TOTAL_LOANS_THRIFT" hidden="1">"c25752"</definedName>
    <definedName name="IQ_TOTAL_NON_REC" hidden="1">"c1444"</definedName>
    <definedName name="IQ_TOTAL_NON_TRANS_ACCTS_FFIEC" hidden="1">"c15328"</definedName>
    <definedName name="IQ_TOTAL_NONINTEREST_EXPENSE_FOREIGN_FFIEC" hidden="1">"c15386"</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 hidden="1">"c24883"</definedName>
    <definedName name="IQ_TOTAL_OTHER_OPER" hidden="1">"c1289"</definedName>
    <definedName name="IQ_TOTAL_OTHER_TEMP_IMPAIR_LOSS_FFIEC" hidden="1">"c25846"</definedName>
    <definedName name="IQ_TOTAL_OTHER_UNUSED_FFIEC" hidden="1">"c25858"</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AMT_ASSETS_COVERED_RECOURSE_OBLIGATIONS_DIRECT_CREDIT_SUBSTITUTES_THRIFT" hidden="1">"c25615"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THRIFT" hidden="1">"c25475"</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EVENUE_THRIFT" hidden="1">"c24785"</definedName>
    <definedName name="IQ_TOTAL_RISK_BASED_CAPITAL_FFIEC" hidden="1">"c13153"</definedName>
    <definedName name="IQ_TOTAL_RISK_BASED_CAPITAL_RATIO_FFIEC" hidden="1">"c13162"</definedName>
    <definedName name="IQ_TOTAL_RISK_BASED_CAPITAL_RATIO_THRIFT" hidden="1">"c25082"</definedName>
    <definedName name="IQ_TOTAL_RISK_BASED_CAPITAL_REQUIREMENT_THRIFT" hidden="1">"c25080"</definedName>
    <definedName name="IQ_TOTAL_RISK_BASED_CAPITAL_THRIFT" hidden="1">"c25049"</definedName>
    <definedName name="IQ_TOTAL_RISK_WEIGHTED_ASSETS_FFIEC" hidden="1">"c13858"</definedName>
    <definedName name="IQ_TOTAL_RISK_WEIGHTED_ASSETS_THRIFT" hidden="1">"c25079"</definedName>
    <definedName name="IQ_TOTAL_ROOMS" hidden="1">"c8789"</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TOTAL_DEPOSITS_THRIFT" hidden="1">"c25780"</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MAIN_MONETARY_VALUE" hidden="1">"c18099"</definedName>
    <definedName name="IQ_TR_REMAIN_NUMBER_SHARES" hidden="1">"c18101"</definedName>
    <definedName name="IQ_TR_REMAIN_PCT_SHARES" hidden="1">"c18100"</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HELF_EXP_EXPIRATION_DATE" hidden="1">"c18102"</definedName>
    <definedName name="IQ_TR_SHELF_EXPIRED_DATE" hidden="1">"c18103"</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DING_SEC_AMOUNTS_NETTED_THRIFT" hidden="1">"c25486"</definedName>
    <definedName name="IQ_TRADING_SEC_LEVEL_1_THRIFT" hidden="1">"c25482"</definedName>
    <definedName name="IQ_TRADING_SEC_LEVEL_2_THRIFT" hidden="1">"c25483"</definedName>
    <definedName name="IQ_TRADING_SEC_LEVEL_3_THRIFT" hidden="1">"c25484"</definedName>
    <definedName name="IQ_TRADING_SEC_TOTAL_AFTER_NETTING_THRIFT" hidden="1">"c25487"</definedName>
    <definedName name="IQ_TRADING_SEC_TOTAL_BEFORE_NETTING_THRIFT" hidden="1">"c25485"</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INC_DEMAND_DEPOSITS_THRIFT" hidden="1">"c24998"</definedName>
    <definedName name="IQ_TRANSACTION_ACCOUNTS_TOTAL_DEPOSITS_THRIFT" hidden="1">"c25777"</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ANSFER_AGENT_REGISTRAR_PAYING_AGENT_OTHER_CORPORATE_AGENCY_NUMBER_ISSUES_THRIFT" hidden="1">"c25444"</definedName>
    <definedName name="IQ_TRANSFERS_GVA_THRIFT" hidden="1">"c25093"</definedName>
    <definedName name="IQ_TRANSFERS_SVA_THRIFT" hidden="1">"c25101"</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OUBLED_DEBT_RESTRUCTURED_DUE_30_89_THRIFT" hidden="1">"c25256"</definedName>
    <definedName name="IQ_TROUBLED_DEBT_RESTRUCTURED_DUE_90_THRIFT" hidden="1">"c25277"</definedName>
    <definedName name="IQ_TROUBLED_DEBT_RESTRUCTURED_NON_ACCRUAL_THRIFT" hidden="1">"c25298"</definedName>
    <definedName name="IQ_TROUBLED_DEBT_RESTRUCTURED_THRIFT" hidden="1">"c25230"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 hidden="1">"c24898"</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 hidden="1">"c24995"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ALIZED_GAINS_AFS_EQUITY_SEC_T2_THRIFT" hidden="1">"c25040"</definedName>
    <definedName name="IQ_UNRECOG_TAX_BENEFIT_BEG_PERIOD" hidden="1">"c15732"</definedName>
    <definedName name="IQ_UNRECOG_TAX_BENEFIT_END_PERIOD" hidden="1">"c15740"</definedName>
    <definedName name="IQ_UNRECOG_TAX_BENEFIT_OTHER_ADJ" hidden="1">"c15739"</definedName>
    <definedName name="IQ_UNSECURED_COMMERCIAL_LOANS_THRIFT" hidden="1">"c24855"</definedName>
    <definedName name="IQ_UNSECURED_COMMITMENTS_COMMERCIAL_RE_UNUSED_FFIEC" hidden="1">"c13246"</definedName>
    <definedName name="IQ_UNSECURED_DEBT" hidden="1">"c2548"</definedName>
    <definedName name="IQ_UNSECURED_DEBT_PCT" hidden="1">"c2549"</definedName>
    <definedName name="IQ_UNSECURED_FEDERAL_FUNDS_PURCHASED_THRIFT" hidden="1">"c25572"</definedName>
    <definedName name="IQ_UNSECURED_OTHER_BORROWINGS_WITH_REMAINING_MATURITY_ONE_YEAR_LESS_THRIFT" hidden="1">"c25575"</definedName>
    <definedName name="IQ_UNSECURED_OTHER_BORROWINGS_WITH_REMAINING_MATURITY_OVER_ONE_YEAR_THRIFT" hidden="1">"c25576"</definedName>
    <definedName name="IQ_UNUSED_LINES_CREDIT_COMM_LINES_THRIFT" hidden="1">"c25607"</definedName>
    <definedName name="IQ_UNUSED_LINES_CREDIT_REVOLVING_OPEN_END_LOANS_1_4_DWELLING_UNITS_THRIFT" hidden="1">"c25606"</definedName>
    <definedName name="IQ_UNUSED_LINES_CREDIT_THRIFT" hidden="1">"c25605"</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AGENCY_SPONSORED_ENTERPRISE_SEC_THRIFT" hidden="1">"c24822"</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AGENCY_SPONSORED_ENTERPRISE_SEC_INV_SEC_THRIFT" hidden="1">"c25671"</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_TREASURY_US_GOVT_AGENCY_OBLIGATIONS_ALL_OTHER_ACCOUNTS_THRIFT" hidden="1">"c25425"</definedName>
    <definedName name="IQ_US_TREASURY_US_GOVT_AGENCY_OBLIGATIONS_EMPLOYEE_BENEFIT_RETIREMENT_RELATED_ACCOUNTS_THRIFT" hidden="1">"c25409"</definedName>
    <definedName name="IQ_US_TREASURY_US_GOVT_AGENCY_OBLIGATIONS_PERSONAL_TRUST_AGENCY_INV_MANAGEMENT_ACCOUNTS_THRIFT" hidden="1">"c25393"</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_TOTAL_AGG_INT_VALUE_EXER" hidden="1">"c18465"</definedName>
    <definedName name="IQ_WAR_TOTAL_AGG_INT_VALUE_OUT" hidden="1">"c18461"</definedName>
    <definedName name="IQ_WAR_TOTAL_NUM_EXER" hidden="1">"c18463"</definedName>
    <definedName name="IQ_WAR_TOTAL_NUM_OUT" hidden="1">"c18459"</definedName>
    <definedName name="IQ_WAR_TOTAL_PLAN_NAME" hidden="1">"c18469"</definedName>
    <definedName name="IQ_WAR_TOTAL_PRICE_HIGH" hidden="1">"c18456"</definedName>
    <definedName name="IQ_WAR_TOTAL_PRICE_LOW" hidden="1">"c18455"</definedName>
    <definedName name="IQ_WAR_TOTAL_PRICE_RANGE" hidden="1">"c18457"</definedName>
    <definedName name="IQ_WAR_TOTAL_WTD_LIFE_EXER" hidden="1">"c18464"</definedName>
    <definedName name="IQ_WAR_TOTAL_WTD_LIFE_OUT" hidden="1">"c18460"</definedName>
    <definedName name="IQ_WAR_TOTAL_WTD_PRICE_EXER" hidden="1">"c18462"</definedName>
    <definedName name="IQ_WAR_TOTAL_WTD_PRICE_OUT" hidden="1">"c18458"</definedName>
    <definedName name="IQ_WAR_TRANCHE_AGG_INT_VALUE_EXER" hidden="1">"c18454"</definedName>
    <definedName name="IQ_WAR_TRANCHE_AGG_INT_VALUE_OUT" hidden="1">"c18450"</definedName>
    <definedName name="IQ_WAR_TRANCHE_CLASS_NAME" hidden="1">"c18443"</definedName>
    <definedName name="IQ_WAR_TRANCHE_NUM_EXER" hidden="1">"c18452"</definedName>
    <definedName name="IQ_WAR_TRANCHE_NUM_OUT" hidden="1">"c18448"</definedName>
    <definedName name="IQ_WAR_TRANCHE_PLAN_NAME" hidden="1">"c18442"</definedName>
    <definedName name="IQ_WAR_TRANCHE_PLAN_RANK" hidden="1">"c18468"</definedName>
    <definedName name="IQ_WAR_TRANCHE_PRICE_HIGH" hidden="1">"c18445"</definedName>
    <definedName name="IQ_WAR_TRANCHE_PRICE_LOW" hidden="1">"c18444"</definedName>
    <definedName name="IQ_WAR_TRANCHE_PRICE_RANGE" hidden="1">"c18446"</definedName>
    <definedName name="IQ_WAR_TRANCHE_WTD_LIFE_EXER" hidden="1">"c18453"</definedName>
    <definedName name="IQ_WAR_TRANCHE_WTD_LIFE_OUT" hidden="1">"c18449"</definedName>
    <definedName name="IQ_WAR_TRANCHE_WTD_PRICE_EXER" hidden="1">"c18451"</definedName>
    <definedName name="IQ_WAR_TRANCHE_WTD_PRICE_OUT" hidden="1">"c18447"</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CURVE_LIST" hidden="1">"c19250"</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R">#REF!</definedName>
    <definedName name="ITEMBS">'[1]Plano de Contas'!$E$3:$F$23</definedName>
    <definedName name="ITEMCF">'[1]Plano de Contas'!$I$3:$J$22</definedName>
    <definedName name="ITEMIS">'[1]Plano de Contas'!$G$3:$H$27</definedName>
    <definedName name="ITM" localSheetId="7">#REF!</definedName>
    <definedName name="ITM">#REF!</definedName>
    <definedName name="JAN" localSheetId="7">#REF!</definedName>
    <definedName name="JAN">#REF!</definedName>
    <definedName name="JANDATA" localSheetId="7">#REF!</definedName>
    <definedName name="JANDATA">#REF!</definedName>
    <definedName name="JANDATA04">#REF!</definedName>
    <definedName name="JESI">#REF!</definedName>
    <definedName name="JUL">#REF!</definedName>
    <definedName name="JUN">#REF!</definedName>
    <definedName name="JUNDATA">#REF!</definedName>
    <definedName name="JUROS">'[4]453'!$P$40</definedName>
    <definedName name="LABQTR1" localSheetId="7">#REF!</definedName>
    <definedName name="LABQTR1">#REF!</definedName>
    <definedName name="LABQTR2" localSheetId="7">#REF!</definedName>
    <definedName name="LABQTR2">#REF!</definedName>
    <definedName name="LABQTR3" localSheetId="7">#REF!</definedName>
    <definedName name="LABQTR3">#REF!</definedName>
    <definedName name="LABQTR4">#REF!</definedName>
    <definedName name="lala" localSheetId="8" hidden="1">{"'RR'!$A$2:$E$81"}</definedName>
    <definedName name="lala" localSheetId="3" hidden="1">{"'RR'!$A$2:$E$81"}</definedName>
    <definedName name="lala" localSheetId="7" hidden="1">{"'RR'!$A$2:$E$81"}</definedName>
    <definedName name="lala" localSheetId="9" hidden="1">{"'RR'!$A$2:$E$81"}</definedName>
    <definedName name="lala" hidden="1">{"'RR'!$A$2:$E$81"}</definedName>
    <definedName name="LIBERAÇÃO_BL">'[3]2318'!$E$40</definedName>
    <definedName name="Loaded_Data" localSheetId="7">#REF!</definedName>
    <definedName name="Loaded_Data">#REF!</definedName>
    <definedName name="loc" localSheetId="8" hidden="1">{"Title - LC",#N/A,FALSE,"TITLE"}</definedName>
    <definedName name="loc" localSheetId="3" hidden="1">{"Title - LC",#N/A,FALSE,"TITLE"}</definedName>
    <definedName name="loc" localSheetId="7" hidden="1">{"Title - LC",#N/A,FALSE,"TITLE"}</definedName>
    <definedName name="loc" localSheetId="9" hidden="1">{"Title - LC",#N/A,FALSE,"TITLE"}</definedName>
    <definedName name="loc" hidden="1">{"Title - LC",#N/A,FALSE,"TITLE"}</definedName>
    <definedName name="LOCAL">#REF!</definedName>
    <definedName name="location">#REF!</definedName>
    <definedName name="log">#REF!</definedName>
    <definedName name="LTM">[2]Sumário!$C$10</definedName>
    <definedName name="MACRO">#REF!</definedName>
    <definedName name="MAR">#REF!</definedName>
    <definedName name="MARDATA">#REF!</definedName>
    <definedName name="MATANNUAL">#REF!</definedName>
    <definedName name="MATQTR1">#REF!</definedName>
    <definedName name="MATQTR2">#REF!</definedName>
    <definedName name="MATQTR3">#REF!</definedName>
    <definedName name="MATQTR4">#REF!</definedName>
    <definedName name="MAYDATA">#REF!</definedName>
    <definedName name="men">#REF!</definedName>
    <definedName name="MILLE">#REF!</definedName>
    <definedName name="Minor">#REF!</definedName>
    <definedName name="mn">#REF!</definedName>
    <definedName name="mnt">#REF!</definedName>
    <definedName name="MOD">#REF!</definedName>
    <definedName name="MODENA">#REF!</definedName>
    <definedName name="month">#REF!</definedName>
    <definedName name="MONTHE">#REF!</definedName>
    <definedName name="MONTHM">#REF!</definedName>
    <definedName name="MONTHP">#REF!</definedName>
    <definedName name="MONTHSUM">#REF!</definedName>
    <definedName name="mot" localSheetId="8" hidden="1">{#N/A,#N/A,TRUE,"7d";#N/A,#N/A,TRUE,"7g";#N/A,#N/A,TRUE,"7i"}</definedName>
    <definedName name="mot" localSheetId="3" hidden="1">{#N/A,#N/A,TRUE,"7d";#N/A,#N/A,TRUE,"7g";#N/A,#N/A,TRUE,"7i"}</definedName>
    <definedName name="mot" localSheetId="7" hidden="1">{#N/A,#N/A,TRUE,"7d";#N/A,#N/A,TRUE,"7g";#N/A,#N/A,TRUE,"7i"}</definedName>
    <definedName name="mot" localSheetId="9" hidden="1">{#N/A,#N/A,TRUE,"7d";#N/A,#N/A,TRUE,"7g";#N/A,#N/A,TRUE,"7i"}</definedName>
    <definedName name="mot" hidden="1">{#N/A,#N/A,TRUE,"7d";#N/A,#N/A,TRUE,"7g";#N/A,#N/A,TRUE,"7i"}</definedName>
    <definedName name="MOT_ACQ">#REF!</definedName>
    <definedName name="MOT_CEN">#REF!</definedName>
    <definedName name="MOT_JES">#REF!</definedName>
    <definedName name="MOT_MOD">#REF!</definedName>
    <definedName name="Multa">'[3]371'!$E$36</definedName>
    <definedName name="NewProduct" localSheetId="7">#REF!</definedName>
    <definedName name="NewProduct">#REF!</definedName>
    <definedName name="Niveis" localSheetId="7">#REF!</definedName>
    <definedName name="Niveis">#REF!</definedName>
    <definedName name="NOTA_BENE" localSheetId="7">#REF!</definedName>
    <definedName name="NOTA_BENE">#REF!</definedName>
    <definedName name="NOV">#REF!</definedName>
    <definedName name="NvsASD">"V2001-12-31"</definedName>
    <definedName name="NvsAutoDrillOk">"VN"</definedName>
    <definedName name="NvsElapsedTime">0.0106994212910649</definedName>
    <definedName name="NvsEndTime">36845.380222338</definedName>
    <definedName name="NvsInstSpec">"%,FBU_FILIAL,TENTIDADES,NTRJ"</definedName>
    <definedName name="NvsLayoutType">"M3"</definedName>
    <definedName name="NvsPanelEffdt">"V1990-01-01"</definedName>
    <definedName name="NvsPanelSetid">"VMODEL"</definedName>
    <definedName name="NvsReqBU">"VTEL"</definedName>
    <definedName name="NvsReqBUOnly">"VN"</definedName>
    <definedName name="NvsTransLed">"VN"</definedName>
    <definedName name="NvsTreeASD">"V1990-01-01"</definedName>
    <definedName name="NvsValTbl.ACCOUNT">"GL_ACCOUNT_TBL"</definedName>
    <definedName name="NvsValTbl.BU_FILIAL">"BU_FILIAL"</definedName>
    <definedName name="o" localSheetId="8">{"'RR'!$A$2:$E$81"}</definedName>
    <definedName name="o" localSheetId="3">{"'RR'!$A$2:$E$81"}</definedName>
    <definedName name="o" localSheetId="7">{"'RR'!$A$2:$E$81"}</definedName>
    <definedName name="o" localSheetId="9">{"'RR'!$A$2:$E$81"}</definedName>
    <definedName name="o">{"'RR'!$A$2:$E$81"}</definedName>
    <definedName name="OCT">#REF!</definedName>
    <definedName name="OH">#REF!</definedName>
    <definedName name="ooo" localSheetId="8" hidden="1">{#N/A,#N/A,TRUE,"7d";#N/A,#N/A,TRUE,"7g";#N/A,#N/A,TRUE,"7i"}</definedName>
    <definedName name="ooo" localSheetId="3" hidden="1">{#N/A,#N/A,TRUE,"7d";#N/A,#N/A,TRUE,"7g";#N/A,#N/A,TRUE,"7i"}</definedName>
    <definedName name="ooo" localSheetId="7" hidden="1">{#N/A,#N/A,TRUE,"7d";#N/A,#N/A,TRUE,"7g";#N/A,#N/A,TRUE,"7i"}</definedName>
    <definedName name="ooo" localSheetId="9" hidden="1">{#N/A,#N/A,TRUE,"7d";#N/A,#N/A,TRUE,"7g";#N/A,#N/A,TRUE,"7i"}</definedName>
    <definedName name="ooo" hidden="1">{#N/A,#N/A,TRUE,"7d";#N/A,#N/A,TRUE,"7g";#N/A,#N/A,TRUE,"7i"}</definedName>
    <definedName name="ORRETAGEM">'[3]761'!$R$31</definedName>
    <definedName name="ORRETÁGEM">'[3]761'!$R$31</definedName>
    <definedName name="ORRETEGEM">'[3]761'!$R$31</definedName>
    <definedName name="OUTRAS_CLASSIFICAÇÕES" localSheetId="7">#REF!</definedName>
    <definedName name="OUTRAS_CLASSIFICAÇÕES">#REF!</definedName>
    <definedName name="OUTROS">'[3]557'!$L$31</definedName>
    <definedName name="OUTSOURCE" localSheetId="7">#REF!</definedName>
    <definedName name="OUTSOURCE">#REF!</definedName>
    <definedName name="OVH" localSheetId="7">#REF!</definedName>
    <definedName name="OVH">#REF!</definedName>
    <definedName name="p" localSheetId="7">#REF!</definedName>
    <definedName name="p">#REF!</definedName>
    <definedName name="P.LÍQUIDO">'[3]298'!$D$9</definedName>
    <definedName name="PAFOVHD" localSheetId="8" hidden="1">{#N/A,#N/A,TRUE,"7d";#N/A,#N/A,TRUE,"7g";#N/A,#N/A,TRUE,"7i"}</definedName>
    <definedName name="PAFOVHD" localSheetId="3" hidden="1">{#N/A,#N/A,TRUE,"7d";#N/A,#N/A,TRUE,"7g";#N/A,#N/A,TRUE,"7i"}</definedName>
    <definedName name="PAFOVHD" localSheetId="7" hidden="1">{#N/A,#N/A,TRUE,"7d";#N/A,#N/A,TRUE,"7g";#N/A,#N/A,TRUE,"7i"}</definedName>
    <definedName name="PAFOVHD" localSheetId="9" hidden="1">{#N/A,#N/A,TRUE,"7d";#N/A,#N/A,TRUE,"7g";#N/A,#N/A,TRUE,"7i"}</definedName>
    <definedName name="PAFOVHD" hidden="1">{#N/A,#N/A,TRUE,"7d";#N/A,#N/A,TRUE,"7g";#N/A,#N/A,TRUE,"7i"}</definedName>
    <definedName name="page1">#REF!</definedName>
    <definedName name="page2">#REF!</definedName>
    <definedName name="page3">#REF!</definedName>
    <definedName name="Pal_Workbook_GUID" hidden="1">"VB6G2KQM5PJMAEXRT1C2ATYT"</definedName>
    <definedName name="PASIVO">#REF!</definedName>
    <definedName name="PASSIVO">#REF!</definedName>
    <definedName name="PendingStandard">#REF!</definedName>
    <definedName name="Perf">#REF!</definedName>
    <definedName name="period">#REF!</definedName>
    <definedName name="PESO">'[3]557'!$F$17</definedName>
    <definedName name="PESO_A">'[3]554'!$C$12</definedName>
    <definedName name="PESO_B">'[3]554'!$E$12</definedName>
    <definedName name="PESO_BRUTO">'[3]557'!$U$3</definedName>
    <definedName name="PESO_C">'[3]554'!$G$12</definedName>
    <definedName name="PESO_D">'[3]590'!$I$12</definedName>
    <definedName name="PESO_TOTAL">'[3]2318'!$E$7</definedName>
    <definedName name="piciu" localSheetId="8" hidden="1">{#N/A,#N/A,TRUE,"7d";#N/A,#N/A,TRUE,"7g";#N/A,#N/A,TRUE,"7i"}</definedName>
    <definedName name="piciu" localSheetId="3" hidden="1">{#N/A,#N/A,TRUE,"7d";#N/A,#N/A,TRUE,"7g";#N/A,#N/A,TRUE,"7i"}</definedName>
    <definedName name="piciu" localSheetId="7" hidden="1">{#N/A,#N/A,TRUE,"7d";#N/A,#N/A,TRUE,"7g";#N/A,#N/A,TRUE,"7i"}</definedName>
    <definedName name="piciu" localSheetId="9" hidden="1">{#N/A,#N/A,TRUE,"7d";#N/A,#N/A,TRUE,"7g";#N/A,#N/A,TRUE,"7i"}</definedName>
    <definedName name="piciu" hidden="1">{#N/A,#N/A,TRUE,"7d";#N/A,#N/A,TRUE,"7g";#N/A,#N/A,TRUE,"7i"}</definedName>
    <definedName name="piciu2" localSheetId="8" hidden="1">{#N/A,#N/A,TRUE,"7d";#N/A,#N/A,TRUE,"7g";#N/A,#N/A,TRUE,"7i"}</definedName>
    <definedName name="piciu2" localSheetId="3" hidden="1">{#N/A,#N/A,TRUE,"7d";#N/A,#N/A,TRUE,"7g";#N/A,#N/A,TRUE,"7i"}</definedName>
    <definedName name="piciu2" localSheetId="7" hidden="1">{#N/A,#N/A,TRUE,"7d";#N/A,#N/A,TRUE,"7g";#N/A,#N/A,TRUE,"7i"}</definedName>
    <definedName name="piciu2" localSheetId="9" hidden="1">{#N/A,#N/A,TRUE,"7d";#N/A,#N/A,TRUE,"7g";#N/A,#N/A,TRUE,"7i"}</definedName>
    <definedName name="piciu2" hidden="1">{#N/A,#N/A,TRUE,"7d";#N/A,#N/A,TRUE,"7g";#N/A,#N/A,TRUE,"7i"}</definedName>
    <definedName name="piciu3" localSheetId="8" hidden="1">{#N/A,#N/A,TRUE,"7d";#N/A,#N/A,TRUE,"7g";#N/A,#N/A,TRUE,"7i"}</definedName>
    <definedName name="piciu3" localSheetId="3" hidden="1">{#N/A,#N/A,TRUE,"7d";#N/A,#N/A,TRUE,"7g";#N/A,#N/A,TRUE,"7i"}</definedName>
    <definedName name="piciu3" localSheetId="7" hidden="1">{#N/A,#N/A,TRUE,"7d";#N/A,#N/A,TRUE,"7g";#N/A,#N/A,TRUE,"7i"}</definedName>
    <definedName name="piciu3" localSheetId="9" hidden="1">{#N/A,#N/A,TRUE,"7d";#N/A,#N/A,TRUE,"7g";#N/A,#N/A,TRUE,"7i"}</definedName>
    <definedName name="piciu3" hidden="1">{#N/A,#N/A,TRUE,"7d";#N/A,#N/A,TRUE,"7g";#N/A,#N/A,TRUE,"7i"}</definedName>
    <definedName name="piciu4" localSheetId="8" hidden="1">{#N/A,#N/A,TRUE,"7d";#N/A,#N/A,TRUE,"7g";#N/A,#N/A,TRUE,"7i"}</definedName>
    <definedName name="piciu4" localSheetId="3" hidden="1">{#N/A,#N/A,TRUE,"7d";#N/A,#N/A,TRUE,"7g";#N/A,#N/A,TRUE,"7i"}</definedName>
    <definedName name="piciu4" localSheetId="7" hidden="1">{#N/A,#N/A,TRUE,"7d";#N/A,#N/A,TRUE,"7g";#N/A,#N/A,TRUE,"7i"}</definedName>
    <definedName name="piciu4" localSheetId="9" hidden="1">{#N/A,#N/A,TRUE,"7d";#N/A,#N/A,TRUE,"7g";#N/A,#N/A,TRUE,"7i"}</definedName>
    <definedName name="piciu4" hidden="1">{#N/A,#N/A,TRUE,"7d";#N/A,#N/A,TRUE,"7g";#N/A,#N/A,TRUE,"7i"}</definedName>
    <definedName name="pino" localSheetId="8" hidden="1">{#N/A,#N/A,TRUE,"7d";#N/A,#N/A,TRUE,"7g";#N/A,#N/A,TRUE,"7i"}</definedName>
    <definedName name="pino" localSheetId="3" hidden="1">{#N/A,#N/A,TRUE,"7d";#N/A,#N/A,TRUE,"7g";#N/A,#N/A,TRUE,"7i"}</definedName>
    <definedName name="pino" localSheetId="7" hidden="1">{#N/A,#N/A,TRUE,"7d";#N/A,#N/A,TRUE,"7g";#N/A,#N/A,TRUE,"7i"}</definedName>
    <definedName name="pino" localSheetId="9" hidden="1">{#N/A,#N/A,TRUE,"7d";#N/A,#N/A,TRUE,"7g";#N/A,#N/A,TRUE,"7i"}</definedName>
    <definedName name="pino" hidden="1">{#N/A,#N/A,TRUE,"7d";#N/A,#N/A,TRUE,"7g";#N/A,#N/A,TRUE,"7i"}</definedName>
    <definedName name="plant">#REF!</definedName>
    <definedName name="plant1">#REF!</definedName>
    <definedName name="PO">#REF!</definedName>
    <definedName name="ppp" localSheetId="8" hidden="1">{#N/A,#N/A,TRUE,"7d";#N/A,#N/A,TRUE,"7g";#N/A,#N/A,TRUE,"7i"}</definedName>
    <definedName name="ppp" localSheetId="3" hidden="1">{#N/A,#N/A,TRUE,"7d";#N/A,#N/A,TRUE,"7g";#N/A,#N/A,TRUE,"7i"}</definedName>
    <definedName name="ppp" localSheetId="7" hidden="1">{#N/A,#N/A,TRUE,"7d";#N/A,#N/A,TRUE,"7g";#N/A,#N/A,TRUE,"7i"}</definedName>
    <definedName name="ppp" localSheetId="9" hidden="1">{#N/A,#N/A,TRUE,"7d";#N/A,#N/A,TRUE,"7g";#N/A,#N/A,TRUE,"7i"}</definedName>
    <definedName name="ppp" hidden="1">{#N/A,#N/A,TRUE,"7d";#N/A,#N/A,TRUE,"7g";#N/A,#N/A,TRUE,"7i"}</definedName>
    <definedName name="Prev">#REF!</definedName>
    <definedName name="PRICE">#REF!</definedName>
    <definedName name="PRINT_ALL">#REF!</definedName>
    <definedName name="_xlnm.Print_Area" localSheetId="0">Disclaimer!$A$1:$W$6</definedName>
    <definedName name="_xlnm.Print_Area">#REF!</definedName>
    <definedName name="Print_Area_MI">#REF!</definedName>
    <definedName name="Print_Title">#REF!</definedName>
    <definedName name="PRINT_TITLE1">#REF!</definedName>
    <definedName name="_xlnm.Print_Titles" localSheetId="7">#REF!</definedName>
    <definedName name="_xlnm.Print_Titles">#REF!</definedName>
    <definedName name="Print_Titles_MI" localSheetId="7">#REF!,#REF!</definedName>
    <definedName name="Print_Titles_MI" localSheetId="9">#REF!,#REF!</definedName>
    <definedName name="Print_Titles_MI">#REF!,#REF!</definedName>
    <definedName name="PRIORIDADE" localSheetId="7">#REF!</definedName>
    <definedName name="PRIORIDADE">#REF!</definedName>
    <definedName name="PRIORIDADE_2008" localSheetId="7">#REF!</definedName>
    <definedName name="PRIORIDADE_2008">#REF!</definedName>
    <definedName name="PROCESS" localSheetId="7">#REF!</definedName>
    <definedName name="PROCESS">#REF!</definedName>
    <definedName name="Product">#REF!</definedName>
    <definedName name="Productivity">" 'EFf - UTL'!$A$6:$v$71"</definedName>
    <definedName name="PRODUZIONE">#REF!</definedName>
    <definedName name="Programs">#REF!</definedName>
    <definedName name="Projects_Exc" localSheetId="8" hidden="1">{"Title - AER",#N/A,FALSE,"TITLE";"Summary - Actual - AER",#N/A,FALSE,"SUMMARY - ACTUAL"}</definedName>
    <definedName name="Projects_Exc" localSheetId="3" hidden="1">{"Title - AER",#N/A,FALSE,"TITLE";"Summary - Actual - AER",#N/A,FALSE,"SUMMARY - ACTUAL"}</definedName>
    <definedName name="Projects_Exc" localSheetId="7" hidden="1">{"Title - AER",#N/A,FALSE,"TITLE";"Summary - Actual - AER",#N/A,FALSE,"SUMMARY - ACTUAL"}</definedName>
    <definedName name="Projects_Exc" localSheetId="9" hidden="1">{"Title - AER",#N/A,FALSE,"TITLE";"Summary - Actual - AER",#N/A,FALSE,"SUMMARY - ACTUAL"}</definedName>
    <definedName name="Projects_Exc" hidden="1">{"Title - AER",#N/A,FALSE,"TITLE";"Summary - Actual - AER",#N/A,FALSE,"SUMMARY - ACTUAL"}</definedName>
    <definedName name="PTAX">'[3]159'!$E$5</definedName>
    <definedName name="Purchase" localSheetId="7">#REF!</definedName>
    <definedName name="Purchase">#REF!</definedName>
    <definedName name="QTRINCORP" localSheetId="7">#REF!</definedName>
    <definedName name="QTRINCORP">#REF!</definedName>
    <definedName name="QUANT._CTN">'[3]298'!$D$7</definedName>
    <definedName name="QUANT__CTR">'[3]2318'!$C$7</definedName>
    <definedName name="QUANT_A">'[3]554'!$C$13</definedName>
    <definedName name="QUANT_B">'[3]554'!$E$13</definedName>
    <definedName name="QUANT_C">'[3]554'!$G$13</definedName>
    <definedName name="QUANT_D">'[3]590'!$I$13</definedName>
    <definedName name="QUANT_E">'[3]590'!$K$13</definedName>
    <definedName name="QUANT_F">'[3]590'!$M$13</definedName>
    <definedName name="QUANT_TOTAL">'[3]554'!$I$13</definedName>
    <definedName name="Quantidade">'[3]159'!$H$10</definedName>
    <definedName name="QUARTERCOSTS" localSheetId="7">#REF!</definedName>
    <definedName name="QUARTERCOSTS">#REF!</definedName>
    <definedName name="rate" localSheetId="7">#REF!</definedName>
    <definedName name="rate">#REF!</definedName>
    <definedName name="re" localSheetId="8" hidden="1">{"'RR'!$A$2:$E$81"}</definedName>
    <definedName name="re" localSheetId="3" hidden="1">{"'RR'!$A$2:$E$81"}</definedName>
    <definedName name="re" localSheetId="7" hidden="1">{"'RR'!$A$2:$E$81"}</definedName>
    <definedName name="re" localSheetId="9" hidden="1">{"'RR'!$A$2:$E$81"}</definedName>
    <definedName name="re" hidden="1">{"'RR'!$A$2:$E$81"}</definedName>
    <definedName name="Receita_fin" localSheetId="8" hidden="1">{"'RR'!$A$2:$E$81"}</definedName>
    <definedName name="Receita_fin" localSheetId="3" hidden="1">{"'RR'!$A$2:$E$81"}</definedName>
    <definedName name="Receita_fin" localSheetId="7" hidden="1">{"'RR'!$A$2:$E$81"}</definedName>
    <definedName name="Receita_fin" localSheetId="9" hidden="1">{"'RR'!$A$2:$E$81"}</definedName>
    <definedName name="Receita_fin" hidden="1">{"'RR'!$A$2:$E$81"}</definedName>
    <definedName name="RECEITAS">#REF!</definedName>
    <definedName name="REEDSOL">#REF!</definedName>
    <definedName name="REFERENCIACAIXA">[1]Caixa!$C$21:$C$216</definedName>
    <definedName name="region" localSheetId="7">#REF!</definedName>
    <definedName name="region">#REF!</definedName>
    <definedName name="report" localSheetId="8" hidden="1">{#N/A,#N/A,TRUE,"Total";#N/A,#N/A,TRUE,"Crop Harvesting";#N/A,#N/A,TRUE,"Hay &amp; Forage";#N/A,#N/A,TRUE,"CROP PRODUCTION";#N/A,#N/A,TRUE,"TRACTOR";#N/A,#N/A,TRUE,"Crawlers &amp; Dozers";#N/A,#N/A,TRUE,"TLB";#N/A,#N/A,TRUE,"Excavators";#N/A,#N/A,TRUE,"Loaders and Graders ";#N/A,#N/A,TRUE,"Skid Steer Loaders"}</definedName>
    <definedName name="report" localSheetId="3" hidden="1">{#N/A,#N/A,TRUE,"Total";#N/A,#N/A,TRUE,"Crop Harvesting";#N/A,#N/A,TRUE,"Hay &amp; Forage";#N/A,#N/A,TRUE,"CROP PRODUCTION";#N/A,#N/A,TRUE,"TRACTOR";#N/A,#N/A,TRUE,"Crawlers &amp; Dozers";#N/A,#N/A,TRUE,"TLB";#N/A,#N/A,TRUE,"Excavators";#N/A,#N/A,TRUE,"Loaders and Graders ";#N/A,#N/A,TRUE,"Skid Steer Loaders"}</definedName>
    <definedName name="report" localSheetId="7" hidden="1">{#N/A,#N/A,TRUE,"Total";#N/A,#N/A,TRUE,"Crop Harvesting";#N/A,#N/A,TRUE,"Hay &amp; Forage";#N/A,#N/A,TRUE,"CROP PRODUCTION";#N/A,#N/A,TRUE,"TRACTOR";#N/A,#N/A,TRUE,"Crawlers &amp; Dozers";#N/A,#N/A,TRUE,"TLB";#N/A,#N/A,TRUE,"Excavators";#N/A,#N/A,TRUE,"Loaders and Graders ";#N/A,#N/A,TRUE,"Skid Steer Loaders"}</definedName>
    <definedName name="report" localSheetId="9" hidden="1">{#N/A,#N/A,TRUE,"Total";#N/A,#N/A,TRUE,"Crop Harvesting";#N/A,#N/A,TRUE,"Hay &amp; Forage";#N/A,#N/A,TRUE,"CROP PRODUCTION";#N/A,#N/A,TRUE,"TRACTOR";#N/A,#N/A,TRUE,"Crawlers &amp; Dozers";#N/A,#N/A,TRUE,"TLB";#N/A,#N/A,TRUE,"Excavators";#N/A,#N/A,TRUE,"Loaders and Graders ";#N/A,#N/A,TRUE,"Skid Steer Loaders"}</definedName>
    <definedName name="report" hidden="1">{#N/A,#N/A,TRUE,"Total";#N/A,#N/A,TRUE,"Crop Harvesting";#N/A,#N/A,TRUE,"Hay &amp; Forage";#N/A,#N/A,TRUE,"CROP PRODUCTION";#N/A,#N/A,TRUE,"TRACTOR";#N/A,#N/A,TRUE,"Crawlers &amp; Dozers";#N/A,#N/A,TRUE,"TLB";#N/A,#N/A,TRUE,"Excavators";#N/A,#N/A,TRUE,"Loaders and Graders ";#N/A,#N/A,TRUE,"Skid Steer Loaders"}</definedName>
    <definedName name="report2">#REF!</definedName>
    <definedName name="report3">#REF!</definedName>
    <definedName name="rere" hidden="1">#REF!</definedName>
    <definedName name="RESPONSAVEL_PELA_EXECUÇÃO">#REF!</definedName>
    <definedName name="RESULT">#REF!</definedName>
    <definedName name="REWORK">#REF!</definedName>
    <definedName name="rexestbgraf1">#REF!</definedName>
    <definedName name="rexestb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MCOptions">"*000000000000000"</definedName>
    <definedName name="ROLLOFF">#REF!</definedName>
    <definedName name="ROR">#REF!</definedName>
    <definedName name="SAD">#REF!</definedName>
    <definedName name="SCARTI">#REF!</definedName>
    <definedName name="sd" localSheetId="8" hidden="1">{#N/A,#N/A,TRUE,"7d";#N/A,#N/A,TRUE,"7g";#N/A,#N/A,TRUE,"7i"}</definedName>
    <definedName name="sd" localSheetId="3" hidden="1">{#N/A,#N/A,TRUE,"7d";#N/A,#N/A,TRUE,"7g";#N/A,#N/A,TRUE,"7i"}</definedName>
    <definedName name="sd" localSheetId="7" hidden="1">{#N/A,#N/A,TRUE,"7d";#N/A,#N/A,TRUE,"7g";#N/A,#N/A,TRUE,"7i"}</definedName>
    <definedName name="sd" localSheetId="9" hidden="1">{#N/A,#N/A,TRUE,"7d";#N/A,#N/A,TRUE,"7g";#N/A,#N/A,TRUE,"7i"}</definedName>
    <definedName name="sd" hidden="1">{#N/A,#N/A,TRUE,"7d";#N/A,#N/A,TRUE,"7g";#N/A,#N/A,TRUE,"7i"}</definedName>
    <definedName name="SDA">'[3]2318'!$E$41</definedName>
    <definedName name="SDA_RIO">'[3]371'!$E$35</definedName>
    <definedName name="sdgdfgsd" localSheetId="8" hidden="1">{#N/A,#N/A,TRUE,"7d";#N/A,#N/A,TRUE,"7g";#N/A,#N/A,TRUE,"7i"}</definedName>
    <definedName name="sdgdfgsd" localSheetId="3" hidden="1">{#N/A,#N/A,TRUE,"7d";#N/A,#N/A,TRUE,"7g";#N/A,#N/A,TRUE,"7i"}</definedName>
    <definedName name="sdgdfgsd" localSheetId="7" hidden="1">{#N/A,#N/A,TRUE,"7d";#N/A,#N/A,TRUE,"7g";#N/A,#N/A,TRUE,"7i"}</definedName>
    <definedName name="sdgdfgsd" localSheetId="9" hidden="1">{#N/A,#N/A,TRUE,"7d";#N/A,#N/A,TRUE,"7g";#N/A,#N/A,TRUE,"7i"}</definedName>
    <definedName name="sdgdfgsd" hidden="1">{#N/A,#N/A,TRUE,"7d";#N/A,#N/A,TRUE,"7g";#N/A,#N/A,TRUE,"7i"}</definedName>
    <definedName name="SEG._IMP.">'[3]554'!$B$35</definedName>
    <definedName name="SEG.IMP.">'[3]557'!$I$21</definedName>
    <definedName name="SEG_IMPOST">'[3]454'!$E$34</definedName>
    <definedName name="SEGURO">'[3]159'!#REF!</definedName>
    <definedName name="SEGURO_IMPOSTOS">'[3]2318'!$E$38</definedName>
    <definedName name="SEGURO_REAL">'[3]2318'!$E$23</definedName>
    <definedName name="SEGURO_USD">'[3]2318'!$F$23</definedName>
    <definedName name="SELECTCOSTED" localSheetId="7">#REF!</definedName>
    <definedName name="SELECTCOSTED">#REF!</definedName>
    <definedName name="SEP" localSheetId="7">#REF!</definedName>
    <definedName name="SEP">#REF!</definedName>
    <definedName name="Shaun" localSheetId="7">#REF!</definedName>
    <definedName name="Shaun">#REF!</definedName>
    <definedName name="SHEET">#REF!</definedName>
    <definedName name="SINAL">#REF!</definedName>
    <definedName name="SLDD">#REF!</definedName>
    <definedName name="slide" localSheetId="8" hidden="1">{#N/A,#N/A,TRUE,"7d";#N/A,#N/A,TRUE,"7g";#N/A,#N/A,TRUE,"7i"}</definedName>
    <definedName name="slide" localSheetId="3" hidden="1">{#N/A,#N/A,TRUE,"7d";#N/A,#N/A,TRUE,"7g";#N/A,#N/A,TRUE,"7i"}</definedName>
    <definedName name="slide" localSheetId="7" hidden="1">{#N/A,#N/A,TRUE,"7d";#N/A,#N/A,TRUE,"7g";#N/A,#N/A,TRUE,"7i"}</definedName>
    <definedName name="slide" localSheetId="9" hidden="1">{#N/A,#N/A,TRUE,"7d";#N/A,#N/A,TRUE,"7g";#N/A,#N/A,TRUE,"7i"}</definedName>
    <definedName name="slide" hidden="1">{#N/A,#N/A,TRUE,"7d";#N/A,#N/A,TRUE,"7g";#N/A,#N/A,TRUE,"7i"}</definedName>
    <definedName name="SMA580M2_euros">#REF!</definedName>
    <definedName name="SMA580SM4_euros">#REF!</definedName>
    <definedName name="SMA580SM4PC_euros">#REF!</definedName>
    <definedName name="SMA580SM4plus_euros">#REF!</definedName>
    <definedName name="SMA5904_euros">#REF!</definedName>
    <definedName name="SMENG">#REF!</definedName>
    <definedName name="SMMFG">#REF!</definedName>
    <definedName name="SMPURCH">#REF!</definedName>
    <definedName name="SMSUMM">#REF!</definedName>
    <definedName name="solver_adj1"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1" hidden="1">#REF!</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15600</definedName>
    <definedName name="ss" localSheetId="8" hidden="1">{"'RR'!$A$2:$E$81"}</definedName>
    <definedName name="ss" localSheetId="3" hidden="1">{"'RR'!$A$2:$E$81"}</definedName>
    <definedName name="ss" localSheetId="7" hidden="1">{"'RR'!$A$2:$E$81"}</definedName>
    <definedName name="ss" localSheetId="9" hidden="1">{"'RR'!$A$2:$E$81"}</definedName>
    <definedName name="ss" hidden="1">{"'RR'!$A$2:$E$81"}</definedName>
    <definedName name="Standards">#REF!</definedName>
    <definedName name="STD" localSheetId="8" hidden="1">{#N/A,#N/A,TRUE,"7d";#N/A,#N/A,TRUE,"7g";#N/A,#N/A,TRUE,"7i"}</definedName>
    <definedName name="STD" localSheetId="3" hidden="1">{#N/A,#N/A,TRUE,"7d";#N/A,#N/A,TRUE,"7g";#N/A,#N/A,TRUE,"7i"}</definedName>
    <definedName name="STD" localSheetId="7" hidden="1">{#N/A,#N/A,TRUE,"7d";#N/A,#N/A,TRUE,"7g";#N/A,#N/A,TRUE,"7i"}</definedName>
    <definedName name="STD" localSheetId="9" hidden="1">{#N/A,#N/A,TRUE,"7d";#N/A,#N/A,TRUE,"7g";#N/A,#N/A,TRUE,"7i"}</definedName>
    <definedName name="STD" hidden="1">{#N/A,#N/A,TRUE,"7d";#N/A,#N/A,TRUE,"7g";#N/A,#N/A,TRUE,"7i"}</definedName>
    <definedName name="Std_2005">#REF!</definedName>
    <definedName name="Std_2006">#REF!</definedName>
    <definedName name="STEP">#REF!</definedName>
    <definedName name="Structure">#REF!</definedName>
    <definedName name="STRUTTURA">#REF!</definedName>
    <definedName name="SUMMARY">#REF!</definedName>
    <definedName name="T.R.M.M.">'[3]298'!$E$33</definedName>
    <definedName name="TabCenCus" localSheetId="7">#REF!</definedName>
    <definedName name="TabCenCus">#REF!</definedName>
    <definedName name="TabImport" localSheetId="7">#REF!</definedName>
    <definedName name="TabImport">#REF!</definedName>
    <definedName name="table" localSheetId="7">#REF!</definedName>
    <definedName name="table">#REF!</definedName>
    <definedName name="TASK">'[3]454'!$E$30</definedName>
    <definedName name="TAXA_CAMBIO">'[3]2318'!$F$5</definedName>
    <definedName name="TAXA_FRETE">'[3]2318'!$F$4</definedName>
    <definedName name="TAXA_SEGURO_IMPOST">'[3]371'!$E$33</definedName>
    <definedName name="tblCurrency" localSheetId="7">#REF!</definedName>
    <definedName name="tblCurrency">#REF!</definedName>
    <definedName name="TextRefCopyRangeCount" hidden="1">1</definedName>
    <definedName name="TIPO_DE_PROJETO" localSheetId="7">#REF!</definedName>
    <definedName name="TIPO_DE_PROJETO">#REF!</definedName>
    <definedName name="Title" localSheetId="7">#REF!</definedName>
    <definedName name="Title">#REF!</definedName>
    <definedName name="TMC">#REF!</definedName>
    <definedName name="TMCQTR1">#REF!</definedName>
    <definedName name="TMCQTR2">#REF!</definedName>
    <definedName name="TMCQTR3">#REF!</definedName>
    <definedName name="TMCQTR4">#REF!</definedName>
    <definedName name="TOOLINGCOSTS">#REF!</definedName>
    <definedName name="tot">#REF!</definedName>
    <definedName name="TOTAL_CIF">'[3]157'!$M$18</definedName>
    <definedName name="Total_Container">'[3]278'!$C$10</definedName>
    <definedName name="TOTAL_FOB">'[3]425'!$U$15</definedName>
    <definedName name="TOTAL_INCREASE">#REF!</definedName>
    <definedName name="TOTAL_LIQUIDO">'[3]159'!#REF!</definedName>
    <definedName name="Total_Produtos">'[3]159'!$G$20</definedName>
    <definedName name="Total_Volume">'[3]557'!#REF!</definedName>
    <definedName name="TOTAL_VOLUMES">'[3]557'!$X$3</definedName>
    <definedName name="TOTALE" localSheetId="7">#REF!</definedName>
    <definedName name="TOTALE">#REF!</definedName>
    <definedName name="TOTALS" localSheetId="7">#REF!</definedName>
    <definedName name="TOTALS">#REF!</definedName>
    <definedName name="TRA">'[3]298'!$E$25</definedName>
    <definedName name="TRACTORCOSTS" localSheetId="7">#REF!</definedName>
    <definedName name="TRACTORCOSTS">#REF!</definedName>
    <definedName name="Transporte_Férreo" localSheetId="7">'[3]557'!#REF!</definedName>
    <definedName name="Transporte_Férreo">'[3]557'!#REF!</definedName>
    <definedName name="TRANSPORTE_PORTO_DAP">'[3]454'!$E$27</definedName>
    <definedName name="TRIMESTRES">[1]SCHULZ!$A$3:$CH$3</definedName>
    <definedName name="TRMM">'[3]2318'!$E$32</definedName>
    <definedName name="TTLCAPATAZIAS">'[3]557'!#REF!</definedName>
    <definedName name="TVOL" localSheetId="7">#REF!</definedName>
    <definedName name="TVOL">#REF!</definedName>
    <definedName name="u" localSheetId="7">'[3]159'!#REF!</definedName>
    <definedName name="u">'[3]159'!#REF!</definedName>
    <definedName name="units" localSheetId="7">#REF!</definedName>
    <definedName name="units">#REF!</definedName>
    <definedName name="Untitled" localSheetId="7">#REF!</definedName>
    <definedName name="Untitled">#REF!</definedName>
    <definedName name="US" localSheetId="7">#REF!</definedName>
    <definedName name="US">#REF!</definedName>
    <definedName name="US__FISC.">'[3]554'!$J$2</definedName>
    <definedName name="US__PTAX">'[3]554'!$J$3</definedName>
    <definedName name="Usage" localSheetId="7">#REF!</definedName>
    <definedName name="Usage">#REF!</definedName>
    <definedName name="USD" localSheetId="7">#REF!</definedName>
    <definedName name="USD">#REF!</definedName>
    <definedName name="USD__KG">'[3]267'!$E$16</definedName>
    <definedName name="USD_COM">'[3]297'!$C$23</definedName>
    <definedName name="USD_FISCAL">'[3]2318'!$F$2</definedName>
    <definedName name="USD_PTAX">'[3]2318'!$F$3</definedName>
    <definedName name="USDCOMERC">'[4]453'!$O$2</definedName>
    <definedName name="USDFISCAL">'[4]453'!$O$1</definedName>
    <definedName name="uu">'[3]557'!#REF!</definedName>
    <definedName name="vendor" localSheetId="7">#REF!</definedName>
    <definedName name="vendor">#REF!</definedName>
    <definedName name="Viana_Fit_Out2" localSheetId="8" hidden="1">{"Assump1",#N/A,TRUE,"Assumptions";"Assump2",#N/A,TRUE,"Assumptions"}</definedName>
    <definedName name="Viana_Fit_Out2" localSheetId="0" hidden="1">{"Assump1",#N/A,TRUE,"Assumptions";"Assump2",#N/A,TRUE,"Assumptions"}</definedName>
    <definedName name="Viana_Fit_Out2" localSheetId="3" hidden="1">{"Assump1",#N/A,TRUE,"Assumptions";"Assump2",#N/A,TRUE,"Assumptions"}</definedName>
    <definedName name="Viana_Fit_Out2" localSheetId="7" hidden="1">{"Assump1",#N/A,TRUE,"Assumptions";"Assump2",#N/A,TRUE,"Assumptions"}</definedName>
    <definedName name="Viana_Fit_Out2" localSheetId="9" hidden="1">{"Assump1",#N/A,TRUE,"Assumptions";"Assump2",#N/A,TRUE,"Assumptions"}</definedName>
    <definedName name="Viana_Fit_Out2" hidden="1">{"Assump1",#N/A,TRUE,"Assumptions";"Assump2",#N/A,TRUE,"Assumptions"}</definedName>
    <definedName name="VN">#REF!</definedName>
    <definedName name="VO">#REF!</definedName>
    <definedName name="w" localSheetId="8" hidden="1">{"'RR'!$A$2:$E$81"}</definedName>
    <definedName name="w" localSheetId="3" hidden="1">{"'RR'!$A$2:$E$81"}</definedName>
    <definedName name="w" localSheetId="7" hidden="1">{"'RR'!$A$2:$E$81"}</definedName>
    <definedName name="w" localSheetId="9" hidden="1">{"'RR'!$A$2:$E$81"}</definedName>
    <definedName name="w" hidden="1">{"'RR'!$A$2:$E$81"}</definedName>
    <definedName name="wrn.Actual." localSheetId="8" hidden="1">{"Title - AER",#N/A,FALSE,"TITLE";"Summary - Actual - AER",#N/A,FALSE,"SUMMARY - ACTUAL"}</definedName>
    <definedName name="wrn.Actual." localSheetId="3" hidden="1">{"Title - AER",#N/A,FALSE,"TITLE";"Summary - Actual - AER",#N/A,FALSE,"SUMMARY - ACTUAL"}</definedName>
    <definedName name="wrn.Actual." localSheetId="7" hidden="1">{"Title - AER",#N/A,FALSE,"TITLE";"Summary - Actual - AER",#N/A,FALSE,"SUMMARY - ACTUAL"}</definedName>
    <definedName name="wrn.Actual." localSheetId="9" hidden="1">{"Title - AER",#N/A,FALSE,"TITLE";"Summary - Actual - AER",#N/A,FALSE,"SUMMARY - ACTUAL"}</definedName>
    <definedName name="wrn.Actual." hidden="1">{"Title - AER",#N/A,FALSE,"TITLE";"Summary - Actual - AER",#N/A,FALSE,"SUMMARY - ACTUAL"}</definedName>
    <definedName name="wrn.Aging._.and._.Trend._.Analysis." localSheetId="8"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ssumptions." localSheetId="8" hidden="1">{"Assump1",#N/A,TRUE,"Assumptions";"Assump2",#N/A,TRUE,"Assumptions"}</definedName>
    <definedName name="wrn.Assumptions." localSheetId="0" hidden="1">{"Assump1",#N/A,TRUE,"Assumptions";"Assump2",#N/A,TRUE,"Assumptions"}</definedName>
    <definedName name="wrn.Assumptions." localSheetId="3" hidden="1">{"Assump1",#N/A,TRUE,"Assumptions";"Assump2",#N/A,TRUE,"Assumptions"}</definedName>
    <definedName name="wrn.Assumptions." localSheetId="7" hidden="1">{"Assump1",#N/A,TRUE,"Assumptions";"Assump2",#N/A,TRUE,"Assumptions"}</definedName>
    <definedName name="wrn.Assumptions." localSheetId="9" hidden="1">{"Assump1",#N/A,TRUE,"Assumptions";"Assump2",#N/A,TRUE,"Assumptions"}</definedName>
    <definedName name="wrn.Assumptions." hidden="1">{"Assump1",#N/A,TRUE,"Assumptions";"Assump2",#N/A,TRUE,"Assumptions"}</definedName>
    <definedName name="wrn.Budget." localSheetId="8" hidden="1">{"Title - BER",#N/A,FALSE,"TITLE"}</definedName>
    <definedName name="wrn.Budget." localSheetId="3" hidden="1">{"Title - BER",#N/A,FALSE,"TITLE"}</definedName>
    <definedName name="wrn.Budget." localSheetId="7" hidden="1">{"Title - BER",#N/A,FALSE,"TITLE"}</definedName>
    <definedName name="wrn.Budget." localSheetId="9" hidden="1">{"Title - BER",#N/A,FALSE,"TITLE"}</definedName>
    <definedName name="wrn.Budget." hidden="1">{"Title - BER",#N/A,FALSE,"TITLE"}</definedName>
    <definedName name="wrn.cuadros." localSheetId="8"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0"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3"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7"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9" hidden="1">{"anex_I",#N/A,FALSE,"Anexos";#N/A,#N/A,FALSE,"Carát 12_97";"ESP",#N/A,FALSE,"eecc";"rdo",#N/A,FALSE,"eecc";"evpn98",#N/A,FALSE,"eecc";"evpn97",#N/A,FALSE,"eecc";"anex_II",#N/A,FALSE,"Anexos";"anex_III",#N/A,FALSE,"Anexos";"anex_IV",#N/A,FALSE,"Anexos";"anex_V",#N/A,FALSE,"Anexos";"anex_VI",#N/A,FALSE,"Anexos";"anex_VII",#N/A,FALSE,"Anexos"}</definedName>
    <definedName name="wrn.cuadros." hidden="1">{"anex_I",#N/A,FALSE,"Anexos";#N/A,#N/A,FALSE,"Carát 12_97";"ESP",#N/A,FALSE,"eecc";"rdo",#N/A,FALSE,"eecc";"evpn98",#N/A,FALSE,"eecc";"evpn97",#N/A,FALSE,"eecc";"anex_II",#N/A,FALSE,"Anexos";"anex_III",#N/A,FALSE,"Anexos";"anex_IV",#N/A,FALSE,"Anexos";"anex_V",#N/A,FALSE,"Anexos";"anex_VI",#N/A,FALSE,"Anexos";"anex_VII",#N/A,FALSE,"Anexos"}</definedName>
    <definedName name="wrn.Local." localSheetId="8" hidden="1">{"Title - LC",#N/A,FALSE,"TITLE"}</definedName>
    <definedName name="wrn.Local." localSheetId="3" hidden="1">{"Title - LC",#N/A,FALSE,"TITLE"}</definedName>
    <definedName name="wrn.Local." localSheetId="7" hidden="1">{"Title - LC",#N/A,FALSE,"TITLE"}</definedName>
    <definedName name="wrn.Local." localSheetId="9" hidden="1">{"Title - LC",#N/A,FALSE,"TITLE"}</definedName>
    <definedName name="wrn.Local." hidden="1">{"Title - LC",#N/A,FALSE,"TITLE"}</definedName>
    <definedName name="wrn.LOURES." localSheetId="8" hidden="1">{"LOURES1",#N/A,TRUE,"Sheet1";"LOURES2",#N/A,TRUE,"Sheet1"}</definedName>
    <definedName name="wrn.LOURES." localSheetId="0" hidden="1">{"LOURES1",#N/A,TRUE,"Sheet1";"LOURES2",#N/A,TRUE,"Sheet1"}</definedName>
    <definedName name="wrn.LOURES." localSheetId="3" hidden="1">{"LOURES1",#N/A,TRUE,"Sheet1";"LOURES2",#N/A,TRUE,"Sheet1"}</definedName>
    <definedName name="wrn.LOURES." localSheetId="7" hidden="1">{"LOURES1",#N/A,TRUE,"Sheet1";"LOURES2",#N/A,TRUE,"Sheet1"}</definedName>
    <definedName name="wrn.LOURES." localSheetId="9" hidden="1">{"LOURES1",#N/A,TRUE,"Sheet1";"LOURES2",#N/A,TRUE,"Sheet1"}</definedName>
    <definedName name="wrn.LOURES." hidden="1">{"LOURES1",#N/A,TRUE,"Sheet1";"LOURES2",#N/A,TRUE,"Sheet1"}</definedName>
    <definedName name="wrn.MAT." localSheetId="8" hidden="1">{#N/A,#N/A,TRUE,"7d";#N/A,#N/A,TRUE,"7g";#N/A,#N/A,TRUE,"7i"}</definedName>
    <definedName name="wrn.MAT." localSheetId="3" hidden="1">{#N/A,#N/A,TRUE,"7d";#N/A,#N/A,TRUE,"7g";#N/A,#N/A,TRUE,"7i"}</definedName>
    <definedName name="wrn.MAT." localSheetId="7" hidden="1">{#N/A,#N/A,TRUE,"7d";#N/A,#N/A,TRUE,"7g";#N/A,#N/A,TRUE,"7i"}</definedName>
    <definedName name="wrn.MAT." localSheetId="9" hidden="1">{#N/A,#N/A,TRUE,"7d";#N/A,#N/A,TRUE,"7g";#N/A,#N/A,TRUE,"7i"}</definedName>
    <definedName name="wrn.MAT." hidden="1">{#N/A,#N/A,TRUE,"7d";#N/A,#N/A,TRUE,"7g";#N/A,#N/A,TRUE,"7i"}</definedName>
    <definedName name="wrn.PO._.CAPACITY." localSheetId="8"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localSheetId="3"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localSheetId="7"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localSheetId="9"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_.completo." localSheetId="8"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localSheetId="3"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localSheetId="7"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localSheetId="9"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SMATTEO." localSheetId="8" hidden="1">{#N/A,#N/A,FALSE,"CALENDAR";#N/A,#N/A,FALSE,"PAY-ROLL";#N/A,#N/A,FALSE,"VOLUMI ";#N/A,#N/A,FALSE,"MFG 1A";#N/A,#N/A,FALSE,"MFG 1B";#N/A,#N/A,FALSE,"MFG 4";#N/A,#N/A,FALSE,"MFG 4-C";#N/A,#N/A,FALSE,"MFG 3 ";#N/A,#N/A,FALSE,"MFG 6";#N/A,#N/A,FALSE,"MFG 6-A";#N/A,#N/A,FALSE,"MAIN EVENTS"}</definedName>
    <definedName name="wrn.PO._.CAPACITY._.SMATTEO." localSheetId="3" hidden="1">{#N/A,#N/A,FALSE,"CALENDAR";#N/A,#N/A,FALSE,"PAY-ROLL";#N/A,#N/A,FALSE,"VOLUMI ";#N/A,#N/A,FALSE,"MFG 1A";#N/A,#N/A,FALSE,"MFG 1B";#N/A,#N/A,FALSE,"MFG 4";#N/A,#N/A,FALSE,"MFG 4-C";#N/A,#N/A,FALSE,"MFG 3 ";#N/A,#N/A,FALSE,"MFG 6";#N/A,#N/A,FALSE,"MFG 6-A";#N/A,#N/A,FALSE,"MAIN EVENTS"}</definedName>
    <definedName name="wrn.PO._.CAPACITY._.SMATTEO." localSheetId="7" hidden="1">{#N/A,#N/A,FALSE,"CALENDAR";#N/A,#N/A,FALSE,"PAY-ROLL";#N/A,#N/A,FALSE,"VOLUMI ";#N/A,#N/A,FALSE,"MFG 1A";#N/A,#N/A,FALSE,"MFG 1B";#N/A,#N/A,FALSE,"MFG 4";#N/A,#N/A,FALSE,"MFG 4-C";#N/A,#N/A,FALSE,"MFG 3 ";#N/A,#N/A,FALSE,"MFG 6";#N/A,#N/A,FALSE,"MFG 6-A";#N/A,#N/A,FALSE,"MAIN EVENTS"}</definedName>
    <definedName name="wrn.PO._.CAPACITY._.SMATTEO." localSheetId="9" hidden="1">{#N/A,#N/A,FALSE,"CALENDAR";#N/A,#N/A,FALSE,"PAY-ROLL";#N/A,#N/A,FALSE,"VOLUMI ";#N/A,#N/A,FALSE,"MFG 1A";#N/A,#N/A,FALSE,"MFG 1B";#N/A,#N/A,FALSE,"MFG 4";#N/A,#N/A,FALSE,"MFG 4-C";#N/A,#N/A,FALSE,"MFG 3 ";#N/A,#N/A,FALSE,"MFG 6";#N/A,#N/A,FALSE,"MFG 6-A";#N/A,#N/A,FALSE,"MAIN EVENTS"}</definedName>
    <definedName name="wrn.PO._.CAPACITY._.SMATTEO." hidden="1">{#N/A,#N/A,FALSE,"CALENDAR";#N/A,#N/A,FALSE,"PAY-ROLL";#N/A,#N/A,FALSE,"VOLUMI ";#N/A,#N/A,FALSE,"MFG 1A";#N/A,#N/A,FALSE,"MFG 1B";#N/A,#N/A,FALSE,"MFG 4";#N/A,#N/A,FALSE,"MFG 4-C";#N/A,#N/A,FALSE,"MFG 3 ";#N/A,#N/A,FALSE,"MFG 6";#N/A,#N/A,FALSE,"MFG 6-A";#N/A,#N/A,FALSE,"MAIN EVENTS"}</definedName>
    <definedName name="wrn.PO._.CAPACITY1." localSheetId="8" hidden="1">{#N/A,#N/A,FALSE,"CALENDAR";#N/A,#N/A,FALSE,"PAY-ROLL";#N/A,#N/A,FALSE,"VOLUMI";#N/A,#N/A,FALSE,"FABBISOGNO";#N/A,#N/A,FALSE,"CAPACITY"}</definedName>
    <definedName name="wrn.PO._.CAPACITY1." localSheetId="3" hidden="1">{#N/A,#N/A,FALSE,"CALENDAR";#N/A,#N/A,FALSE,"PAY-ROLL";#N/A,#N/A,FALSE,"VOLUMI";#N/A,#N/A,FALSE,"FABBISOGNO";#N/A,#N/A,FALSE,"CAPACITY"}</definedName>
    <definedName name="wrn.PO._.CAPACITY1." localSheetId="7" hidden="1">{#N/A,#N/A,FALSE,"CALENDAR";#N/A,#N/A,FALSE,"PAY-ROLL";#N/A,#N/A,FALSE,"VOLUMI";#N/A,#N/A,FALSE,"FABBISOGNO";#N/A,#N/A,FALSE,"CAPACITY"}</definedName>
    <definedName name="wrn.PO._.CAPACITY1." localSheetId="9" hidden="1">{#N/A,#N/A,FALSE,"CALENDAR";#N/A,#N/A,FALSE,"PAY-ROLL";#N/A,#N/A,FALSE,"VOLUMI";#N/A,#N/A,FALSE,"FABBISOGNO";#N/A,#N/A,FALSE,"CAPACITY"}</definedName>
    <definedName name="wrn.PO._.CAPACITY1." hidden="1">{#N/A,#N/A,FALSE,"CALENDAR";#N/A,#N/A,FALSE,"PAY-ROLL";#N/A,#N/A,FALSE,"VOLUMI";#N/A,#N/A,FALSE,"FABBISOGNO";#N/A,#N/A,FALSE,"CAPACITY"}</definedName>
    <definedName name="wrn.PO._.CAPACITY2." localSheetId="8" hidden="1">{#N/A,#N/A,FALSE,"MFG 3 ";#N/A,#N/A,FALSE,"RID TEMPI";#N/A,#N/A,FALSE,"MFG 4";#N/A,#N/A,FALSE,"MFG 4-C";#N/A,#N/A,FALSE,"MFG 6";#N/A,#N/A,FALSE,"MFG 6-A";#N/A,#N/A,FALSE,"MFG 1A";#N/A,#N/A,FALSE,"MFG 1B";#N/A,#N/A,FALSE,"MAIN EVENTS";#N/A,#N/A,FALSE,"CONFRONTO"}</definedName>
    <definedName name="wrn.PO._.CAPACITY2." localSheetId="3" hidden="1">{#N/A,#N/A,FALSE,"MFG 3 ";#N/A,#N/A,FALSE,"RID TEMPI";#N/A,#N/A,FALSE,"MFG 4";#N/A,#N/A,FALSE,"MFG 4-C";#N/A,#N/A,FALSE,"MFG 6";#N/A,#N/A,FALSE,"MFG 6-A";#N/A,#N/A,FALSE,"MFG 1A";#N/A,#N/A,FALSE,"MFG 1B";#N/A,#N/A,FALSE,"MAIN EVENTS";#N/A,#N/A,FALSE,"CONFRONTO"}</definedName>
    <definedName name="wrn.PO._.CAPACITY2." localSheetId="7" hidden="1">{#N/A,#N/A,FALSE,"MFG 3 ";#N/A,#N/A,FALSE,"RID TEMPI";#N/A,#N/A,FALSE,"MFG 4";#N/A,#N/A,FALSE,"MFG 4-C";#N/A,#N/A,FALSE,"MFG 6";#N/A,#N/A,FALSE,"MFG 6-A";#N/A,#N/A,FALSE,"MFG 1A";#N/A,#N/A,FALSE,"MFG 1B";#N/A,#N/A,FALSE,"MAIN EVENTS";#N/A,#N/A,FALSE,"CONFRONTO"}</definedName>
    <definedName name="wrn.PO._.CAPACITY2." localSheetId="9" hidden="1">{#N/A,#N/A,FALSE,"MFG 3 ";#N/A,#N/A,FALSE,"RID TEMPI";#N/A,#N/A,FALSE,"MFG 4";#N/A,#N/A,FALSE,"MFG 4-C";#N/A,#N/A,FALSE,"MFG 6";#N/A,#N/A,FALSE,"MFG 6-A";#N/A,#N/A,FALSE,"MFG 1A";#N/A,#N/A,FALSE,"MFG 1B";#N/A,#N/A,FALSE,"MAIN EVENTS";#N/A,#N/A,FALSE,"CONFRONTO"}</definedName>
    <definedName name="wrn.PO._.CAPACITY2." hidden="1">{#N/A,#N/A,FALSE,"MFG 3 ";#N/A,#N/A,FALSE,"RID TEMPI";#N/A,#N/A,FALSE,"MFG 4";#N/A,#N/A,FALSE,"MFG 4-C";#N/A,#N/A,FALSE,"MFG 6";#N/A,#N/A,FALSE,"MFG 6-A";#N/A,#N/A,FALSE,"MFG 1A";#N/A,#N/A,FALSE,"MFG 1B";#N/A,#N/A,FALSE,"MAIN EVENTS";#N/A,#N/A,FALSE,"CONFRONTO"}</definedName>
    <definedName name="wrn.report." localSheetId="8" hidden="1">{#N/A,#N/A,TRUE,"Total";#N/A,#N/A,TRUE,"Crop Harvesting";#N/A,#N/A,TRUE,"Hay &amp; Forage";#N/A,#N/A,TRUE,"CROP PRODUCTION";#N/A,#N/A,TRUE,"TRACTOR";#N/A,#N/A,TRUE,"Crawlers &amp; Dozers";#N/A,#N/A,TRUE,"TLB";#N/A,#N/A,TRUE,"Excavators";#N/A,#N/A,TRUE,"Loaders and Graders ";#N/A,#N/A,TRUE,"Skid Steer Loaders"}</definedName>
    <definedName name="wrn.report." localSheetId="3" hidden="1">{#N/A,#N/A,TRUE,"Total";#N/A,#N/A,TRUE,"Crop Harvesting";#N/A,#N/A,TRUE,"Hay &amp; Forage";#N/A,#N/A,TRUE,"CROP PRODUCTION";#N/A,#N/A,TRUE,"TRACTOR";#N/A,#N/A,TRUE,"Crawlers &amp; Dozers";#N/A,#N/A,TRUE,"TLB";#N/A,#N/A,TRUE,"Excavators";#N/A,#N/A,TRUE,"Loaders and Graders ";#N/A,#N/A,TRUE,"Skid Steer Loaders"}</definedName>
    <definedName name="wrn.report." localSheetId="7" hidden="1">{#N/A,#N/A,TRUE,"Total";#N/A,#N/A,TRUE,"Crop Harvesting";#N/A,#N/A,TRUE,"Hay &amp; Forage";#N/A,#N/A,TRUE,"CROP PRODUCTION";#N/A,#N/A,TRUE,"TRACTOR";#N/A,#N/A,TRUE,"Crawlers &amp; Dozers";#N/A,#N/A,TRUE,"TLB";#N/A,#N/A,TRUE,"Excavators";#N/A,#N/A,TRUE,"Loaders and Graders ";#N/A,#N/A,TRUE,"Skid Steer Loaders"}</definedName>
    <definedName name="wrn.report." localSheetId="9" hidden="1">{#N/A,#N/A,TRUE,"Total";#N/A,#N/A,TRUE,"Crop Harvesting";#N/A,#N/A,TRUE,"Hay &amp; Forage";#N/A,#N/A,TRUE,"CROP PRODUCTION";#N/A,#N/A,TRUE,"TRACTOR";#N/A,#N/A,TRUE,"Crawlers &amp; Dozers";#N/A,#N/A,TRUE,"TLB";#N/A,#N/A,TRUE,"Excavators";#N/A,#N/A,TRUE,"Loaders and Graders ";#N/A,#N/A,TRUE,"Skid Steer Loaders"}</definedName>
    <definedName name="wrn.report." hidden="1">{#N/A,#N/A,TRUE,"Total";#N/A,#N/A,TRUE,"Crop Harvesting";#N/A,#N/A,TRUE,"Hay &amp; Forage";#N/A,#N/A,TRUE,"CROP PRODUCTION";#N/A,#N/A,TRUE,"TRACTOR";#N/A,#N/A,TRUE,"Crawlers &amp; Dozers";#N/A,#N/A,TRUE,"TLB";#N/A,#N/A,TRUE,"Excavators";#N/A,#N/A,TRUE,"Loaders and Graders ";#N/A,#N/A,TRUE,"Skid Steer Loaders"}</definedName>
    <definedName name="z" localSheetId="8" hidden="1">{#N/A,#N/A,TRUE,"7d";#N/A,#N/A,TRUE,"7g";#N/A,#N/A,TRUE,"7i"}</definedName>
    <definedName name="z" localSheetId="3" hidden="1">{#N/A,#N/A,TRUE,"7d";#N/A,#N/A,TRUE,"7g";#N/A,#N/A,TRUE,"7i"}</definedName>
    <definedName name="z" localSheetId="7" hidden="1">{#N/A,#N/A,TRUE,"7d";#N/A,#N/A,TRUE,"7g";#N/A,#N/A,TRUE,"7i"}</definedName>
    <definedName name="z" localSheetId="9" hidden="1">{#N/A,#N/A,TRUE,"7d";#N/A,#N/A,TRUE,"7g";#N/A,#N/A,TRUE,"7i"}</definedName>
    <definedName name="z" hidden="1">{#N/A,#N/A,TRUE,"7d";#N/A,#N/A,TRUE,"7g";#N/A,#N/A,TRUE,"7i"}</definedName>
  </definedNames>
  <calcPr calcId="191029"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2" l="1"/>
  <c r="H74" i="32" l="1"/>
  <c r="H86" i="32" s="1"/>
  <c r="C37" i="32"/>
  <c r="C16" i="32"/>
  <c r="C19" i="32" s="1"/>
  <c r="I13" i="32"/>
  <c r="I16" i="32" s="1"/>
  <c r="H13" i="32"/>
  <c r="H16" i="32" s="1"/>
  <c r="G13" i="32"/>
  <c r="G16" i="32" s="1"/>
  <c r="G19" i="32" s="1"/>
  <c r="F13" i="32"/>
  <c r="F16" i="32" s="1"/>
  <c r="F19" i="32" s="1"/>
  <c r="E13" i="32"/>
  <c r="E16" i="32" s="1"/>
  <c r="E19" i="32" s="1"/>
  <c r="D13" i="32"/>
  <c r="D16" i="32" s="1"/>
  <c r="D19" i="32" s="1"/>
  <c r="D20" i="17" l="1"/>
  <c r="C20" i="17"/>
  <c r="D13" i="17"/>
  <c r="C13" i="17"/>
  <c r="D10" i="17"/>
  <c r="C10" i="17"/>
  <c r="C50" i="26" l="1"/>
  <c r="C52" i="26" s="1"/>
  <c r="C34" i="26"/>
  <c r="C27" i="26"/>
  <c r="C41" i="26" s="1"/>
  <c r="C13" i="26"/>
  <c r="C7" i="26"/>
  <c r="C24" i="26" s="1"/>
  <c r="C8" i="25"/>
  <c r="C54" i="26" l="1"/>
  <c r="C9" i="25" l="1"/>
  <c r="C14" i="25" s="1"/>
  <c r="C18" i="25" l="1"/>
  <c r="C20" i="25" s="1"/>
  <c r="F56" i="30"/>
  <c r="C36" i="2" l="1"/>
  <c r="C40" i="2"/>
  <c r="C26" i="2"/>
  <c r="C31" i="2" s="1"/>
  <c r="C12" i="2" l="1"/>
  <c r="C17" i="2" s="1"/>
  <c r="C21" i="2" l="1"/>
  <c r="C34" i="2"/>
  <c r="C45" i="2" s="1"/>
  <c r="C46" i="2" s="1"/>
  <c r="L24" i="29"/>
  <c r="K24" i="29"/>
  <c r="J24" i="29"/>
  <c r="I24" i="29"/>
  <c r="H24" i="29"/>
  <c r="G24" i="29"/>
  <c r="F24" i="29"/>
  <c r="E24" i="29"/>
  <c r="D24" i="29"/>
  <c r="L23" i="29"/>
  <c r="K23" i="29"/>
  <c r="J23" i="29"/>
  <c r="I23" i="29"/>
  <c r="H23" i="29"/>
  <c r="G23" i="29"/>
  <c r="F23" i="29"/>
  <c r="E23" i="29"/>
  <c r="D23" i="29"/>
  <c r="L10" i="29" l="1"/>
  <c r="K10" i="29"/>
  <c r="J10" i="29"/>
  <c r="I10" i="29"/>
  <c r="H10" i="29"/>
  <c r="G10" i="29"/>
  <c r="F10" i="29"/>
  <c r="E10" i="29"/>
  <c r="D10" i="29"/>
  <c r="C10" i="29"/>
  <c r="D20" i="29" l="1"/>
  <c r="D21" i="29"/>
  <c r="D19" i="29"/>
  <c r="J20" i="29"/>
  <c r="J21" i="29"/>
  <c r="J19" i="29"/>
  <c r="E20" i="29"/>
  <c r="E21" i="29"/>
  <c r="E19" i="29"/>
  <c r="G20" i="29"/>
  <c r="G21" i="29"/>
  <c r="G19" i="29"/>
  <c r="H20" i="29"/>
  <c r="H21" i="29"/>
  <c r="H19" i="29"/>
  <c r="K19" i="29"/>
  <c r="K21" i="29"/>
  <c r="K20" i="29"/>
  <c r="C20" i="29"/>
  <c r="C21" i="29"/>
  <c r="C19" i="29"/>
  <c r="F20" i="29"/>
  <c r="F21" i="29"/>
  <c r="F19" i="29"/>
  <c r="I20" i="29"/>
  <c r="I19" i="29"/>
  <c r="I21" i="29"/>
  <c r="L21" i="29"/>
  <c r="L19" i="29"/>
  <c r="L20" i="29"/>
  <c r="G126" i="30" l="1"/>
  <c r="G125" i="30" s="1"/>
  <c r="F126" i="30"/>
  <c r="F125" i="30" s="1"/>
  <c r="G108" i="30"/>
  <c r="G107" i="30" s="1"/>
  <c r="G106" i="30" s="1"/>
  <c r="F108" i="30"/>
  <c r="F107" i="30" s="1"/>
  <c r="G104" i="30"/>
  <c r="G103" i="30" s="1"/>
  <c r="F104" i="30"/>
  <c r="F103" i="30" s="1"/>
  <c r="G91" i="30"/>
  <c r="G90" i="30" s="1"/>
  <c r="F91" i="30"/>
  <c r="F90" i="30" s="1"/>
  <c r="G88" i="30"/>
  <c r="G87" i="30" s="1"/>
  <c r="F88" i="30"/>
  <c r="F87" i="30" s="1"/>
  <c r="G85" i="30"/>
  <c r="F85" i="30"/>
  <c r="G83" i="30"/>
  <c r="F83" i="30"/>
  <c r="G80" i="30"/>
  <c r="G79" i="30" s="1"/>
  <c r="F80" i="30"/>
  <c r="F79" i="30" s="1"/>
  <c r="G73" i="30"/>
  <c r="F73" i="30"/>
  <c r="F63" i="30" s="1"/>
  <c r="G68" i="30"/>
  <c r="F68" i="30"/>
  <c r="G64" i="30"/>
  <c r="F64" i="30"/>
  <c r="G53" i="30"/>
  <c r="F53" i="30"/>
  <c r="G39" i="30"/>
  <c r="F39" i="30"/>
  <c r="G33" i="30"/>
  <c r="F33" i="30"/>
  <c r="G28" i="30"/>
  <c r="F28" i="30"/>
  <c r="G19" i="30"/>
  <c r="F19" i="30"/>
  <c r="G14" i="30"/>
  <c r="F14" i="30"/>
  <c r="G10" i="30"/>
  <c r="F10" i="30"/>
  <c r="F38" i="30" l="1"/>
  <c r="G18" i="30"/>
  <c r="G63" i="30"/>
  <c r="G38" i="30"/>
  <c r="F37" i="30"/>
  <c r="F106" i="30"/>
  <c r="F82" i="30"/>
  <c r="F78" i="30" s="1"/>
  <c r="F18" i="30"/>
  <c r="G82" i="30"/>
  <c r="G78" i="30" s="1"/>
  <c r="F9" i="30"/>
  <c r="G9" i="30"/>
  <c r="G10" i="17"/>
  <c r="G20" i="17"/>
  <c r="G13" i="17"/>
  <c r="E26" i="2"/>
  <c r="F26" i="2"/>
  <c r="G26" i="2"/>
  <c r="H26" i="2"/>
  <c r="I26" i="2"/>
  <c r="J26" i="2"/>
  <c r="G37" i="30" l="1"/>
  <c r="G8" i="30"/>
  <c r="F8" i="30"/>
  <c r="D44" i="2"/>
  <c r="D43" i="2"/>
  <c r="D42" i="2"/>
  <c r="D30" i="2"/>
  <c r="D29" i="2"/>
  <c r="D28" i="2"/>
  <c r="D26" i="2" s="1"/>
  <c r="H50" i="29" l="1"/>
  <c r="G50" i="29"/>
  <c r="F50" i="29"/>
  <c r="E50" i="29"/>
  <c r="H37" i="29"/>
  <c r="G37" i="29"/>
  <c r="F37" i="29"/>
  <c r="H43" i="29"/>
  <c r="G43" i="29"/>
  <c r="F43" i="29"/>
  <c r="E37" i="29"/>
  <c r="E43" i="29"/>
  <c r="D43" i="29"/>
  <c r="D37" i="29"/>
  <c r="D57" i="29" s="1"/>
  <c r="D50" i="29"/>
  <c r="E57" i="29" l="1"/>
  <c r="F57" i="29" s="1"/>
  <c r="D9" i="25"/>
  <c r="D50" i="26" l="1"/>
  <c r="D52" i="26" s="1"/>
  <c r="D27" i="26"/>
  <c r="D13" i="26"/>
  <c r="D7" i="26"/>
  <c r="D24" i="26" l="1"/>
  <c r="D40" i="2"/>
  <c r="D14" i="25" l="1"/>
  <c r="D18" i="25" s="1"/>
  <c r="D36" i="2"/>
  <c r="D20" i="25" l="1"/>
  <c r="D12" i="2" l="1"/>
  <c r="D24" i="2" s="1"/>
  <c r="D31" i="2" s="1"/>
  <c r="D17" i="2" l="1"/>
  <c r="D34" i="2" s="1"/>
  <c r="D45" i="2" s="1"/>
  <c r="D21" i="2" l="1"/>
  <c r="G24" i="28"/>
  <c r="F24" i="28"/>
  <c r="D24" i="28"/>
  <c r="C24" i="28"/>
  <c r="J13" i="26"/>
  <c r="I13" i="26"/>
  <c r="H13" i="26"/>
  <c r="G13" i="26"/>
  <c r="F13" i="26"/>
  <c r="E13" i="26"/>
  <c r="F9" i="25"/>
  <c r="J13" i="17"/>
  <c r="J20" i="17" s="1"/>
  <c r="I13" i="17"/>
  <c r="H13" i="17"/>
  <c r="F13" i="17"/>
  <c r="E13" i="17"/>
  <c r="J10" i="17"/>
  <c r="I10" i="17"/>
  <c r="I20" i="17" s="1"/>
  <c r="H10" i="17"/>
  <c r="H20" i="17" s="1"/>
  <c r="F10" i="17"/>
  <c r="E10" i="17"/>
  <c r="E20" i="17" s="1"/>
  <c r="F20" i="17" l="1"/>
  <c r="D46" i="2"/>
  <c r="D34" i="26" l="1"/>
  <c r="D41" i="26" s="1"/>
  <c r="D54" i="26" s="1"/>
  <c r="J9" i="25" l="1"/>
  <c r="J14" i="25" s="1"/>
  <c r="E9" i="25"/>
  <c r="E14" i="25" s="1"/>
  <c r="E18" i="25" l="1"/>
  <c r="E20" i="25" s="1"/>
  <c r="J18" i="25"/>
  <c r="J20" i="25" s="1"/>
  <c r="I9" i="25"/>
  <c r="I14" i="25" s="1"/>
  <c r="H9" i="25"/>
  <c r="H14" i="25" s="1"/>
  <c r="G9" i="25"/>
  <c r="G14" i="25" s="1"/>
  <c r="F11" i="25"/>
  <c r="F14" i="25" s="1"/>
  <c r="E27" i="26"/>
  <c r="E7" i="26"/>
  <c r="E24" i="26" s="1"/>
  <c r="G18" i="25" l="1"/>
  <c r="G20" i="25" s="1"/>
  <c r="I18" i="25"/>
  <c r="I20" i="25" s="1"/>
  <c r="H18" i="25"/>
  <c r="H20" i="25" s="1"/>
  <c r="F18" i="25"/>
  <c r="F20" i="25" s="1"/>
  <c r="J7" i="26"/>
  <c r="J24" i="26" s="1"/>
  <c r="I7" i="26"/>
  <c r="I24" i="26" s="1"/>
  <c r="H7" i="26"/>
  <c r="H24" i="26" s="1"/>
  <c r="G7" i="26"/>
  <c r="G24" i="26" s="1"/>
  <c r="F7" i="26"/>
  <c r="F24" i="26" s="1"/>
  <c r="E12" i="2"/>
  <c r="J50" i="26" l="1"/>
  <c r="J34" i="26"/>
  <c r="E50" i="26"/>
  <c r="E34" i="26"/>
  <c r="J27" i="26" l="1"/>
  <c r="J41" i="26" s="1"/>
  <c r="I50" i="26"/>
  <c r="H50" i="26"/>
  <c r="G50" i="26"/>
  <c r="F50" i="26"/>
  <c r="F34" i="26"/>
  <c r="E52" i="26"/>
  <c r="E41" i="26" l="1"/>
  <c r="E54" i="26" s="1"/>
  <c r="I34" i="26"/>
  <c r="H34" i="26"/>
  <c r="G34" i="26"/>
  <c r="I27" i="26"/>
  <c r="H27" i="26"/>
  <c r="G27" i="26"/>
  <c r="F27" i="26"/>
  <c r="F41" i="26" s="1"/>
  <c r="H41" i="26" l="1"/>
  <c r="I41" i="26"/>
  <c r="G41" i="26"/>
  <c r="J52" i="26"/>
  <c r="I52" i="26"/>
  <c r="H52" i="26"/>
  <c r="G52" i="26"/>
  <c r="F52" i="26"/>
  <c r="F54" i="26" s="1"/>
  <c r="H54" i="26" l="1"/>
  <c r="G54" i="26"/>
  <c r="I54" i="26"/>
  <c r="J54" i="26"/>
  <c r="E40" i="2" l="1"/>
  <c r="E24" i="2" l="1"/>
  <c r="E31" i="2" s="1"/>
  <c r="E17" i="2" l="1"/>
  <c r="E21" i="2" s="1"/>
  <c r="E34" i="2" l="1"/>
  <c r="E45" i="2" s="1"/>
  <c r="E46" i="2" l="1"/>
  <c r="J40" i="2" l="1"/>
  <c r="I40" i="2"/>
  <c r="H40" i="2"/>
  <c r="G40" i="2"/>
  <c r="F40" i="2" l="1"/>
  <c r="F12" i="2" l="1"/>
  <c r="F17" i="2" s="1"/>
  <c r="H12" i="2" l="1"/>
  <c r="H17" i="2" l="1"/>
  <c r="H21" i="2" s="1"/>
  <c r="F24" i="2" l="1"/>
  <c r="F31" i="2" s="1"/>
  <c r="G12" i="2"/>
  <c r="G17" i="2" s="1"/>
  <c r="G21" i="2" s="1"/>
  <c r="G34" i="2" l="1"/>
  <c r="G45" i="2" s="1"/>
  <c r="F34" i="2" l="1"/>
  <c r="F21" i="2"/>
  <c r="F45" i="2" l="1"/>
  <c r="F46" i="2" s="1"/>
  <c r="J9" i="2"/>
  <c r="I9" i="2"/>
  <c r="B26" i="13" l="1"/>
  <c r="B11" i="13"/>
  <c r="B25" i="13" s="1"/>
  <c r="B9" i="13"/>
  <c r="B24" i="13" s="1"/>
  <c r="B8" i="13" l="1"/>
  <c r="B14" i="13" l="1"/>
  <c r="B17" i="13" s="1"/>
  <c r="B20" i="13" s="1"/>
  <c r="B23" i="13"/>
  <c r="B27" i="13" s="1"/>
  <c r="B32" i="13" s="1"/>
  <c r="B31" i="13"/>
  <c r="C26" i="13" l="1"/>
  <c r="C11" i="13"/>
  <c r="C25" i="13" s="1"/>
  <c r="C9" i="13"/>
  <c r="C24" i="13" s="1"/>
  <c r="C8" i="13"/>
  <c r="C31" i="13" s="1"/>
  <c r="C23" i="13" l="1"/>
  <c r="C27" i="13" s="1"/>
  <c r="C32" i="13" s="1"/>
  <c r="C14" i="13"/>
  <c r="C17" i="13" s="1"/>
  <c r="C20" i="13" s="1"/>
  <c r="J12" i="2" l="1"/>
  <c r="I12" i="2"/>
  <c r="G24" i="2" l="1"/>
  <c r="G31" i="2" s="1"/>
  <c r="H34" i="2"/>
  <c r="H45" i="2" s="1"/>
  <c r="H24" i="2"/>
  <c r="H31" i="2" s="1"/>
  <c r="I17" i="2"/>
  <c r="I34" i="2" s="1"/>
  <c r="I45" i="2" s="1"/>
  <c r="I24" i="2"/>
  <c r="I31" i="2" s="1"/>
  <c r="J17" i="2"/>
  <c r="J34" i="2" s="1"/>
  <c r="J45" i="2" s="1"/>
  <c r="J24" i="2"/>
  <c r="J31" i="2" s="1"/>
  <c r="J46" i="2" l="1"/>
  <c r="H46" i="2"/>
  <c r="I46" i="2"/>
  <c r="I21" i="2"/>
  <c r="J21" i="2"/>
  <c r="G46" i="2"/>
</calcChain>
</file>

<file path=xl/sharedStrings.xml><?xml version="1.0" encoding="utf-8"?>
<sst xmlns="http://schemas.openxmlformats.org/spreadsheetml/2006/main" count="1190" uniqueCount="722">
  <si>
    <t>The Material prepared by Omega Energia SA (“Company”), attached herein (“Material”), presents the Company's economic, financial and operational information and does not imply, on the part of the Company, any declaration or guarantee regarding the expectations of earnings and / or the amount invested in the Shares and / or the information contained in this Material, especially the projections made by the Company based on said information.</t>
  </si>
  <si>
    <t>Information on business prospects, projections and operational and financial targets are mere forecasts and are not guarantees of future performance. The information is and will be, as the case may be, subject to many risks, uncertainties and factors related to the operations and business environments of the Company and its subsidiaries that may cause the Company's actual results to differ materially from any future results expressed or implied in such projections.</t>
  </si>
  <si>
    <t>#</t>
  </si>
  <si>
    <t>Complex</t>
  </si>
  <si>
    <t>Assets</t>
  </si>
  <si>
    <t>Source</t>
  </si>
  <si>
    <t>Installed
Capacity
(MW)</t>
  </si>
  <si>
    <t>Share (%)</t>
  </si>
  <si>
    <t>P50¹
(MWavg)</t>
  </si>
  <si>
    <t>Delta Complex</t>
  </si>
  <si>
    <t>Delta Piauí and Maranhão</t>
  </si>
  <si>
    <t>Wind</t>
  </si>
  <si>
    <t>Bahia Complex</t>
  </si>
  <si>
    <t>50% - 100%</t>
  </si>
  <si>
    <t>SE/CO Complex</t>
  </si>
  <si>
    <t>Pipoca, Serra das Agulhas, Indaiás
Gargaú and Pirapora</t>
  </si>
  <si>
    <t>Wind, Solar and Hydro</t>
  </si>
  <si>
    <t>Chuí Complex</t>
  </si>
  <si>
    <t>Santa Vitória do Palmar and Hermenegildo</t>
  </si>
  <si>
    <t>Energy Platform</t>
  </si>
  <si>
    <t>-</t>
  </si>
  <si>
    <t>Total</t>
  </si>
  <si>
    <t xml:space="preserve">¹ Net of wake effects impact from all expansions and balanced by operational data. </t>
  </si>
  <si>
    <r>
      <t xml:space="preserve">Assuruá 5
</t>
    </r>
    <r>
      <rPr>
        <sz val="9"/>
        <color rgb="FFFFFFFF"/>
        <rFont val="Calibri"/>
        <family val="2"/>
        <scheme val="minor"/>
      </rPr>
      <t>(Building)</t>
    </r>
  </si>
  <si>
    <t>Wind Pipeline</t>
  </si>
  <si>
    <t>Solar Pipeline</t>
  </si>
  <si>
    <t>Potential Capacity¹</t>
  </si>
  <si>
    <t>211.5 MW</t>
  </si>
  <si>
    <t>243.6 MW</t>
  </si>
  <si>
    <t>265.5 MW</t>
  </si>
  <si>
    <t>Up to 
617.6 MW</t>
  </si>
  <si>
    <t>Up to 
1,192 MW</t>
  </si>
  <si>
    <t>Up to 
4,250 MW</t>
  </si>
  <si>
    <t>Up to 
7,046 MW</t>
  </si>
  <si>
    <t>52.8%</t>
  </si>
  <si>
    <t>50% - 60%</t>
  </si>
  <si>
    <t>30% - 33%</t>
  </si>
  <si>
    <t>Construction Start</t>
  </si>
  <si>
    <t>June 2021</t>
  </si>
  <si>
    <t>March 2022</t>
  </si>
  <si>
    <t>Full COD</t>
  </si>
  <si>
    <t>3Q23</t>
  </si>
  <si>
    <t>Land</t>
  </si>
  <si>
    <t>100%
Contracted</t>
  </si>
  <si>
    <t>Environmental License</t>
  </si>
  <si>
    <t>Installation License</t>
  </si>
  <si>
    <t>N.A.</t>
  </si>
  <si>
    <t>Installation
&amp; Preliminary</t>
  </si>
  <si>
    <t>Grant</t>
  </si>
  <si>
    <t>100%
Issued</t>
  </si>
  <si>
    <t>100% 
Protocol</t>
  </si>
  <si>
    <t>100%
Protocol</t>
  </si>
  <si>
    <t>Issued &amp; 
Protocol</t>
  </si>
  <si>
    <t>TUST/TUSD Discount</t>
  </si>
  <si>
    <t>100% Eligible</t>
  </si>
  <si>
    <t>Connection</t>
  </si>
  <si>
    <t>Access Permit</t>
  </si>
  <si>
    <t>R$ 1.175 billion -
R$ 1.25 billion</t>
  </si>
  <si>
    <t>R$ 1.35 billion - 
R$ 1.415 billion</t>
  </si>
  <si>
    <t>Debt</t>
  </si>
  <si>
    <t>55% - 60% 
Tax Equity + 
Back-loan</t>
  </si>
  <si>
    <t>R$ 170 million - 
R$ 190 million</t>
  </si>
  <si>
    <t>R$ 175 million - 
R$ 195 million</t>
  </si>
  <si>
    <t>100% stake for all assets.</t>
  </si>
  <si>
    <t>¹ May vary due to layout changes. AC capacity.</t>
  </si>
  <si>
    <r>
      <t>PPA Distribution</t>
    </r>
    <r>
      <rPr>
        <b/>
        <sz val="9"/>
        <color theme="0"/>
        <rFont val="Calibri"/>
        <family val="2"/>
      </rPr>
      <t>¹</t>
    </r>
    <r>
      <rPr>
        <b/>
        <sz val="9"/>
        <color theme="0"/>
        <rFont val="Calibri"/>
        <family val="2"/>
        <scheme val="minor"/>
      </rPr>
      <t xml:space="preserve"> (MWm)</t>
    </r>
  </si>
  <si>
    <t>Regulated PPAs ("ACR")</t>
  </si>
  <si>
    <t>Bilateral PPAs ("ACL")</t>
  </si>
  <si>
    <t>Uncontracted</t>
  </si>
  <si>
    <t>Regulated Price</t>
  </si>
  <si>
    <t>Asset</t>
  </si>
  <si>
    <t>PPA</t>
  </si>
  <si>
    <t>Assured Energy¹
(MWavg)</t>
  </si>
  <si>
    <t>Volume
(MWm)</t>
  </si>
  <si>
    <t>Price²
(R$/MWh)</t>
  </si>
  <si>
    <t>Begin³</t>
  </si>
  <si>
    <t>End³</t>
  </si>
  <si>
    <t>Delta 1</t>
  </si>
  <si>
    <t>Regulated</t>
  </si>
  <si>
    <t>Delta 2</t>
  </si>
  <si>
    <t>Delta 3</t>
  </si>
  <si>
    <t>Delta 5 and 6</t>
  </si>
  <si>
    <t>Delta 7 and 8</t>
  </si>
  <si>
    <t>Free-Market</t>
  </si>
  <si>
    <t>Assuruá</t>
  </si>
  <si>
    <t>Ventos da Bahia 1 and 2</t>
  </si>
  <si>
    <t>Gargaú</t>
  </si>
  <si>
    <t>Pirapora</t>
  </si>
  <si>
    <t>Pipoca</t>
  </si>
  <si>
    <t>Portfolio</t>
  </si>
  <si>
    <t>Energy Production</t>
  </si>
  <si>
    <t>Production (GWh)</t>
  </si>
  <si>
    <t>Ventos da Bahia¹</t>
  </si>
  <si>
    <t>Serra das Agulhas</t>
  </si>
  <si>
    <t>Indaiás</t>
  </si>
  <si>
    <t>Pirapora¹</t>
  </si>
  <si>
    <t>² Considers 100% of Pipoca.</t>
  </si>
  <si>
    <t>Consolidated</t>
  </si>
  <si>
    <t>Item (R$ mm)</t>
  </si>
  <si>
    <t>2019</t>
  </si>
  <si>
    <t>2018</t>
  </si>
  <si>
    <t>2017</t>
  </si>
  <si>
    <t>2016</t>
  </si>
  <si>
    <t>(+) Net Revenues</t>
  </si>
  <si>
    <t xml:space="preserve">(-) Energy Purchase </t>
  </si>
  <si>
    <t>Energy Gross Profit</t>
  </si>
  <si>
    <t>(-) Operating and maintenance costs and purchases</t>
  </si>
  <si>
    <t>(-) Administrative, personnel and general expenses</t>
  </si>
  <si>
    <t>(+/-) Other operating income (expenses)</t>
  </si>
  <si>
    <t>(+) Equity pickup</t>
  </si>
  <si>
    <t>EBITDA</t>
  </si>
  <si>
    <t>(-) Depreciation and amortization</t>
  </si>
  <si>
    <t>(-) Net financial result</t>
  </si>
  <si>
    <t>(-) Income and social contribution taxes</t>
  </si>
  <si>
    <t>Net income (loss) for the period</t>
  </si>
  <si>
    <t>Energy gross profit from the Energy Platform (proportional to 51%)</t>
  </si>
  <si>
    <t>Energy gross profit from  Pirapora (proportional to 50%)</t>
  </si>
  <si>
    <t>Energy gross profit from Pipoca (proportional to 51%)</t>
  </si>
  <si>
    <t>Recovarable taxes</t>
  </si>
  <si>
    <t>Equity pickup</t>
  </si>
  <si>
    <t>Long term incentives</t>
  </si>
  <si>
    <t>Non-recurring revenues and expenses</t>
  </si>
  <si>
    <t>EBITDA from the Energy Platform (proportional to 51%)</t>
  </si>
  <si>
    <t>EBITDA from Pirapora (proportional to 50%)</t>
  </si>
  <si>
    <t>EBITDA from Pipoca (proportional 51%)</t>
  </si>
  <si>
    <t>DRE Hidrelétrica Pipoca</t>
  </si>
  <si>
    <t>Fonte: DFs 2017 Hidrelétrica Pipoca, disponível no backup</t>
  </si>
  <si>
    <t>DRE</t>
  </si>
  <si>
    <t>Receita operacional líquida</t>
  </si>
  <si>
    <t>Compra de energia</t>
  </si>
  <si>
    <t>Lucro bruto comercialização</t>
  </si>
  <si>
    <t>Demais custos de operação</t>
  </si>
  <si>
    <t>Depreciação Usinas</t>
  </si>
  <si>
    <t>Administrativas, pessoal e gerais</t>
  </si>
  <si>
    <t>Depreciação ADM</t>
  </si>
  <si>
    <t>Outras receitas (despesas) operacionais</t>
  </si>
  <si>
    <t>Resultado operacionacional</t>
  </si>
  <si>
    <t>Receitas financeiras</t>
  </si>
  <si>
    <t>Despesas financeiras</t>
  </si>
  <si>
    <t>Resultado antes do IR/CS</t>
  </si>
  <si>
    <t>IRPJ e CSLL</t>
  </si>
  <si>
    <t>Lucro líquido</t>
  </si>
  <si>
    <t>Cálculo do EBITDA</t>
  </si>
  <si>
    <t>Custos da operação, conservação e compras</t>
  </si>
  <si>
    <t>EBTIDA</t>
  </si>
  <si>
    <t>Percentual de participação</t>
  </si>
  <si>
    <t>Lucro bruto proporcional à participação</t>
  </si>
  <si>
    <t>EBITDA proporcional à participação</t>
  </si>
  <si>
    <t>Net Debt (in R$ million)</t>
  </si>
  <si>
    <t>Transaction costs</t>
  </si>
  <si>
    <t>Gross Debt</t>
  </si>
  <si>
    <t>Cash and cash equivalents</t>
  </si>
  <si>
    <t>Restricted cash</t>
  </si>
  <si>
    <t>Net Debt</t>
  </si>
  <si>
    <t>Net Debt from Joint Ventures¹</t>
  </si>
  <si>
    <t>Minority Interest in Chuí</t>
  </si>
  <si>
    <t>Adjusted Net Debt</t>
  </si>
  <si>
    <t>Year</t>
  </si>
  <si>
    <t>Consolidated 
Amortization</t>
  </si>
  <si>
    <t>2034 +</t>
  </si>
  <si>
    <t>Financial Institution</t>
  </si>
  <si>
    <t>Maturity</t>
  </si>
  <si>
    <t>Payment</t>
  </si>
  <si>
    <t>Debt cost (p.a.)</t>
  </si>
  <si>
    <t>CCB</t>
  </si>
  <si>
    <t>BNDES</t>
  </si>
  <si>
    <t>BNB</t>
  </si>
  <si>
    <t>Omega Geração</t>
  </si>
  <si>
    <t>Assuruá 1</t>
  </si>
  <si>
    <t>Assuruá 2</t>
  </si>
  <si>
    <t>Assuruá 3</t>
  </si>
  <si>
    <t>Assuruá 4</t>
  </si>
  <si>
    <t>Omega Desenvolvimento</t>
  </si>
  <si>
    <t>Omega US</t>
  </si>
  <si>
    <t>Offshore Loan</t>
  </si>
  <si>
    <t>Ventos da Bahia 1</t>
  </si>
  <si>
    <t>Ventos da Bahia 2</t>
  </si>
  <si>
    <t>Adjusted Gross Debt</t>
  </si>
  <si>
    <r>
      <rPr>
        <vertAlign val="superscript"/>
        <sz val="9"/>
        <color rgb="FF26395F"/>
        <rFont val="Calibri"/>
        <family val="2"/>
        <scheme val="minor"/>
      </rPr>
      <t>1</t>
    </r>
    <r>
      <rPr>
        <sz val="9"/>
        <color rgb="FF26395F"/>
        <rFont val="Calibri"/>
        <family val="2"/>
        <scheme val="minor"/>
      </rPr>
      <t xml:space="preserve"> In million reais. Does not consider transaction costs. Considers the pro-rata stake of unconsolidated investments.  </t>
    </r>
  </si>
  <si>
    <t xml:space="preserve">² Santa Vitória do Palmar debentures merged into Omega Geração. </t>
  </si>
  <si>
    <t/>
  </si>
  <si>
    <t>Share</t>
  </si>
  <si>
    <t>Indaiá Grande</t>
  </si>
  <si>
    <t>Indaiazinho</t>
  </si>
  <si>
    <t>Assuruá 1 e 2</t>
  </si>
  <si>
    <t>Chuí</t>
  </si>
  <si>
    <t>SHP</t>
  </si>
  <si>
    <t>Solar</t>
  </si>
  <si>
    <t>Ventos da Bahia</t>
  </si>
  <si>
    <t>Consolidated (R$mm)</t>
  </si>
  <si>
    <t>2021¹</t>
  </si>
  <si>
    <t>Net Operating Revenue</t>
  </si>
  <si>
    <t>Operating and Maintenance Costs and Purchases</t>
  </si>
  <si>
    <t>Gross Profit</t>
  </si>
  <si>
    <t>Operating Income (expenses)</t>
  </si>
  <si>
    <t xml:space="preserve">Administrative, Personnel and General Expenses </t>
  </si>
  <si>
    <t>Other Operating Income (Expenses)</t>
  </si>
  <si>
    <t>Equity Pickup</t>
  </si>
  <si>
    <t>Total Operating Income</t>
  </si>
  <si>
    <t xml:space="preserve">Finance Income </t>
  </si>
  <si>
    <t>Finance Costs</t>
  </si>
  <si>
    <t>Profit Before Income and social Contribution Taxes</t>
  </si>
  <si>
    <t>Income and Social Contribution Taxes</t>
  </si>
  <si>
    <t>Assets (R$ mm)</t>
  </si>
  <si>
    <t>Current Assets</t>
  </si>
  <si>
    <t>Cash and Cash Equivalents</t>
  </si>
  <si>
    <t>Trade accounts receivable</t>
  </si>
  <si>
    <t>Dividends a receivables</t>
  </si>
  <si>
    <t>Financial Instruments</t>
  </si>
  <si>
    <t>Other Receivables</t>
  </si>
  <si>
    <t>Non-Current Assets</t>
  </si>
  <si>
    <t>Restricted Cash</t>
  </si>
  <si>
    <t>Deferred Taxes</t>
  </si>
  <si>
    <t>Recoverable Taxes</t>
  </si>
  <si>
    <t>Investments</t>
  </si>
  <si>
    <t>Property, Plant and Equipment</t>
  </si>
  <si>
    <t>Intangible Assets</t>
  </si>
  <si>
    <t>Total Assets</t>
  </si>
  <si>
    <t>Liabilities and Equity (R$ mm)</t>
  </si>
  <si>
    <t>Current Liabilities</t>
  </si>
  <si>
    <t>Trade Accounts Payable</t>
  </si>
  <si>
    <t>Loans, Financing and Debentures</t>
  </si>
  <si>
    <t>Labor and Tax Obligations</t>
  </si>
  <si>
    <t>Lease Liabilities</t>
  </si>
  <si>
    <t>Other Liabilities</t>
  </si>
  <si>
    <t>Noncurrent Liabilities</t>
  </si>
  <si>
    <t>Total Liabilities</t>
  </si>
  <si>
    <t>Shareholders Equity</t>
  </si>
  <si>
    <t>Capital</t>
  </si>
  <si>
    <t>Funding Costs</t>
  </si>
  <si>
    <t>Capital Reserve</t>
  </si>
  <si>
    <t>Income Reserve</t>
  </si>
  <si>
    <t>Equity Adjustment</t>
  </si>
  <si>
    <t>Retained Earnings (Accumulated Losses)</t>
  </si>
  <si>
    <t>Equity Attributable to Controlling Shareholders Equity</t>
  </si>
  <si>
    <t>Noncontrolling Interests</t>
  </si>
  <si>
    <t>Total Shareholders Equity</t>
  </si>
  <si>
    <t>Total Liabilities and Shareholders Equity</t>
  </si>
  <si>
    <t>~72.5% 
BNB +
Complementary 
Leverage</t>
  </si>
  <si>
    <t>~67.5% 
FDNE +
Complementary 
Leverage</t>
  </si>
  <si>
    <r>
      <t xml:space="preserve">Goodnight 2 
</t>
    </r>
    <r>
      <rPr>
        <sz val="9"/>
        <color rgb="FFFFFFFF"/>
        <rFont val="Calibri"/>
        <family val="2"/>
        <scheme val="minor"/>
      </rPr>
      <t>(Short-term Pipeline)</t>
    </r>
  </si>
  <si>
    <t>PPA Distribution¹ (%)</t>
  </si>
  <si>
    <t>¹ Result equivalent to 1 month of Omega Energia + 11 months Omega Geração.</t>
  </si>
  <si>
    <t>R$</t>
  </si>
  <si>
    <t>MWh</t>
  </si>
  <si>
    <t>(-) Deduction from sales</t>
  </si>
  <si>
    <t>Regulated Sales</t>
  </si>
  <si>
    <t>Bilateral Sales</t>
  </si>
  <si>
    <t>CCEE accounting</t>
  </si>
  <si>
    <t>MTM trading sales</t>
  </si>
  <si>
    <t>Net Income</t>
  </si>
  <si>
    <t>Accompanying Notes - Net Operating Revenue (in thousand reais)</t>
  </si>
  <si>
    <t>573.8</t>
  </si>
  <si>
    <t>61.4%</t>
  </si>
  <si>
    <t>54.6%</t>
  </si>
  <si>
    <r>
      <t xml:space="preserve">Goodnight 1
</t>
    </r>
    <r>
      <rPr>
        <sz val="9"/>
        <color rgb="FFFFFFFF"/>
        <rFont val="Calibri"/>
        <family val="2"/>
        <scheme val="minor"/>
      </rPr>
      <t>(Building)</t>
    </r>
  </si>
  <si>
    <t>37.8%</t>
  </si>
  <si>
    <t>September 2022</t>
  </si>
  <si>
    <t>4Q23</t>
  </si>
  <si>
    <t>Load Factor (%)</t>
  </si>
  <si>
    <t>Delta 5 e 6</t>
  </si>
  <si>
    <t>Delta 7 e 8</t>
  </si>
  <si>
    <r>
      <t>US$ 20 million - 
US$ 25 million</t>
    </r>
    <r>
      <rPr>
        <sz val="9"/>
        <color rgb="FF26395F"/>
        <rFont val="Calibri"/>
        <family val="2"/>
      </rPr>
      <t>⁵</t>
    </r>
  </si>
  <si>
    <t xml:space="preserve">  Regulated Sales</t>
  </si>
  <si>
    <t xml:space="preserve">  Proinfa sales</t>
  </si>
  <si>
    <t xml:space="preserve">  Adjustment - CCEAR</t>
  </si>
  <si>
    <t xml:space="preserve">  Energy Auctions Reserve (LER)</t>
  </si>
  <si>
    <t>Carbon Credit Sales</t>
  </si>
  <si>
    <t>³ Considers 50% of Pirapora and 100% of Pipoca.</t>
  </si>
  <si>
    <t>Omega's Share²</t>
  </si>
  <si>
    <t>Total CAPEX
Estimate²</t>
  </si>
  <si>
    <t>CAPEX Deployed²</t>
  </si>
  <si>
    <t>⁵ Does not consider tax-equity in Goodnight 1 EBITDA.</t>
  </si>
  <si>
    <t>Non-controlling interest (Minority Interest in Chuí)¹</t>
  </si>
  <si>
    <t>Adjusted Energy Gross Profit²</t>
  </si>
  <si>
    <t>Adjusted EBITDA²</t>
  </si>
  <si>
    <t>¹ As of November, 2021 Omega started consolidating 100% of Santa Vitória do Palmar and Hermenegildo.</t>
  </si>
  <si>
    <t xml:space="preserve">² Considers the pro-rata stake of unconsolidated assets. For the period of January to November 2021, Omega Geração held 51% of the Energy Platform, but once the business combination was concluded, Omega Energia started consolidating 100% of this operation. </t>
  </si>
  <si>
    <t>(+) Tax Credit from Energy Purchase</t>
  </si>
  <si>
    <t>¹ Does not consider the net debt of Pipoca in 2017 and Pirapora and Pipoca and 2018.</t>
  </si>
  <si>
    <t>Exchange Rate</t>
  </si>
  <si>
    <t>n.a.</t>
  </si>
  <si>
    <t>-1,2 to 3,1</t>
  </si>
  <si>
    <t>EBITDA 2023
(R$ mm)</t>
  </si>
  <si>
    <t>350 to 450</t>
  </si>
  <si>
    <t>580 to 660</t>
  </si>
  <si>
    <t>230 to 250</t>
  </si>
  <si>
    <t>200 to 220</t>
  </si>
  <si>
    <t>40 to 120</t>
  </si>
  <si>
    <t>1,370 to 1,630</t>
  </si>
  <si>
    <t>February, 2023</t>
  </si>
  <si>
    <t>Operational License</t>
  </si>
  <si>
    <t>Signed Agreement (SGIA)</t>
  </si>
  <si>
    <t>Preliminary</t>
  </si>
  <si>
    <t>³ First full year of the asset. In nominal terms.</t>
  </si>
  <si>
    <t>Full Year EBITDA
Expectation³</t>
  </si>
  <si>
    <r>
      <t>US$ 295 million - 
US$ 300 million</t>
    </r>
    <r>
      <rPr>
        <sz val="9"/>
        <color rgb="FF26395F"/>
        <rFont val="Calibri"/>
        <family val="2"/>
      </rPr>
      <t>⁴</t>
    </r>
  </si>
  <si>
    <t>⁴ From a total investment of US$ 410 to 430 million.</t>
  </si>
  <si>
    <t>Assuruá 1, 2 and 3</t>
  </si>
  <si>
    <t>Assuruá 5</t>
  </si>
  <si>
    <t>Ventos da Bahia 3</t>
  </si>
  <si>
    <r>
      <t xml:space="preserve">Regulated
</t>
    </r>
    <r>
      <rPr>
        <sz val="8"/>
        <color rgb="FF26395F"/>
        <rFont val="Calibri"/>
        <family val="2"/>
        <scheme val="minor"/>
      </rPr>
      <t>(A-3/2011)</t>
    </r>
  </si>
  <si>
    <r>
      <t xml:space="preserve">Regulated
</t>
    </r>
    <r>
      <rPr>
        <sz val="8"/>
        <color rgb="FF26395F"/>
        <rFont val="Calibri"/>
        <family val="2"/>
        <scheme val="minor"/>
      </rPr>
      <t>(A-5/2013 and A-3/2015)</t>
    </r>
  </si>
  <si>
    <r>
      <t xml:space="preserve">Regulated
</t>
    </r>
    <r>
      <rPr>
        <sz val="8"/>
        <color rgb="FF26395F"/>
        <rFont val="Calibri"/>
        <family val="2"/>
        <scheme val="minor"/>
      </rPr>
      <t>(A-3/2015 and LER 2015)</t>
    </r>
  </si>
  <si>
    <r>
      <t xml:space="preserve">Regulated
</t>
    </r>
    <r>
      <rPr>
        <sz val="8"/>
        <color rgb="FF26395F"/>
        <rFont val="Calibri"/>
        <family val="2"/>
        <scheme val="minor"/>
      </rPr>
      <t>(A-6/2017)</t>
    </r>
  </si>
  <si>
    <t>Free-Market/APE</t>
  </si>
  <si>
    <r>
      <t xml:space="preserve">Regulated
</t>
    </r>
    <r>
      <rPr>
        <sz val="8"/>
        <color rgb="FF26395F"/>
        <rFont val="Calibri"/>
        <family val="2"/>
        <scheme val="minor"/>
      </rPr>
      <t>(A-5/2013 and LER 2015)</t>
    </r>
  </si>
  <si>
    <r>
      <t xml:space="preserve">Regulated
</t>
    </r>
    <r>
      <rPr>
        <sz val="8"/>
        <color rgb="FF26395F"/>
        <rFont val="Calibri"/>
        <family val="2"/>
        <scheme val="minor"/>
      </rPr>
      <t>(A-6/2018)</t>
    </r>
  </si>
  <si>
    <r>
      <t xml:space="preserve">Regulated
</t>
    </r>
    <r>
      <rPr>
        <sz val="8"/>
        <color rgb="FF26395F"/>
        <rFont val="Calibri"/>
        <family val="2"/>
        <scheme val="minor"/>
      </rPr>
      <t>(A-5/2013 and A-5/2016)</t>
    </r>
  </si>
  <si>
    <r>
      <t xml:space="preserve">Regulated
</t>
    </r>
    <r>
      <rPr>
        <sz val="8"/>
        <color rgb="FF26395F"/>
        <rFont val="Calibri"/>
        <family val="2"/>
        <scheme val="minor"/>
      </rPr>
      <t>(Proinfa)</t>
    </r>
  </si>
  <si>
    <r>
      <t xml:space="preserve">Regulated
</t>
    </r>
    <r>
      <rPr>
        <sz val="8"/>
        <color rgb="FF26395F"/>
        <rFont val="Calibri"/>
        <family val="2"/>
        <scheme val="minor"/>
      </rPr>
      <t>(LER 2014 and LER 2015)</t>
    </r>
  </si>
  <si>
    <t>² PPA prices for December/22 prices, adjusted for inflation annually (IPCA or IGPM, depending on contract).</t>
  </si>
  <si>
    <t xml:space="preserve">³ For regulated contracts, considers the shortest start date for Begin and longest end date for End. </t>
  </si>
  <si>
    <t>BR Assured Energy (MWavg)</t>
  </si>
  <si>
    <t>Contract - Put Structure</t>
  </si>
  <si>
    <t>Merchant - US</t>
  </si>
  <si>
    <t>¹ Considers BR portfolio grid and internal losses. Considers the certified P90 of Assuruá 4 and Assuruá 5 as assured energy, according to the assets ramp-up.</t>
  </si>
  <si>
    <t>² Bilateral contracts includes traditional PPAs and self-production arrangements already closed (Delta 7 and 8 and Assuruá 4).</t>
  </si>
  <si>
    <t>³ Average bilateral and regulated PPAs prices for December/22 prices, adjusted by inflation annually (IPCA or IGPM, depending on contract). Considers the pro-rata stake of unconsolidated assets (Pipoca, Pirapora and Ventos da Bahia 1, 2 and 3). Considers the PPAs of Assuruá 4 and Assuruá 5, according to the assets ramp-up.</t>
  </si>
  <si>
    <t>EBITDA from Ventos da Bahia 1, 2 and 3 (proportional 50%)</t>
  </si>
  <si>
    <t>Energy gross profit from Ventos da Bahia 1, 2 and 3³ (proportional to 50%)</t>
  </si>
  <si>
    <r>
      <t>Adjusted EBITDA Margin</t>
    </r>
    <r>
      <rPr>
        <b/>
        <sz val="9"/>
        <color rgb="FFFFFFFF"/>
        <rFont val="Calibri"/>
        <family val="2"/>
      </rPr>
      <t>⁴</t>
    </r>
  </si>
  <si>
    <t>⁴ Adjusted EBITDA/Adjusted Energy Gross Profit</t>
  </si>
  <si>
    <t>Brazil: Loans, financing and debentures</t>
  </si>
  <si>
    <t>US: Offshore Loan</t>
  </si>
  <si>
    <t>EBITDA from Joint Ventures²</t>
  </si>
  <si>
    <t>Energy Gross Profit from Joint Ventures</t>
  </si>
  <si>
    <t>FDNE</t>
  </si>
  <si>
    <t>Sigla Ativo</t>
  </si>
  <si>
    <t>Código do Ativo</t>
  </si>
  <si>
    <t>CEG do Empreendimento</t>
  </si>
  <si>
    <t>Nome Empresarial</t>
  </si>
  <si>
    <t>Capacidade Instalada (MW)</t>
  </si>
  <si>
    <t>Garantia Física (MWm)</t>
  </si>
  <si>
    <t>Delta PI</t>
  </si>
  <si>
    <t>PORTO DAS BARCAS</t>
  </si>
  <si>
    <t>EOL.CV.PI.030827-7.01</t>
  </si>
  <si>
    <t>DELTA 1 I ENERGIA S.A.</t>
  </si>
  <si>
    <t>DELTA DO PARNAIBA</t>
  </si>
  <si>
    <t>EOL.CV.PI.030838-2.01</t>
  </si>
  <si>
    <t>DELTA 1 II ENERGIA S.A.</t>
  </si>
  <si>
    <t>PORTO SALGADO</t>
  </si>
  <si>
    <t>EOL.CV.PI.030830-7.01</t>
  </si>
  <si>
    <t>DELTA 1 III ENERGIA S.A.</t>
  </si>
  <si>
    <t>EOL PORTO DO DELTA</t>
  </si>
  <si>
    <t>EOL.CV.PI.030639-8.01</t>
  </si>
  <si>
    <t>PORTO DO DELTA ENERGIA S.A.</t>
  </si>
  <si>
    <t>EOL TESTA BRANCA I</t>
  </si>
  <si>
    <t>EOL.CV.PI.031666-0.01</t>
  </si>
  <si>
    <t>TESTA BRANCA I ENERGIA S.A.</t>
  </si>
  <si>
    <t>EOL TESTA BRANCA III</t>
  </si>
  <si>
    <t>EOL.CV.PI.033479-0.01</t>
  </si>
  <si>
    <t>TESTA BRANCA III ENERGIA S.A.</t>
  </si>
  <si>
    <t>Delta MA</t>
  </si>
  <si>
    <t>EOL DELTA 3 01</t>
  </si>
  <si>
    <t>EOL.CV.MA.033682-3.01</t>
  </si>
  <si>
    <t>DELTA 3 I ENERGIA S.A.</t>
  </si>
  <si>
    <t>EOL DELTA 3 02</t>
  </si>
  <si>
    <t>EOL.CV.MA.033683-1.01</t>
  </si>
  <si>
    <t>DELTA 3 II ENERGIA S.A.</t>
  </si>
  <si>
    <t>EOL DELTA 3 03</t>
  </si>
  <si>
    <t>EOL.CV.MA.033684-0.01</t>
  </si>
  <si>
    <t>DELTA 3 III ENERGIA S.A.</t>
  </si>
  <si>
    <t>EOL DELTA 3 04</t>
  </si>
  <si>
    <t>EOL.CV.MA.033685-8.01</t>
  </si>
  <si>
    <t>DELTA 3 IV ENERGIA S.A.</t>
  </si>
  <si>
    <t>EOL DELTA 3 05</t>
  </si>
  <si>
    <t>EOL.CV.MA.033675-0.01</t>
  </si>
  <si>
    <t>DELTA 3 V ENERGIA S.A.</t>
  </si>
  <si>
    <t>EOL DELTA 3 06</t>
  </si>
  <si>
    <t>EOL.CV.MA.033673-4.01</t>
  </si>
  <si>
    <t>DELTA 3 VI ENERGIA S.A.</t>
  </si>
  <si>
    <r>
      <rPr>
        <sz val="9"/>
        <color rgb="FF26395F"/>
        <rFont val="Calibri"/>
        <family val="2"/>
      </rPr>
      <t xml:space="preserve">¹ </t>
    </r>
    <r>
      <rPr>
        <sz val="9"/>
        <color rgb="FF26395F"/>
        <rFont val="Calibri"/>
        <family val="2"/>
        <scheme val="minor"/>
      </rPr>
      <t>Considers Omega's 50% stake of Pirapora and Ventos da Bahia 1, 2 and 3.</t>
    </r>
  </si>
  <si>
    <t>EOL DELTA 3 07</t>
  </si>
  <si>
    <t>EOL.CV.MA.033680-7.01</t>
  </si>
  <si>
    <t>DELTA 3 VII ENERGIA S.A.</t>
  </si>
  <si>
    <t>DELTA 3 VIII</t>
  </si>
  <si>
    <t>EOL.CV.MA.033686-6.01</t>
  </si>
  <si>
    <t>DELTA 3 VIII ENERGIA S.A.</t>
  </si>
  <si>
    <t>DELTA 5 I I5</t>
  </si>
  <si>
    <t>EOL.CV.MA.037976-0.01</t>
  </si>
  <si>
    <t>DELTA 5 I ENERGIA S.A.</t>
  </si>
  <si>
    <t>DELTA 5 II</t>
  </si>
  <si>
    <t>EOL.CV.MA.037972-7.01</t>
  </si>
  <si>
    <t>DELTA 5 II ENERGIA S.A.</t>
  </si>
  <si>
    <t>DELTA 6 I</t>
  </si>
  <si>
    <t>EOL.CV.MA.037970-0.01</t>
  </si>
  <si>
    <t>DELTA 6 I ENERGIA S.A.</t>
  </si>
  <si>
    <t>DELTA 6 II</t>
  </si>
  <si>
    <t>EOL.CV.MA.037967-0.01</t>
  </si>
  <si>
    <t>DELTA 6 II ENERGIA S.A.</t>
  </si>
  <si>
    <t>Eólica Delta 7 I</t>
  </si>
  <si>
    <t>EOL.CV.MA.040572-8.01</t>
  </si>
  <si>
    <t>DELTA 7 I ENERGIA S.A.</t>
  </si>
  <si>
    <t>DELTA 7 II</t>
  </si>
  <si>
    <t>EOL.CV.MA.040573-6.01</t>
  </si>
  <si>
    <t>DELTA 7 II ENERGIA S.A.</t>
  </si>
  <si>
    <t>DELTA 8 I</t>
  </si>
  <si>
    <t>EOL.CV.MA.040574-4.01</t>
  </si>
  <si>
    <t>DELTA 8 I ENERGIA S.A.</t>
  </si>
  <si>
    <t>ASSURUA 1 I ENERGIA</t>
  </si>
  <si>
    <t>EOL.CV.BA.031341-6.01</t>
  </si>
  <si>
    <t>ASSURUA 1 I ENERGIA S.A.</t>
  </si>
  <si>
    <t>ASSURUA 1 II ENERGIA</t>
  </si>
  <si>
    <t>EOL.CV.BA.031343-2.01</t>
  </si>
  <si>
    <t>ASSURUA 1 II ENERGIA S.A.</t>
  </si>
  <si>
    <t>ASSURUA 1 III ENERGI</t>
  </si>
  <si>
    <t>EOL.CV.BA.031356-4.01</t>
  </si>
  <si>
    <t>ASSURUA 1 III ENERGIA S.A.</t>
  </si>
  <si>
    <t>ASSURUA 3</t>
  </si>
  <si>
    <t>EOL.CV.BA.032342-0.01</t>
  </si>
  <si>
    <t>PARQUE EOLICO ASSURUA III S.A.</t>
  </si>
  <si>
    <t>ASSURUA IV</t>
  </si>
  <si>
    <t>EOL.CV.BA.032343-8.01</t>
  </si>
  <si>
    <t>PARQUE EOLICO ASSURUA IV S.A.</t>
  </si>
  <si>
    <t>CAPOEIRAS 3</t>
  </si>
  <si>
    <t>EOL.CV.BA.032344-6.01</t>
  </si>
  <si>
    <t>PARQUE EOLICO CAPOEIRAS III S.A.</t>
  </si>
  <si>
    <t>CURRAL DE PEDRAS 1</t>
  </si>
  <si>
    <t>EOL.CV.BA.032345-4.01</t>
  </si>
  <si>
    <t>PARQUE EOLICO CURRAL DE PEDRAS I S.A.</t>
  </si>
  <si>
    <t>CURRAL DE PEDRAS 2</t>
  </si>
  <si>
    <t>EOL.CV.BA.032346-2.01</t>
  </si>
  <si>
    <t>PARQUE EOLICO CURRAL DE PEDRAS II S.A.</t>
  </si>
  <si>
    <t>DIAMANTE II</t>
  </si>
  <si>
    <t>EOL.CV.BA.032347-0.01</t>
  </si>
  <si>
    <t>PARQUE EOLICO DIAMANTE II S.A.</t>
  </si>
  <si>
    <t>DIAMANTE III</t>
  </si>
  <si>
    <t>EOL.CV.BA.032348-9.01</t>
  </si>
  <si>
    <t>PARQUE EOLICO DIAMANTE III S.A.</t>
  </si>
  <si>
    <t>LARANJEIRAS 1</t>
  </si>
  <si>
    <t>EOL.CV.BA.032349-7.01</t>
  </si>
  <si>
    <t>PARQUE EOLICO LARANJEIRAS I S.A.</t>
  </si>
  <si>
    <t>LARANJEIRAS 2</t>
  </si>
  <si>
    <t>EOL.CV.BA.032350-0.01</t>
  </si>
  <si>
    <t>PARQUE EOLICO LARANJEIRAS II S.A.</t>
  </si>
  <si>
    <t>LARANJEIRAS 5</t>
  </si>
  <si>
    <t>EOL.CV.BA.032351-9.01</t>
  </si>
  <si>
    <t>PARQUE EOLICO LARANJEIRAS V S.A.</t>
  </si>
  <si>
    <t>ASSURUA 3 I ENERGIA</t>
  </si>
  <si>
    <t>EOL.CV.BA.033626-2.01</t>
  </si>
  <si>
    <t>ASSURUA 3 I ENERGIA S.A.</t>
  </si>
  <si>
    <t>ASSURUA 3 II ENERGIA</t>
  </si>
  <si>
    <t>EOL.CV.BA.033627-0.01</t>
  </si>
  <si>
    <t>ASSURUA 3 II ENERGIA S.A.</t>
  </si>
  <si>
    <t>VENTOS DA BAHIA 2</t>
  </si>
  <si>
    <t>EOL.CV.BA.031758-6.01</t>
  </si>
  <si>
    <t>PARQUE EOLICO ALTO DO BONITO S.A.</t>
  </si>
  <si>
    <t>VENTOS DA BAHIA 4</t>
  </si>
  <si>
    <t>EOL.CV.BA.031770-5.01</t>
  </si>
  <si>
    <t>PARQUE EOLICO COLINA S.A.</t>
  </si>
  <si>
    <t>VENTOS DA BAHIA 8</t>
  </si>
  <si>
    <t>EOL.CV.BA.031771-3.01</t>
  </si>
  <si>
    <t>PARQUE EOLICO BOA VISTA S.A.</t>
  </si>
  <si>
    <t>VENTOS DA BAHIA I</t>
  </si>
  <si>
    <t>EOL.CV.BA.032526-0.01</t>
  </si>
  <si>
    <t>PARQUE EOLICO VENTOS DA BAHIA I S.A.</t>
  </si>
  <si>
    <t>VENTOS DA BAHIA III</t>
  </si>
  <si>
    <t>EOL.CV.BA.032527-9.01</t>
  </si>
  <si>
    <t>PARQUE EOLICO VENTOS DA BAHIA III S.A.</t>
  </si>
  <si>
    <t>VENTOS DA BAHIA IX</t>
  </si>
  <si>
    <t>EOL.CV.BA.032531-7.01</t>
  </si>
  <si>
    <t>PARQUE EOLICO VENTOS DA BAHIA IX S.A.</t>
  </si>
  <si>
    <t>VENTOS D BAHIA XVIII</t>
  </si>
  <si>
    <t>EOL.CV.BA.034883-0.01</t>
  </si>
  <si>
    <t>PARQUE EOLICO VENTOS DA BAHIA XVIII S.A.</t>
  </si>
  <si>
    <t>VENTOS DA BAHIA XIII</t>
  </si>
  <si>
    <t>EOL.CV.BA.032535-0.01</t>
  </si>
  <si>
    <t>PARQUE EOLICO VENTOS DA BAHIA XIII S.A.</t>
  </si>
  <si>
    <t>VENTOS DA BAHIA XIV</t>
  </si>
  <si>
    <t>EOL.CV.BA.032536-8.01</t>
  </si>
  <si>
    <t>PARQUE EOLICO VENTOS DA BAHIA XIV S.A.</t>
  </si>
  <si>
    <t>VENTOS DA BAHIA XXVI</t>
  </si>
  <si>
    <t>EOL.CV.BA.034889-9.01</t>
  </si>
  <si>
    <t>PARQUE EOLICO VENTOS DA BAHIA XXVII S.A.</t>
  </si>
  <si>
    <t>BAHIA XXIII</t>
  </si>
  <si>
    <t>EOL.CV.BA.035234-9.01</t>
  </si>
  <si>
    <t>PARQUE EOLICO VENTOS DA BAHIA XXIII S.A.</t>
  </si>
  <si>
    <t>PCH SERRA DAS AGULHA</t>
  </si>
  <si>
    <t>PCH.PH.MG.031207-0.01</t>
  </si>
  <si>
    <t>SERRA DAS AGULHAS ENERGIA S.A.</t>
  </si>
  <si>
    <t>INDAIA GRANDE</t>
  </si>
  <si>
    <t>PCH.PH.MS.030078-0.01</t>
  </si>
  <si>
    <t>INDAIA GRANDE ENERGIA S/A</t>
  </si>
  <si>
    <t>Indaiázinho</t>
  </si>
  <si>
    <t>INDAIAZINHO</t>
  </si>
  <si>
    <t>PCH.PH.MS.030079-9.01</t>
  </si>
  <si>
    <t>INDAIAZINHO ENERGIA S.A.</t>
  </si>
  <si>
    <t>PIPOCA</t>
  </si>
  <si>
    <t>PCH.PH.MG.002069-9.01</t>
  </si>
  <si>
    <t>HIDRELETRICA PIPOCA S.A.</t>
  </si>
  <si>
    <t>PIRAPORA 2</t>
  </si>
  <si>
    <t>UFV.RS.MG.033185-6.01</t>
  </si>
  <si>
    <t>PIRAPORA II ENERGIAS RENOVAVEIS S.A.</t>
  </si>
  <si>
    <t>PIRAPORA 3</t>
  </si>
  <si>
    <t>UFV.RS.MG.033186-4.01</t>
  </si>
  <si>
    <t>PIRAPORA III ENERGIAS RENOVAVEIS S.A.</t>
  </si>
  <si>
    <t>PIRAPORA 4</t>
  </si>
  <si>
    <t>UFV.RS.MG.033187-2.01</t>
  </si>
  <si>
    <t>PIRAPORA IV ENERGIAS RENOVAVEIS S.A.</t>
  </si>
  <si>
    <t>PIRAPORA 5</t>
  </si>
  <si>
    <t>UFV.RS.MG.033188-0.01</t>
  </si>
  <si>
    <t>PIRAPORA V ENERGIAS RENOVAVEIS S.A.</t>
  </si>
  <si>
    <t>PIRAPORA 6</t>
  </si>
  <si>
    <t>UFV.RS.MG.033189-9.01</t>
  </si>
  <si>
    <t>PIRAPORA VI ENERGIAS RENOVAVEIS S.A.</t>
  </si>
  <si>
    <t>PIRAPORA 7</t>
  </si>
  <si>
    <t>UFV.RS.MG.033190-2.01</t>
  </si>
  <si>
    <t>PIRAPORA VII ENERGIAS RENOVAVEIS S.A.</t>
  </si>
  <si>
    <t>PIRAPORA 9</t>
  </si>
  <si>
    <t>UFV.RS.MG.033192-9.01</t>
  </si>
  <si>
    <t>PIRAPORA IX ENERGIAS RENOVAVEIS S.A.</t>
  </si>
  <si>
    <t>PIRAPORA 10</t>
  </si>
  <si>
    <t>UFV.RS.MG.033193-7.01</t>
  </si>
  <si>
    <t>PIRAPORA X ENERGIAS RENOVAVEIS S.A.</t>
  </si>
  <si>
    <t>VAZANTE 1</t>
  </si>
  <si>
    <t>UFV.RS.MG.032339-0.01</t>
  </si>
  <si>
    <t>VAZANTE I ENERGIAS RENOVAVEIS S.A.</t>
  </si>
  <si>
    <t>VAZANTE 2</t>
  </si>
  <si>
    <t>UFV.RS.MG.032340-3.01</t>
  </si>
  <si>
    <t>VAZANTE II ENERGIAS RENOVAVEIS S.A.</t>
  </si>
  <si>
    <t>VAZANTE 3</t>
  </si>
  <si>
    <t>UFV.RS.MG.032341-1.01</t>
  </si>
  <si>
    <t>VAZANTE III ENERGIAS RENOVAVEIS S.A.</t>
  </si>
  <si>
    <t xml:space="preserve">Gargaú </t>
  </si>
  <si>
    <t>GARGAU</t>
  </si>
  <si>
    <t>EOL.CV.RJ.028730-0.01</t>
  </si>
  <si>
    <t>CENTRAIS ELETRICAS BRASILEIRAS SA ELETROBRAS</t>
  </si>
  <si>
    <t>Santa Vitória do Palmar</t>
  </si>
  <si>
    <t>CHUI IV</t>
  </si>
  <si>
    <t>EOL.CV.RS.030754-8.01</t>
  </si>
  <si>
    <t>OMEGA GERACAO S.A.</t>
  </si>
  <si>
    <t>CHUI V</t>
  </si>
  <si>
    <t>EOL.CV.RS.030760-2.01</t>
  </si>
  <si>
    <t>CHUI I</t>
  </si>
  <si>
    <t>EOL.CV.RS.030767-0.01</t>
  </si>
  <si>
    <t>CHUI II</t>
  </si>
  <si>
    <t>EOL.CV.RS.030790-4.01</t>
  </si>
  <si>
    <t>VERACE VI</t>
  </si>
  <si>
    <t>EOL.CV.RS.030740-8.01</t>
  </si>
  <si>
    <t>VERACE IV</t>
  </si>
  <si>
    <t>EOL.CV.RS.030741-6.01</t>
  </si>
  <si>
    <t>VERACE II</t>
  </si>
  <si>
    <t>EOL.CV.RS.030742-4.01</t>
  </si>
  <si>
    <t>VERACE I</t>
  </si>
  <si>
    <t>EOL.CV.RS.030745-9.01</t>
  </si>
  <si>
    <t>VERACE III</t>
  </si>
  <si>
    <t>EOL.CV.RS.030746-7.01</t>
  </si>
  <si>
    <t>VERACE VII</t>
  </si>
  <si>
    <t>EOL.CV.RS.030747-5.01</t>
  </si>
  <si>
    <t>VERACE IX</t>
  </si>
  <si>
    <t>EOL.CV.RS.030748-3.01</t>
  </si>
  <si>
    <t>VERACE 10</t>
  </si>
  <si>
    <t>EOL.CV.RS.030749-1.01</t>
  </si>
  <si>
    <t>VERACE VIII</t>
  </si>
  <si>
    <t>EOL.CV.RS.030755-6.01</t>
  </si>
  <si>
    <t>MINUANO II</t>
  </si>
  <si>
    <t>EOL.CV.RS.030791-2.01</t>
  </si>
  <si>
    <t>VERACE 5</t>
  </si>
  <si>
    <t>EOL.CV.RS.030829-3.01</t>
  </si>
  <si>
    <t>MINUANO I</t>
  </si>
  <si>
    <t>EOL.CV.RS.030844-7.01</t>
  </si>
  <si>
    <t>Hermenegildo</t>
  </si>
  <si>
    <t>CHUI IX</t>
  </si>
  <si>
    <t>EOL.CV.RS.031517-6.01</t>
  </si>
  <si>
    <t>VERACE 35</t>
  </si>
  <si>
    <t>EOL.CV.RS.031539-7.01</t>
  </si>
  <si>
    <t>VERACE 25</t>
  </si>
  <si>
    <t>EOL.CV.RS.031541-9.01</t>
  </si>
  <si>
    <t>VERACE 29</t>
  </si>
  <si>
    <t>EOL.CV.RS.031557-5.01</t>
  </si>
  <si>
    <t>VERACE 31</t>
  </si>
  <si>
    <t>EOL.CV.RS.031558-3.01</t>
  </si>
  <si>
    <t>VERACE 26</t>
  </si>
  <si>
    <t>EOL.CV.RS.031559-1.01</t>
  </si>
  <si>
    <t>VERACE 24</t>
  </si>
  <si>
    <t>EOL.CV.RS.031561-3.01</t>
  </si>
  <si>
    <t>VERACE 28</t>
  </si>
  <si>
    <t>EOL.CV.RS.031578-8.01</t>
  </si>
  <si>
    <t>VERACE 27</t>
  </si>
  <si>
    <t>EOL.CV.RS.031600-8.01</t>
  </si>
  <si>
    <t>VERACE 34</t>
  </si>
  <si>
    <t>EOL.CV.RS.031601-6.01</t>
  </si>
  <si>
    <t>VERACE 30</t>
  </si>
  <si>
    <t>EOL.CV.RS.031602-4.01</t>
  </si>
  <si>
    <t>VERACE 36</t>
  </si>
  <si>
    <t>EOL.CV.RS.031610-5.01</t>
  </si>
  <si>
    <t>(Asset Code)</t>
  </si>
  <si>
    <t>(Asset abbreviation)</t>
  </si>
  <si>
    <t>(Enterprise CEG)</t>
  </si>
  <si>
    <t>(Company Name)</t>
  </si>
  <si>
    <t>(Installed Capacity)</t>
  </si>
  <si>
    <t>(Assured Energy)</t>
  </si>
  <si>
    <t>EOL ASSURUA 4 I</t>
  </si>
  <si>
    <t>EOL ASSURUA 4 II</t>
  </si>
  <si>
    <t>EOL ASSURUA 4 III</t>
  </si>
  <si>
    <t>EOL ASSURUA 4 IV</t>
  </si>
  <si>
    <t>EOL ASSURUA 4 V</t>
  </si>
  <si>
    <t>EOL ASSURUA 4 VI</t>
  </si>
  <si>
    <t>EOL.CV.BA.050463-7.01</t>
  </si>
  <si>
    <t>EOL.CV.BA.050464-5.01</t>
  </si>
  <si>
    <t>EOL.CV.BA.050465-3.01</t>
  </si>
  <si>
    <t>EOL.CV.BA.050466-1.01</t>
  </si>
  <si>
    <t>EOL.CV.BA.050467-0.01</t>
  </si>
  <si>
    <t>EOL.CV.BA.050468-8.01</t>
  </si>
  <si>
    <t>¹  Specifically for Assuruá 4 (which has recently achieved COD), considers a preview of the asset's Assured Energy, measured by a third party certifier. The Assured Energy here presented is provisory, official regulatory agent is still analysing the official data.</t>
  </si>
  <si>
    <t>582.8</t>
  </si>
  <si>
    <t>265.5</t>
  </si>
  <si>
    <t>316.6</t>
  </si>
  <si>
    <t>209.6</t>
  </si>
  <si>
    <t>100.4</t>
  </si>
  <si>
    <t>298.0</t>
  </si>
  <si>
    <t>216.6</t>
  </si>
  <si>
    <t>2,683.4</t>
  </si>
  <si>
    <t>1,277.6</t>
  </si>
  <si>
    <t>Assuruá 1, 2, 3, 4 and 5
Ventos da Bahia 1, 2 and 3</t>
  </si>
  <si>
    <r>
      <t xml:space="preserve">Assuruá 6 
</t>
    </r>
    <r>
      <rPr>
        <sz val="9"/>
        <color rgb="FFFFFFFF"/>
        <rFont val="Calibri"/>
        <family val="2"/>
        <scheme val="minor"/>
      </rPr>
      <t>(Short-term Pipeline)</t>
    </r>
  </si>
  <si>
    <t xml:space="preserve">¹ Considers grid and internal losses. Considers the pro-rata stake of unconsolidated assets (Pipoca, Pirapora and Ventos da Bahia 1, 2 and 3). </t>
  </si>
  <si>
    <t>Monthly</t>
  </si>
  <si>
    <t>Semiannual</t>
  </si>
  <si>
    <t>Customized</t>
  </si>
  <si>
    <t>Bullet</t>
  </si>
  <si>
    <t>Annual</t>
  </si>
  <si>
    <t>1,107.0</t>
  </si>
  <si>
    <t>BR Average Sales Prices (R$/MWh)</t>
  </si>
  <si>
    <r>
      <t xml:space="preserve">Regulated
</t>
    </r>
    <r>
      <rPr>
        <sz val="8"/>
        <color rgb="FF26395F"/>
        <rFont val="Calibri"/>
        <family val="2"/>
        <scheme val="minor"/>
      </rPr>
      <t>(LER 2013, LER 2014, 
A-5/2014)</t>
    </r>
  </si>
  <si>
    <t>¹ Differ from Gross Debt due to accrued interest and inflation adjustment in loans.</t>
  </si>
  <si>
    <t xml:space="preserve">² Does not consider grid and internal losses. </t>
  </si>
  <si>
    <t>³ Assuruá 4 reached full COD on February, 17th, 2023, and Assuruá 5 is expected to be fully operational by 3Q23.</t>
  </si>
  <si>
    <r>
      <rPr>
        <sz val="9"/>
        <color rgb="FF26395F"/>
        <rFont val="Calibri"/>
        <family val="2"/>
      </rPr>
      <t>⁴</t>
    </r>
    <r>
      <rPr>
        <sz val="9"/>
        <color rgb="FF26395F"/>
        <rFont val="Calibri"/>
        <family val="2"/>
        <scheme val="minor"/>
      </rPr>
      <t xml:space="preserve"> Considers 50% of Ventos da Bahia 1, 2 and 3. </t>
    </r>
  </si>
  <si>
    <r>
      <rPr>
        <sz val="9"/>
        <color rgb="FF26395F"/>
        <rFont val="Calibri"/>
        <family val="2"/>
      </rPr>
      <t>⁴</t>
    </r>
    <r>
      <rPr>
        <sz val="9"/>
        <color rgb="FF26395F"/>
        <rFont val="Calibri"/>
        <family val="2"/>
        <scheme val="minor"/>
      </rPr>
      <t xml:space="preserve"> Goodnight 1 is expected to be fully operational by 4Q23.</t>
    </r>
  </si>
  <si>
    <t>Assured
Energy
(MWavg)²</t>
  </si>
  <si>
    <t>Bahia Complex³</t>
  </si>
  <si>
    <r>
      <t>990.2</t>
    </r>
    <r>
      <rPr>
        <sz val="9"/>
        <color rgb="FF26395F"/>
        <rFont val="Calibri"/>
        <family val="2"/>
      </rPr>
      <t>⁴</t>
    </r>
  </si>
  <si>
    <t>549.6⁴</t>
  </si>
  <si>
    <t>495.6⁴</t>
  </si>
  <si>
    <r>
      <t>271.1</t>
    </r>
    <r>
      <rPr>
        <sz val="9"/>
        <color rgb="FF26395F"/>
        <rFont val="Calibri"/>
        <family val="2"/>
      </rPr>
      <t>⁵</t>
    </r>
  </si>
  <si>
    <t>101.4⁵</t>
  </si>
  <si>
    <t>96.8⁵</t>
  </si>
  <si>
    <r>
      <t>Goodnight Complex</t>
    </r>
    <r>
      <rPr>
        <b/>
        <sz val="9"/>
        <color rgb="FF26395F"/>
        <rFont val="Calibri"/>
        <family val="2"/>
      </rPr>
      <t>⁶</t>
    </r>
  </si>
  <si>
    <r>
      <t xml:space="preserve">Assuruá 4
</t>
    </r>
    <r>
      <rPr>
        <sz val="9"/>
        <color rgb="FFFFFFFF"/>
        <rFont val="Calibri"/>
        <family val="2"/>
        <scheme val="minor"/>
      </rPr>
      <t>(Now Operational)</t>
    </r>
  </si>
  <si>
    <t>R$ 1.129 billion</t>
  </si>
  <si>
    <t>R$ 812 million</t>
  </si>
  <si>
    <t>US$ 121 million</t>
  </si>
  <si>
    <t>² As of Q1 2023.</t>
  </si>
  <si>
    <t>Energy Portfolio (03/31/2023)</t>
  </si>
  <si>
    <t>BR Contracted Level (%)</t>
  </si>
  <si>
    <t>Energy Portfolio by Asset  (03/31/2023)</t>
  </si>
  <si>
    <t>1Q23</t>
  </si>
  <si>
    <t xml:space="preserve">¹ Considers Assuruá 4's ramp up and full COD since February 17th, 2023, with last ANEEL dispatch on February 24th, 2023. </t>
  </si>
  <si>
    <t>² Considers the pro-rata stake of Pirapora and Ventos da Bahia 1, 2 and 3.</t>
  </si>
  <si>
    <t>Assuruá¹</t>
  </si>
  <si>
    <t>Ventos da Bahia²</t>
  </si>
  <si>
    <t>Pipoca³</t>
  </si>
  <si>
    <t>Pirapora²</t>
  </si>
  <si>
    <t>Bilateral PPAs ("ACL")²</t>
  </si>
  <si>
    <t>Bilateral Price²</t>
  </si>
  <si>
    <t>Average Price³</t>
  </si>
  <si>
    <t>³  Considers the pro-rata stake of Pirapora and Ventos da Bahia 1, 2 and 3.</t>
  </si>
  <si>
    <t>Indebtedness Breakdown (in R$ million) - 03/31/2023</t>
  </si>
  <si>
    <t>Debêntures</t>
  </si>
  <si>
    <t>Nota promissória</t>
  </si>
  <si>
    <t>Goodnight 1</t>
  </si>
  <si>
    <t>CDI + 2.90%</t>
  </si>
  <si>
    <t>TJLP + 2.18%</t>
  </si>
  <si>
    <t>TJLP + 2.02%</t>
  </si>
  <si>
    <t>TJLP + 2.27%</t>
  </si>
  <si>
    <t>IPCA + 7.38%</t>
  </si>
  <si>
    <t>TJLP + 2.32%</t>
  </si>
  <si>
    <t>IPCA + 7.11%</t>
  </si>
  <si>
    <t>IPCA + 1.75% </t>
  </si>
  <si>
    <t>IPCA + 2.19%</t>
  </si>
  <si>
    <t>CDI + 1.20%</t>
  </si>
  <si>
    <t>CDI + 1.30%</t>
  </si>
  <si>
    <t>IPCA + 5.60%</t>
  </si>
  <si>
    <t>IPCA + 5.00%</t>
  </si>
  <si>
    <t>IPCA + 4.37%</t>
  </si>
  <si>
    <t>CDI + 1.99%</t>
  </si>
  <si>
    <t>IPCA + 8.50%</t>
  </si>
  <si>
    <t>TJLP + 2.92%</t>
  </si>
  <si>
    <t>IPCA + 7.81%</t>
  </si>
  <si>
    <t>IPCA + 2.75%</t>
  </si>
  <si>
    <t>IPCA + 6.66%</t>
  </si>
  <si>
    <t>IPCA + 2.33%</t>
  </si>
  <si>
    <t>CDI + 2.80%</t>
  </si>
  <si>
    <t>IPCA + 2.04%</t>
  </si>
  <si>
    <t>IPCA + 2.30%</t>
  </si>
  <si>
    <t>CDI + 1.80%</t>
  </si>
  <si>
    <t>CDI + 2.76%</t>
  </si>
  <si>
    <t>USD + 5.65%</t>
  </si>
  <si>
    <t>USD + 7.50%</t>
  </si>
  <si>
    <t>SOFR + 1.50%</t>
  </si>
  <si>
    <t>Asset Structure (03/31/2023)</t>
  </si>
  <si>
    <t>31 de Março de 2022</t>
  </si>
  <si>
    <t>31 de Março de 2023</t>
  </si>
  <si>
    <t>Principal Amortization Curve (in R$ million) - 03/31/2023¹</t>
  </si>
  <si>
    <r>
      <t>Goodnight 1</t>
    </r>
    <r>
      <rPr>
        <sz val="9"/>
        <color rgb="FF26395F"/>
        <rFont val="Calibri"/>
        <family val="2"/>
      </rPr>
      <t>⁶</t>
    </r>
  </si>
  <si>
    <t>Assuruá 4¹</t>
  </si>
  <si>
    <t>117,5¹</t>
  </si>
  <si>
    <t>OMEGA DESENVOLVIMENTO DE ENERGIA 5 S.A.</t>
  </si>
  <si>
    <t>OMEGA DESENVOLVIMENTO DE ENERGIA 7 S.A.</t>
  </si>
  <si>
    <t>OMEGA DESENVOLVIMENTO DE ENERGIA 3 S.A.</t>
  </si>
  <si>
    <t>OMEGA DESENVOLVIMENTO DE ENERGIA 8 S.A.</t>
  </si>
  <si>
    <t>OMEGA DESENVOLVIMENTO DE ENERGIA 6 S.A.</t>
  </si>
  <si>
    <t>OMEGA DESENVOLVIMENTO DE ENERGIA 2 S.A.</t>
  </si>
  <si>
    <t>1T23</t>
  </si>
  <si>
    <t>Bridge Loan</t>
  </si>
  <si>
    <t>1Q23¹</t>
  </si>
  <si>
    <t>TJLP + 2.15%</t>
  </si>
  <si>
    <t>IPCA + 5.77%</t>
  </si>
  <si>
    <t>TJLP + 3.18%</t>
  </si>
  <si>
    <t>IPCA + 4.22%</t>
  </si>
  <si>
    <t>IPCA + 1.77%</t>
  </si>
  <si>
    <t>TJLP + 2.72%</t>
  </si>
  <si>
    <t>TJLP + 2.50%</t>
  </si>
  <si>
    <t>IPCA + 3.87%</t>
  </si>
  <si>
    <t>TJLP + 2.48%</t>
  </si>
  <si>
    <t>IPCA + 1.36%</t>
  </si>
  <si>
    <t>Taxes and Sales Deductions</t>
  </si>
  <si>
    <t>(-) PIS e COFINS</t>
  </si>
  <si>
    <t>(-) ICMS</t>
  </si>
  <si>
    <t>US: Bridge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</si>
</sst>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43" formatCode="_-* #,##0.00_-;\-* #,##0.00_-;_-* &quot;-&quot;??_-;_-@_-"/>
    <numFmt numFmtId="164" formatCode="_(* #,##0.00_);_(* \(#,##0.00\);_(* &quot;-&quot;??_);_(@_)"/>
    <numFmt numFmtId="165" formatCode="0.0"/>
    <numFmt numFmtId="166" formatCode="0.0%"/>
    <numFmt numFmtId="167" formatCode="#,##0.0"/>
    <numFmt numFmtId="168" formatCode="_-* #,##0_-;\-* #,##0_-;_-* &quot;-&quot;??_-;_-@_-"/>
    <numFmt numFmtId="169" formatCode="_-* #,##0.0_-;\-* #,##0.0_-;_-* &quot;-&quot;??_-;_-@_-"/>
    <numFmt numFmtId="170" formatCode="[$-416]d\-mmm\-yy;@"/>
    <numFmt numFmtId="171" formatCode="0_ ;\-0\ "/>
    <numFmt numFmtId="172" formatCode="0.000%"/>
    <numFmt numFmtId="173" formatCode="_-* #,##0.000_-;\-* #,##0.000_-;_-* &quot;-&quot;??_-;_-@_-"/>
    <numFmt numFmtId="174" formatCode="_-* #,##0.0_-;\-* #,##0.0_-;_-* &quot;-&quot;?_-;_-@_-"/>
    <numFmt numFmtId="175" formatCode="_-&quot;R$&quot;\ * #,##0.00000_-;\-&quot;R$&quot;\ * #,##0.00000_-;_-&quot;R$&quot;\ * &quot;-&quot;??_-;_-@_-"/>
    <numFmt numFmtId="176" formatCode="_-* #,##0.000000_-;\-* #,##0.000000_-;_-* &quot;-&quot;??_-;_-@_-"/>
    <numFmt numFmtId="177" formatCode="[$-409]mmm\-yy;@"/>
    <numFmt numFmtId="178" formatCode="#,##0.000000"/>
    <numFmt numFmtId="179" formatCode="[$-416]mmmm\-yyyy;"/>
  </numFmts>
  <fonts count="40">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theme="1"/>
      <name val="D-DIN"/>
      <family val="2"/>
    </font>
    <font>
      <b/>
      <sz val="11"/>
      <color theme="1"/>
      <name val="D-DIN"/>
      <family val="2"/>
    </font>
    <font>
      <sz val="14"/>
      <color theme="1"/>
      <name val="Calibri"/>
      <family val="2"/>
      <scheme val="minor"/>
    </font>
    <font>
      <b/>
      <sz val="9"/>
      <color rgb="FFFFFFFF"/>
      <name val="Calibri"/>
      <family val="2"/>
      <scheme val="minor"/>
    </font>
    <font>
      <sz val="9"/>
      <color theme="1"/>
      <name val="Calibri"/>
      <family val="2"/>
      <scheme val="minor"/>
    </font>
    <font>
      <sz val="9"/>
      <color rgb="FF1E4173"/>
      <name val="Calibri"/>
      <family val="2"/>
      <scheme val="minor"/>
    </font>
    <font>
      <b/>
      <sz val="9"/>
      <color rgb="FF1E4173"/>
      <name val="Calibri"/>
      <family val="2"/>
      <scheme val="minor"/>
    </font>
    <font>
      <sz val="9"/>
      <color rgb="FF395F72"/>
      <name val="Calibri"/>
      <family val="2"/>
      <scheme val="minor"/>
    </font>
    <font>
      <b/>
      <sz val="9"/>
      <color theme="0"/>
      <name val="Calibri"/>
      <family val="2"/>
      <scheme val="minor"/>
    </font>
    <font>
      <sz val="9"/>
      <color theme="0"/>
      <name val="Calibri"/>
      <family val="2"/>
      <scheme val="minor"/>
    </font>
    <font>
      <sz val="9"/>
      <color rgb="FF395F72"/>
      <name val="D-DIN"/>
      <family val="2"/>
    </font>
    <font>
      <sz val="8"/>
      <color rgb="FF395F72"/>
      <name val="D-DIN"/>
      <family val="2"/>
    </font>
    <font>
      <sz val="8"/>
      <color rgb="FF1E4173"/>
      <name val="D-DIN"/>
      <family val="2"/>
    </font>
    <font>
      <b/>
      <sz val="11"/>
      <color theme="4"/>
      <name val="Calibri"/>
      <family val="2"/>
      <scheme val="minor"/>
    </font>
    <font>
      <b/>
      <sz val="9"/>
      <color rgb="FF395F72"/>
      <name val="D-DIN"/>
      <family val="2"/>
    </font>
    <font>
      <sz val="9"/>
      <color rgb="FF26395F"/>
      <name val="Calibri"/>
      <family val="2"/>
      <scheme val="minor"/>
    </font>
    <font>
      <vertAlign val="superscript"/>
      <sz val="9"/>
      <color rgb="FF26395F"/>
      <name val="Calibri"/>
      <family val="2"/>
      <scheme val="minor"/>
    </font>
    <font>
      <b/>
      <sz val="9"/>
      <color rgb="FF26395F"/>
      <name val="Calibri"/>
      <family val="2"/>
      <scheme val="minor"/>
    </font>
    <font>
      <b/>
      <sz val="14"/>
      <color theme="0"/>
      <name val="Calibri"/>
      <family val="2"/>
      <scheme val="minor"/>
    </font>
    <font>
      <sz val="9"/>
      <color rgb="FF123660"/>
      <name val="Aeonik"/>
      <family val="2"/>
    </font>
    <font>
      <b/>
      <sz val="9"/>
      <color rgb="FF7F7F7F"/>
      <name val="Aeonik"/>
      <family val="2"/>
    </font>
    <font>
      <sz val="9"/>
      <color rgb="FF26395F"/>
      <name val="Calibri"/>
      <family val="2"/>
    </font>
    <font>
      <b/>
      <sz val="9"/>
      <color theme="0"/>
      <name val="Calibri"/>
      <family val="2"/>
    </font>
    <font>
      <sz val="8"/>
      <color theme="1"/>
      <name val="Calibri"/>
      <family val="2"/>
      <scheme val="minor"/>
    </font>
    <font>
      <i/>
      <sz val="9"/>
      <color rgb="FF26395F"/>
      <name val="Calibri"/>
      <family val="2"/>
      <scheme val="minor"/>
    </font>
    <font>
      <sz val="9"/>
      <color rgb="FFFFFFFF"/>
      <name val="Calibri"/>
      <family val="2"/>
      <scheme val="minor"/>
    </font>
    <font>
      <sz val="9"/>
      <color rgb="FFFF0000"/>
      <name val="Calibri"/>
      <family val="2"/>
      <scheme val="minor"/>
    </font>
    <font>
      <b/>
      <sz val="9"/>
      <color rgb="FF26395F"/>
      <name val="Calibri"/>
      <family val="2"/>
    </font>
    <font>
      <sz val="8"/>
      <color rgb="FF26395F"/>
      <name val="Calibri"/>
      <family val="2"/>
      <scheme val="minor"/>
    </font>
    <font>
      <b/>
      <sz val="9"/>
      <color rgb="FFFFFFFF"/>
      <name val="Calibri"/>
      <family val="2"/>
    </font>
    <font>
      <b/>
      <sz val="9"/>
      <color theme="1"/>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b/>
      <i/>
      <sz val="10"/>
      <color theme="1"/>
      <name val="Calibri"/>
      <family val="2"/>
      <scheme val="minor"/>
    </font>
    <font>
      <b/>
      <sz val="8"/>
      <color theme="0"/>
      <name val="Calibri"/>
      <family val="2"/>
      <scheme val="minor"/>
    </font>
  </fonts>
  <fills count="9">
    <fill>
      <patternFill patternType="none"/>
    </fill>
    <fill>
      <patternFill patternType="gray125"/>
    </fill>
    <fill>
      <patternFill patternType="solid">
        <fgColor rgb="FF26395F"/>
        <bgColor indexed="64"/>
      </patternFill>
    </fill>
    <fill>
      <patternFill patternType="solid">
        <fgColor theme="0"/>
        <bgColor indexed="64"/>
      </patternFill>
    </fill>
    <fill>
      <patternFill patternType="solid">
        <fgColor theme="0" tint="-4.9989318521683403E-2"/>
        <bgColor indexed="64"/>
      </patternFill>
    </fill>
    <fill>
      <patternFill patternType="solid">
        <fgColor rgb="FFEC622A"/>
        <bgColor indexed="64"/>
      </patternFill>
    </fill>
    <fill>
      <patternFill patternType="solid">
        <fgColor rgb="FF5979F2"/>
        <bgColor indexed="64"/>
      </patternFill>
    </fill>
    <fill>
      <patternFill patternType="solid">
        <fgColor rgb="FF5B00C2"/>
        <bgColor indexed="64"/>
      </patternFill>
    </fill>
    <fill>
      <patternFill patternType="solid">
        <fgColor rgb="FFF2F2F2"/>
        <bgColor indexed="64"/>
      </patternFill>
    </fill>
  </fills>
  <borders count="27">
    <border>
      <left/>
      <right/>
      <top/>
      <bottom/>
      <diagonal/>
    </border>
    <border>
      <left/>
      <right/>
      <top style="thin">
        <color rgb="FF3465A4"/>
      </top>
      <bottom style="thin">
        <color rgb="FF3465A4"/>
      </bottom>
      <diagonal/>
    </border>
    <border>
      <left style="thin">
        <color rgb="FF26395F"/>
      </left>
      <right/>
      <top style="thin">
        <color rgb="FF26395F"/>
      </top>
      <bottom/>
      <diagonal/>
    </border>
    <border>
      <left/>
      <right/>
      <top style="thin">
        <color rgb="FF26395F"/>
      </top>
      <bottom/>
      <diagonal/>
    </border>
    <border>
      <left/>
      <right style="thin">
        <color rgb="FF26395F"/>
      </right>
      <top style="thin">
        <color rgb="FF26395F"/>
      </top>
      <bottom/>
      <diagonal/>
    </border>
    <border>
      <left style="thin">
        <color rgb="FF26395F"/>
      </left>
      <right/>
      <top/>
      <bottom/>
      <diagonal/>
    </border>
    <border>
      <left/>
      <right style="thin">
        <color rgb="FF26395F"/>
      </right>
      <top/>
      <bottom/>
      <diagonal/>
    </border>
    <border>
      <left style="thin">
        <color rgb="FF26395F"/>
      </left>
      <right/>
      <top/>
      <bottom style="thin">
        <color rgb="FF26395F"/>
      </bottom>
      <diagonal/>
    </border>
    <border>
      <left/>
      <right/>
      <top/>
      <bottom style="thin">
        <color rgb="FF26395F"/>
      </bottom>
      <diagonal/>
    </border>
    <border>
      <left/>
      <right style="thin">
        <color rgb="FF26395F"/>
      </right>
      <top/>
      <bottom style="thin">
        <color rgb="FF26395F"/>
      </bottom>
      <diagonal/>
    </border>
    <border>
      <left/>
      <right/>
      <top style="thin">
        <color rgb="FF3465A4"/>
      </top>
      <bottom/>
      <diagonal/>
    </border>
    <border>
      <left/>
      <right/>
      <top/>
      <bottom style="thin">
        <color rgb="FFEC622A"/>
      </bottom>
      <diagonal/>
    </border>
    <border>
      <left/>
      <right/>
      <top style="thin">
        <color rgb="FFEC622A"/>
      </top>
      <bottom style="thin">
        <color rgb="FFEC622A"/>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rgb="FF3465A4"/>
      </top>
      <bottom style="thin">
        <color rgb="FF26395F"/>
      </bottom>
      <diagonal/>
    </border>
    <border>
      <left/>
      <right style="thin">
        <color rgb="FFF2F2F2"/>
      </right>
      <top/>
      <bottom/>
      <diagonal/>
    </border>
    <border>
      <left/>
      <right/>
      <top style="thin">
        <color rgb="FFF2F2F2"/>
      </top>
      <bottom style="thin">
        <color rgb="FFF2F2F2"/>
      </bottom>
      <diagonal/>
    </border>
    <border>
      <left/>
      <right/>
      <top style="thin">
        <color rgb="FFF2F2F2"/>
      </top>
      <bottom style="thin">
        <color indexed="64"/>
      </bottom>
      <diagonal/>
    </border>
    <border>
      <left/>
      <right/>
      <top style="thin">
        <color rgb="FF3465A4"/>
      </top>
      <bottom style="thin">
        <color rgb="FFF2F2F2"/>
      </bottom>
      <diagonal/>
    </border>
  </borders>
  <cellStyleXfs count="1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70" fontId="1" fillId="0" borderId="0"/>
    <xf numFmtId="0" fontId="1" fillId="0" borderId="0"/>
    <xf numFmtId="16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25">
    <xf numFmtId="0" fontId="0" fillId="0" borderId="0" xfId="0"/>
    <xf numFmtId="0" fontId="4" fillId="0" borderId="0" xfId="0" applyFont="1"/>
    <xf numFmtId="164" fontId="4" fillId="0" borderId="0" xfId="1" applyFont="1"/>
    <xf numFmtId="0" fontId="5" fillId="0" borderId="0" xfId="0" applyFont="1"/>
    <xf numFmtId="164" fontId="5" fillId="0" borderId="0" xfId="1" applyFont="1"/>
    <xf numFmtId="9" fontId="5" fillId="0" borderId="0" xfId="1" applyNumberFormat="1" applyFont="1"/>
    <xf numFmtId="0" fontId="5" fillId="0" borderId="0" xfId="0" applyFont="1" applyAlignment="1">
      <alignment horizontal="center"/>
    </xf>
    <xf numFmtId="0" fontId="8" fillId="0" borderId="0" xfId="0" applyFont="1"/>
    <xf numFmtId="0" fontId="11" fillId="0" borderId="0" xfId="0" applyFont="1" applyAlignment="1">
      <alignment vertical="center"/>
    </xf>
    <xf numFmtId="168" fontId="8" fillId="0" borderId="0" xfId="1" applyNumberFormat="1" applyFont="1"/>
    <xf numFmtId="0" fontId="10" fillId="0" borderId="0" xfId="0" applyFont="1"/>
    <xf numFmtId="165" fontId="9" fillId="0" borderId="0" xfId="0" applyNumberFormat="1" applyFont="1" applyAlignment="1">
      <alignment horizontal="right" vertical="center" wrapText="1"/>
    </xf>
    <xf numFmtId="167" fontId="8" fillId="0" borderId="0" xfId="0" applyNumberFormat="1" applyFont="1"/>
    <xf numFmtId="3" fontId="14" fillId="0" borderId="0" xfId="0" applyNumberFormat="1" applyFont="1" applyAlignment="1">
      <alignment horizontal="right" vertical="center"/>
    </xf>
    <xf numFmtId="0" fontId="16" fillId="0" borderId="0" xfId="0" applyFont="1" applyAlignment="1">
      <alignment horizontal="center" vertical="center" wrapText="1"/>
    </xf>
    <xf numFmtId="3" fontId="15" fillId="0" borderId="0" xfId="0" applyNumberFormat="1" applyFont="1" applyAlignment="1">
      <alignment horizontal="right" vertical="center" wrapText="1"/>
    </xf>
    <xf numFmtId="0" fontId="14" fillId="0" borderId="0" xfId="0" applyFont="1" applyAlignment="1">
      <alignment horizontal="right" vertical="center"/>
    </xf>
    <xf numFmtId="3" fontId="18" fillId="0" borderId="0" xfId="0" applyNumberFormat="1" applyFont="1" applyAlignment="1">
      <alignment horizontal="right" vertical="center"/>
    </xf>
    <xf numFmtId="0" fontId="19" fillId="0" borderId="0" xfId="0" applyFont="1" applyAlignment="1">
      <alignment horizontal="center" vertical="center" wrapText="1"/>
    </xf>
    <xf numFmtId="167" fontId="19" fillId="0" borderId="0" xfId="0" applyNumberFormat="1" applyFont="1" applyAlignment="1">
      <alignment horizontal="center" vertical="center" wrapText="1"/>
    </xf>
    <xf numFmtId="9" fontId="19" fillId="0" borderId="0" xfId="0" applyNumberFormat="1" applyFont="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9" fillId="0" borderId="0" xfId="0" applyFont="1"/>
    <xf numFmtId="0" fontId="12" fillId="2" borderId="1" xfId="0" applyFont="1" applyFill="1" applyBorder="1"/>
    <xf numFmtId="0" fontId="7" fillId="2" borderId="1" xfId="0" applyFont="1" applyFill="1" applyBorder="1" applyAlignment="1">
      <alignment horizontal="right" vertical="center" wrapText="1"/>
    </xf>
    <xf numFmtId="0" fontId="7" fillId="2" borderId="1" xfId="0" applyFont="1" applyFill="1" applyBorder="1" applyAlignment="1">
      <alignment horizontal="left" wrapText="1"/>
    </xf>
    <xf numFmtId="0" fontId="7" fillId="2" borderId="1" xfId="0" applyFont="1" applyFill="1" applyBorder="1" applyAlignment="1">
      <alignment horizontal="center" wrapText="1"/>
    </xf>
    <xf numFmtId="0" fontId="7" fillId="2" borderId="1" xfId="0" applyFont="1" applyFill="1" applyBorder="1" applyAlignment="1">
      <alignment horizontal="right" wrapText="1"/>
    </xf>
    <xf numFmtId="0" fontId="19" fillId="0" borderId="0" xfId="0" applyFont="1" applyAlignment="1">
      <alignment horizontal="left" wrapText="1"/>
    </xf>
    <xf numFmtId="165" fontId="19" fillId="0" borderId="0" xfId="0" applyNumberFormat="1" applyFont="1" applyAlignment="1">
      <alignment horizontal="right" wrapText="1"/>
    </xf>
    <xf numFmtId="0" fontId="21" fillId="0" borderId="0" xfId="0" applyFont="1" applyAlignment="1">
      <alignment horizontal="left" wrapText="1"/>
    </xf>
    <xf numFmtId="167" fontId="19" fillId="0" borderId="0" xfId="0" applyNumberFormat="1" applyFont="1" applyAlignment="1">
      <alignment wrapText="1"/>
    </xf>
    <xf numFmtId="0" fontId="22" fillId="2" borderId="0" xfId="0" applyFont="1" applyFill="1" applyAlignment="1">
      <alignment horizontal="justify" vertical="center"/>
    </xf>
    <xf numFmtId="165" fontId="19" fillId="0" borderId="0" xfId="0" applyNumberFormat="1" applyFont="1" applyAlignment="1">
      <alignment horizontal="center" vertical="center" wrapText="1"/>
    </xf>
    <xf numFmtId="167" fontId="19" fillId="0" borderId="0" xfId="0" quotePrefix="1" applyNumberFormat="1" applyFont="1" applyAlignment="1">
      <alignment horizontal="center" vertical="center" wrapText="1"/>
    </xf>
    <xf numFmtId="0" fontId="19" fillId="0" borderId="0" xfId="0" applyFont="1" applyAlignment="1">
      <alignment horizontal="left" vertical="center" wrapText="1"/>
    </xf>
    <xf numFmtId="0" fontId="19" fillId="0" borderId="0" xfId="1" applyNumberFormat="1" applyFont="1" applyAlignment="1">
      <alignment horizontal="left" vertical="center" wrapText="1" indent="1"/>
    </xf>
    <xf numFmtId="0" fontId="19" fillId="0" borderId="0" xfId="0" applyFont="1" applyAlignment="1">
      <alignment horizontal="left"/>
    </xf>
    <xf numFmtId="168" fontId="19" fillId="0" borderId="0" xfId="1" applyNumberFormat="1" applyFont="1"/>
    <xf numFmtId="165" fontId="19" fillId="0" borderId="0" xfId="0" applyNumberFormat="1" applyFont="1" applyAlignment="1">
      <alignment horizontal="right" vertical="center" wrapText="1"/>
    </xf>
    <xf numFmtId="0" fontId="22" fillId="2" borderId="0" xfId="0" applyFont="1" applyFill="1" applyAlignment="1">
      <alignment horizontal="justify" vertical="center" wrapText="1"/>
    </xf>
    <xf numFmtId="167" fontId="8" fillId="0" borderId="0" xfId="1" applyNumberFormat="1" applyFont="1"/>
    <xf numFmtId="167" fontId="23" fillId="0" borderId="0" xfId="0" applyNumberFormat="1" applyFont="1" applyAlignment="1">
      <alignment horizontal="center" vertical="center" wrapText="1"/>
    </xf>
    <xf numFmtId="3" fontId="24" fillId="0" borderId="0" xfId="0" applyNumberFormat="1" applyFont="1" applyAlignment="1">
      <alignment horizontal="right" vertical="center"/>
    </xf>
    <xf numFmtId="0" fontId="8" fillId="3" borderId="0" xfId="0" applyFont="1" applyFill="1"/>
    <xf numFmtId="0" fontId="7" fillId="2" borderId="0" xfId="0" applyFont="1" applyFill="1" applyAlignment="1">
      <alignment horizontal="center" vertical="center" wrapText="1"/>
    </xf>
    <xf numFmtId="0" fontId="21" fillId="0" borderId="0" xfId="0" applyFont="1" applyAlignment="1">
      <alignment horizontal="center" vertical="center" wrapText="1"/>
    </xf>
    <xf numFmtId="0" fontId="12" fillId="5" borderId="0" xfId="0" applyFont="1" applyFill="1" applyAlignment="1">
      <alignment horizontal="center" vertical="center" wrapText="1"/>
    </xf>
    <xf numFmtId="0" fontId="12" fillId="5" borderId="0" xfId="0" applyFont="1" applyFill="1" applyAlignment="1">
      <alignment vertical="center" wrapText="1"/>
    </xf>
    <xf numFmtId="165" fontId="12" fillId="5" borderId="0" xfId="0" applyNumberFormat="1" applyFont="1" applyFill="1" applyAlignment="1">
      <alignment horizontal="center" vertical="center" wrapText="1"/>
    </xf>
    <xf numFmtId="167" fontId="12" fillId="5" borderId="0" xfId="0" quotePrefix="1" applyNumberFormat="1" applyFont="1" applyFill="1" applyAlignment="1">
      <alignment horizontal="center" vertical="center" wrapText="1"/>
    </xf>
    <xf numFmtId="167" fontId="12" fillId="5" borderId="0" xfId="0" applyNumberFormat="1" applyFont="1" applyFill="1" applyAlignment="1">
      <alignment horizontal="center" vertical="center" wrapText="1"/>
    </xf>
    <xf numFmtId="0" fontId="21" fillId="4" borderId="0" xfId="0" applyFont="1" applyFill="1" applyAlignment="1">
      <alignment horizontal="center" vertical="center" wrapText="1"/>
    </xf>
    <xf numFmtId="0" fontId="19" fillId="4" borderId="0" xfId="0" applyFont="1" applyFill="1" applyAlignment="1">
      <alignment horizontal="center" vertical="center" wrapText="1"/>
    </xf>
    <xf numFmtId="167" fontId="19" fillId="4" borderId="0" xfId="0" applyNumberFormat="1" applyFont="1" applyFill="1" applyAlignment="1">
      <alignment horizontal="center" vertical="center" wrapText="1"/>
    </xf>
    <xf numFmtId="165" fontId="19" fillId="4" borderId="0" xfId="0" applyNumberFormat="1" applyFont="1" applyFill="1" applyAlignment="1">
      <alignment horizontal="center" vertical="center" wrapText="1"/>
    </xf>
    <xf numFmtId="9" fontId="19"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0" fontId="19" fillId="3" borderId="0" xfId="0" applyFont="1" applyFill="1" applyAlignment="1">
      <alignment horizontal="center" vertical="center" wrapText="1"/>
    </xf>
    <xf numFmtId="4" fontId="19" fillId="3" borderId="0" xfId="0" quotePrefix="1" applyNumberFormat="1" applyFont="1" applyFill="1" applyAlignment="1">
      <alignment horizontal="center" vertical="center" wrapText="1"/>
    </xf>
    <xf numFmtId="4" fontId="19" fillId="4" borderId="0" xfId="0" quotePrefix="1" applyNumberFormat="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21" fillId="0" borderId="5"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1" fillId="4" borderId="5" xfId="0" applyFont="1" applyFill="1" applyBorder="1" applyAlignment="1">
      <alignment horizontal="center" vertical="center" wrapText="1"/>
    </xf>
    <xf numFmtId="166" fontId="21" fillId="4" borderId="6" xfId="0" applyNumberFormat="1" applyFont="1" applyFill="1" applyBorder="1" applyAlignment="1">
      <alignment horizontal="center" vertical="center" wrapText="1"/>
    </xf>
    <xf numFmtId="165" fontId="21" fillId="4" borderId="6"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0" fontId="21" fillId="4" borderId="6" xfId="0" applyFont="1" applyFill="1" applyBorder="1" applyAlignment="1">
      <alignment horizontal="center" vertical="center" wrapText="1"/>
    </xf>
    <xf numFmtId="165" fontId="21" fillId="3" borderId="6" xfId="0" applyNumberFormat="1" applyFont="1" applyFill="1" applyBorder="1" applyAlignment="1">
      <alignment horizontal="center" vertical="center" wrapText="1"/>
    </xf>
    <xf numFmtId="4" fontId="21" fillId="3" borderId="6" xfId="0" quotePrefix="1" applyNumberFormat="1" applyFont="1" applyFill="1" applyBorder="1" applyAlignment="1">
      <alignment horizontal="center" vertical="center" wrapText="1"/>
    </xf>
    <xf numFmtId="0" fontId="12" fillId="6" borderId="1" xfId="0" applyFont="1" applyFill="1" applyBorder="1"/>
    <xf numFmtId="0" fontId="13" fillId="6" borderId="1" xfId="0" applyFont="1" applyFill="1" applyBorder="1"/>
    <xf numFmtId="0" fontId="12" fillId="5" borderId="0" xfId="0" applyFont="1" applyFill="1" applyAlignment="1">
      <alignment horizontal="left" wrapText="1"/>
    </xf>
    <xf numFmtId="168" fontId="13" fillId="6" borderId="1" xfId="1" applyNumberFormat="1" applyFont="1" applyFill="1" applyBorder="1"/>
    <xf numFmtId="169" fontId="19" fillId="3" borderId="0" xfId="1" applyNumberFormat="1" applyFont="1" applyFill="1" applyAlignment="1">
      <alignment horizontal="right" vertical="center" wrapText="1"/>
    </xf>
    <xf numFmtId="169" fontId="19" fillId="0" borderId="0" xfId="1" applyNumberFormat="1" applyFont="1" applyFill="1" applyAlignment="1">
      <alignment horizontal="right" vertical="center" wrapText="1"/>
    </xf>
    <xf numFmtId="169" fontId="19" fillId="0" borderId="0" xfId="1" applyNumberFormat="1" applyFont="1" applyAlignment="1">
      <alignment horizontal="right" vertical="center" wrapText="1"/>
    </xf>
    <xf numFmtId="0" fontId="8" fillId="6" borderId="1" xfId="0" applyFont="1" applyFill="1" applyBorder="1"/>
    <xf numFmtId="0" fontId="19" fillId="0" borderId="0" xfId="0" applyFont="1" applyAlignment="1">
      <alignment wrapText="1"/>
    </xf>
    <xf numFmtId="0" fontId="7" fillId="5" borderId="12" xfId="0" applyFont="1" applyFill="1" applyBorder="1" applyAlignment="1">
      <alignment horizontal="left" wrapText="1"/>
    </xf>
    <xf numFmtId="0" fontId="19" fillId="0" borderId="0" xfId="1" applyNumberFormat="1" applyFont="1" applyBorder="1" applyAlignment="1">
      <alignment horizontal="left" wrapText="1" indent="1"/>
    </xf>
    <xf numFmtId="169" fontId="19" fillId="0" borderId="0" xfId="1" applyNumberFormat="1" applyFont="1" applyBorder="1" applyAlignment="1">
      <alignment horizontal="right" vertical="center" wrapText="1"/>
    </xf>
    <xf numFmtId="169" fontId="7" fillId="5" borderId="12" xfId="0" applyNumberFormat="1" applyFont="1" applyFill="1" applyBorder="1" applyAlignment="1">
      <alignment horizontal="right" vertical="center" wrapText="1"/>
    </xf>
    <xf numFmtId="169" fontId="7" fillId="5" borderId="12" xfId="0" applyNumberFormat="1" applyFont="1" applyFill="1" applyBorder="1" applyAlignment="1">
      <alignment horizontal="center" wrapText="1"/>
    </xf>
    <xf numFmtId="0" fontId="7" fillId="5" borderId="12" xfId="0" applyFont="1" applyFill="1" applyBorder="1" applyAlignment="1">
      <alignment horizontal="left" vertical="center" wrapText="1"/>
    </xf>
    <xf numFmtId="167" fontId="7" fillId="5" borderId="12" xfId="0" applyNumberFormat="1" applyFont="1" applyFill="1" applyBorder="1" applyAlignment="1">
      <alignment horizontal="right" vertical="center" wrapText="1"/>
    </xf>
    <xf numFmtId="167" fontId="19" fillId="4" borderId="0" xfId="0" quotePrefix="1" applyNumberFormat="1" applyFont="1" applyFill="1" applyAlignment="1">
      <alignment horizontal="center" vertical="center" wrapText="1"/>
    </xf>
    <xf numFmtId="167" fontId="7" fillId="3" borderId="0" xfId="0" applyNumberFormat="1" applyFont="1" applyFill="1" applyAlignment="1">
      <alignment horizontal="right" wrapText="1"/>
    </xf>
    <xf numFmtId="0" fontId="21" fillId="3" borderId="0" xfId="0" applyFont="1" applyFill="1" applyAlignment="1">
      <alignment horizontal="left" wrapText="1"/>
    </xf>
    <xf numFmtId="165" fontId="21" fillId="3" borderId="0" xfId="0" applyNumberFormat="1" applyFont="1" applyFill="1" applyAlignment="1">
      <alignment horizontal="right" wrapText="1"/>
    </xf>
    <xf numFmtId="0" fontId="19" fillId="3" borderId="0" xfId="0" applyFont="1" applyFill="1" applyAlignment="1">
      <alignment horizontal="left" wrapText="1"/>
    </xf>
    <xf numFmtId="165" fontId="19" fillId="3" borderId="0" xfId="0" applyNumberFormat="1" applyFont="1" applyFill="1" applyAlignment="1">
      <alignment horizontal="right" wrapText="1"/>
    </xf>
    <xf numFmtId="167" fontId="19" fillId="3" borderId="0" xfId="0" applyNumberFormat="1" applyFont="1" applyFill="1" applyAlignment="1">
      <alignment wrapText="1"/>
    </xf>
    <xf numFmtId="167" fontId="8" fillId="3" borderId="0" xfId="0" applyNumberFormat="1" applyFont="1" applyFill="1"/>
    <xf numFmtId="0" fontId="7" fillId="3" borderId="0" xfId="0" applyFont="1" applyFill="1" applyAlignment="1">
      <alignment horizontal="left" wrapText="1"/>
    </xf>
    <xf numFmtId="165" fontId="21" fillId="3" borderId="0" xfId="0" applyNumberFormat="1" applyFont="1" applyFill="1" applyAlignment="1">
      <alignment wrapText="1"/>
    </xf>
    <xf numFmtId="167" fontId="21" fillId="3" borderId="0" xfId="0" applyNumberFormat="1" applyFont="1" applyFill="1" applyAlignment="1">
      <alignment wrapText="1"/>
    </xf>
    <xf numFmtId="167" fontId="19" fillId="3" borderId="0" xfId="0" applyNumberFormat="1" applyFont="1" applyFill="1" applyAlignment="1">
      <alignment horizontal="right" wrapText="1"/>
    </xf>
    <xf numFmtId="166" fontId="7" fillId="3" borderId="0" xfId="0" applyNumberFormat="1" applyFont="1" applyFill="1" applyAlignment="1">
      <alignment horizontal="right" wrapText="1"/>
    </xf>
    <xf numFmtId="0" fontId="19" fillId="3" borderId="0" xfId="0" applyFont="1" applyFill="1"/>
    <xf numFmtId="0" fontId="7" fillId="0" borderId="0" xfId="0" applyFont="1" applyAlignment="1">
      <alignment horizontal="left" vertical="center" wrapText="1"/>
    </xf>
    <xf numFmtId="0" fontId="19" fillId="4" borderId="0" xfId="0" applyFont="1" applyFill="1" applyAlignment="1">
      <alignment horizontal="left" wrapText="1"/>
    </xf>
    <xf numFmtId="0" fontId="19" fillId="0" borderId="0" xfId="0" applyFont="1" applyAlignment="1">
      <alignment horizontal="left" wrapText="1" indent="1"/>
    </xf>
    <xf numFmtId="0" fontId="19" fillId="4" borderId="0" xfId="0" applyFont="1" applyFill="1" applyAlignment="1">
      <alignment horizontal="left" wrapText="1" indent="1"/>
    </xf>
    <xf numFmtId="0" fontId="12" fillId="2" borderId="1" xfId="0" applyFont="1" applyFill="1" applyBorder="1" applyAlignment="1">
      <alignment horizontal="right"/>
    </xf>
    <xf numFmtId="171" fontId="19" fillId="0" borderId="0" xfId="1" applyNumberFormat="1" applyFont="1" applyFill="1" applyAlignment="1">
      <alignment horizontal="left" wrapText="1"/>
    </xf>
    <xf numFmtId="169" fontId="19" fillId="0" borderId="0" xfId="1" applyNumberFormat="1" applyFont="1" applyFill="1" applyAlignment="1">
      <alignment horizontal="center" wrapText="1"/>
    </xf>
    <xf numFmtId="167" fontId="19" fillId="0" borderId="0" xfId="0" applyNumberFormat="1" applyFont="1" applyAlignment="1">
      <alignment horizontal="center" wrapText="1"/>
    </xf>
    <xf numFmtId="0" fontId="12" fillId="0" borderId="0" xfId="0" applyFont="1"/>
    <xf numFmtId="0" fontId="12" fillId="0" borderId="0" xfId="0" applyFont="1" applyAlignment="1">
      <alignment horizontal="left" wrapText="1"/>
    </xf>
    <xf numFmtId="0" fontId="7" fillId="0" borderId="0" xfId="0" applyFont="1" applyAlignment="1">
      <alignment horizontal="left" wrapText="1"/>
    </xf>
    <xf numFmtId="174" fontId="8" fillId="0" borderId="0" xfId="0" applyNumberFormat="1" applyFont="1"/>
    <xf numFmtId="0" fontId="27" fillId="3" borderId="0" xfId="0" applyFont="1" applyFill="1"/>
    <xf numFmtId="169" fontId="19" fillId="0" borderId="0" xfId="1" applyNumberFormat="1" applyFont="1" applyFill="1" applyBorder="1" applyAlignment="1">
      <alignment horizontal="right" vertical="center" wrapText="1"/>
    </xf>
    <xf numFmtId="0" fontId="12"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21" fillId="0" borderId="0" xfId="0" applyFont="1" applyAlignment="1">
      <alignment horizontal="left" vertical="center" wrapText="1"/>
    </xf>
    <xf numFmtId="9" fontId="19" fillId="0" borderId="0" xfId="0" applyNumberFormat="1" applyFont="1" applyAlignment="1">
      <alignment horizontal="left" vertical="center" wrapText="1"/>
    </xf>
    <xf numFmtId="9" fontId="19" fillId="0" borderId="0" xfId="0" applyNumberFormat="1" applyFont="1" applyAlignment="1">
      <alignment horizontal="left" wrapText="1"/>
    </xf>
    <xf numFmtId="44" fontId="19" fillId="0" borderId="0" xfId="11" applyFont="1" applyAlignment="1">
      <alignment wrapText="1"/>
    </xf>
    <xf numFmtId="175" fontId="19" fillId="0" borderId="0" xfId="11" applyNumberFormat="1" applyFont="1" applyAlignment="1">
      <alignment wrapText="1"/>
    </xf>
    <xf numFmtId="0" fontId="7" fillId="7" borderId="3" xfId="0" applyFont="1" applyFill="1" applyBorder="1" applyAlignment="1">
      <alignment horizontal="center" vertical="center" wrapText="1"/>
    </xf>
    <xf numFmtId="0" fontId="19" fillId="0" borderId="0" xfId="0" quotePrefix="1" applyFont="1" applyAlignment="1">
      <alignment horizontal="center" vertical="center" wrapText="1"/>
    </xf>
    <xf numFmtId="0" fontId="19" fillId="4" borderId="0" xfId="0" quotePrefix="1" applyFont="1" applyFill="1" applyAlignment="1">
      <alignment horizontal="center" vertical="center" wrapText="1"/>
    </xf>
    <xf numFmtId="0" fontId="19" fillId="3" borderId="0" xfId="0" quotePrefix="1" applyFont="1" applyFill="1" applyAlignment="1">
      <alignment horizontal="center" vertical="center" wrapText="1"/>
    </xf>
    <xf numFmtId="176" fontId="8" fillId="0" borderId="0" xfId="1" applyNumberFormat="1" applyFont="1"/>
    <xf numFmtId="168" fontId="19" fillId="3" borderId="0" xfId="1" applyNumberFormat="1" applyFont="1" applyFill="1" applyAlignment="1">
      <alignment horizontal="right" vertical="center" wrapText="1"/>
    </xf>
    <xf numFmtId="169" fontId="8" fillId="0" borderId="0" xfId="0" applyNumberFormat="1" applyFont="1"/>
    <xf numFmtId="165" fontId="19" fillId="4" borderId="0" xfId="0" quotePrefix="1" applyNumberFormat="1" applyFont="1" applyFill="1" applyAlignment="1">
      <alignment horizontal="center" vertical="center" wrapText="1"/>
    </xf>
    <xf numFmtId="165" fontId="19" fillId="0" borderId="0" xfId="0" quotePrefix="1" applyNumberFormat="1" applyFont="1" applyAlignment="1">
      <alignment horizontal="center" vertical="center" wrapText="1"/>
    </xf>
    <xf numFmtId="0" fontId="20" fillId="0" borderId="0" xfId="0" applyFont="1" applyAlignment="1">
      <alignment vertical="center"/>
    </xf>
    <xf numFmtId="0" fontId="19" fillId="0" borderId="0" xfId="0" applyFont="1" applyAlignment="1">
      <alignment vertical="center"/>
    </xf>
    <xf numFmtId="0" fontId="7" fillId="2" borderId="1" xfId="0" quotePrefix="1" applyFont="1" applyFill="1" applyBorder="1" applyAlignment="1">
      <alignment horizontal="right" vertical="center" wrapText="1"/>
    </xf>
    <xf numFmtId="167" fontId="19" fillId="0" borderId="0" xfId="0" applyNumberFormat="1" applyFont="1" applyAlignment="1">
      <alignment vertical="center" wrapText="1"/>
    </xf>
    <xf numFmtId="0" fontId="7" fillId="5" borderId="0" xfId="0" applyFont="1" applyFill="1" applyAlignment="1">
      <alignment horizontal="left" vertical="center" wrapText="1"/>
    </xf>
    <xf numFmtId="166" fontId="7" fillId="5" borderId="0" xfId="2" applyNumberFormat="1" applyFont="1" applyFill="1" applyBorder="1" applyAlignment="1">
      <alignment horizontal="right" vertical="center" wrapText="1"/>
    </xf>
    <xf numFmtId="0" fontId="12" fillId="6" borderId="1" xfId="0" applyFont="1" applyFill="1" applyBorder="1" applyAlignment="1">
      <alignment vertical="center"/>
    </xf>
    <xf numFmtId="0" fontId="13" fillId="6" borderId="1" xfId="0" applyFont="1" applyFill="1" applyBorder="1" applyAlignment="1">
      <alignment vertical="center"/>
    </xf>
    <xf numFmtId="0" fontId="8" fillId="0" borderId="0" xfId="0" applyFont="1" applyAlignment="1">
      <alignment vertical="center"/>
    </xf>
    <xf numFmtId="169" fontId="19" fillId="0" borderId="0" xfId="0" applyNumberFormat="1" applyFont="1" applyAlignment="1">
      <alignment horizontal="right" vertical="center" wrapText="1"/>
    </xf>
    <xf numFmtId="169" fontId="21" fillId="0" borderId="0" xfId="0" applyNumberFormat="1" applyFont="1" applyAlignment="1">
      <alignment horizontal="right" vertical="center" wrapText="1"/>
    </xf>
    <xf numFmtId="0" fontId="8" fillId="3" borderId="0" xfId="0" applyFont="1" applyFill="1" applyAlignment="1">
      <alignment vertical="center"/>
    </xf>
    <xf numFmtId="167" fontId="8" fillId="0" borderId="0" xfId="0" applyNumberFormat="1" applyFont="1" applyAlignment="1">
      <alignment vertical="center"/>
    </xf>
    <xf numFmtId="165" fontId="8" fillId="0" borderId="0" xfId="0" applyNumberFormat="1" applyFont="1" applyAlignment="1">
      <alignment vertical="center"/>
    </xf>
    <xf numFmtId="164" fontId="8" fillId="0" borderId="0" xfId="0" applyNumberFormat="1" applyFont="1" applyAlignment="1">
      <alignment vertical="center"/>
    </xf>
    <xf numFmtId="168" fontId="0" fillId="0" borderId="0" xfId="1" applyNumberFormat="1" applyFont="1" applyAlignment="1">
      <alignment vertical="center"/>
    </xf>
    <xf numFmtId="0" fontId="19" fillId="0" borderId="0" xfId="0" applyFont="1" applyAlignment="1">
      <alignment horizontal="left" vertical="center"/>
    </xf>
    <xf numFmtId="168" fontId="17" fillId="0" borderId="0" xfId="0" applyNumberFormat="1" applyFont="1" applyAlignment="1">
      <alignment vertical="center"/>
    </xf>
    <xf numFmtId="168" fontId="8" fillId="0" borderId="0" xfId="0" applyNumberFormat="1" applyFont="1" applyAlignment="1">
      <alignment vertical="center"/>
    </xf>
    <xf numFmtId="173" fontId="0" fillId="0" borderId="0" xfId="1" applyNumberFormat="1" applyFont="1" applyAlignment="1">
      <alignment vertical="center"/>
    </xf>
    <xf numFmtId="168" fontId="0" fillId="0" borderId="0" xfId="1" applyNumberFormat="1" applyFont="1" applyBorder="1" applyAlignment="1">
      <alignment vertical="center"/>
    </xf>
    <xf numFmtId="0" fontId="19" fillId="0" borderId="0" xfId="0" applyFont="1" applyAlignment="1">
      <alignment vertical="center" wrapText="1"/>
    </xf>
    <xf numFmtId="0" fontId="25" fillId="0" borderId="0" xfId="0" applyFont="1" applyAlignment="1">
      <alignment horizontal="left" vertical="center"/>
    </xf>
    <xf numFmtId="167" fontId="20" fillId="0" borderId="0" xfId="0" applyNumberFormat="1" applyFont="1" applyAlignment="1">
      <alignment vertical="center"/>
    </xf>
    <xf numFmtId="14" fontId="7" fillId="2" borderId="1" xfId="0" quotePrefix="1" applyNumberFormat="1" applyFont="1" applyFill="1" applyBorder="1" applyAlignment="1">
      <alignment horizontal="left" vertical="center" wrapText="1"/>
    </xf>
    <xf numFmtId="0" fontId="12" fillId="5" borderId="0" xfId="0" applyFont="1" applyFill="1" applyAlignment="1">
      <alignment horizontal="left" vertical="center" wrapText="1"/>
    </xf>
    <xf numFmtId="169" fontId="12" fillId="5" borderId="0" xfId="0" applyNumberFormat="1" applyFont="1" applyFill="1" applyAlignment="1">
      <alignment horizontal="right" vertical="center" wrapText="1"/>
    </xf>
    <xf numFmtId="169" fontId="12" fillId="5" borderId="0" xfId="2" applyNumberFormat="1" applyFont="1" applyFill="1" applyBorder="1" applyAlignment="1">
      <alignment horizontal="right" vertical="center" wrapText="1"/>
    </xf>
    <xf numFmtId="169" fontId="19" fillId="0" borderId="0" xfId="0" applyNumberFormat="1" applyFont="1" applyAlignment="1">
      <alignment horizontal="right" vertical="center"/>
    </xf>
    <xf numFmtId="0" fontId="8" fillId="6" borderId="1" xfId="0" applyFont="1" applyFill="1" applyBorder="1" applyAlignment="1">
      <alignment vertical="center"/>
    </xf>
    <xf numFmtId="0" fontId="12" fillId="2" borderId="10" xfId="0" applyFont="1" applyFill="1" applyBorder="1" applyAlignment="1">
      <alignment vertical="center"/>
    </xf>
    <xf numFmtId="0" fontId="12" fillId="5" borderId="11" xfId="0" applyFont="1" applyFill="1" applyBorder="1" applyAlignment="1">
      <alignment horizontal="left" vertical="center"/>
    </xf>
    <xf numFmtId="3" fontId="12" fillId="5" borderId="11" xfId="2" applyNumberFormat="1" applyFont="1" applyFill="1" applyBorder="1" applyAlignment="1">
      <alignment horizontal="center" vertical="center"/>
    </xf>
    <xf numFmtId="0" fontId="12" fillId="5" borderId="0" xfId="0" applyFont="1" applyFill="1" applyAlignment="1">
      <alignment horizontal="left" vertical="center"/>
    </xf>
    <xf numFmtId="3" fontId="12" fillId="5" borderId="0" xfId="2" applyNumberFormat="1" applyFont="1" applyFill="1" applyBorder="1" applyAlignment="1">
      <alignment horizontal="center" vertical="center"/>
    </xf>
    <xf numFmtId="0" fontId="28" fillId="0" borderId="0" xfId="0" applyFont="1" applyAlignment="1">
      <alignment vertical="center"/>
    </xf>
    <xf numFmtId="0" fontId="19" fillId="0" borderId="0" xfId="0" applyFont="1" applyAlignment="1">
      <alignment horizontal="center" vertical="center"/>
    </xf>
    <xf numFmtId="165" fontId="19" fillId="0" borderId="0" xfId="0" applyNumberFormat="1" applyFont="1" applyAlignment="1">
      <alignment horizontal="center" vertical="center"/>
    </xf>
    <xf numFmtId="0" fontId="8" fillId="0" borderId="0" xfId="0" applyFont="1" applyAlignment="1">
      <alignment horizontal="left" vertical="center"/>
    </xf>
    <xf numFmtId="172" fontId="8" fillId="0" borderId="0" xfId="2" applyNumberFormat="1" applyFont="1" applyAlignment="1">
      <alignment vertical="center"/>
    </xf>
    <xf numFmtId="9" fontId="8" fillId="0" borderId="0" xfId="2" applyFont="1" applyAlignment="1">
      <alignment vertical="center"/>
    </xf>
    <xf numFmtId="4" fontId="19" fillId="0" borderId="0" xfId="0" quotePrefix="1" applyNumberFormat="1" applyFont="1" applyAlignment="1">
      <alignment horizontal="center" vertical="center" wrapText="1"/>
    </xf>
    <xf numFmtId="0" fontId="6" fillId="2" borderId="0" xfId="0" applyFont="1" applyFill="1" applyAlignment="1">
      <alignment vertical="center"/>
    </xf>
    <xf numFmtId="0" fontId="6" fillId="0" borderId="0" xfId="0" applyFont="1" applyAlignment="1">
      <alignment vertical="center"/>
    </xf>
    <xf numFmtId="169" fontId="12" fillId="5" borderId="0" xfId="0" applyNumberFormat="1" applyFont="1" applyFill="1" applyAlignment="1">
      <alignment horizontal="right" vertical="center"/>
    </xf>
    <xf numFmtId="169" fontId="19" fillId="4" borderId="0" xfId="0" applyNumberFormat="1" applyFont="1" applyFill="1" applyAlignment="1">
      <alignment horizontal="right" vertical="center"/>
    </xf>
    <xf numFmtId="169" fontId="7" fillId="3" borderId="0" xfId="0" applyNumberFormat="1" applyFont="1" applyFill="1" applyAlignment="1">
      <alignment horizontal="right" vertical="center" wrapText="1"/>
    </xf>
    <xf numFmtId="169" fontId="7" fillId="2" borderId="1" xfId="0" applyNumberFormat="1" applyFont="1" applyFill="1" applyBorder="1" applyAlignment="1">
      <alignment horizontal="right" vertical="center" wrapText="1"/>
    </xf>
    <xf numFmtId="169" fontId="21" fillId="0" borderId="0" xfId="0" applyNumberFormat="1" applyFont="1" applyAlignment="1">
      <alignment horizontal="right" vertical="center"/>
    </xf>
    <xf numFmtId="0" fontId="12" fillId="2" borderId="0" xfId="0" applyFont="1" applyFill="1" applyAlignment="1">
      <alignment horizontal="center"/>
    </xf>
    <xf numFmtId="14" fontId="7" fillId="2" borderId="0" xfId="0" quotePrefix="1" applyNumberFormat="1" applyFont="1" applyFill="1" applyAlignment="1">
      <alignment horizontal="center" wrapText="1"/>
    </xf>
    <xf numFmtId="0" fontId="12" fillId="2" borderId="13" xfId="0" applyFont="1" applyFill="1" applyBorder="1" applyAlignment="1">
      <alignment horizontal="center"/>
    </xf>
    <xf numFmtId="0" fontId="12" fillId="2" borderId="13" xfId="0" applyFont="1" applyFill="1" applyBorder="1" applyAlignment="1">
      <alignment horizontal="right"/>
    </xf>
    <xf numFmtId="168" fontId="19" fillId="4" borderId="0" xfId="1" applyNumberFormat="1" applyFont="1" applyFill="1" applyAlignment="1">
      <alignment horizontal="right" vertical="center"/>
    </xf>
    <xf numFmtId="0" fontId="7" fillId="5" borderId="13" xfId="0" applyFont="1" applyFill="1" applyBorder="1" applyAlignment="1">
      <alignment horizontal="left" wrapText="1"/>
    </xf>
    <xf numFmtId="168" fontId="12" fillId="5" borderId="13" xfId="1" applyNumberFormat="1" applyFont="1" applyFill="1" applyBorder="1" applyAlignment="1">
      <alignment horizontal="right" vertical="center"/>
    </xf>
    <xf numFmtId="3" fontId="19" fillId="3" borderId="0" xfId="0" applyNumberFormat="1" applyFont="1" applyFill="1" applyAlignment="1">
      <alignment horizontal="left" wrapText="1"/>
    </xf>
    <xf numFmtId="168" fontId="19" fillId="4" borderId="0" xfId="0" applyNumberFormat="1" applyFont="1" applyFill="1" applyAlignment="1">
      <alignment horizontal="right" vertical="center"/>
    </xf>
    <xf numFmtId="168" fontId="19" fillId="0" borderId="0" xfId="0" applyNumberFormat="1" applyFont="1" applyAlignment="1">
      <alignment horizontal="right" vertical="center"/>
    </xf>
    <xf numFmtId="169" fontId="19" fillId="0" borderId="0" xfId="0" quotePrefix="1" applyNumberFormat="1" applyFont="1" applyAlignment="1">
      <alignment horizontal="right" vertical="center" wrapText="1"/>
    </xf>
    <xf numFmtId="169" fontId="7" fillId="5" borderId="0" xfId="2" applyNumberFormat="1" applyFont="1" applyFill="1" applyBorder="1" applyAlignment="1">
      <alignment horizontal="right" vertical="center" wrapText="1"/>
    </xf>
    <xf numFmtId="169" fontId="7" fillId="5" borderId="12" xfId="0" applyNumberFormat="1" applyFont="1" applyFill="1" applyBorder="1" applyAlignment="1">
      <alignment horizontal="right" wrapText="1"/>
    </xf>
    <xf numFmtId="169" fontId="19" fillId="0" borderId="0" xfId="1" applyNumberFormat="1" applyFont="1" applyBorder="1" applyAlignment="1">
      <alignment horizontal="right" wrapText="1"/>
    </xf>
    <xf numFmtId="169" fontId="8" fillId="0" borderId="0" xfId="1" applyNumberFormat="1" applyFont="1" applyFill="1" applyAlignment="1">
      <alignment horizontal="right" vertical="center" wrapText="1"/>
    </xf>
    <xf numFmtId="169" fontId="8" fillId="0" borderId="0" xfId="1" applyNumberFormat="1" applyFont="1" applyFill="1" applyBorder="1" applyAlignment="1">
      <alignment horizontal="right" vertical="center" wrapText="1"/>
    </xf>
    <xf numFmtId="169" fontId="19" fillId="4" borderId="0" xfId="0" applyNumberFormat="1" applyFont="1" applyFill="1" applyAlignment="1">
      <alignment horizontal="right" vertical="center" wrapText="1"/>
    </xf>
    <xf numFmtId="168" fontId="0" fillId="0" borderId="0" xfId="0" applyNumberFormat="1"/>
    <xf numFmtId="168" fontId="19" fillId="0" borderId="0" xfId="1" applyNumberFormat="1" applyFont="1" applyFill="1" applyAlignment="1">
      <alignment horizontal="right" vertical="center"/>
    </xf>
    <xf numFmtId="168" fontId="19" fillId="4" borderId="0" xfId="0" applyNumberFormat="1" applyFont="1" applyFill="1" applyAlignment="1">
      <alignment horizontal="right" wrapText="1"/>
    </xf>
    <xf numFmtId="168" fontId="30" fillId="0" borderId="0" xfId="1" applyNumberFormat="1" applyFont="1" applyAlignment="1">
      <alignment horizontal="right" vertical="center"/>
    </xf>
    <xf numFmtId="168" fontId="30" fillId="4" borderId="0" xfId="0" applyNumberFormat="1" applyFont="1" applyFill="1" applyAlignment="1">
      <alignment horizontal="right" vertical="center"/>
    </xf>
    <xf numFmtId="168" fontId="30" fillId="4" borderId="0" xfId="1" applyNumberFormat="1" applyFont="1" applyFill="1" applyAlignment="1">
      <alignment horizontal="right" vertical="center"/>
    </xf>
    <xf numFmtId="178" fontId="8" fillId="0" borderId="0" xfId="0" applyNumberFormat="1" applyFont="1" applyAlignment="1">
      <alignment vertical="center"/>
    </xf>
    <xf numFmtId="165" fontId="19" fillId="0" borderId="0" xfId="0" applyNumberFormat="1" applyFont="1" applyAlignment="1">
      <alignment vertical="center" wrapText="1"/>
    </xf>
    <xf numFmtId="167" fontId="19" fillId="0" borderId="0" xfId="13" applyNumberFormat="1" applyFont="1" applyAlignment="1">
      <alignment horizontal="center" vertical="center"/>
    </xf>
    <xf numFmtId="177" fontId="19" fillId="0" borderId="0" xfId="13" applyNumberFormat="1" applyFont="1" applyAlignment="1">
      <alignment horizontal="center" vertical="center"/>
    </xf>
    <xf numFmtId="0" fontId="12" fillId="5" borderId="0" xfId="0" quotePrefix="1" applyFont="1" applyFill="1" applyAlignment="1">
      <alignment horizontal="center" vertical="center"/>
    </xf>
    <xf numFmtId="167" fontId="12" fillId="5" borderId="0" xfId="13" applyNumberFormat="1" applyFont="1" applyFill="1" applyAlignment="1">
      <alignment horizontal="center" vertical="center"/>
    </xf>
    <xf numFmtId="177" fontId="12" fillId="5" borderId="0" xfId="13" applyNumberFormat="1" applyFont="1" applyFill="1" applyAlignment="1">
      <alignment horizontal="center" vertical="center"/>
    </xf>
    <xf numFmtId="0" fontId="12" fillId="5" borderId="0" xfId="0" applyFont="1" applyFill="1" applyAlignment="1">
      <alignment horizontal="center" vertical="center"/>
    </xf>
    <xf numFmtId="167" fontId="12" fillId="5" borderId="0" xfId="0" applyNumberFormat="1" applyFont="1" applyFill="1" applyAlignment="1">
      <alignment horizontal="center" vertical="center"/>
    </xf>
    <xf numFmtId="167" fontId="12" fillId="5" borderId="0" xfId="13" quotePrefix="1" applyNumberFormat="1" applyFont="1" applyFill="1" applyAlignment="1">
      <alignment horizontal="center" vertical="center"/>
    </xf>
    <xf numFmtId="177" fontId="12" fillId="5" borderId="0" xfId="13" quotePrefix="1" applyNumberFormat="1" applyFont="1" applyFill="1" applyAlignment="1">
      <alignment horizontal="center" vertical="center"/>
    </xf>
    <xf numFmtId="0" fontId="13" fillId="5" borderId="0" xfId="0" applyFont="1" applyFill="1" applyAlignment="1">
      <alignment horizontal="left" vertical="center"/>
    </xf>
    <xf numFmtId="167" fontId="13" fillId="5" borderId="0" xfId="13" applyNumberFormat="1" applyFont="1" applyFill="1" applyAlignment="1">
      <alignment horizontal="center" vertical="center"/>
    </xf>
    <xf numFmtId="0" fontId="19" fillId="0" borderId="14" xfId="0" applyFont="1" applyBorder="1" applyAlignment="1">
      <alignment horizontal="left" vertical="center"/>
    </xf>
    <xf numFmtId="167" fontId="19" fillId="0" borderId="15" xfId="13" applyNumberFormat="1" applyFont="1" applyBorder="1" applyAlignment="1">
      <alignment horizontal="center" vertical="center"/>
    </xf>
    <xf numFmtId="167" fontId="19" fillId="0" borderId="16" xfId="13" applyNumberFormat="1" applyFont="1" applyBorder="1" applyAlignment="1">
      <alignment horizontal="center" vertical="center"/>
    </xf>
    <xf numFmtId="0" fontId="19" fillId="0" borderId="17" xfId="0" applyFont="1" applyBorder="1" applyAlignment="1">
      <alignment horizontal="left" vertical="center"/>
    </xf>
    <xf numFmtId="167" fontId="19" fillId="0" borderId="18" xfId="13" applyNumberFormat="1" applyFont="1" applyBorder="1" applyAlignment="1">
      <alignment horizontal="center" vertical="center"/>
    </xf>
    <xf numFmtId="167" fontId="19" fillId="0" borderId="19" xfId="13" applyNumberFormat="1" applyFont="1" applyBorder="1" applyAlignment="1">
      <alignment horizontal="center" vertical="center"/>
    </xf>
    <xf numFmtId="0" fontId="19" fillId="0" borderId="20" xfId="0" applyFont="1" applyBorder="1" applyAlignment="1">
      <alignment horizontal="left" vertical="center"/>
    </xf>
    <xf numFmtId="167" fontId="19" fillId="0" borderId="0" xfId="13" applyNumberFormat="1" applyFont="1" applyBorder="1" applyAlignment="1">
      <alignment horizontal="center" vertical="center"/>
    </xf>
    <xf numFmtId="167" fontId="19" fillId="0" borderId="21" xfId="13" applyNumberFormat="1" applyFont="1" applyBorder="1" applyAlignment="1">
      <alignment horizontal="center" vertical="center"/>
    </xf>
    <xf numFmtId="9" fontId="19" fillId="0" borderId="15" xfId="2" applyFont="1" applyFill="1" applyBorder="1" applyAlignment="1">
      <alignment horizontal="center" vertical="center"/>
    </xf>
    <xf numFmtId="9" fontId="19" fillId="0" borderId="16" xfId="2" applyFont="1" applyFill="1" applyBorder="1" applyAlignment="1">
      <alignment horizontal="center" vertical="center"/>
    </xf>
    <xf numFmtId="9" fontId="19" fillId="0" borderId="0" xfId="2" applyFont="1" applyFill="1" applyBorder="1" applyAlignment="1">
      <alignment horizontal="center" vertical="center"/>
    </xf>
    <xf numFmtId="9" fontId="19" fillId="0" borderId="21" xfId="2" applyFont="1" applyFill="1" applyBorder="1" applyAlignment="1">
      <alignment horizontal="center" vertical="center"/>
    </xf>
    <xf numFmtId="9" fontId="19" fillId="0" borderId="18" xfId="2" applyFont="1" applyFill="1" applyBorder="1" applyAlignment="1">
      <alignment horizontal="center" vertical="center"/>
    </xf>
    <xf numFmtId="9" fontId="19" fillId="0" borderId="19" xfId="2" applyFont="1" applyFill="1" applyBorder="1" applyAlignment="1">
      <alignment horizontal="center" vertical="center"/>
    </xf>
    <xf numFmtId="9" fontId="19" fillId="0" borderId="0" xfId="2" applyFont="1" applyFill="1" applyAlignment="1">
      <alignment horizontal="center" vertical="center"/>
    </xf>
    <xf numFmtId="169" fontId="19" fillId="3" borderId="0" xfId="1" quotePrefix="1" applyNumberFormat="1" applyFont="1" applyFill="1" applyAlignment="1">
      <alignment horizontal="right" vertical="center" wrapText="1"/>
    </xf>
    <xf numFmtId="167" fontId="8" fillId="0" borderId="0" xfId="0" applyNumberFormat="1" applyFont="1" applyAlignment="1">
      <alignment horizontal="center" vertical="center"/>
    </xf>
    <xf numFmtId="0" fontId="7" fillId="2" borderId="10" xfId="0" applyFont="1" applyFill="1" applyBorder="1" applyAlignment="1">
      <alignment horizontal="center" vertical="center" wrapText="1"/>
    </xf>
    <xf numFmtId="0" fontId="35" fillId="0" borderId="0" xfId="0" applyFont="1"/>
    <xf numFmtId="0" fontId="35" fillId="0" borderId="0" xfId="0" applyFont="1" applyAlignment="1">
      <alignment horizontal="center"/>
    </xf>
    <xf numFmtId="167" fontId="35" fillId="0" borderId="0" xfId="0" applyNumberFormat="1" applyFont="1"/>
    <xf numFmtId="0" fontId="36" fillId="2" borderId="0" xfId="0" applyFont="1" applyFill="1"/>
    <xf numFmtId="0" fontId="36" fillId="2" borderId="0" xfId="0" applyFont="1" applyFill="1" applyAlignment="1">
      <alignment horizontal="center"/>
    </xf>
    <xf numFmtId="0" fontId="36" fillId="5" borderId="0" xfId="0" applyFont="1" applyFill="1"/>
    <xf numFmtId="0" fontId="36" fillId="5" borderId="0" xfId="0" applyFont="1" applyFill="1" applyAlignment="1">
      <alignment horizontal="center"/>
    </xf>
    <xf numFmtId="167" fontId="36" fillId="5" borderId="0" xfId="0" applyNumberFormat="1" applyFont="1" applyFill="1" applyAlignment="1">
      <alignment horizontal="center"/>
    </xf>
    <xf numFmtId="0" fontId="36" fillId="6" borderId="0" xfId="0" applyFont="1" applyFill="1"/>
    <xf numFmtId="0" fontId="36" fillId="6" borderId="0" xfId="0" applyFont="1" applyFill="1" applyAlignment="1">
      <alignment horizontal="center"/>
    </xf>
    <xf numFmtId="167" fontId="36" fillId="6" borderId="0" xfId="0" applyNumberFormat="1" applyFont="1" applyFill="1" applyAlignment="1">
      <alignment horizontal="center"/>
    </xf>
    <xf numFmtId="0" fontId="37" fillId="0" borderId="0" xfId="0" applyFont="1" applyAlignment="1">
      <alignment horizontal="left" indent="1"/>
    </xf>
    <xf numFmtId="0" fontId="37" fillId="0" borderId="0" xfId="0" applyFont="1" applyAlignment="1">
      <alignment horizontal="center"/>
    </xf>
    <xf numFmtId="167" fontId="37" fillId="0" borderId="0" xfId="0" applyNumberFormat="1" applyFont="1" applyAlignment="1">
      <alignment horizontal="center"/>
    </xf>
    <xf numFmtId="0" fontId="35" fillId="0" borderId="0" xfId="0" applyFont="1" applyAlignment="1">
      <alignment horizontal="left" indent="2"/>
    </xf>
    <xf numFmtId="167" fontId="35" fillId="0" borderId="0" xfId="0" applyNumberFormat="1" applyFont="1" applyAlignment="1">
      <alignment horizontal="center"/>
    </xf>
    <xf numFmtId="0" fontId="35" fillId="0" borderId="0" xfId="0" quotePrefix="1" applyFont="1" applyAlignment="1">
      <alignment horizontal="left" indent="2"/>
    </xf>
    <xf numFmtId="0" fontId="35" fillId="0" borderId="0" xfId="0" quotePrefix="1" applyFont="1" applyAlignment="1">
      <alignment horizontal="center"/>
    </xf>
    <xf numFmtId="0" fontId="38" fillId="0" borderId="0" xfId="0" applyFont="1" applyAlignment="1">
      <alignment horizontal="center"/>
    </xf>
    <xf numFmtId="0" fontId="35" fillId="0" borderId="18" xfId="0" applyFont="1" applyBorder="1" applyAlignment="1">
      <alignment horizontal="left" indent="2"/>
    </xf>
    <xf numFmtId="0" fontId="35" fillId="0" borderId="18" xfId="0" applyFont="1" applyBorder="1" applyAlignment="1">
      <alignment horizontal="center"/>
    </xf>
    <xf numFmtId="167" fontId="35" fillId="0" borderId="18" xfId="0" applyNumberFormat="1" applyFont="1" applyBorder="1" applyAlignment="1">
      <alignment horizontal="center"/>
    </xf>
    <xf numFmtId="9" fontId="35" fillId="0" borderId="0" xfId="2" applyFont="1"/>
    <xf numFmtId="167" fontId="34" fillId="0" borderId="0" xfId="0" applyNumberFormat="1" applyFont="1" applyAlignment="1">
      <alignment horizontal="center" wrapText="1"/>
    </xf>
    <xf numFmtId="0" fontId="7" fillId="2" borderId="0" xfId="0" applyFont="1" applyFill="1" applyAlignment="1">
      <alignment horizontal="left" vertical="center" wrapText="1"/>
    </xf>
    <xf numFmtId="0" fontId="7" fillId="2" borderId="0" xfId="0" applyFont="1" applyFill="1" applyAlignment="1">
      <alignment horizontal="right" vertical="center" wrapText="1"/>
    </xf>
    <xf numFmtId="0" fontId="39" fillId="2" borderId="0" xfId="0" applyFont="1" applyFill="1"/>
    <xf numFmtId="0" fontId="39" fillId="2" borderId="0" xfId="0" applyFont="1" applyFill="1" applyAlignment="1">
      <alignment horizontal="center"/>
    </xf>
    <xf numFmtId="0" fontId="7" fillId="2" borderId="18" xfId="0" applyFont="1" applyFill="1" applyBorder="1" applyAlignment="1">
      <alignment horizontal="left" vertical="center" wrapText="1"/>
    </xf>
    <xf numFmtId="0" fontId="7" fillId="2" borderId="18" xfId="0" applyFont="1" applyFill="1" applyBorder="1" applyAlignment="1">
      <alignment horizontal="right" vertical="center" wrapText="1"/>
    </xf>
    <xf numFmtId="0" fontId="12" fillId="2" borderId="22" xfId="0" applyFont="1" applyFill="1" applyBorder="1" applyAlignment="1">
      <alignment vertical="center"/>
    </xf>
    <xf numFmtId="0" fontId="12" fillId="2" borderId="22" xfId="0" applyFont="1" applyFill="1" applyBorder="1" applyAlignment="1">
      <alignment horizontal="center" vertical="center"/>
    </xf>
    <xf numFmtId="0" fontId="12" fillId="5" borderId="12" xfId="0" applyFont="1" applyFill="1" applyBorder="1" applyAlignment="1">
      <alignment vertical="center"/>
    </xf>
    <xf numFmtId="0" fontId="13" fillId="5" borderId="12" xfId="0" applyFont="1" applyFill="1" applyBorder="1" applyAlignment="1">
      <alignment vertical="center"/>
    </xf>
    <xf numFmtId="168" fontId="13" fillId="5" borderId="12" xfId="1" applyNumberFormat="1" applyFont="1" applyFill="1" applyBorder="1" applyAlignment="1">
      <alignment vertical="center"/>
    </xf>
    <xf numFmtId="168" fontId="8" fillId="0" borderId="0" xfId="1" applyNumberFormat="1" applyFont="1" applyAlignment="1">
      <alignment vertical="center"/>
    </xf>
    <xf numFmtId="177" fontId="19" fillId="0" borderId="0" xfId="0" applyNumberFormat="1" applyFont="1" applyAlignment="1">
      <alignment horizontal="center" vertical="center" wrapText="1"/>
    </xf>
    <xf numFmtId="0" fontId="7" fillId="5" borderId="12" xfId="0" applyFont="1" applyFill="1" applyBorder="1" applyAlignment="1">
      <alignment horizontal="center" vertical="center" wrapText="1"/>
    </xf>
    <xf numFmtId="10" fontId="7" fillId="5" borderId="12" xfId="0" applyNumberFormat="1" applyFont="1" applyFill="1" applyBorder="1" applyAlignment="1">
      <alignment horizontal="center" vertical="center" wrapText="1"/>
    </xf>
    <xf numFmtId="167" fontId="7" fillId="5" borderId="12" xfId="0" applyNumberFormat="1" applyFont="1" applyFill="1" applyBorder="1" applyAlignment="1">
      <alignment horizontal="center" vertical="center" wrapText="1"/>
    </xf>
    <xf numFmtId="0" fontId="21" fillId="8" borderId="5" xfId="0" applyFont="1" applyFill="1" applyBorder="1" applyAlignment="1">
      <alignment horizontal="center" vertical="center" wrapText="1"/>
    </xf>
    <xf numFmtId="0" fontId="19" fillId="8" borderId="0" xfId="0" applyFont="1" applyFill="1" applyAlignment="1">
      <alignment horizontal="center" vertical="center" wrapText="1"/>
    </xf>
    <xf numFmtId="0" fontId="19" fillId="8" borderId="0" xfId="0" quotePrefix="1" applyFont="1" applyFill="1" applyAlignment="1">
      <alignment horizontal="center" vertical="center" wrapText="1"/>
    </xf>
    <xf numFmtId="4" fontId="19" fillId="8" borderId="0" xfId="0" quotePrefix="1" applyNumberFormat="1" applyFont="1" applyFill="1" applyAlignment="1">
      <alignment horizontal="center" vertical="center" wrapText="1"/>
    </xf>
    <xf numFmtId="4" fontId="21" fillId="8" borderId="6" xfId="0" quotePrefix="1" applyNumberFormat="1" applyFont="1" applyFill="1" applyBorder="1" applyAlignment="1">
      <alignment horizontal="center" vertical="center" wrapText="1"/>
    </xf>
    <xf numFmtId="4" fontId="21" fillId="0" borderId="6" xfId="0" quotePrefix="1" applyNumberFormat="1" applyFont="1" applyBorder="1" applyAlignment="1">
      <alignment horizontal="center" vertical="center" wrapText="1"/>
    </xf>
    <xf numFmtId="0" fontId="21" fillId="8" borderId="7"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8" xfId="0" quotePrefix="1" applyFont="1" applyFill="1" applyBorder="1" applyAlignment="1">
      <alignment horizontal="center" vertical="center" wrapText="1"/>
    </xf>
    <xf numFmtId="4" fontId="19" fillId="8" borderId="8" xfId="0" quotePrefix="1" applyNumberFormat="1" applyFont="1" applyFill="1" applyBorder="1" applyAlignment="1">
      <alignment horizontal="center" vertical="center" wrapText="1"/>
    </xf>
    <xf numFmtId="4" fontId="21" fillId="8" borderId="9" xfId="0" quotePrefix="1" applyNumberFormat="1" applyFont="1" applyFill="1" applyBorder="1" applyAlignment="1">
      <alignment horizontal="center" vertical="center" wrapText="1"/>
    </xf>
    <xf numFmtId="0" fontId="20" fillId="0" borderId="0" xfId="0" applyFont="1" applyAlignment="1">
      <alignment horizontal="left" vertical="center" wrapText="1"/>
    </xf>
    <xf numFmtId="0" fontId="12" fillId="2" borderId="10" xfId="0" applyFont="1" applyFill="1" applyBorder="1" applyAlignment="1">
      <alignment horizontal="center" vertical="center"/>
    </xf>
    <xf numFmtId="0" fontId="8" fillId="0" borderId="23" xfId="0" applyFont="1" applyBorder="1" applyAlignment="1">
      <alignment vertical="center"/>
    </xf>
    <xf numFmtId="0" fontId="13" fillId="5" borderId="24" xfId="0" applyFont="1" applyFill="1" applyBorder="1" applyAlignment="1">
      <alignment horizontal="left" vertical="center"/>
    </xf>
    <xf numFmtId="167" fontId="13" fillId="5" borderId="25" xfId="13" applyNumberFormat="1" applyFont="1" applyFill="1" applyBorder="1" applyAlignment="1">
      <alignment horizontal="center" vertical="center"/>
    </xf>
    <xf numFmtId="0" fontId="12" fillId="2" borderId="26" xfId="0" applyFont="1" applyFill="1" applyBorder="1" applyAlignment="1">
      <alignment horizontal="center" vertical="center"/>
    </xf>
    <xf numFmtId="9" fontId="13" fillId="5" borderId="24" xfId="2" applyFont="1" applyFill="1" applyBorder="1" applyAlignment="1">
      <alignment horizontal="center" vertical="center"/>
    </xf>
    <xf numFmtId="14" fontId="7" fillId="2" borderId="1" xfId="0" quotePrefix="1" applyNumberFormat="1" applyFont="1" applyFill="1" applyBorder="1" applyAlignment="1">
      <alignment horizontal="right" vertical="center" wrapText="1"/>
    </xf>
    <xf numFmtId="165" fontId="12" fillId="5" borderId="0" xfId="0" applyNumberFormat="1" applyFont="1" applyFill="1" applyAlignment="1">
      <alignment horizontal="right" vertical="center" wrapText="1"/>
    </xf>
    <xf numFmtId="0" fontId="8" fillId="0" borderId="0" xfId="0" applyFont="1" applyAlignment="1">
      <alignment horizontal="right" vertical="center"/>
    </xf>
    <xf numFmtId="0" fontId="19" fillId="0" borderId="0" xfId="0" applyFont="1" applyAlignment="1">
      <alignment horizontal="right" vertical="center"/>
    </xf>
    <xf numFmtId="165" fontId="21" fillId="0" borderId="0" xfId="0" applyNumberFormat="1" applyFont="1" applyAlignment="1">
      <alignment horizontal="right" vertical="center" wrapText="1"/>
    </xf>
    <xf numFmtId="165" fontId="7" fillId="5" borderId="12" xfId="0" applyNumberFormat="1" applyFont="1" applyFill="1" applyBorder="1" applyAlignment="1">
      <alignment horizontal="right" vertical="center" wrapText="1"/>
    </xf>
    <xf numFmtId="0" fontId="19" fillId="0" borderId="0" xfId="0" quotePrefix="1" applyFont="1" applyAlignment="1">
      <alignment horizontal="right" vertical="center" wrapText="1"/>
    </xf>
    <xf numFmtId="165" fontId="19" fillId="0" borderId="0" xfId="0" quotePrefix="1" applyNumberFormat="1" applyFont="1" applyAlignment="1">
      <alignment horizontal="right" vertical="center" wrapText="1"/>
    </xf>
    <xf numFmtId="165" fontId="12" fillId="5" borderId="0" xfId="0" applyNumberFormat="1" applyFont="1" applyFill="1" applyAlignment="1">
      <alignment horizontal="right" wrapText="1"/>
    </xf>
    <xf numFmtId="165" fontId="21" fillId="0" borderId="0" xfId="0" applyNumberFormat="1" applyFont="1" applyAlignment="1">
      <alignment horizontal="right" wrapText="1"/>
    </xf>
    <xf numFmtId="165" fontId="19" fillId="4" borderId="0" xfId="0" applyNumberFormat="1" applyFont="1" applyFill="1" applyAlignment="1">
      <alignment horizontal="right" wrapText="1"/>
    </xf>
    <xf numFmtId="165" fontId="7" fillId="2" borderId="1" xfId="0" applyNumberFormat="1" applyFont="1" applyFill="1" applyBorder="1" applyAlignment="1">
      <alignment horizontal="right" wrapText="1"/>
    </xf>
    <xf numFmtId="165" fontId="19" fillId="4" borderId="0" xfId="0" applyNumberFormat="1" applyFont="1" applyFill="1" applyAlignment="1">
      <alignment wrapText="1"/>
    </xf>
    <xf numFmtId="165" fontId="19" fillId="0" borderId="0" xfId="0" applyNumberFormat="1" applyFont="1" applyAlignment="1">
      <alignment wrapText="1"/>
    </xf>
    <xf numFmtId="168" fontId="19" fillId="0" borderId="0" xfId="0" quotePrefix="1" applyNumberFormat="1" applyFont="1" applyAlignment="1">
      <alignment horizontal="right" vertical="center"/>
    </xf>
    <xf numFmtId="168" fontId="19" fillId="0" borderId="0" xfId="1" quotePrefix="1" applyNumberFormat="1" applyFont="1" applyFill="1" applyAlignment="1">
      <alignment horizontal="right" vertical="center"/>
    </xf>
    <xf numFmtId="0" fontId="21" fillId="0" borderId="0" xfId="0" applyFont="1"/>
    <xf numFmtId="167" fontId="7" fillId="2" borderId="1" xfId="0" applyNumberFormat="1" applyFont="1" applyFill="1" applyBorder="1" applyAlignment="1">
      <alignment horizontal="right" vertical="center" wrapText="1"/>
    </xf>
    <xf numFmtId="0" fontId="19" fillId="0" borderId="0" xfId="0" applyFont="1" applyAlignment="1">
      <alignment horizontal="center" wrapText="1"/>
    </xf>
    <xf numFmtId="179" fontId="19" fillId="0" borderId="0" xfId="0" applyNumberFormat="1" applyFont="1" applyAlignment="1">
      <alignment horizontal="center" wrapText="1"/>
    </xf>
    <xf numFmtId="167" fontId="12" fillId="5" borderId="0" xfId="0" applyNumberFormat="1" applyFont="1" applyFill="1" applyAlignment="1">
      <alignment horizontal="righ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wrapText="1"/>
    </xf>
    <xf numFmtId="0" fontId="19" fillId="0" borderId="0" xfId="0" applyFont="1" applyAlignment="1">
      <alignment horizontal="left" wrapText="1"/>
    </xf>
    <xf numFmtId="14" fontId="7" fillId="2" borderId="13" xfId="0" quotePrefix="1" applyNumberFormat="1" applyFont="1" applyFill="1" applyBorder="1" applyAlignment="1">
      <alignment horizontal="center" wrapText="1"/>
    </xf>
    <xf numFmtId="0" fontId="12" fillId="2" borderId="13" xfId="0" applyFont="1" applyFill="1" applyBorder="1" applyAlignment="1">
      <alignment horizontal="center"/>
    </xf>
  </cellXfs>
  <cellStyles count="14">
    <cellStyle name="?餡_x000c_k?_x000d_^黇_x0001_??_x0007__x0001__x0001_" xfId="5" xr:uid="{C64E064B-485F-4E9B-923F-BB966C35281B}"/>
    <cellStyle name="?餡_x000c_k?_x000d_^黇_x0001_??_x0007__x0001__x0001_ 2" xfId="6" xr:uid="{ECF3D20F-74B9-43A6-BD01-91810238FE11}"/>
    <cellStyle name="Comma" xfId="1" builtinId="3"/>
    <cellStyle name="Currency" xfId="11" builtinId="4"/>
    <cellStyle name="Normal" xfId="0" builtinId="0"/>
    <cellStyle name="Normal 11 5 4" xfId="8" xr:uid="{C8D25CB3-9CB0-4B91-83B0-F784C21434A5}"/>
    <cellStyle name="Normal 13" xfId="9" xr:uid="{30C13446-077B-413F-9CC6-ACC403079254}"/>
    <cellStyle name="Normal 2" xfId="3" xr:uid="{E5943EE4-AC6F-445F-B86B-8BD26E5996FC}"/>
    <cellStyle name="Percent" xfId="2" builtinId="5"/>
    <cellStyle name="Separador de milhares 10" xfId="7" xr:uid="{125EA90E-0CC7-4BFB-B166-743967E78F7D}"/>
    <cellStyle name="Separador de milhares 18" xfId="4" xr:uid="{D7315CF5-1EEB-4506-A7AD-AB8CD19F8D14}"/>
    <cellStyle name="Vírgula 10" xfId="12" xr:uid="{24ECA6C9-C669-4546-8A0E-2E6098BA0A83}"/>
    <cellStyle name="Vírgula 2" xfId="10" xr:uid="{A77FD796-4F22-48E6-832E-E6AC1AAA4EAC}"/>
    <cellStyle name="Vírgula 2 2" xfId="13" xr:uid="{E4C2451C-0B48-42FE-842D-D00B58011E9E}"/>
  </cellStyles>
  <dxfs count="0"/>
  <tableStyles count="0" defaultTableStyle="TableStyleMedium2" defaultPivotStyle="PivotStyleLight16"/>
  <colors>
    <mruColors>
      <color rgb="FF26395F"/>
      <color rgb="FF1E4173"/>
      <color rgb="FFF2F2F2"/>
      <color rgb="FFEC622A"/>
      <color rgb="FF5B00C2"/>
      <color rgb="FF5979F2"/>
      <color rgb="FF3980FF"/>
      <color rgb="FF0081FF"/>
      <color rgb="FFFE6F03"/>
      <color rgb="FF3465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Indebtedness!$C$24</c:f>
              <c:strCache>
                <c:ptCount val="1"/>
                <c:pt idx="0">
                  <c:v>Consolidated 
Amortization</c:v>
                </c:pt>
              </c:strCache>
            </c:strRef>
          </c:tx>
          <c:spPr>
            <a:solidFill>
              <a:srgbClr val="26395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Indebtedness!$B$25:$B$36</c:f>
              <c:strCache>
                <c:ptCount val="12"/>
                <c:pt idx="0">
                  <c:v>2023 </c:v>
                </c:pt>
                <c:pt idx="1">
                  <c:v>2024 </c:v>
                </c:pt>
                <c:pt idx="2">
                  <c:v>2025 </c:v>
                </c:pt>
                <c:pt idx="3">
                  <c:v>2026 </c:v>
                </c:pt>
                <c:pt idx="4">
                  <c:v>2027 </c:v>
                </c:pt>
                <c:pt idx="5">
                  <c:v>2028 </c:v>
                </c:pt>
                <c:pt idx="6">
                  <c:v>2029 </c:v>
                </c:pt>
                <c:pt idx="7">
                  <c:v>2030 </c:v>
                </c:pt>
                <c:pt idx="8">
                  <c:v>2031 </c:v>
                </c:pt>
                <c:pt idx="9">
                  <c:v>2032 </c:v>
                </c:pt>
                <c:pt idx="10">
                  <c:v>2033 </c:v>
                </c:pt>
                <c:pt idx="11">
                  <c:v>2034 +</c:v>
                </c:pt>
              </c:strCache>
            </c:strRef>
          </c:cat>
          <c:val>
            <c:numRef>
              <c:f>Indebtedness!$C$25:$C$36</c:f>
              <c:numCache>
                <c:formatCode>_-* #,##0.0_-;\-* #,##0.0_-;_-* "-"??_-;_-@_-</c:formatCode>
                <c:ptCount val="12"/>
                <c:pt idx="0">
                  <c:v>601.22202060264988</c:v>
                </c:pt>
                <c:pt idx="1">
                  <c:v>1839.3734544210079</c:v>
                </c:pt>
                <c:pt idx="2">
                  <c:v>1156.8666832930533</c:v>
                </c:pt>
                <c:pt idx="3">
                  <c:v>578.68052757127975</c:v>
                </c:pt>
                <c:pt idx="4">
                  <c:v>650.97039060704572</c:v>
                </c:pt>
                <c:pt idx="5">
                  <c:v>669.15704314207801</c:v>
                </c:pt>
                <c:pt idx="6">
                  <c:v>694.97882670324839</c:v>
                </c:pt>
                <c:pt idx="7">
                  <c:v>309.72861545511586</c:v>
                </c:pt>
                <c:pt idx="8">
                  <c:v>297.04700516489282</c:v>
                </c:pt>
                <c:pt idx="9">
                  <c:v>313.29462313522282</c:v>
                </c:pt>
                <c:pt idx="10">
                  <c:v>282.86641586931745</c:v>
                </c:pt>
                <c:pt idx="11">
                  <c:v>712.53293615703376</c:v>
                </c:pt>
              </c:numCache>
            </c:numRef>
          </c:val>
          <c:extLst>
            <c:ext xmlns:c16="http://schemas.microsoft.com/office/drawing/2014/chart" uri="{C3380CC4-5D6E-409C-BE32-E72D297353CC}">
              <c16:uniqueId val="{00000000-2894-476D-A2FB-23264D734E6B}"/>
            </c:ext>
          </c:extLst>
        </c:ser>
        <c:dLbls>
          <c:showLegendKey val="0"/>
          <c:showVal val="0"/>
          <c:showCatName val="0"/>
          <c:showSerName val="0"/>
          <c:showPercent val="0"/>
          <c:showBubbleSize val="0"/>
        </c:dLbls>
        <c:gapWidth val="14"/>
        <c:overlap val="100"/>
        <c:axId val="2013929695"/>
        <c:axId val="984397984"/>
        <c:extLst>
          <c:ext xmlns:c15="http://schemas.microsoft.com/office/drawing/2012/chart" uri="{02D57815-91ED-43cb-92C2-25804820EDAC}">
            <c15:filteredBarSeries>
              <c15:ser>
                <c:idx val="1"/>
                <c:order val="1"/>
                <c:tx>
                  <c:strRef>
                    <c:extLst>
                      <c:ext uri="{02D57815-91ED-43cb-92C2-25804820EDAC}">
                        <c15:formulaRef>
                          <c15:sqref>Endividamento!#REF!</c15:sqref>
                        </c15:formulaRef>
                      </c:ext>
                    </c:extLst>
                    <c:strCache>
                      <c:ptCount val="1"/>
                      <c:pt idx="0">
                        <c:v>#REF!</c:v>
                      </c:pt>
                    </c:strCache>
                  </c:strRef>
                </c:tx>
                <c:spPr>
                  <a:solidFill>
                    <a:schemeClr val="accent2"/>
                  </a:solidFill>
                  <a:ln>
                    <a:noFill/>
                  </a:ln>
                  <a:effectLst/>
                </c:spPr>
                <c:invertIfNegative val="0"/>
                <c:cat>
                  <c:strRef>
                    <c:extLst>
                      <c:ext uri="{02D57815-91ED-43cb-92C2-25804820EDAC}">
                        <c15:formulaRef>
                          <c15:sqref>Indebtedness!$B$25:$B$36</c15:sqref>
                        </c15:formulaRef>
                      </c:ext>
                    </c:extLst>
                    <c:strCache>
                      <c:ptCount val="12"/>
                      <c:pt idx="0">
                        <c:v>2023 </c:v>
                      </c:pt>
                      <c:pt idx="1">
                        <c:v>2024 </c:v>
                      </c:pt>
                      <c:pt idx="2">
                        <c:v>2025 </c:v>
                      </c:pt>
                      <c:pt idx="3">
                        <c:v>2026 </c:v>
                      </c:pt>
                      <c:pt idx="4">
                        <c:v>2027 </c:v>
                      </c:pt>
                      <c:pt idx="5">
                        <c:v>2028 </c:v>
                      </c:pt>
                      <c:pt idx="6">
                        <c:v>2029 </c:v>
                      </c:pt>
                      <c:pt idx="7">
                        <c:v>2030 </c:v>
                      </c:pt>
                      <c:pt idx="8">
                        <c:v>2031 </c:v>
                      </c:pt>
                      <c:pt idx="9">
                        <c:v>2032 </c:v>
                      </c:pt>
                      <c:pt idx="10">
                        <c:v>2033 </c:v>
                      </c:pt>
                      <c:pt idx="11">
                        <c:v>2034 +</c:v>
                      </c:pt>
                    </c:strCache>
                  </c:strRef>
                </c:cat>
                <c:val>
                  <c:numRef>
                    <c:extLst>
                      <c:ext uri="{02D57815-91ED-43cb-92C2-25804820EDAC}">
                        <c15:formulaRef>
                          <c15:sqref>Endividamento!#REF!</c15:sqref>
                        </c15:formulaRef>
                      </c:ext>
                    </c:extLst>
                    <c:numCache>
                      <c:formatCode>General</c:formatCode>
                      <c:ptCount val="1"/>
                      <c:pt idx="0">
                        <c:v>1</c:v>
                      </c:pt>
                    </c:numCache>
                  </c:numRef>
                </c:val>
                <c:extLst>
                  <c:ext xmlns:c16="http://schemas.microsoft.com/office/drawing/2014/chart" uri="{C3380CC4-5D6E-409C-BE32-E72D297353CC}">
                    <c16:uniqueId val="{00000001-2894-476D-A2FB-23264D734E6B}"/>
                  </c:ext>
                </c:extLst>
              </c15:ser>
            </c15:filteredBarSeries>
          </c:ext>
        </c:extLst>
      </c:barChart>
      <c:catAx>
        <c:axId val="2013929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6395F"/>
                </a:solidFill>
                <a:latin typeface="+mn-lt"/>
                <a:ea typeface="+mn-ea"/>
                <a:cs typeface="+mn-cs"/>
              </a:defRPr>
            </a:pPr>
            <a:endParaRPr lang="pt-BR"/>
          </a:p>
        </c:txPr>
        <c:crossAx val="984397984"/>
        <c:crosses val="autoZero"/>
        <c:auto val="1"/>
        <c:lblAlgn val="ctr"/>
        <c:lblOffset val="100"/>
        <c:noMultiLvlLbl val="0"/>
      </c:catAx>
      <c:valAx>
        <c:axId val="984397984"/>
        <c:scaling>
          <c:orientation val="minMax"/>
        </c:scaling>
        <c:delete val="1"/>
        <c:axPos val="l"/>
        <c:numFmt formatCode="_-* #,##0.0_-;\-* #,##0.0_-;_-* &quot;-&quot;??_-;_-@_-" sourceLinked="1"/>
        <c:majorTickMark val="none"/>
        <c:minorTickMark val="none"/>
        <c:tickLblPos val="nextTo"/>
        <c:crossAx val="20139296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rgbClr val="26395F"/>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mn-lt"/>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54428</xdr:rowOff>
    </xdr:from>
    <xdr:to>
      <xdr:col>0</xdr:col>
      <xdr:colOff>2787650</xdr:colOff>
      <xdr:row>3</xdr:row>
      <xdr:rowOff>124278</xdr:rowOff>
    </xdr:to>
    <xdr:pic>
      <xdr:nvPicPr>
        <xdr:cNvPr id="7" name="Imagem 6">
          <a:extLst>
            <a:ext uri="{FF2B5EF4-FFF2-40B4-BE49-F238E27FC236}">
              <a16:creationId xmlns:a16="http://schemas.microsoft.com/office/drawing/2014/main" id="{CAE8A58C-FA6E-4970-A863-2165936409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927" t="41928" r="32843" b="44337"/>
        <a:stretch/>
      </xdr:blipFill>
      <xdr:spPr>
        <a:xfrm>
          <a:off x="285750" y="299357"/>
          <a:ext cx="2505075" cy="5565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1626054</xdr:colOff>
      <xdr:row>3</xdr:row>
      <xdr:rowOff>84297</xdr:rowOff>
    </xdr:to>
    <xdr:pic>
      <xdr:nvPicPr>
        <xdr:cNvPr id="7" name="Imagem 6">
          <a:extLst>
            <a:ext uri="{FF2B5EF4-FFF2-40B4-BE49-F238E27FC236}">
              <a16:creationId xmlns:a16="http://schemas.microsoft.com/office/drawing/2014/main" id="{6ED050D1-837F-4137-A657-027A7846BE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9229" cy="392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1626054</xdr:colOff>
      <xdr:row>3</xdr:row>
      <xdr:rowOff>84297</xdr:rowOff>
    </xdr:to>
    <xdr:pic>
      <xdr:nvPicPr>
        <xdr:cNvPr id="4" name="Imagem 3">
          <a:extLst>
            <a:ext uri="{FF2B5EF4-FFF2-40B4-BE49-F238E27FC236}">
              <a16:creationId xmlns:a16="http://schemas.microsoft.com/office/drawing/2014/main" id="{FF2D8C8D-BCD5-41F6-AA90-044F770F09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9229" cy="3922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92529</xdr:colOff>
      <xdr:row>3</xdr:row>
      <xdr:rowOff>84297</xdr:rowOff>
    </xdr:to>
    <xdr:pic>
      <xdr:nvPicPr>
        <xdr:cNvPr id="3" name="Imagem 3">
          <a:extLst>
            <a:ext uri="{FF2B5EF4-FFF2-40B4-BE49-F238E27FC236}">
              <a16:creationId xmlns:a16="http://schemas.microsoft.com/office/drawing/2014/main" id="{1E8D36F2-7925-4543-AB93-6E65059673B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609600" y="180975"/>
          <a:ext cx="1626054" cy="389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73479</xdr:colOff>
      <xdr:row>3</xdr:row>
      <xdr:rowOff>87472</xdr:rowOff>
    </xdr:to>
    <xdr:pic>
      <xdr:nvPicPr>
        <xdr:cNvPr id="7" name="Imagem 6">
          <a:extLst>
            <a:ext uri="{FF2B5EF4-FFF2-40B4-BE49-F238E27FC236}">
              <a16:creationId xmlns:a16="http://schemas.microsoft.com/office/drawing/2014/main" id="{CDE09CF0-CBCF-4441-A50B-A2743ABBDF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349704</xdr:colOff>
      <xdr:row>3</xdr:row>
      <xdr:rowOff>84297</xdr:rowOff>
    </xdr:to>
    <xdr:pic>
      <xdr:nvPicPr>
        <xdr:cNvPr id="5" name="Imagem 4">
          <a:extLst>
            <a:ext uri="{FF2B5EF4-FFF2-40B4-BE49-F238E27FC236}">
              <a16:creationId xmlns:a16="http://schemas.microsoft.com/office/drawing/2014/main" id="{21B22889-C126-41C5-8FEF-BA0A7B5F12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692729" cy="389097"/>
    <xdr:pic>
      <xdr:nvPicPr>
        <xdr:cNvPr id="2" name="Imagem 1">
          <a:extLst>
            <a:ext uri="{FF2B5EF4-FFF2-40B4-BE49-F238E27FC236}">
              <a16:creationId xmlns:a16="http://schemas.microsoft.com/office/drawing/2014/main" id="{FAFFD60D-AEAD-4040-A309-017FD4FEF3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81000" y="152400"/>
          <a:ext cx="1692729" cy="3890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257629</xdr:colOff>
      <xdr:row>3</xdr:row>
      <xdr:rowOff>87472</xdr:rowOff>
    </xdr:to>
    <xdr:pic>
      <xdr:nvPicPr>
        <xdr:cNvPr id="4" name="Imagem 3">
          <a:extLst>
            <a:ext uri="{FF2B5EF4-FFF2-40B4-BE49-F238E27FC236}">
              <a16:creationId xmlns:a16="http://schemas.microsoft.com/office/drawing/2014/main" id="{C2622181-8E14-4AF3-8B3E-3B23317A0C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1629229</xdr:colOff>
      <xdr:row>3</xdr:row>
      <xdr:rowOff>84297</xdr:rowOff>
    </xdr:to>
    <xdr:pic>
      <xdr:nvPicPr>
        <xdr:cNvPr id="4" name="Imagem 3">
          <a:extLst>
            <a:ext uri="{FF2B5EF4-FFF2-40B4-BE49-F238E27FC236}">
              <a16:creationId xmlns:a16="http://schemas.microsoft.com/office/drawing/2014/main" id="{D78F8DF7-0124-42D7-9753-E8919B0E1B4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5125" y="150813"/>
          <a:ext cx="1626054" cy="3890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1629229</xdr:colOff>
      <xdr:row>3</xdr:row>
      <xdr:rowOff>87748</xdr:rowOff>
    </xdr:to>
    <xdr:pic>
      <xdr:nvPicPr>
        <xdr:cNvPr id="2" name="Imagem 1">
          <a:extLst>
            <a:ext uri="{FF2B5EF4-FFF2-40B4-BE49-F238E27FC236}">
              <a16:creationId xmlns:a16="http://schemas.microsoft.com/office/drawing/2014/main" id="{7DF8D6B7-B28E-44CE-9E51-42C9A6D0CA5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81000" y="152400"/>
          <a:ext cx="1626054" cy="389373"/>
        </a:xfrm>
        <a:prstGeom prst="rect">
          <a:avLst/>
        </a:prstGeom>
      </xdr:spPr>
    </xdr:pic>
    <xdr:clientData/>
  </xdr:twoCellAnchor>
  <xdr:twoCellAnchor>
    <xdr:from>
      <xdr:col>5</xdr:col>
      <xdr:colOff>378925</xdr:colOff>
      <xdr:row>20</xdr:row>
      <xdr:rowOff>144462</xdr:rowOff>
    </xdr:from>
    <xdr:to>
      <xdr:col>9</xdr:col>
      <xdr:colOff>2457450</xdr:colOff>
      <xdr:row>38</xdr:row>
      <xdr:rowOff>65112</xdr:rowOff>
    </xdr:to>
    <xdr:graphicFrame macro="">
      <xdr:nvGraphicFramePr>
        <xdr:cNvPr id="3" name="Chart 6">
          <a:extLst>
            <a:ext uri="{FF2B5EF4-FFF2-40B4-BE49-F238E27FC236}">
              <a16:creationId xmlns:a16="http://schemas.microsoft.com/office/drawing/2014/main" id="{541A8042-DB91-4A98-B4F8-050E8A679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410029</xdr:colOff>
      <xdr:row>3</xdr:row>
      <xdr:rowOff>87748</xdr:rowOff>
    </xdr:to>
    <xdr:pic>
      <xdr:nvPicPr>
        <xdr:cNvPr id="2" name="Imagem 1">
          <a:extLst>
            <a:ext uri="{FF2B5EF4-FFF2-40B4-BE49-F238E27FC236}">
              <a16:creationId xmlns:a16="http://schemas.microsoft.com/office/drawing/2014/main" id="{4A042DDF-9E07-4EBA-818B-284E9EBC40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373"/>
        </a:xfrm>
        <a:prstGeom prst="rect">
          <a:avLst/>
        </a:prstGeom>
      </xdr:spPr>
    </xdr:pic>
    <xdr:clientData/>
  </xdr:twoCellAnchor>
  <xdr:twoCellAnchor>
    <xdr:from>
      <xdr:col>1</xdr:col>
      <xdr:colOff>200025</xdr:colOff>
      <xdr:row>7</xdr:row>
      <xdr:rowOff>28575</xdr:rowOff>
    </xdr:from>
    <xdr:to>
      <xdr:col>18</xdr:col>
      <xdr:colOff>285843</xdr:colOff>
      <xdr:row>29</xdr:row>
      <xdr:rowOff>12220</xdr:rowOff>
    </xdr:to>
    <xdr:grpSp>
      <xdr:nvGrpSpPr>
        <xdr:cNvPr id="3" name="Agrupar 2">
          <a:extLst>
            <a:ext uri="{FF2B5EF4-FFF2-40B4-BE49-F238E27FC236}">
              <a16:creationId xmlns:a16="http://schemas.microsoft.com/office/drawing/2014/main" id="{C1138EF2-AC57-4395-BE39-C006730CF572}"/>
            </a:ext>
          </a:extLst>
        </xdr:cNvPr>
        <xdr:cNvGrpSpPr/>
      </xdr:nvGrpSpPr>
      <xdr:grpSpPr>
        <a:xfrm>
          <a:off x="577850" y="1092200"/>
          <a:ext cx="10937968" cy="3336445"/>
          <a:chOff x="9525" y="990600"/>
          <a:chExt cx="10449018" cy="3330095"/>
        </a:xfrm>
      </xdr:grpSpPr>
      <xdr:sp macro="" textlink="">
        <xdr:nvSpPr>
          <xdr:cNvPr id="4" name="Rectangle 37">
            <a:extLst>
              <a:ext uri="{FF2B5EF4-FFF2-40B4-BE49-F238E27FC236}">
                <a16:creationId xmlns:a16="http://schemas.microsoft.com/office/drawing/2014/main" id="{4F7BA01C-08EB-079C-5A18-8896E96017F1}"/>
              </a:ext>
            </a:extLst>
          </xdr:cNvPr>
          <xdr:cNvSpPr/>
        </xdr:nvSpPr>
        <xdr:spPr>
          <a:xfrm>
            <a:off x="3494991" y="990600"/>
            <a:ext cx="937498" cy="422075"/>
          </a:xfrm>
          <a:prstGeom prst="rect">
            <a:avLst/>
          </a:prstGeom>
          <a:solidFill>
            <a:srgbClr val="EC622A"/>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b="1">
                <a:solidFill>
                  <a:srgbClr val="FEFFFE"/>
                </a:solidFill>
                <a:latin typeface="Aeonik" panose="020B0503030300000000" pitchFamily="34" charset="0"/>
              </a:rPr>
              <a:t>Omega Energia</a:t>
            </a:r>
          </a:p>
        </xdr:txBody>
      </xdr:sp>
      <xdr:sp macro="" textlink="">
        <xdr:nvSpPr>
          <xdr:cNvPr id="5" name="Rectangle 37">
            <a:extLst>
              <a:ext uri="{FF2B5EF4-FFF2-40B4-BE49-F238E27FC236}">
                <a16:creationId xmlns:a16="http://schemas.microsoft.com/office/drawing/2014/main" id="{DF1F207B-10FF-D789-BDE4-62B0E89B1C7F}"/>
              </a:ext>
            </a:extLst>
          </xdr:cNvPr>
          <xdr:cNvSpPr/>
        </xdr:nvSpPr>
        <xdr:spPr>
          <a:xfrm>
            <a:off x="1738489" y="1812923"/>
            <a:ext cx="1058868" cy="422075"/>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Omega Desenvolvimento</a:t>
            </a:r>
          </a:p>
        </xdr:txBody>
      </xdr:sp>
      <xdr:sp macro="" textlink="">
        <xdr:nvSpPr>
          <xdr:cNvPr id="6" name="Rectangle 37">
            <a:extLst>
              <a:ext uri="{FF2B5EF4-FFF2-40B4-BE49-F238E27FC236}">
                <a16:creationId xmlns:a16="http://schemas.microsoft.com/office/drawing/2014/main" id="{245B1790-A951-4801-EFCE-47278DEC4CEB}"/>
              </a:ext>
            </a:extLst>
          </xdr:cNvPr>
          <xdr:cNvSpPr/>
        </xdr:nvSpPr>
        <xdr:spPr>
          <a:xfrm>
            <a:off x="4923234" y="1823216"/>
            <a:ext cx="1058561" cy="422075"/>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Omega Geração</a:t>
            </a:r>
          </a:p>
        </xdr:txBody>
      </xdr:sp>
      <xdr:sp macro="" textlink="">
        <xdr:nvSpPr>
          <xdr:cNvPr id="7" name="CaixaDeTexto 20">
            <a:extLst>
              <a:ext uri="{FF2B5EF4-FFF2-40B4-BE49-F238E27FC236}">
                <a16:creationId xmlns:a16="http://schemas.microsoft.com/office/drawing/2014/main" id="{16DCD2E5-5075-5459-1B15-FAB7ECC6EFCF}"/>
              </a:ext>
            </a:extLst>
          </xdr:cNvPr>
          <xdr:cNvSpPr txBox="1"/>
        </xdr:nvSpPr>
        <xdr:spPr>
          <a:xfrm>
            <a:off x="4454217" y="1402501"/>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sp macro="" textlink="">
        <xdr:nvSpPr>
          <xdr:cNvPr id="8" name="CaixaDeTexto 21">
            <a:extLst>
              <a:ext uri="{FF2B5EF4-FFF2-40B4-BE49-F238E27FC236}">
                <a16:creationId xmlns:a16="http://schemas.microsoft.com/office/drawing/2014/main" id="{06A5CA27-5733-FF0B-9980-30C0A8456260}"/>
              </a:ext>
            </a:extLst>
          </xdr:cNvPr>
          <xdr:cNvSpPr txBox="1"/>
        </xdr:nvSpPr>
        <xdr:spPr>
          <a:xfrm>
            <a:off x="2836393" y="1401143"/>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sp macro="" textlink="">
        <xdr:nvSpPr>
          <xdr:cNvPr id="9" name="Rectangle 37">
            <a:extLst>
              <a:ext uri="{FF2B5EF4-FFF2-40B4-BE49-F238E27FC236}">
                <a16:creationId xmlns:a16="http://schemas.microsoft.com/office/drawing/2014/main" id="{00CED1C4-9ED8-833B-6B7C-124A4A13D76B}"/>
              </a:ext>
            </a:extLst>
          </xdr:cNvPr>
          <xdr:cNvSpPr/>
        </xdr:nvSpPr>
        <xdr:spPr>
          <a:xfrm>
            <a:off x="8243433"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Pipoca</a:t>
            </a:r>
          </a:p>
        </xdr:txBody>
      </xdr:sp>
      <xdr:sp macro="" textlink="">
        <xdr:nvSpPr>
          <xdr:cNvPr id="10" name="Rectangle 37">
            <a:extLst>
              <a:ext uri="{FF2B5EF4-FFF2-40B4-BE49-F238E27FC236}">
                <a16:creationId xmlns:a16="http://schemas.microsoft.com/office/drawing/2014/main" id="{B6F480BA-BCD2-EF13-B5E0-A004BC5C1445}"/>
              </a:ext>
            </a:extLst>
          </xdr:cNvPr>
          <xdr:cNvSpPr/>
        </xdr:nvSpPr>
        <xdr:spPr>
          <a:xfrm>
            <a:off x="448970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3</a:t>
            </a:r>
          </a:p>
        </xdr:txBody>
      </xdr:sp>
      <xdr:sp macro="" textlink="">
        <xdr:nvSpPr>
          <xdr:cNvPr id="11" name="Rectangle 37">
            <a:extLst>
              <a:ext uri="{FF2B5EF4-FFF2-40B4-BE49-F238E27FC236}">
                <a16:creationId xmlns:a16="http://schemas.microsoft.com/office/drawing/2014/main" id="{C77001B2-C96F-63AB-472A-2B8966A35D0C}"/>
              </a:ext>
            </a:extLst>
          </xdr:cNvPr>
          <xdr:cNvSpPr/>
        </xdr:nvSpPr>
        <xdr:spPr>
          <a:xfrm>
            <a:off x="3764433"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2</a:t>
            </a:r>
          </a:p>
        </xdr:txBody>
      </xdr:sp>
      <xdr:sp macro="" textlink="">
        <xdr:nvSpPr>
          <xdr:cNvPr id="12" name="Rectangle 37">
            <a:extLst>
              <a:ext uri="{FF2B5EF4-FFF2-40B4-BE49-F238E27FC236}">
                <a16:creationId xmlns:a16="http://schemas.microsoft.com/office/drawing/2014/main" id="{E27D6E3D-5251-28DC-03A4-2D4431DE444E}"/>
              </a:ext>
            </a:extLst>
          </xdr:cNvPr>
          <xdr:cNvSpPr/>
        </xdr:nvSpPr>
        <xdr:spPr>
          <a:xfrm>
            <a:off x="6526543" y="2284106"/>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Energy Platform</a:t>
            </a:r>
          </a:p>
        </xdr:txBody>
      </xdr:sp>
      <xdr:sp macro="" textlink="">
        <xdr:nvSpPr>
          <xdr:cNvPr id="13" name="Rectangle 37">
            <a:extLst>
              <a:ext uri="{FF2B5EF4-FFF2-40B4-BE49-F238E27FC236}">
                <a16:creationId xmlns:a16="http://schemas.microsoft.com/office/drawing/2014/main" id="{55AE702E-B3EC-329C-8BCA-E4F7FB68E152}"/>
              </a:ext>
            </a:extLst>
          </xdr:cNvPr>
          <xdr:cNvSpPr/>
        </xdr:nvSpPr>
        <xdr:spPr>
          <a:xfrm>
            <a:off x="3033247" y="3526404"/>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1</a:t>
            </a:r>
            <a:r>
              <a:rPr lang="pt-BR" sz="800" baseline="30000">
                <a:solidFill>
                  <a:srgbClr val="26395F"/>
                </a:solidFill>
                <a:latin typeface="Aeonik" panose="020B0503030300000000" pitchFamily="34" charset="0"/>
              </a:rPr>
              <a:t> </a:t>
            </a:r>
            <a:endParaRPr lang="pt-BR" sz="800">
              <a:solidFill>
                <a:srgbClr val="26395F"/>
              </a:solidFill>
              <a:latin typeface="Aeonik" panose="020B0503030300000000" pitchFamily="34" charset="0"/>
            </a:endParaRPr>
          </a:p>
        </xdr:txBody>
      </xdr:sp>
      <xdr:sp macro="" textlink="">
        <xdr:nvSpPr>
          <xdr:cNvPr id="14" name="Rectangle 37">
            <a:extLst>
              <a:ext uri="{FF2B5EF4-FFF2-40B4-BE49-F238E27FC236}">
                <a16:creationId xmlns:a16="http://schemas.microsoft.com/office/drawing/2014/main" id="{C5ED2FDF-3B81-18F9-53A1-21CCF172176A}"/>
              </a:ext>
            </a:extLst>
          </xdr:cNvPr>
          <xdr:cNvSpPr/>
        </xdr:nvSpPr>
        <xdr:spPr>
          <a:xfrm>
            <a:off x="73018"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a:t>
            </a:r>
          </a:p>
          <a:p>
            <a:pPr algn="ctr"/>
            <a:r>
              <a:rPr lang="pt-BR" sz="800">
                <a:solidFill>
                  <a:srgbClr val="26395F"/>
                </a:solidFill>
                <a:latin typeface="Aeonik" panose="020B0503030300000000" pitchFamily="34" charset="0"/>
              </a:rPr>
              <a:t>1 and 2</a:t>
            </a:r>
          </a:p>
        </xdr:txBody>
      </xdr:sp>
      <xdr:sp macro="" textlink="">
        <xdr:nvSpPr>
          <xdr:cNvPr id="15" name="Rectangle 37">
            <a:extLst>
              <a:ext uri="{FF2B5EF4-FFF2-40B4-BE49-F238E27FC236}">
                <a16:creationId xmlns:a16="http://schemas.microsoft.com/office/drawing/2014/main" id="{70EBD5AD-2491-43E8-F91B-4E114AC4C80A}"/>
              </a:ext>
            </a:extLst>
          </xdr:cNvPr>
          <xdr:cNvSpPr/>
        </xdr:nvSpPr>
        <xdr:spPr>
          <a:xfrm>
            <a:off x="5940249"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6</a:t>
            </a:r>
          </a:p>
        </xdr:txBody>
      </xdr:sp>
      <xdr:sp macro="" textlink="">
        <xdr:nvSpPr>
          <xdr:cNvPr id="16" name="Rectangle 37">
            <a:extLst>
              <a:ext uri="{FF2B5EF4-FFF2-40B4-BE49-F238E27FC236}">
                <a16:creationId xmlns:a16="http://schemas.microsoft.com/office/drawing/2014/main" id="{074A5DA6-9FAA-B355-64BA-49B28791C3F3}"/>
              </a:ext>
            </a:extLst>
          </xdr:cNvPr>
          <xdr:cNvSpPr/>
        </xdr:nvSpPr>
        <xdr:spPr>
          <a:xfrm>
            <a:off x="6665521"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7</a:t>
            </a:r>
          </a:p>
        </xdr:txBody>
      </xdr:sp>
      <xdr:sp macro="" textlink="">
        <xdr:nvSpPr>
          <xdr:cNvPr id="17" name="Rectangle 37">
            <a:extLst>
              <a:ext uri="{FF2B5EF4-FFF2-40B4-BE49-F238E27FC236}">
                <a16:creationId xmlns:a16="http://schemas.microsoft.com/office/drawing/2014/main" id="{FF7D90A7-FB27-88ED-FDC5-70591920F365}"/>
              </a:ext>
            </a:extLst>
          </xdr:cNvPr>
          <xdr:cNvSpPr/>
        </xdr:nvSpPr>
        <xdr:spPr>
          <a:xfrm>
            <a:off x="739079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8</a:t>
            </a:r>
          </a:p>
        </xdr:txBody>
      </xdr:sp>
      <xdr:sp macro="" textlink="">
        <xdr:nvSpPr>
          <xdr:cNvPr id="18" name="Rectangle 37">
            <a:extLst>
              <a:ext uri="{FF2B5EF4-FFF2-40B4-BE49-F238E27FC236}">
                <a16:creationId xmlns:a16="http://schemas.microsoft.com/office/drawing/2014/main" id="{2B4A6B57-66E1-C7E8-6EBF-B0ADA222BF19}"/>
              </a:ext>
            </a:extLst>
          </xdr:cNvPr>
          <xdr:cNvSpPr/>
        </xdr:nvSpPr>
        <xdr:spPr>
          <a:xfrm>
            <a:off x="798290"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3</a:t>
            </a:r>
          </a:p>
        </xdr:txBody>
      </xdr:sp>
      <xdr:grpSp>
        <xdr:nvGrpSpPr>
          <xdr:cNvPr id="19" name="Agrupar 18">
            <a:extLst>
              <a:ext uri="{FF2B5EF4-FFF2-40B4-BE49-F238E27FC236}">
                <a16:creationId xmlns:a16="http://schemas.microsoft.com/office/drawing/2014/main" id="{E8179553-FC89-C4BC-0566-8E47EAA484B0}"/>
              </a:ext>
            </a:extLst>
          </xdr:cNvPr>
          <xdr:cNvGrpSpPr/>
        </xdr:nvGrpSpPr>
        <xdr:grpSpPr>
          <a:xfrm>
            <a:off x="2255017" y="3482596"/>
            <a:ext cx="759855" cy="783146"/>
            <a:chOff x="4989633" y="4557116"/>
            <a:chExt cx="759855" cy="783146"/>
          </a:xfrm>
        </xdr:grpSpPr>
        <xdr:sp macro="" textlink="">
          <xdr:nvSpPr>
            <xdr:cNvPr id="49" name="Rectangle 37">
              <a:extLst>
                <a:ext uri="{FF2B5EF4-FFF2-40B4-BE49-F238E27FC236}">
                  <a16:creationId xmlns:a16="http://schemas.microsoft.com/office/drawing/2014/main" id="{6795268A-CACA-2261-5A1D-2A8F829285EA}"/>
                </a:ext>
              </a:extLst>
            </xdr:cNvPr>
            <xdr:cNvSpPr/>
          </xdr:nvSpPr>
          <xdr:spPr>
            <a:xfrm>
              <a:off x="5028228" y="460626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Indaiazinho</a:t>
              </a:r>
            </a:p>
          </xdr:txBody>
        </xdr:sp>
        <xdr:sp macro="" textlink="">
          <xdr:nvSpPr>
            <xdr:cNvPr id="50" name="Rectangle 37">
              <a:extLst>
                <a:ext uri="{FF2B5EF4-FFF2-40B4-BE49-F238E27FC236}">
                  <a16:creationId xmlns:a16="http://schemas.microsoft.com/office/drawing/2014/main" id="{A5BA1918-F06C-E6D0-DA21-CB0AC1FF40F8}"/>
                </a:ext>
              </a:extLst>
            </xdr:cNvPr>
            <xdr:cNvSpPr/>
          </xdr:nvSpPr>
          <xdr:spPr>
            <a:xfrm>
              <a:off x="5029658" y="4974210"/>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Indaiá Grande</a:t>
              </a:r>
            </a:p>
          </xdr:txBody>
        </xdr:sp>
        <xdr:sp macro="" textlink="">
          <xdr:nvSpPr>
            <xdr:cNvPr id="51" name="Retângulo 50">
              <a:extLst>
                <a:ext uri="{FF2B5EF4-FFF2-40B4-BE49-F238E27FC236}">
                  <a16:creationId xmlns:a16="http://schemas.microsoft.com/office/drawing/2014/main" id="{AFE5A879-70C1-A81F-E2A0-DC5D22A9F12D}"/>
                </a:ext>
              </a:extLst>
            </xdr:cNvPr>
            <xdr:cNvSpPr/>
          </xdr:nvSpPr>
          <xdr:spPr>
            <a:xfrm>
              <a:off x="4989633" y="4557116"/>
              <a:ext cx="759855" cy="783146"/>
            </a:xfrm>
            <a:prstGeom prst="rect">
              <a:avLst/>
            </a:prstGeom>
            <a:noFill/>
            <a:ln w="3175" cap="flat" cmpd="sng" algn="ctr">
              <a:solidFill>
                <a:srgbClr val="26395F"/>
              </a:solidFill>
              <a:prstDash val="sysDash"/>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sz="800">
                <a:latin typeface="Aeonik" panose="020B0503030300000000" pitchFamily="34" charset="0"/>
              </a:endParaRPr>
            </a:p>
          </xdr:txBody>
        </xdr:sp>
      </xdr:grpSp>
      <xdr:sp macro="" textlink="">
        <xdr:nvSpPr>
          <xdr:cNvPr id="20" name="Rectangle 37">
            <a:extLst>
              <a:ext uri="{FF2B5EF4-FFF2-40B4-BE49-F238E27FC236}">
                <a16:creationId xmlns:a16="http://schemas.microsoft.com/office/drawing/2014/main" id="{525161B1-F9AD-BDC9-7B03-50529FC3BAF8}"/>
              </a:ext>
            </a:extLst>
          </xdr:cNvPr>
          <xdr:cNvSpPr/>
        </xdr:nvSpPr>
        <xdr:spPr>
          <a:xfrm>
            <a:off x="5214977"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5</a:t>
            </a:r>
          </a:p>
        </xdr:txBody>
      </xdr:sp>
      <xdr:sp macro="" textlink="">
        <xdr:nvSpPr>
          <xdr:cNvPr id="21" name="Rectangle 37">
            <a:extLst>
              <a:ext uri="{FF2B5EF4-FFF2-40B4-BE49-F238E27FC236}">
                <a16:creationId xmlns:a16="http://schemas.microsoft.com/office/drawing/2014/main" id="{775EC2AD-1208-97C6-B1EF-A9ED279002AC}"/>
              </a:ext>
            </a:extLst>
          </xdr:cNvPr>
          <xdr:cNvSpPr/>
        </xdr:nvSpPr>
        <xdr:spPr>
          <a:xfrm>
            <a:off x="152974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Serra das Agulhas</a:t>
            </a:r>
          </a:p>
        </xdr:txBody>
      </xdr:sp>
      <xdr:sp macro="" textlink="">
        <xdr:nvSpPr>
          <xdr:cNvPr id="22" name="Retângulo 21">
            <a:extLst>
              <a:ext uri="{FF2B5EF4-FFF2-40B4-BE49-F238E27FC236}">
                <a16:creationId xmlns:a16="http://schemas.microsoft.com/office/drawing/2014/main" id="{B2E4CE28-934B-046A-8A4E-DF8A4F1E62E6}"/>
              </a:ext>
            </a:extLst>
          </xdr:cNvPr>
          <xdr:cNvSpPr/>
        </xdr:nvSpPr>
        <xdr:spPr>
          <a:xfrm>
            <a:off x="9525" y="3179479"/>
            <a:ext cx="8129453" cy="1141216"/>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en-US"/>
          </a:p>
        </xdr:txBody>
      </xdr:sp>
      <xdr:cxnSp macro="">
        <xdr:nvCxnSpPr>
          <xdr:cNvPr id="23" name="Conector: Angulado 22">
            <a:extLst>
              <a:ext uri="{FF2B5EF4-FFF2-40B4-BE49-F238E27FC236}">
                <a16:creationId xmlns:a16="http://schemas.microsoft.com/office/drawing/2014/main" id="{2E99F82E-A2B1-B40A-F78B-EE323F9B8369}"/>
              </a:ext>
            </a:extLst>
          </xdr:cNvPr>
          <xdr:cNvCxnSpPr>
            <a:cxnSpLocks/>
            <a:stCxn id="6" idx="2"/>
            <a:endCxn id="22" idx="0"/>
          </xdr:cNvCxnSpPr>
        </xdr:nvCxnSpPr>
        <xdr:spPr>
          <a:xfrm rot="5400000">
            <a:off x="4296290" y="2023254"/>
            <a:ext cx="934188" cy="1378263"/>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4" name="Conector: Angulado 23">
            <a:extLst>
              <a:ext uri="{FF2B5EF4-FFF2-40B4-BE49-F238E27FC236}">
                <a16:creationId xmlns:a16="http://schemas.microsoft.com/office/drawing/2014/main" id="{0CA6D8E0-C3D0-7667-D6CA-C08F83476A63}"/>
              </a:ext>
            </a:extLst>
          </xdr:cNvPr>
          <xdr:cNvCxnSpPr>
            <a:stCxn id="4" idx="2"/>
            <a:endCxn id="5" idx="0"/>
          </xdr:cNvCxnSpPr>
        </xdr:nvCxnSpPr>
        <xdr:spPr>
          <a:xfrm rot="5400000">
            <a:off x="2915312" y="767665"/>
            <a:ext cx="403417" cy="1693438"/>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5" name="Conector: Angulado 24">
            <a:extLst>
              <a:ext uri="{FF2B5EF4-FFF2-40B4-BE49-F238E27FC236}">
                <a16:creationId xmlns:a16="http://schemas.microsoft.com/office/drawing/2014/main" id="{CEF4C964-B401-809E-01DF-68C14F1A9E67}"/>
              </a:ext>
            </a:extLst>
          </xdr:cNvPr>
          <xdr:cNvCxnSpPr>
            <a:stCxn id="4" idx="2"/>
            <a:endCxn id="6" idx="0"/>
          </xdr:cNvCxnSpPr>
        </xdr:nvCxnSpPr>
        <xdr:spPr>
          <a:xfrm rot="16200000" flipH="1">
            <a:off x="4502857" y="873557"/>
            <a:ext cx="410541" cy="1488775"/>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37">
            <a:extLst>
              <a:ext uri="{FF2B5EF4-FFF2-40B4-BE49-F238E27FC236}">
                <a16:creationId xmlns:a16="http://schemas.microsoft.com/office/drawing/2014/main" id="{58D878C6-CB78-C4D5-DED0-4494DC3AD55E}"/>
              </a:ext>
            </a:extLst>
          </xdr:cNvPr>
          <xdr:cNvSpPr/>
        </xdr:nvSpPr>
        <xdr:spPr>
          <a:xfrm>
            <a:off x="6526543" y="146473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Chuí</a:t>
            </a:r>
          </a:p>
        </xdr:txBody>
      </xdr:sp>
      <xdr:sp macro="" textlink="">
        <xdr:nvSpPr>
          <xdr:cNvPr id="27" name="Rectangle 37">
            <a:extLst>
              <a:ext uri="{FF2B5EF4-FFF2-40B4-BE49-F238E27FC236}">
                <a16:creationId xmlns:a16="http://schemas.microsoft.com/office/drawing/2014/main" id="{C9F7EC01-4878-B6C1-A8D1-F2DAD48CB3E3}"/>
              </a:ext>
            </a:extLst>
          </xdr:cNvPr>
          <xdr:cNvSpPr/>
        </xdr:nvSpPr>
        <xdr:spPr>
          <a:xfrm>
            <a:off x="8963994"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Pirapora</a:t>
            </a:r>
          </a:p>
        </xdr:txBody>
      </xdr:sp>
      <xdr:sp macro="" textlink="">
        <xdr:nvSpPr>
          <xdr:cNvPr id="28" name="Rectangle 37">
            <a:extLst>
              <a:ext uri="{FF2B5EF4-FFF2-40B4-BE49-F238E27FC236}">
                <a16:creationId xmlns:a16="http://schemas.microsoft.com/office/drawing/2014/main" id="{FDDF9B38-6282-6BB4-ED23-4A6743FF1029}"/>
              </a:ext>
            </a:extLst>
          </xdr:cNvPr>
          <xdr:cNvSpPr/>
        </xdr:nvSpPr>
        <xdr:spPr>
          <a:xfrm>
            <a:off x="9692826"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VDB 1,</a:t>
            </a:r>
            <a:r>
              <a:rPr lang="pt-BR" sz="800" baseline="0">
                <a:solidFill>
                  <a:srgbClr val="26395F"/>
                </a:solidFill>
                <a:latin typeface="Aeonik" panose="020B0503030300000000" pitchFamily="34" charset="0"/>
              </a:rPr>
              <a:t> </a:t>
            </a:r>
            <a:r>
              <a:rPr lang="pt-BR" sz="800">
                <a:solidFill>
                  <a:srgbClr val="26395F"/>
                </a:solidFill>
                <a:latin typeface="Aeonik" panose="020B0503030300000000" pitchFamily="34" charset="0"/>
              </a:rPr>
              <a:t>2 and 3</a:t>
            </a:r>
          </a:p>
        </xdr:txBody>
      </xdr:sp>
      <xdr:sp macro="" textlink="">
        <xdr:nvSpPr>
          <xdr:cNvPr id="29" name="Rectangle 37">
            <a:extLst>
              <a:ext uri="{FF2B5EF4-FFF2-40B4-BE49-F238E27FC236}">
                <a16:creationId xmlns:a16="http://schemas.microsoft.com/office/drawing/2014/main" id="{2C6FDE76-84A1-5AE1-C1CE-E617903F09C0}"/>
              </a:ext>
            </a:extLst>
          </xdr:cNvPr>
          <xdr:cNvSpPr/>
        </xdr:nvSpPr>
        <xdr:spPr>
          <a:xfrm>
            <a:off x="6526543" y="1874422"/>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Gargaú</a:t>
            </a:r>
          </a:p>
        </xdr:txBody>
      </xdr:sp>
      <xdr:sp macro="" textlink="">
        <xdr:nvSpPr>
          <xdr:cNvPr id="30" name="Retângulo 29">
            <a:extLst>
              <a:ext uri="{FF2B5EF4-FFF2-40B4-BE49-F238E27FC236}">
                <a16:creationId xmlns:a16="http://schemas.microsoft.com/office/drawing/2014/main" id="{DBDCE4BC-0C20-0AF7-949F-0902FE5FB496}"/>
              </a:ext>
            </a:extLst>
          </xdr:cNvPr>
          <xdr:cNvSpPr/>
        </xdr:nvSpPr>
        <xdr:spPr>
          <a:xfrm>
            <a:off x="6412111" y="1392715"/>
            <a:ext cx="937498" cy="1294572"/>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a:solidFill>
                <a:srgbClr val="26395F"/>
              </a:solidFill>
              <a:latin typeface="Aeonik" panose="020B0503030300000000" pitchFamily="34" charset="0"/>
            </a:endParaRPr>
          </a:p>
        </xdr:txBody>
      </xdr:sp>
      <xdr:cxnSp macro="">
        <xdr:nvCxnSpPr>
          <xdr:cNvPr id="31" name="Conector de Seta Reta 30">
            <a:extLst>
              <a:ext uri="{FF2B5EF4-FFF2-40B4-BE49-F238E27FC236}">
                <a16:creationId xmlns:a16="http://schemas.microsoft.com/office/drawing/2014/main" id="{9C8DEABF-519E-9EEE-2072-699853A40856}"/>
              </a:ext>
            </a:extLst>
          </xdr:cNvPr>
          <xdr:cNvCxnSpPr>
            <a:stCxn id="6" idx="3"/>
            <a:endCxn id="30" idx="1"/>
          </xdr:cNvCxnSpPr>
        </xdr:nvCxnSpPr>
        <xdr:spPr>
          <a:xfrm>
            <a:off x="5981795" y="2034254"/>
            <a:ext cx="430316" cy="5747"/>
          </a:xfrm>
          <a:prstGeom prst="straightConnector1">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32" name="CaixaDeTexto 106">
            <a:extLst>
              <a:ext uri="{FF2B5EF4-FFF2-40B4-BE49-F238E27FC236}">
                <a16:creationId xmlns:a16="http://schemas.microsoft.com/office/drawing/2014/main" id="{2FA03DE2-7458-8F3A-4136-86B7576A52DA}"/>
              </a:ext>
            </a:extLst>
          </xdr:cNvPr>
          <xdr:cNvSpPr txBox="1"/>
        </xdr:nvSpPr>
        <xdr:spPr>
          <a:xfrm>
            <a:off x="6412111" y="1046776"/>
            <a:ext cx="937498" cy="328295"/>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Merged</a:t>
            </a:r>
          </a:p>
          <a:p>
            <a:pPr algn="ctr"/>
            <a:r>
              <a:rPr lang="pt-BR" sz="800" i="1">
                <a:latin typeface="Aeonik" panose="020B0503030300000000" pitchFamily="34" charset="0"/>
              </a:rPr>
              <a:t>Assets</a:t>
            </a:r>
          </a:p>
        </xdr:txBody>
      </xdr:sp>
      <xdr:sp macro="" textlink="">
        <xdr:nvSpPr>
          <xdr:cNvPr id="33" name="Retângulo 32">
            <a:extLst>
              <a:ext uri="{FF2B5EF4-FFF2-40B4-BE49-F238E27FC236}">
                <a16:creationId xmlns:a16="http://schemas.microsoft.com/office/drawing/2014/main" id="{E599BFEF-D187-7A9F-D21E-CA2B8FADDDC1}"/>
              </a:ext>
            </a:extLst>
          </xdr:cNvPr>
          <xdr:cNvSpPr/>
        </xdr:nvSpPr>
        <xdr:spPr>
          <a:xfrm>
            <a:off x="8170661" y="3179479"/>
            <a:ext cx="2287882" cy="1141216"/>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en-US"/>
          </a:p>
        </xdr:txBody>
      </xdr:sp>
      <xdr:sp macro="" textlink="">
        <xdr:nvSpPr>
          <xdr:cNvPr id="34" name="CaixaDeTexto 113">
            <a:extLst>
              <a:ext uri="{FF2B5EF4-FFF2-40B4-BE49-F238E27FC236}">
                <a16:creationId xmlns:a16="http://schemas.microsoft.com/office/drawing/2014/main" id="{AE26E611-2300-1592-B7A2-A486F8C5E70E}"/>
              </a:ext>
            </a:extLst>
          </xdr:cNvPr>
          <xdr:cNvSpPr txBox="1"/>
        </xdr:nvSpPr>
        <xdr:spPr>
          <a:xfrm>
            <a:off x="3354033" y="3186269"/>
            <a:ext cx="1586009" cy="215444"/>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Consolidated Assets</a:t>
            </a:r>
          </a:p>
        </xdr:txBody>
      </xdr:sp>
      <xdr:sp macro="" textlink="">
        <xdr:nvSpPr>
          <xdr:cNvPr id="35" name="CaixaDeTexto 114">
            <a:extLst>
              <a:ext uri="{FF2B5EF4-FFF2-40B4-BE49-F238E27FC236}">
                <a16:creationId xmlns:a16="http://schemas.microsoft.com/office/drawing/2014/main" id="{54BF2961-8F30-C790-22E5-CEC38355FA41}"/>
              </a:ext>
            </a:extLst>
          </xdr:cNvPr>
          <xdr:cNvSpPr txBox="1"/>
        </xdr:nvSpPr>
        <xdr:spPr>
          <a:xfrm>
            <a:off x="8573077" y="3186269"/>
            <a:ext cx="1586009" cy="215444"/>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JVs</a:t>
            </a:r>
          </a:p>
        </xdr:txBody>
      </xdr:sp>
      <xdr:sp macro="" textlink="">
        <xdr:nvSpPr>
          <xdr:cNvPr id="36" name="CaixaDeTexto 115">
            <a:extLst>
              <a:ext uri="{FF2B5EF4-FFF2-40B4-BE49-F238E27FC236}">
                <a16:creationId xmlns:a16="http://schemas.microsoft.com/office/drawing/2014/main" id="{D6A00FD7-A8D1-605A-FF20-2D8658389DCA}"/>
              </a:ext>
            </a:extLst>
          </xdr:cNvPr>
          <xdr:cNvSpPr txBox="1"/>
        </xdr:nvSpPr>
        <xdr:spPr>
          <a:xfrm>
            <a:off x="4536954" y="2514967"/>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cxnSp macro="">
        <xdr:nvCxnSpPr>
          <xdr:cNvPr id="37" name="Conector: Angulado 36">
            <a:extLst>
              <a:ext uri="{FF2B5EF4-FFF2-40B4-BE49-F238E27FC236}">
                <a16:creationId xmlns:a16="http://schemas.microsoft.com/office/drawing/2014/main" id="{FDC6DDCE-96BB-D1C0-B2CF-DC71D90BCEB5}"/>
              </a:ext>
            </a:extLst>
          </xdr:cNvPr>
          <xdr:cNvCxnSpPr>
            <a:stCxn id="6" idx="2"/>
            <a:endCxn id="35" idx="0"/>
          </xdr:cNvCxnSpPr>
        </xdr:nvCxnSpPr>
        <xdr:spPr>
          <a:xfrm rot="16200000" flipH="1">
            <a:off x="6938809" y="758996"/>
            <a:ext cx="940978" cy="3913567"/>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38" name="CaixaDeTexto 120">
            <a:extLst>
              <a:ext uri="{FF2B5EF4-FFF2-40B4-BE49-F238E27FC236}">
                <a16:creationId xmlns:a16="http://schemas.microsoft.com/office/drawing/2014/main" id="{B0450197-3E8B-450D-5385-61CD3E18E6C0}"/>
              </a:ext>
            </a:extLst>
          </xdr:cNvPr>
          <xdr:cNvSpPr txBox="1"/>
        </xdr:nvSpPr>
        <xdr:spPr>
          <a:xfrm>
            <a:off x="8337586"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51%</a:t>
            </a:r>
          </a:p>
        </xdr:txBody>
      </xdr:sp>
      <xdr:sp macro="" textlink="">
        <xdr:nvSpPr>
          <xdr:cNvPr id="39" name="CaixaDeTexto 121">
            <a:extLst>
              <a:ext uri="{FF2B5EF4-FFF2-40B4-BE49-F238E27FC236}">
                <a16:creationId xmlns:a16="http://schemas.microsoft.com/office/drawing/2014/main" id="{DC58D9DB-C7A4-152D-957A-CC7F9B1DE489}"/>
              </a:ext>
            </a:extLst>
          </xdr:cNvPr>
          <xdr:cNvSpPr txBox="1"/>
        </xdr:nvSpPr>
        <xdr:spPr>
          <a:xfrm>
            <a:off x="9816903"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50%</a:t>
            </a:r>
          </a:p>
        </xdr:txBody>
      </xdr:sp>
      <xdr:sp macro="" textlink="">
        <xdr:nvSpPr>
          <xdr:cNvPr id="40" name="CaixaDeTexto 122">
            <a:extLst>
              <a:ext uri="{FF2B5EF4-FFF2-40B4-BE49-F238E27FC236}">
                <a16:creationId xmlns:a16="http://schemas.microsoft.com/office/drawing/2014/main" id="{D4176394-19CB-4919-668E-82A3A24E09FB}"/>
              </a:ext>
            </a:extLst>
          </xdr:cNvPr>
          <xdr:cNvSpPr txBox="1"/>
        </xdr:nvSpPr>
        <xdr:spPr>
          <a:xfrm>
            <a:off x="9103956"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50%</a:t>
            </a:r>
          </a:p>
        </xdr:txBody>
      </xdr:sp>
      <xdr:sp macro="" textlink="">
        <xdr:nvSpPr>
          <xdr:cNvPr id="41" name="CaixaDeTexto 123">
            <a:extLst>
              <a:ext uri="{FF2B5EF4-FFF2-40B4-BE49-F238E27FC236}">
                <a16:creationId xmlns:a16="http://schemas.microsoft.com/office/drawing/2014/main" id="{C57DC7B8-D057-77F0-F26E-DA421BDC800E}"/>
              </a:ext>
            </a:extLst>
          </xdr:cNvPr>
          <xdr:cNvSpPr txBox="1"/>
        </xdr:nvSpPr>
        <xdr:spPr>
          <a:xfrm>
            <a:off x="8219358" y="2497238"/>
            <a:ext cx="637008"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51%/50%</a:t>
            </a:r>
          </a:p>
        </xdr:txBody>
      </xdr:sp>
      <xdr:sp macro="" textlink="">
        <xdr:nvSpPr>
          <xdr:cNvPr id="42" name="CaixaDeTexto 124">
            <a:extLst>
              <a:ext uri="{FF2B5EF4-FFF2-40B4-BE49-F238E27FC236}">
                <a16:creationId xmlns:a16="http://schemas.microsoft.com/office/drawing/2014/main" id="{D5D13C70-F6FF-7082-4E90-2FAE72E34C37}"/>
              </a:ext>
            </a:extLst>
          </xdr:cNvPr>
          <xdr:cNvSpPr txBox="1"/>
        </xdr:nvSpPr>
        <xdr:spPr>
          <a:xfrm>
            <a:off x="5954924" y="1839948"/>
            <a:ext cx="4840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100%</a:t>
            </a:r>
          </a:p>
        </xdr:txBody>
      </xdr:sp>
      <xdr:sp macro="" textlink="">
        <xdr:nvSpPr>
          <xdr:cNvPr id="43" name="Rectangle 37">
            <a:extLst>
              <a:ext uri="{FF2B5EF4-FFF2-40B4-BE49-F238E27FC236}">
                <a16:creationId xmlns:a16="http://schemas.microsoft.com/office/drawing/2014/main" id="{0AD05C4F-1FCB-AFCB-117D-BB5E534DEB76}"/>
              </a:ext>
            </a:extLst>
          </xdr:cNvPr>
          <xdr:cNvSpPr/>
        </xdr:nvSpPr>
        <xdr:spPr>
          <a:xfrm>
            <a:off x="1544252"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4</a:t>
            </a:r>
          </a:p>
          <a:p>
            <a:pPr algn="ctr"/>
            <a:r>
              <a:rPr lang="pt-BR" sz="700">
                <a:solidFill>
                  <a:srgbClr val="26395F"/>
                </a:solidFill>
                <a:latin typeface="Aeonik" panose="020B0503030300000000" pitchFamily="34" charset="0"/>
              </a:rPr>
              <a:t>(Operational)</a:t>
            </a:r>
            <a:endParaRPr lang="pt-BR" sz="800">
              <a:solidFill>
                <a:srgbClr val="26395F"/>
              </a:solidFill>
              <a:latin typeface="Aeonik" panose="020B0503030300000000" pitchFamily="34" charset="0"/>
            </a:endParaRPr>
          </a:p>
        </xdr:txBody>
      </xdr:sp>
      <xdr:sp macro="" textlink="">
        <xdr:nvSpPr>
          <xdr:cNvPr id="44" name="Rectangle 37">
            <a:extLst>
              <a:ext uri="{FF2B5EF4-FFF2-40B4-BE49-F238E27FC236}">
                <a16:creationId xmlns:a16="http://schemas.microsoft.com/office/drawing/2014/main" id="{39AF2D72-1519-E38D-565C-DCA660D33BA3}"/>
              </a:ext>
            </a:extLst>
          </xdr:cNvPr>
          <xdr:cNvSpPr/>
        </xdr:nvSpPr>
        <xdr:spPr>
          <a:xfrm>
            <a:off x="2269524"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5</a:t>
            </a:r>
          </a:p>
        </xdr:txBody>
      </xdr:sp>
      <xdr:sp macro="" textlink="">
        <xdr:nvSpPr>
          <xdr:cNvPr id="45" name="Rectangle 37">
            <a:extLst>
              <a:ext uri="{FF2B5EF4-FFF2-40B4-BE49-F238E27FC236}">
                <a16:creationId xmlns:a16="http://schemas.microsoft.com/office/drawing/2014/main" id="{FF34DBED-861B-BAC0-E8B8-AF6A2DE21CD2}"/>
              </a:ext>
            </a:extLst>
          </xdr:cNvPr>
          <xdr:cNvSpPr/>
        </xdr:nvSpPr>
        <xdr:spPr>
          <a:xfrm>
            <a:off x="3000979"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Other</a:t>
            </a:r>
            <a:r>
              <a:rPr lang="pt-BR" sz="800" baseline="0">
                <a:solidFill>
                  <a:srgbClr val="26395F"/>
                </a:solidFill>
                <a:latin typeface="Aeonik" panose="020B0503030300000000" pitchFamily="34" charset="0"/>
              </a:rPr>
              <a:t> Projects</a:t>
            </a:r>
            <a:endParaRPr lang="pt-BR" sz="800">
              <a:solidFill>
                <a:srgbClr val="26395F"/>
              </a:solidFill>
              <a:latin typeface="Aeonik" panose="020B0503030300000000" pitchFamily="34" charset="0"/>
            </a:endParaRPr>
          </a:p>
        </xdr:txBody>
      </xdr:sp>
      <xdr:sp macro="" textlink="">
        <xdr:nvSpPr>
          <xdr:cNvPr id="46" name="Retângulo 45">
            <a:extLst>
              <a:ext uri="{FF2B5EF4-FFF2-40B4-BE49-F238E27FC236}">
                <a16:creationId xmlns:a16="http://schemas.microsoft.com/office/drawing/2014/main" id="{1A7FBF59-C7CB-63CD-C375-78332A3C7635}"/>
              </a:ext>
            </a:extLst>
          </xdr:cNvPr>
          <xdr:cNvSpPr/>
        </xdr:nvSpPr>
        <xdr:spPr>
          <a:xfrm>
            <a:off x="749594" y="2433883"/>
            <a:ext cx="3040599" cy="494500"/>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a:solidFill>
                <a:srgbClr val="26395F"/>
              </a:solidFill>
              <a:latin typeface="Aeonik" panose="020B0503030300000000" pitchFamily="34" charset="0"/>
            </a:endParaRPr>
          </a:p>
        </xdr:txBody>
      </xdr:sp>
      <xdr:cxnSp macro="">
        <xdr:nvCxnSpPr>
          <xdr:cNvPr id="47" name="Conector de Seta Reta 46">
            <a:extLst>
              <a:ext uri="{FF2B5EF4-FFF2-40B4-BE49-F238E27FC236}">
                <a16:creationId xmlns:a16="http://schemas.microsoft.com/office/drawing/2014/main" id="{95FDEDBE-B0B1-4567-7628-CC0D70A7D205}"/>
              </a:ext>
            </a:extLst>
          </xdr:cNvPr>
          <xdr:cNvCxnSpPr>
            <a:stCxn id="5" idx="2"/>
            <a:endCxn id="46" idx="0"/>
          </xdr:cNvCxnSpPr>
        </xdr:nvCxnSpPr>
        <xdr:spPr>
          <a:xfrm flipH="1">
            <a:off x="2269893" y="2238167"/>
            <a:ext cx="408" cy="195716"/>
          </a:xfrm>
          <a:prstGeom prst="straightConnector1">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48" name="CaixaDeTexto 131">
            <a:extLst>
              <a:ext uri="{FF2B5EF4-FFF2-40B4-BE49-F238E27FC236}">
                <a16:creationId xmlns:a16="http://schemas.microsoft.com/office/drawing/2014/main" id="{6A6BB349-FA5A-1877-3CF1-AB3D34BE5909}"/>
              </a:ext>
            </a:extLst>
          </xdr:cNvPr>
          <xdr:cNvSpPr txBox="1"/>
        </xdr:nvSpPr>
        <xdr:spPr>
          <a:xfrm>
            <a:off x="2289124" y="2229042"/>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grpSp>
    <xdr:clientData/>
  </xdr:twoCellAnchor>
  <xdr:twoCellAnchor>
    <xdr:from>
      <xdr:col>2</xdr:col>
      <xdr:colOff>406400</xdr:colOff>
      <xdr:row>17</xdr:row>
      <xdr:rowOff>41274</xdr:rowOff>
    </xdr:from>
    <xdr:to>
      <xdr:col>3</xdr:col>
      <xdr:colOff>501676</xdr:colOff>
      <xdr:row>19</xdr:row>
      <xdr:rowOff>71274</xdr:rowOff>
    </xdr:to>
    <xdr:sp macro="" textlink="">
      <xdr:nvSpPr>
        <xdr:cNvPr id="53" name="Rectangle 37">
          <a:extLst>
            <a:ext uri="{FF2B5EF4-FFF2-40B4-BE49-F238E27FC236}">
              <a16:creationId xmlns:a16="http://schemas.microsoft.com/office/drawing/2014/main" id="{E0418871-0CD1-4F78-9F29-A702029173C2}"/>
            </a:ext>
          </a:extLst>
        </xdr:cNvPr>
        <xdr:cNvSpPr/>
      </xdr:nvSpPr>
      <xdr:spPr>
        <a:xfrm>
          <a:off x="1428750" y="2632074"/>
          <a:ext cx="736626"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Goodnight 1</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1711779</xdr:colOff>
      <xdr:row>3</xdr:row>
      <xdr:rowOff>74772</xdr:rowOff>
    </xdr:to>
    <xdr:pic>
      <xdr:nvPicPr>
        <xdr:cNvPr id="2" name="Imagem 6">
          <a:extLst>
            <a:ext uri="{FF2B5EF4-FFF2-40B4-BE49-F238E27FC236}">
              <a16:creationId xmlns:a16="http://schemas.microsoft.com/office/drawing/2014/main" id="{923EACE6-556C-499B-80F0-561C414D66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609600" y="165100"/>
          <a:ext cx="1711779" cy="4049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naldo.junior\Dropbox\INVESTIMENTOS\Modelo\Valu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RI/Documentos%20Partilhados/Omega%20Gera&#231;&#227;o/12.%20Simula&#231;&#245;es%20e%20Estudos/08.%20Nova%20Planilha%20Financials/Novo%20Historical%20KP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1\fvideira\LOCALS~1\Temp\WINDOWS\TEMP\GE-DAK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04\vol1\COMSAT\VIX%204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ixa"/>
      <sheetName val="Control"/>
      <sheetName val="Portfolio"/>
      <sheetName val="F"/>
      <sheetName val="1"/>
      <sheetName val="L"/>
      <sheetName val="99"/>
      <sheetName val="Feriados"/>
      <sheetName val="Assumptions"/>
      <sheetName val="Fixed Income"/>
      <sheetName val="Inflation Index"/>
      <sheetName val="SCHULZ"/>
      <sheetName val="GRAZZIOTIN"/>
      <sheetName val="ITAUSA"/>
      <sheetName val="TAESA"/>
      <sheetName val="RENNER"/>
      <sheetName val="GRENDENE"/>
      <sheetName val="HERING"/>
      <sheetName val="Plano de Contas"/>
      <sheetName val="Planilha1"/>
    </sheetNames>
    <sheetDataSet>
      <sheetData sheetId="0">
        <row r="21">
          <cell r="B21" t="str">
            <v>TRIMESTRE</v>
          </cell>
          <cell r="C21" t="str">
            <v>JUNIOR</v>
          </cell>
          <cell r="D21" t="str">
            <v>PRODUTO</v>
          </cell>
          <cell r="E21" t="str">
            <v>VALOR</v>
          </cell>
          <cell r="F21" t="str">
            <v>QUANTIDADE</v>
          </cell>
          <cell r="G21" t="str">
            <v>DEDUÇÕES</v>
          </cell>
          <cell r="H21" t="str">
            <v>VALOR LIQ.</v>
          </cell>
          <cell r="I21" t="str">
            <v>VALOR PAGO/RECEBIDO</v>
          </cell>
          <cell r="J21" t="str">
            <v>DESCRIÇÃO</v>
          </cell>
          <cell r="K21" t="str">
            <v>GRUPO</v>
          </cell>
          <cell r="L21" t="str">
            <v>JSCP</v>
          </cell>
        </row>
        <row r="22">
          <cell r="B22">
            <v>42277</v>
          </cell>
          <cell r="C22" t="str">
            <v>GABRIEL E SUZANA</v>
          </cell>
          <cell r="D22" t="str">
            <v>ENTRADA</v>
          </cell>
          <cell r="E22">
            <v>20297</v>
          </cell>
          <cell r="F22">
            <v>0</v>
          </cell>
          <cell r="G22">
            <v>0</v>
          </cell>
          <cell r="H22">
            <v>20297</v>
          </cell>
          <cell r="I22">
            <v>20297</v>
          </cell>
          <cell r="J22" t="str">
            <v xml:space="preserve">Aporte realizado no ínicio </v>
          </cell>
          <cell r="K22" t="str">
            <v>CARTEIRA</v>
          </cell>
          <cell r="L22" t="str">
            <v>APORTES</v>
          </cell>
        </row>
        <row r="23">
          <cell r="B23">
            <v>42277</v>
          </cell>
          <cell r="C23">
            <v>99</v>
          </cell>
          <cell r="D23" t="str">
            <v>ENTRADA</v>
          </cell>
          <cell r="E23">
            <v>4400</v>
          </cell>
          <cell r="F23">
            <v>0</v>
          </cell>
          <cell r="G23">
            <v>0</v>
          </cell>
          <cell r="H23">
            <v>4400</v>
          </cell>
          <cell r="I23">
            <v>4400</v>
          </cell>
          <cell r="J23" t="str">
            <v xml:space="preserve">Aporte realizado no ínicio </v>
          </cell>
          <cell r="K23" t="str">
            <v>CARTEIRA</v>
          </cell>
          <cell r="L23" t="str">
            <v>RESGATE</v>
          </cell>
        </row>
        <row r="24">
          <cell r="B24">
            <v>42277</v>
          </cell>
          <cell r="C24" t="str">
            <v>JULIANA</v>
          </cell>
          <cell r="D24" t="str">
            <v>ENTRADA</v>
          </cell>
          <cell r="E24">
            <v>2100</v>
          </cell>
          <cell r="F24">
            <v>0</v>
          </cell>
          <cell r="G24">
            <v>0</v>
          </cell>
          <cell r="H24">
            <v>2100</v>
          </cell>
          <cell r="I24">
            <v>2100</v>
          </cell>
          <cell r="J24" t="str">
            <v xml:space="preserve">Aporte realizado no ínicio </v>
          </cell>
          <cell r="K24" t="str">
            <v>CARTEIRA</v>
          </cell>
          <cell r="L24" t="str">
            <v>JUROS</v>
          </cell>
        </row>
        <row r="25">
          <cell r="B25" t="str">
            <v>ENTRADAS E SAÍDAS DE CAIXA (ITENS E DESCRIÇÕES ACIMA)</v>
          </cell>
          <cell r="C25" t="str">
            <v>JUNIOR</v>
          </cell>
          <cell r="D25" t="str">
            <v>ENTRADA</v>
          </cell>
          <cell r="E25">
            <v>1200</v>
          </cell>
          <cell r="F25">
            <v>0</v>
          </cell>
          <cell r="G25">
            <v>0</v>
          </cell>
          <cell r="H25">
            <v>1200</v>
          </cell>
          <cell r="I25">
            <v>1200</v>
          </cell>
          <cell r="J25" t="str">
            <v>Aporte realizado aproximadamente em fev/16</v>
          </cell>
          <cell r="K25" t="str">
            <v>CARTEIRA</v>
          </cell>
          <cell r="L25" t="str">
            <v>APORTES</v>
          </cell>
        </row>
        <row r="26">
          <cell r="B26" t="str">
            <v>TRIMESTRE</v>
          </cell>
          <cell r="C26" t="str">
            <v>REFERÊNCIA</v>
          </cell>
          <cell r="D26" t="str">
            <v>PRODUTO</v>
          </cell>
          <cell r="E26" t="str">
            <v>VALOR</v>
          </cell>
          <cell r="F26" t="str">
            <v>QUANTIDADE</v>
          </cell>
          <cell r="G26" t="str">
            <v>DEDUÇÕES</v>
          </cell>
          <cell r="H26" t="str">
            <v>VALOR LIQ.</v>
          </cell>
          <cell r="I26" t="str">
            <v>VALOR PAGO/RECEBIDO</v>
          </cell>
          <cell r="J26" t="str">
            <v>DESCRIÇÃO</v>
          </cell>
          <cell r="K26" t="str">
            <v>GRUPO</v>
          </cell>
          <cell r="L26" t="str">
            <v>ITEM</v>
          </cell>
        </row>
        <row r="27">
          <cell r="B27">
            <v>42277</v>
          </cell>
          <cell r="C27" t="str">
            <v>MARIANA</v>
          </cell>
          <cell r="D27" t="str">
            <v>ENTRADA</v>
          </cell>
          <cell r="E27">
            <v>20297</v>
          </cell>
          <cell r="F27">
            <v>0</v>
          </cell>
          <cell r="G27">
            <v>0</v>
          </cell>
          <cell r="H27">
            <v>20297</v>
          </cell>
          <cell r="I27">
            <v>20297</v>
          </cell>
          <cell r="J27" t="str">
            <v xml:space="preserve">Aporte realizado no ínicio </v>
          </cell>
          <cell r="K27" t="str">
            <v>CARTEIRA</v>
          </cell>
          <cell r="L27" t="str">
            <v>APORTES</v>
          </cell>
        </row>
        <row r="28">
          <cell r="B28">
            <v>42277</v>
          </cell>
          <cell r="C28" t="str">
            <v>JUNIOR</v>
          </cell>
          <cell r="D28" t="str">
            <v>ENTRADA</v>
          </cell>
          <cell r="E28">
            <v>4400</v>
          </cell>
          <cell r="F28">
            <v>0</v>
          </cell>
          <cell r="G28">
            <v>0</v>
          </cell>
          <cell r="H28">
            <v>4400</v>
          </cell>
          <cell r="I28">
            <v>4400</v>
          </cell>
          <cell r="J28" t="str">
            <v xml:space="preserve">Aporte realizado no ínicio </v>
          </cell>
          <cell r="K28" t="str">
            <v>CARTEIRA</v>
          </cell>
          <cell r="L28" t="str">
            <v>APORTES</v>
          </cell>
        </row>
        <row r="29">
          <cell r="B29">
            <v>42277</v>
          </cell>
          <cell r="C29" t="str">
            <v>JULIANA</v>
          </cell>
          <cell r="D29" t="str">
            <v>ENTRADA</v>
          </cell>
          <cell r="E29">
            <v>2100</v>
          </cell>
          <cell r="F29">
            <v>0</v>
          </cell>
          <cell r="G29">
            <v>0</v>
          </cell>
          <cell r="H29">
            <v>2100</v>
          </cell>
          <cell r="I29">
            <v>2100</v>
          </cell>
          <cell r="J29" t="str">
            <v xml:space="preserve">Aporte realizado no ínicio </v>
          </cell>
          <cell r="K29" t="str">
            <v>CARTEIRA</v>
          </cell>
          <cell r="L29" t="str">
            <v>APORTES</v>
          </cell>
        </row>
        <row r="30">
          <cell r="B30">
            <v>42460</v>
          </cell>
          <cell r="C30" t="str">
            <v>JUNIOR</v>
          </cell>
          <cell r="D30" t="str">
            <v>ENTRADA</v>
          </cell>
          <cell r="E30">
            <v>1200</v>
          </cell>
          <cell r="F30">
            <v>0</v>
          </cell>
          <cell r="G30">
            <v>0</v>
          </cell>
          <cell r="H30">
            <v>1200</v>
          </cell>
          <cell r="I30">
            <v>1200</v>
          </cell>
          <cell r="J30" t="str">
            <v>Aporte realizado aproximadamente em fev/16</v>
          </cell>
          <cell r="K30" t="str">
            <v>CARTEIRA</v>
          </cell>
          <cell r="L30" t="str">
            <v>APORTES</v>
          </cell>
        </row>
        <row r="31">
          <cell r="B31">
            <v>42460</v>
          </cell>
          <cell r="C31" t="str">
            <v>JUNIOR</v>
          </cell>
          <cell r="D31" t="str">
            <v>ENTRADA</v>
          </cell>
          <cell r="E31">
            <v>1100</v>
          </cell>
          <cell r="F31">
            <v>0</v>
          </cell>
          <cell r="G31">
            <v>0</v>
          </cell>
          <cell r="H31">
            <v>1100</v>
          </cell>
          <cell r="I31">
            <v>1100</v>
          </cell>
          <cell r="J31" t="str">
            <v>Aporte realizado aproximadamente em mar/16</v>
          </cell>
          <cell r="K31" t="str">
            <v>CARTEIRA</v>
          </cell>
          <cell r="L31" t="str">
            <v>APORTES</v>
          </cell>
        </row>
        <row r="32">
          <cell r="B32">
            <v>42551</v>
          </cell>
          <cell r="C32" t="str">
            <v>JUNIOR</v>
          </cell>
          <cell r="D32" t="str">
            <v>ENTRADA</v>
          </cell>
          <cell r="E32">
            <v>1900</v>
          </cell>
          <cell r="F32">
            <v>0</v>
          </cell>
          <cell r="G32">
            <v>0</v>
          </cell>
          <cell r="H32">
            <v>1900</v>
          </cell>
          <cell r="I32">
            <v>1900</v>
          </cell>
          <cell r="J32" t="str">
            <v>Aporte realizado aproximadamente em mai/16</v>
          </cell>
          <cell r="K32" t="str">
            <v>CARTEIRA</v>
          </cell>
          <cell r="L32" t="str">
            <v>APORTES</v>
          </cell>
        </row>
        <row r="33">
          <cell r="B33">
            <v>42460</v>
          </cell>
          <cell r="C33" t="str">
            <v>JULIANA</v>
          </cell>
          <cell r="D33" t="str">
            <v>ENTRADA</v>
          </cell>
          <cell r="E33">
            <v>400</v>
          </cell>
          <cell r="F33">
            <v>0</v>
          </cell>
          <cell r="G33">
            <v>0</v>
          </cell>
          <cell r="H33">
            <v>400</v>
          </cell>
          <cell r="I33">
            <v>400</v>
          </cell>
          <cell r="J33" t="str">
            <v>Aporte realizado aproximadamente em mar/16</v>
          </cell>
          <cell r="K33" t="str">
            <v>CARTEIRA</v>
          </cell>
          <cell r="L33" t="str">
            <v>APORTES</v>
          </cell>
        </row>
        <row r="34">
          <cell r="B34">
            <v>42551</v>
          </cell>
          <cell r="C34" t="str">
            <v>JULIANA</v>
          </cell>
          <cell r="D34" t="str">
            <v>ENTRADA</v>
          </cell>
          <cell r="E34">
            <v>600</v>
          </cell>
          <cell r="F34">
            <v>0</v>
          </cell>
          <cell r="G34">
            <v>0</v>
          </cell>
          <cell r="H34">
            <v>600</v>
          </cell>
          <cell r="I34">
            <v>600</v>
          </cell>
          <cell r="J34" t="str">
            <v>Aporte realizado aproximadamente em mai/16</v>
          </cell>
          <cell r="K34" t="str">
            <v>CARTEIRA</v>
          </cell>
          <cell r="L34" t="str">
            <v>APORTES</v>
          </cell>
        </row>
        <row r="35">
          <cell r="B35">
            <v>42277</v>
          </cell>
          <cell r="C35" t="str">
            <v>MARIANA</v>
          </cell>
          <cell r="D35" t="str">
            <v>SAÍDA</v>
          </cell>
          <cell r="E35">
            <v>103.35</v>
          </cell>
          <cell r="F35">
            <v>0</v>
          </cell>
          <cell r="G35">
            <v>0</v>
          </cell>
          <cell r="H35">
            <v>103.35</v>
          </cell>
          <cell r="I35">
            <v>-103.35</v>
          </cell>
          <cell r="J35" t="str">
            <v xml:space="preserve">Necesidade de retirada </v>
          </cell>
          <cell r="K35" t="str">
            <v>CARTEIRA</v>
          </cell>
          <cell r="L35" t="str">
            <v>REDUÇÃO CAPITAL</v>
          </cell>
        </row>
        <row r="36">
          <cell r="B36">
            <v>42277</v>
          </cell>
          <cell r="C36">
            <v>11</v>
          </cell>
          <cell r="D36" t="str">
            <v>CDI/CDB</v>
          </cell>
          <cell r="E36">
            <v>5881.65</v>
          </cell>
          <cell r="F36">
            <v>0</v>
          </cell>
          <cell r="G36">
            <v>0</v>
          </cell>
          <cell r="H36">
            <v>5881.65</v>
          </cell>
          <cell r="I36">
            <v>-5881.65</v>
          </cell>
          <cell r="J36" t="str">
            <v>Montante aplicado CDB Itau (3 anos)</v>
          </cell>
          <cell r="K36" t="str">
            <v>RENDA FIXA</v>
          </cell>
          <cell r="L36" t="str">
            <v>APLICAÇÃO</v>
          </cell>
        </row>
        <row r="37">
          <cell r="B37">
            <v>42277</v>
          </cell>
          <cell r="C37">
            <v>12</v>
          </cell>
          <cell r="D37" t="str">
            <v>POUPANÇA</v>
          </cell>
          <cell r="E37">
            <v>1812</v>
          </cell>
          <cell r="F37">
            <v>0</v>
          </cell>
          <cell r="G37">
            <v>0</v>
          </cell>
          <cell r="H37">
            <v>1812</v>
          </cell>
          <cell r="I37">
            <v>-1812</v>
          </cell>
          <cell r="J37" t="str">
            <v>Montante aplicado Poupança</v>
          </cell>
          <cell r="K37" t="str">
            <v>RENDA FIXA</v>
          </cell>
          <cell r="L37" t="str">
            <v>APLICAÇÃO</v>
          </cell>
        </row>
        <row r="38">
          <cell r="B38">
            <v>42277</v>
          </cell>
          <cell r="C38">
            <v>1</v>
          </cell>
          <cell r="D38" t="str">
            <v>SHUL4</v>
          </cell>
          <cell r="E38">
            <v>3.97</v>
          </cell>
          <cell r="F38">
            <v>400</v>
          </cell>
          <cell r="G38">
            <v>0</v>
          </cell>
          <cell r="H38">
            <v>1588</v>
          </cell>
          <cell r="I38">
            <v>-1588</v>
          </cell>
          <cell r="J38" t="str">
            <v>Compra de 400 papéis da schulz</v>
          </cell>
          <cell r="K38" t="str">
            <v>AÇÕES</v>
          </cell>
          <cell r="L38" t="str">
            <v>COMPRA</v>
          </cell>
        </row>
        <row r="39">
          <cell r="B39">
            <v>42277</v>
          </cell>
          <cell r="C39">
            <v>3</v>
          </cell>
          <cell r="D39" t="str">
            <v>ITSA3</v>
          </cell>
          <cell r="E39">
            <v>7.55</v>
          </cell>
          <cell r="F39">
            <v>200</v>
          </cell>
          <cell r="G39">
            <v>0</v>
          </cell>
          <cell r="H39">
            <v>1510</v>
          </cell>
          <cell r="I39">
            <v>-1510</v>
          </cell>
          <cell r="J39" t="str">
            <v>Compra de 400 papéis da itaúsa</v>
          </cell>
          <cell r="K39" t="str">
            <v>AÇÕES</v>
          </cell>
          <cell r="L39" t="str">
            <v>COMPRA</v>
          </cell>
        </row>
        <row r="40">
          <cell r="B40">
            <v>42277</v>
          </cell>
          <cell r="C40">
            <v>2</v>
          </cell>
          <cell r="D40" t="str">
            <v>CGRA4</v>
          </cell>
          <cell r="E40">
            <v>10.49</v>
          </cell>
          <cell r="F40">
            <v>200</v>
          </cell>
          <cell r="G40">
            <v>0</v>
          </cell>
          <cell r="H40">
            <v>2098</v>
          </cell>
          <cell r="I40">
            <v>-2098</v>
          </cell>
          <cell r="J40" t="str">
            <v>Compra de 400 papéis da grazziotin</v>
          </cell>
          <cell r="K40" t="str">
            <v>AÇÕES</v>
          </cell>
          <cell r="L40" t="str">
            <v>COMPRA</v>
          </cell>
        </row>
        <row r="41">
          <cell r="B41">
            <v>42277</v>
          </cell>
          <cell r="C41">
            <v>6</v>
          </cell>
          <cell r="D41" t="str">
            <v>HGTX3</v>
          </cell>
          <cell r="E41">
            <v>14.04</v>
          </cell>
          <cell r="F41">
            <v>100</v>
          </cell>
          <cell r="G41">
            <v>0</v>
          </cell>
          <cell r="H41">
            <v>1404</v>
          </cell>
          <cell r="I41">
            <v>-1404</v>
          </cell>
          <cell r="J41" t="str">
            <v>Compra de 400 papéis da hering</v>
          </cell>
          <cell r="K41" t="str">
            <v>AÇÕES</v>
          </cell>
          <cell r="L41" t="str">
            <v>COMPRA</v>
          </cell>
        </row>
        <row r="42">
          <cell r="B42">
            <v>42277</v>
          </cell>
          <cell r="C42">
            <v>4</v>
          </cell>
          <cell r="D42" t="str">
            <v>TAEE11</v>
          </cell>
          <cell r="E42">
            <v>18.100000000000001</v>
          </cell>
          <cell r="F42">
            <v>100</v>
          </cell>
          <cell r="G42">
            <v>0</v>
          </cell>
          <cell r="H42">
            <v>1810.0000000000002</v>
          </cell>
          <cell r="I42">
            <v>-1810.0000000000002</v>
          </cell>
          <cell r="J42" t="str">
            <v>Compra de 400 papéis da taesa</v>
          </cell>
          <cell r="K42" t="str">
            <v>AÇÕES</v>
          </cell>
          <cell r="L42" t="str">
            <v>COMPRA</v>
          </cell>
        </row>
        <row r="43">
          <cell r="B43">
            <v>42460</v>
          </cell>
          <cell r="C43">
            <v>1</v>
          </cell>
          <cell r="D43" t="str">
            <v>SHUL4</v>
          </cell>
          <cell r="E43">
            <v>2.85</v>
          </cell>
          <cell r="F43">
            <v>300</v>
          </cell>
          <cell r="G43">
            <v>0</v>
          </cell>
          <cell r="H43">
            <v>855</v>
          </cell>
          <cell r="I43">
            <v>-855</v>
          </cell>
          <cell r="J43" t="str">
            <v>Compra de 300 papéis da schulz</v>
          </cell>
          <cell r="K43" t="str">
            <v>AÇÕES</v>
          </cell>
          <cell r="L43" t="str">
            <v>COMPRA</v>
          </cell>
        </row>
        <row r="44">
          <cell r="B44">
            <v>42460</v>
          </cell>
          <cell r="C44">
            <v>1</v>
          </cell>
          <cell r="D44" t="str">
            <v>SHUL4</v>
          </cell>
          <cell r="E44">
            <v>2.8</v>
          </cell>
          <cell r="F44">
            <v>100</v>
          </cell>
          <cell r="G44">
            <v>0</v>
          </cell>
          <cell r="H44">
            <v>280</v>
          </cell>
          <cell r="I44">
            <v>-280</v>
          </cell>
          <cell r="J44" t="str">
            <v>Compra de 100 papéis da schulz</v>
          </cell>
          <cell r="K44" t="str">
            <v>AÇÕES</v>
          </cell>
          <cell r="L44" t="str">
            <v>COMPRA</v>
          </cell>
        </row>
        <row r="45">
          <cell r="B45">
            <v>42460</v>
          </cell>
          <cell r="C45">
            <v>3</v>
          </cell>
          <cell r="D45" t="str">
            <v>ITSA3</v>
          </cell>
          <cell r="E45">
            <v>6.75</v>
          </cell>
          <cell r="F45">
            <v>100</v>
          </cell>
          <cell r="G45">
            <v>0</v>
          </cell>
          <cell r="H45">
            <v>675</v>
          </cell>
          <cell r="I45">
            <v>-675</v>
          </cell>
          <cell r="J45" t="str">
            <v>Compra de 100 papéis da itaúsa</v>
          </cell>
          <cell r="K45" t="str">
            <v>AÇÕES</v>
          </cell>
          <cell r="L45" t="str">
            <v>COMPRA</v>
          </cell>
        </row>
        <row r="46">
          <cell r="B46">
            <v>42460</v>
          </cell>
          <cell r="C46">
            <v>3</v>
          </cell>
          <cell r="D46" t="str">
            <v>ITSA3</v>
          </cell>
          <cell r="E46">
            <v>0</v>
          </cell>
          <cell r="F46">
            <v>30</v>
          </cell>
          <cell r="G46">
            <v>0</v>
          </cell>
          <cell r="H46">
            <v>0</v>
          </cell>
          <cell r="I46">
            <v>0</v>
          </cell>
          <cell r="J46" t="str">
            <v>Bonificação Itausa de 30 ações</v>
          </cell>
          <cell r="K46" t="str">
            <v>AÇÕES</v>
          </cell>
          <cell r="L46" t="str">
            <v>BONIFICAÇÕES</v>
          </cell>
        </row>
        <row r="47">
          <cell r="B47">
            <v>42551</v>
          </cell>
          <cell r="C47">
            <v>5</v>
          </cell>
          <cell r="D47" t="str">
            <v>LREN3</v>
          </cell>
          <cell r="E47">
            <v>22.17</v>
          </cell>
          <cell r="F47">
            <v>100</v>
          </cell>
          <cell r="G47">
            <v>0</v>
          </cell>
          <cell r="H47">
            <v>2217</v>
          </cell>
          <cell r="I47">
            <v>-2217</v>
          </cell>
          <cell r="J47" t="str">
            <v>Compra de 100 papéis da renner</v>
          </cell>
          <cell r="K47" t="str">
            <v>AÇÕES</v>
          </cell>
          <cell r="L47" t="str">
            <v>COMPRA</v>
          </cell>
        </row>
        <row r="48">
          <cell r="B48">
            <v>42551</v>
          </cell>
          <cell r="C48">
            <v>7</v>
          </cell>
          <cell r="D48" t="str">
            <v>GRND3</v>
          </cell>
          <cell r="E48">
            <v>16.440000000000001</v>
          </cell>
          <cell r="F48">
            <v>100</v>
          </cell>
          <cell r="G48">
            <v>0</v>
          </cell>
          <cell r="H48">
            <v>1644.0000000000002</v>
          </cell>
          <cell r="I48">
            <v>-1644.0000000000002</v>
          </cell>
          <cell r="J48" t="str">
            <v>Compra de 100 papéis da grendene</v>
          </cell>
          <cell r="K48" t="str">
            <v>AÇÕES</v>
          </cell>
          <cell r="L48" t="str">
            <v>COMPRA</v>
          </cell>
        </row>
        <row r="49">
          <cell r="B49">
            <v>42277</v>
          </cell>
          <cell r="C49">
            <v>8</v>
          </cell>
          <cell r="D49" t="str">
            <v>LTN</v>
          </cell>
          <cell r="E49">
            <v>727.55</v>
          </cell>
          <cell r="F49">
            <v>4</v>
          </cell>
          <cell r="G49">
            <v>0</v>
          </cell>
          <cell r="H49">
            <v>2910.2</v>
          </cell>
          <cell r="I49">
            <v>-2910.2</v>
          </cell>
          <cell r="J49" t="str">
            <v>Compra de 4 títulos</v>
          </cell>
          <cell r="K49" t="str">
            <v>RENDA FIXA</v>
          </cell>
          <cell r="L49" t="str">
            <v>COMPRA</v>
          </cell>
        </row>
        <row r="50">
          <cell r="B50">
            <v>42277</v>
          </cell>
          <cell r="C50">
            <v>9</v>
          </cell>
          <cell r="D50" t="str">
            <v>NTNF</v>
          </cell>
          <cell r="E50">
            <v>784.77</v>
          </cell>
          <cell r="F50">
            <v>4</v>
          </cell>
          <cell r="G50">
            <v>0</v>
          </cell>
          <cell r="H50">
            <v>3139.08</v>
          </cell>
          <cell r="I50">
            <v>-3139.08</v>
          </cell>
          <cell r="J50" t="str">
            <v>Compra de 4 títulos</v>
          </cell>
          <cell r="K50" t="str">
            <v>RENDA FIXA</v>
          </cell>
          <cell r="L50" t="str">
            <v>COMPRA</v>
          </cell>
        </row>
        <row r="51">
          <cell r="B51">
            <v>42277</v>
          </cell>
          <cell r="C51">
            <v>10</v>
          </cell>
          <cell r="D51" t="str">
            <v>NTNB</v>
          </cell>
          <cell r="E51">
            <v>1408.21</v>
          </cell>
          <cell r="F51">
            <v>3</v>
          </cell>
          <cell r="G51">
            <v>0</v>
          </cell>
          <cell r="H51">
            <v>4224.63</v>
          </cell>
          <cell r="I51">
            <v>-4224.63</v>
          </cell>
          <cell r="J51" t="str">
            <v>Compra de 3 títulos</v>
          </cell>
          <cell r="K51" t="str">
            <v>RENDA FIXA</v>
          </cell>
          <cell r="L51" t="str">
            <v>COMPRA</v>
          </cell>
        </row>
        <row r="52">
          <cell r="B52">
            <v>42277</v>
          </cell>
          <cell r="C52">
            <v>99</v>
          </cell>
          <cell r="D52" t="str">
            <v>SAÍDA</v>
          </cell>
          <cell r="E52">
            <v>20.55</v>
          </cell>
          <cell r="F52">
            <v>0</v>
          </cell>
          <cell r="G52">
            <v>0</v>
          </cell>
          <cell r="H52">
            <v>20.55</v>
          </cell>
          <cell r="I52">
            <v>-20.55</v>
          </cell>
          <cell r="J52" t="str">
            <v>Compra de 3 títulos</v>
          </cell>
          <cell r="K52" t="str">
            <v>RENDA FIXA</v>
          </cell>
          <cell r="L52" t="str">
            <v>TAXAS</v>
          </cell>
        </row>
        <row r="53">
          <cell r="B53">
            <v>42277</v>
          </cell>
          <cell r="C53">
            <v>4</v>
          </cell>
          <cell r="D53" t="str">
            <v>TAEE11</v>
          </cell>
          <cell r="E53">
            <v>42.77</v>
          </cell>
          <cell r="F53">
            <v>0</v>
          </cell>
          <cell r="G53">
            <v>0</v>
          </cell>
          <cell r="H53">
            <v>42.77</v>
          </cell>
          <cell r="I53">
            <v>42.77</v>
          </cell>
          <cell r="J53" t="str">
            <v>Rendimentos taesa</v>
          </cell>
          <cell r="K53" t="str">
            <v>AÇÕES</v>
          </cell>
          <cell r="L53" t="str">
            <v>DIVIDENDOS</v>
          </cell>
        </row>
        <row r="54">
          <cell r="B54">
            <v>42369</v>
          </cell>
          <cell r="C54">
            <v>4</v>
          </cell>
          <cell r="D54" t="str">
            <v>TAEE11</v>
          </cell>
          <cell r="E54">
            <v>32</v>
          </cell>
          <cell r="F54">
            <v>0</v>
          </cell>
          <cell r="G54">
            <v>0</v>
          </cell>
          <cell r="H54">
            <v>32</v>
          </cell>
          <cell r="I54">
            <v>32</v>
          </cell>
          <cell r="J54" t="str">
            <v>Rendimentos taesa</v>
          </cell>
          <cell r="K54" t="str">
            <v>AÇÕES</v>
          </cell>
          <cell r="L54" t="str">
            <v>DIVIDENDOS</v>
          </cell>
        </row>
        <row r="55">
          <cell r="B55">
            <v>42551</v>
          </cell>
          <cell r="C55">
            <v>4</v>
          </cell>
          <cell r="D55" t="str">
            <v>TAEE11</v>
          </cell>
          <cell r="E55">
            <v>120.69999999999999</v>
          </cell>
          <cell r="F55">
            <v>0</v>
          </cell>
          <cell r="G55">
            <v>0</v>
          </cell>
          <cell r="H55">
            <v>120.69999999999999</v>
          </cell>
          <cell r="I55">
            <v>120.69999999999999</v>
          </cell>
          <cell r="J55" t="str">
            <v>Rendimentos taesa</v>
          </cell>
          <cell r="K55" t="str">
            <v>AÇÕES</v>
          </cell>
          <cell r="L55" t="str">
            <v>DIVIDENDOS</v>
          </cell>
        </row>
        <row r="56">
          <cell r="B56">
            <v>42643</v>
          </cell>
          <cell r="C56">
            <v>4</v>
          </cell>
          <cell r="D56" t="str">
            <v>TAEE11</v>
          </cell>
          <cell r="E56">
            <v>50.51</v>
          </cell>
          <cell r="F56">
            <v>0</v>
          </cell>
          <cell r="G56">
            <v>0</v>
          </cell>
          <cell r="H56">
            <v>50.51</v>
          </cell>
          <cell r="I56">
            <v>50.51</v>
          </cell>
          <cell r="J56" t="str">
            <v>Rendimentos taesa</v>
          </cell>
          <cell r="K56" t="str">
            <v>AÇÕES</v>
          </cell>
          <cell r="L56" t="str">
            <v>DIVIDENDOS</v>
          </cell>
        </row>
        <row r="57">
          <cell r="B57">
            <v>42277</v>
          </cell>
          <cell r="C57">
            <v>4</v>
          </cell>
          <cell r="D57" t="str">
            <v>TAEE11</v>
          </cell>
          <cell r="E57">
            <v>47.22</v>
          </cell>
          <cell r="F57">
            <v>0</v>
          </cell>
          <cell r="G57">
            <v>-7.08</v>
          </cell>
          <cell r="H57">
            <v>40.14</v>
          </cell>
          <cell r="I57">
            <v>40.14</v>
          </cell>
          <cell r="J57" t="str">
            <v>Rendimentos taesa</v>
          </cell>
          <cell r="K57" t="str">
            <v>AÇÕES</v>
          </cell>
          <cell r="L57" t="str">
            <v>JSCP</v>
          </cell>
        </row>
        <row r="58">
          <cell r="B58">
            <v>42369</v>
          </cell>
          <cell r="C58">
            <v>4</v>
          </cell>
          <cell r="D58" t="str">
            <v>TAEE11</v>
          </cell>
          <cell r="E58">
            <v>23.78</v>
          </cell>
          <cell r="F58">
            <v>0</v>
          </cell>
          <cell r="G58">
            <v>-3.56</v>
          </cell>
          <cell r="H58">
            <v>20.22</v>
          </cell>
          <cell r="I58">
            <v>20.22</v>
          </cell>
          <cell r="J58" t="str">
            <v>Rendimentos taesa</v>
          </cell>
          <cell r="K58" t="str">
            <v>AÇÕES</v>
          </cell>
          <cell r="L58" t="str">
            <v>JSCP</v>
          </cell>
        </row>
        <row r="59">
          <cell r="B59">
            <v>42551</v>
          </cell>
          <cell r="C59">
            <v>4</v>
          </cell>
          <cell r="D59" t="str">
            <v>TAEE11</v>
          </cell>
          <cell r="E59">
            <v>37.26</v>
          </cell>
          <cell r="F59">
            <v>0</v>
          </cell>
          <cell r="G59">
            <v>-5.58</v>
          </cell>
          <cell r="H59">
            <v>31.68</v>
          </cell>
          <cell r="I59">
            <v>31.68</v>
          </cell>
          <cell r="J59" t="str">
            <v>Rendimentos taesa</v>
          </cell>
          <cell r="K59" t="str">
            <v>AÇÕES</v>
          </cell>
          <cell r="L59" t="str">
            <v>JSCP</v>
          </cell>
        </row>
        <row r="60">
          <cell r="B60">
            <v>42643</v>
          </cell>
          <cell r="C60">
            <v>4</v>
          </cell>
          <cell r="D60" t="str">
            <v>TAEE11</v>
          </cell>
          <cell r="E60">
            <v>7.11</v>
          </cell>
          <cell r="F60">
            <v>0</v>
          </cell>
          <cell r="G60">
            <v>-1.06</v>
          </cell>
          <cell r="H60">
            <v>6.05</v>
          </cell>
          <cell r="I60">
            <v>6.05</v>
          </cell>
          <cell r="J60" t="str">
            <v>Rendimentos taesa</v>
          </cell>
          <cell r="K60" t="str">
            <v>AÇÕES</v>
          </cell>
          <cell r="L60" t="str">
            <v>JSCP</v>
          </cell>
        </row>
        <row r="61">
          <cell r="B61">
            <v>42369</v>
          </cell>
          <cell r="C61">
            <v>1</v>
          </cell>
          <cell r="D61" t="str">
            <v>SHUL4</v>
          </cell>
          <cell r="E61">
            <v>71.25</v>
          </cell>
          <cell r="F61">
            <v>0</v>
          </cell>
          <cell r="G61">
            <v>-10.68</v>
          </cell>
          <cell r="H61">
            <v>60.57</v>
          </cell>
          <cell r="I61">
            <v>60.57</v>
          </cell>
          <cell r="J61" t="str">
            <v>Rendimento schulz</v>
          </cell>
          <cell r="K61" t="str">
            <v>AÇÕES</v>
          </cell>
          <cell r="L61" t="str">
            <v>JSCP</v>
          </cell>
        </row>
        <row r="62">
          <cell r="B62">
            <v>42551</v>
          </cell>
          <cell r="C62">
            <v>1</v>
          </cell>
          <cell r="D62" t="str">
            <v>SHUL4</v>
          </cell>
          <cell r="E62">
            <v>37.75</v>
          </cell>
          <cell r="F62">
            <v>0</v>
          </cell>
          <cell r="G62">
            <v>0</v>
          </cell>
          <cell r="H62">
            <v>37.75</v>
          </cell>
          <cell r="I62">
            <v>37.75</v>
          </cell>
          <cell r="J62" t="str">
            <v>Rendimento schulz</v>
          </cell>
          <cell r="K62" t="str">
            <v>AÇÕES</v>
          </cell>
          <cell r="L62" t="str">
            <v>DIVIDENDOS</v>
          </cell>
        </row>
        <row r="63">
          <cell r="B63">
            <v>42460</v>
          </cell>
          <cell r="C63">
            <v>3</v>
          </cell>
          <cell r="D63" t="str">
            <v>ITSA3</v>
          </cell>
          <cell r="E63">
            <v>25.65</v>
          </cell>
          <cell r="F63">
            <v>0</v>
          </cell>
          <cell r="G63">
            <v>0</v>
          </cell>
          <cell r="H63">
            <v>25.65</v>
          </cell>
          <cell r="I63">
            <v>25.65</v>
          </cell>
          <cell r="J63" t="str">
            <v>Rendimento itausa</v>
          </cell>
          <cell r="K63" t="str">
            <v>AÇÕES</v>
          </cell>
          <cell r="L63" t="str">
            <v>DIVIDENDOS</v>
          </cell>
        </row>
        <row r="64">
          <cell r="B64">
            <v>42551</v>
          </cell>
          <cell r="C64">
            <v>3</v>
          </cell>
          <cell r="D64" t="str">
            <v>ITSA3</v>
          </cell>
          <cell r="E64">
            <v>4.5</v>
          </cell>
          <cell r="F64">
            <v>0</v>
          </cell>
          <cell r="G64">
            <v>0</v>
          </cell>
          <cell r="H64">
            <v>4.5</v>
          </cell>
          <cell r="I64">
            <v>4.5</v>
          </cell>
          <cell r="J64" t="str">
            <v>Rendimento itausa</v>
          </cell>
          <cell r="K64" t="str">
            <v>AÇÕES</v>
          </cell>
          <cell r="L64" t="str">
            <v>DIVIDENDOS</v>
          </cell>
        </row>
        <row r="65">
          <cell r="B65">
            <v>42643</v>
          </cell>
          <cell r="C65">
            <v>3</v>
          </cell>
          <cell r="D65" t="str">
            <v>ITSA3</v>
          </cell>
          <cell r="E65">
            <v>4.95</v>
          </cell>
          <cell r="F65">
            <v>0</v>
          </cell>
          <cell r="G65">
            <v>0</v>
          </cell>
          <cell r="H65">
            <v>4.95</v>
          </cell>
          <cell r="I65">
            <v>4.95</v>
          </cell>
          <cell r="J65" t="str">
            <v>Rendimento itausa</v>
          </cell>
          <cell r="K65" t="str">
            <v>AÇÕES</v>
          </cell>
          <cell r="L65" t="str">
            <v>DIVIDENDOS</v>
          </cell>
        </row>
        <row r="66">
          <cell r="B66">
            <v>42460</v>
          </cell>
          <cell r="C66">
            <v>3</v>
          </cell>
          <cell r="D66" t="str">
            <v>ITSA3</v>
          </cell>
          <cell r="E66">
            <v>56.07</v>
          </cell>
          <cell r="F66">
            <v>0</v>
          </cell>
          <cell r="G66">
            <v>-8.4</v>
          </cell>
          <cell r="H66">
            <v>47.67</v>
          </cell>
          <cell r="I66">
            <v>47.67</v>
          </cell>
          <cell r="J66" t="str">
            <v>Rendimento itausa</v>
          </cell>
          <cell r="K66" t="str">
            <v>AÇÕES</v>
          </cell>
          <cell r="L66" t="str">
            <v>JSCP</v>
          </cell>
        </row>
        <row r="67">
          <cell r="B67">
            <v>42643</v>
          </cell>
          <cell r="C67">
            <v>3</v>
          </cell>
          <cell r="D67" t="str">
            <v>ITSA3</v>
          </cell>
          <cell r="E67">
            <v>26.07</v>
          </cell>
          <cell r="F67">
            <v>0</v>
          </cell>
          <cell r="G67">
            <v>-3.91</v>
          </cell>
          <cell r="H67">
            <v>22.16</v>
          </cell>
          <cell r="I67">
            <v>22.16</v>
          </cell>
          <cell r="J67" t="str">
            <v>Rendimento itausa</v>
          </cell>
          <cell r="K67" t="str">
            <v>AÇÕES</v>
          </cell>
          <cell r="L67" t="str">
            <v>JSCP</v>
          </cell>
        </row>
        <row r="68">
          <cell r="B68">
            <v>42551</v>
          </cell>
          <cell r="C68">
            <v>2</v>
          </cell>
          <cell r="D68" t="str">
            <v>CGRA4</v>
          </cell>
          <cell r="E68">
            <v>143.03</v>
          </cell>
          <cell r="F68">
            <v>0</v>
          </cell>
          <cell r="G68">
            <v>-21.45</v>
          </cell>
          <cell r="H68">
            <v>121.58</v>
          </cell>
          <cell r="I68">
            <v>121.58</v>
          </cell>
          <cell r="J68" t="str">
            <v>Rendimento grazziotin</v>
          </cell>
          <cell r="K68" t="str">
            <v>AÇÕES</v>
          </cell>
          <cell r="L68" t="str">
            <v>JSCP</v>
          </cell>
        </row>
        <row r="69">
          <cell r="B69">
            <v>42369</v>
          </cell>
          <cell r="C69">
            <v>6</v>
          </cell>
          <cell r="D69" t="str">
            <v>HGTX3</v>
          </cell>
          <cell r="E69">
            <v>18.64</v>
          </cell>
          <cell r="F69">
            <v>0</v>
          </cell>
          <cell r="G69">
            <v>0</v>
          </cell>
          <cell r="H69">
            <v>18.64</v>
          </cell>
          <cell r="I69">
            <v>18.64</v>
          </cell>
          <cell r="J69" t="str">
            <v>Rendimento hering</v>
          </cell>
          <cell r="K69" t="str">
            <v>AÇÕES</v>
          </cell>
          <cell r="L69" t="str">
            <v>DIVIDENDOS</v>
          </cell>
        </row>
        <row r="70">
          <cell r="B70">
            <v>42551</v>
          </cell>
          <cell r="C70">
            <v>6</v>
          </cell>
          <cell r="D70" t="str">
            <v>HGTX3</v>
          </cell>
          <cell r="E70">
            <v>24.86</v>
          </cell>
          <cell r="F70">
            <v>0</v>
          </cell>
          <cell r="G70">
            <v>0</v>
          </cell>
          <cell r="H70">
            <v>24.86</v>
          </cell>
          <cell r="I70">
            <v>24.86</v>
          </cell>
          <cell r="J70" t="str">
            <v>Rendimento hering</v>
          </cell>
          <cell r="K70" t="str">
            <v>AÇÕES</v>
          </cell>
          <cell r="L70" t="str">
            <v>DIVIDENDOS</v>
          </cell>
        </row>
        <row r="71">
          <cell r="B71">
            <v>42369</v>
          </cell>
          <cell r="C71">
            <v>6</v>
          </cell>
          <cell r="D71" t="str">
            <v>HGTX3</v>
          </cell>
          <cell r="E71">
            <v>21.25</v>
          </cell>
          <cell r="F71">
            <v>0</v>
          </cell>
          <cell r="G71">
            <v>-3.18</v>
          </cell>
          <cell r="H71">
            <v>18.07</v>
          </cell>
          <cell r="I71">
            <v>18.07</v>
          </cell>
          <cell r="J71" t="str">
            <v>Rendimento hering</v>
          </cell>
          <cell r="K71" t="str">
            <v>AÇÕES</v>
          </cell>
          <cell r="L71" t="str">
            <v>JSCP</v>
          </cell>
        </row>
        <row r="72">
          <cell r="B72">
            <v>42551</v>
          </cell>
          <cell r="C72">
            <v>6</v>
          </cell>
          <cell r="D72" t="str">
            <v>HGTX3</v>
          </cell>
          <cell r="E72">
            <v>26.16</v>
          </cell>
          <cell r="F72">
            <v>0</v>
          </cell>
          <cell r="G72">
            <v>-3.92</v>
          </cell>
          <cell r="H72">
            <v>22.24</v>
          </cell>
          <cell r="I72">
            <v>22.24</v>
          </cell>
          <cell r="J72" t="str">
            <v>Rendimento hering</v>
          </cell>
          <cell r="K72" t="str">
            <v>AÇÕES</v>
          </cell>
          <cell r="L72" t="str">
            <v>JSCP</v>
          </cell>
        </row>
        <row r="73">
          <cell r="B73">
            <v>42643</v>
          </cell>
          <cell r="C73">
            <v>7</v>
          </cell>
          <cell r="D73" t="str">
            <v>GRND3</v>
          </cell>
          <cell r="E73">
            <v>15.13</v>
          </cell>
          <cell r="F73">
            <v>0</v>
          </cell>
          <cell r="G73">
            <v>0</v>
          </cell>
          <cell r="H73">
            <v>15.13</v>
          </cell>
          <cell r="I73">
            <v>15.13</v>
          </cell>
          <cell r="J73" t="str">
            <v>Rendimento grendene</v>
          </cell>
          <cell r="K73" t="str">
            <v>AÇÕES</v>
          </cell>
          <cell r="L73" t="str">
            <v>DIVIDENDOS</v>
          </cell>
        </row>
        <row r="74">
          <cell r="B74">
            <v>42460</v>
          </cell>
          <cell r="C74">
            <v>9</v>
          </cell>
          <cell r="D74" t="str">
            <v>NTNF</v>
          </cell>
          <cell r="E74">
            <v>192.27</v>
          </cell>
          <cell r="F74">
            <v>0</v>
          </cell>
          <cell r="G74">
            <v>-27.48</v>
          </cell>
          <cell r="H74">
            <v>164.79000000000002</v>
          </cell>
          <cell r="I74">
            <v>164.79000000000002</v>
          </cell>
          <cell r="J74" t="str">
            <v>Rendimentos título semestral, líquido de IR</v>
          </cell>
          <cell r="K74" t="str">
            <v>RENDA FIXA</v>
          </cell>
          <cell r="L74" t="str">
            <v>JUROS</v>
          </cell>
        </row>
        <row r="75">
          <cell r="B75">
            <v>42551</v>
          </cell>
          <cell r="C75">
            <v>9</v>
          </cell>
          <cell r="D75" t="str">
            <v>NTNF</v>
          </cell>
          <cell r="E75">
            <v>190.36</v>
          </cell>
          <cell r="F75">
            <v>0</v>
          </cell>
          <cell r="G75">
            <v>-39.049999999999997</v>
          </cell>
          <cell r="H75">
            <v>151.31</v>
          </cell>
          <cell r="I75">
            <v>151.31</v>
          </cell>
          <cell r="J75" t="str">
            <v>Rendimentos título semestral, líquido de IR</v>
          </cell>
          <cell r="K75" t="str">
            <v>RENDA FIXA</v>
          </cell>
          <cell r="L75" t="str">
            <v>JUROS</v>
          </cell>
        </row>
        <row r="76">
          <cell r="B76">
            <v>42277</v>
          </cell>
          <cell r="C76">
            <v>99</v>
          </cell>
          <cell r="D76" t="str">
            <v>SAÍDA</v>
          </cell>
          <cell r="E76">
            <v>2.73</v>
          </cell>
          <cell r="F76">
            <v>0</v>
          </cell>
          <cell r="G76">
            <v>0</v>
          </cell>
          <cell r="H76">
            <v>2.73</v>
          </cell>
          <cell r="I76">
            <v>-2.73</v>
          </cell>
          <cell r="J76" t="str">
            <v>Custo Corretagem</v>
          </cell>
          <cell r="K76" t="str">
            <v>CUSTOS</v>
          </cell>
          <cell r="L76" t="str">
            <v>BMF</v>
          </cell>
        </row>
        <row r="77">
          <cell r="B77">
            <v>42460</v>
          </cell>
          <cell r="C77">
            <v>99</v>
          </cell>
          <cell r="D77" t="str">
            <v>SAÍDA</v>
          </cell>
          <cell r="E77">
            <v>1.19</v>
          </cell>
          <cell r="F77">
            <v>0</v>
          </cell>
          <cell r="G77">
            <v>0</v>
          </cell>
          <cell r="H77">
            <v>1.19</v>
          </cell>
          <cell r="I77">
            <v>-1.19</v>
          </cell>
          <cell r="J77" t="str">
            <v>Custo Corretagem</v>
          </cell>
          <cell r="K77" t="str">
            <v>CUSTOS</v>
          </cell>
          <cell r="L77" t="str">
            <v>BMF</v>
          </cell>
        </row>
        <row r="78">
          <cell r="B78">
            <v>42551</v>
          </cell>
          <cell r="C78">
            <v>99</v>
          </cell>
          <cell r="D78" t="str">
            <v>SAÍDA</v>
          </cell>
          <cell r="E78">
            <v>1.65</v>
          </cell>
          <cell r="F78">
            <v>0</v>
          </cell>
          <cell r="G78">
            <v>0</v>
          </cell>
          <cell r="H78">
            <v>1.65</v>
          </cell>
          <cell r="I78">
            <v>-1.65</v>
          </cell>
          <cell r="J78" t="str">
            <v>Custo Corretagem</v>
          </cell>
          <cell r="K78" t="str">
            <v>CUSTOS</v>
          </cell>
          <cell r="L78" t="str">
            <v>BMF</v>
          </cell>
        </row>
        <row r="79">
          <cell r="B79">
            <v>42460</v>
          </cell>
          <cell r="C79">
            <v>99</v>
          </cell>
          <cell r="D79" t="str">
            <v>SAÍDA</v>
          </cell>
          <cell r="E79">
            <v>30</v>
          </cell>
          <cell r="F79">
            <v>0</v>
          </cell>
          <cell r="G79">
            <v>0</v>
          </cell>
          <cell r="H79">
            <v>30</v>
          </cell>
          <cell r="I79">
            <v>-30</v>
          </cell>
          <cell r="J79" t="str">
            <v>Custo ordens</v>
          </cell>
          <cell r="K79" t="str">
            <v>CUSTOS</v>
          </cell>
          <cell r="L79" t="str">
            <v>ORDEM</v>
          </cell>
        </row>
        <row r="80">
          <cell r="B80">
            <v>42551</v>
          </cell>
          <cell r="C80">
            <v>99</v>
          </cell>
          <cell r="D80" t="str">
            <v>SAÍDA</v>
          </cell>
          <cell r="E80">
            <v>20</v>
          </cell>
          <cell r="F80">
            <v>0</v>
          </cell>
          <cell r="G80">
            <v>0</v>
          </cell>
          <cell r="H80">
            <v>20</v>
          </cell>
          <cell r="I80">
            <v>-20</v>
          </cell>
          <cell r="J80" t="str">
            <v>Custo ordens</v>
          </cell>
          <cell r="K80" t="str">
            <v>CUSTOS</v>
          </cell>
          <cell r="L80" t="str">
            <v>ORDEM</v>
          </cell>
        </row>
        <row r="81">
          <cell r="B81">
            <v>42643</v>
          </cell>
          <cell r="C81">
            <v>99</v>
          </cell>
          <cell r="D81" t="str">
            <v>SAÍDA</v>
          </cell>
          <cell r="E81">
            <v>18.96</v>
          </cell>
          <cell r="F81">
            <v>0</v>
          </cell>
          <cell r="G81">
            <v>0</v>
          </cell>
          <cell r="H81">
            <v>18.96</v>
          </cell>
          <cell r="I81">
            <v>-18.96</v>
          </cell>
          <cell r="J81" t="str">
            <v>Taxa Op. Tesouro Direto</v>
          </cell>
          <cell r="K81" t="str">
            <v>CUSTOS</v>
          </cell>
          <cell r="L81" t="str">
            <v>TAXAS</v>
          </cell>
        </row>
        <row r="82">
          <cell r="B82">
            <v>42369</v>
          </cell>
          <cell r="C82">
            <v>99</v>
          </cell>
          <cell r="D82" t="str">
            <v>SAÍDA</v>
          </cell>
          <cell r="E82">
            <v>10</v>
          </cell>
          <cell r="F82">
            <v>3</v>
          </cell>
          <cell r="G82">
            <v>0</v>
          </cell>
          <cell r="H82">
            <v>30</v>
          </cell>
          <cell r="I82">
            <v>-30</v>
          </cell>
          <cell r="J82" t="str">
            <v>Taxas de custódia acumuladas</v>
          </cell>
          <cell r="K82" t="str">
            <v>CUSTOS</v>
          </cell>
          <cell r="L82" t="str">
            <v>CUSTÓDIA</v>
          </cell>
        </row>
        <row r="83">
          <cell r="B83">
            <v>42460</v>
          </cell>
          <cell r="C83">
            <v>99</v>
          </cell>
          <cell r="D83" t="str">
            <v>SAÍDA</v>
          </cell>
          <cell r="E83">
            <v>10</v>
          </cell>
          <cell r="F83">
            <v>2</v>
          </cell>
          <cell r="G83">
            <v>0</v>
          </cell>
          <cell r="H83">
            <v>20</v>
          </cell>
          <cell r="I83">
            <v>-20</v>
          </cell>
          <cell r="J83" t="str">
            <v>Taxas de custódia acumuladas</v>
          </cell>
          <cell r="K83" t="str">
            <v>CUSTOS</v>
          </cell>
          <cell r="L83" t="str">
            <v>CUSTÓDIA</v>
          </cell>
        </row>
        <row r="84">
          <cell r="B84">
            <v>42551</v>
          </cell>
          <cell r="C84">
            <v>99</v>
          </cell>
          <cell r="D84" t="str">
            <v>SAÍDA</v>
          </cell>
          <cell r="E84">
            <v>10</v>
          </cell>
          <cell r="F84">
            <v>2</v>
          </cell>
          <cell r="G84">
            <v>0</v>
          </cell>
          <cell r="H84">
            <v>20</v>
          </cell>
          <cell r="I84">
            <v>-20</v>
          </cell>
          <cell r="J84" t="str">
            <v>Taxas de custódia acumuladas</v>
          </cell>
          <cell r="K84" t="str">
            <v>CUSTOS</v>
          </cell>
          <cell r="L84" t="str">
            <v>CUSTÓDIA</v>
          </cell>
        </row>
        <row r="85">
          <cell r="B85">
            <v>42643</v>
          </cell>
          <cell r="C85">
            <v>99</v>
          </cell>
          <cell r="D85" t="str">
            <v>SAÍDA</v>
          </cell>
          <cell r="E85">
            <v>10</v>
          </cell>
          <cell r="F85">
            <v>3</v>
          </cell>
          <cell r="G85">
            <v>0</v>
          </cell>
          <cell r="H85">
            <v>30</v>
          </cell>
          <cell r="I85">
            <v>-10</v>
          </cell>
          <cell r="J85" t="str">
            <v>Taxas de custódia acumuladas</v>
          </cell>
          <cell r="K85" t="str">
            <v>CUSTOS</v>
          </cell>
          <cell r="L85" t="str">
            <v>CUSTÓDIA</v>
          </cell>
        </row>
        <row r="86">
          <cell r="B86">
            <v>42735</v>
          </cell>
          <cell r="C86">
            <v>99</v>
          </cell>
          <cell r="D86" t="str">
            <v>SAÍDA</v>
          </cell>
          <cell r="E86">
            <v>10</v>
          </cell>
          <cell r="F86">
            <v>3</v>
          </cell>
          <cell r="G86">
            <v>0</v>
          </cell>
          <cell r="H86">
            <v>30</v>
          </cell>
          <cell r="I86">
            <v>-20</v>
          </cell>
          <cell r="J86" t="str">
            <v>Taxas de custódia acumuladas</v>
          </cell>
          <cell r="K86" t="str">
            <v>CUSTOS</v>
          </cell>
          <cell r="L86" t="str">
            <v>CUSTÓDIA</v>
          </cell>
        </row>
        <row r="87">
          <cell r="B87">
            <v>42735</v>
          </cell>
          <cell r="C87">
            <v>3</v>
          </cell>
          <cell r="D87" t="str">
            <v>ITSA3</v>
          </cell>
          <cell r="E87">
            <v>4.95</v>
          </cell>
          <cell r="F87">
            <v>0</v>
          </cell>
          <cell r="G87">
            <v>0</v>
          </cell>
          <cell r="H87">
            <v>4.95</v>
          </cell>
          <cell r="I87">
            <v>4.95</v>
          </cell>
          <cell r="J87" t="str">
            <v>Rendimento itausa</v>
          </cell>
          <cell r="K87" t="str">
            <v>AÇÕES</v>
          </cell>
          <cell r="L87" t="str">
            <v>DIVIDENDOS</v>
          </cell>
        </row>
        <row r="88">
          <cell r="B88">
            <v>42735</v>
          </cell>
          <cell r="C88" t="str">
            <v>JULIANA</v>
          </cell>
          <cell r="D88" t="str">
            <v>ENTRADA</v>
          </cell>
          <cell r="E88">
            <v>1400</v>
          </cell>
          <cell r="F88">
            <v>0</v>
          </cell>
          <cell r="G88">
            <v>0</v>
          </cell>
          <cell r="H88">
            <v>1400</v>
          </cell>
          <cell r="I88">
            <v>1400</v>
          </cell>
          <cell r="J88" t="str">
            <v>Aporte realizado aproximadamente em out/16</v>
          </cell>
          <cell r="K88" t="str">
            <v>CARTEIRA</v>
          </cell>
          <cell r="L88" t="str">
            <v>APORTES</v>
          </cell>
        </row>
        <row r="89">
          <cell r="B89">
            <v>42735</v>
          </cell>
          <cell r="C89" t="str">
            <v>JUNIOR</v>
          </cell>
          <cell r="D89" t="str">
            <v>ENTRADA</v>
          </cell>
          <cell r="E89">
            <v>4240</v>
          </cell>
          <cell r="F89">
            <v>0</v>
          </cell>
          <cell r="G89">
            <v>0</v>
          </cell>
          <cell r="H89">
            <v>4240</v>
          </cell>
          <cell r="I89">
            <v>4240</v>
          </cell>
          <cell r="J89" t="str">
            <v>Aporte realizado em out/16</v>
          </cell>
          <cell r="K89" t="str">
            <v>CARTEIRA</v>
          </cell>
          <cell r="L89" t="str">
            <v>APORTES</v>
          </cell>
        </row>
        <row r="90">
          <cell r="B90">
            <v>42735</v>
          </cell>
          <cell r="C90">
            <v>99</v>
          </cell>
          <cell r="D90" t="str">
            <v>SAÍDA</v>
          </cell>
          <cell r="E90">
            <v>240</v>
          </cell>
          <cell r="F90">
            <v>0</v>
          </cell>
          <cell r="G90">
            <v>0</v>
          </cell>
          <cell r="H90">
            <v>240</v>
          </cell>
          <cell r="I90">
            <v>-240</v>
          </cell>
          <cell r="J90" t="str">
            <v>Referente ao Album pago com caixa da cia</v>
          </cell>
          <cell r="K90" t="str">
            <v>DESPESAS</v>
          </cell>
          <cell r="L90" t="str">
            <v>DESPESAS</v>
          </cell>
        </row>
        <row r="91">
          <cell r="B91">
            <v>42735</v>
          </cell>
          <cell r="C91">
            <v>1</v>
          </cell>
          <cell r="D91" t="str">
            <v>SHUL4</v>
          </cell>
          <cell r="E91">
            <v>5.15</v>
          </cell>
          <cell r="F91">
            <v>300</v>
          </cell>
          <cell r="G91">
            <v>0</v>
          </cell>
          <cell r="H91">
            <v>1545</v>
          </cell>
          <cell r="I91">
            <v>-1545</v>
          </cell>
          <cell r="J91" t="str">
            <v>Compra de 400 papéis da schulz</v>
          </cell>
          <cell r="K91" t="str">
            <v>AÇÕES</v>
          </cell>
          <cell r="L91" t="str">
            <v>COMPRA</v>
          </cell>
        </row>
        <row r="92">
          <cell r="B92">
            <v>42735</v>
          </cell>
          <cell r="C92">
            <v>3</v>
          </cell>
          <cell r="D92" t="str">
            <v>ITSA3</v>
          </cell>
          <cell r="E92">
            <v>8.33</v>
          </cell>
          <cell r="F92">
            <v>300</v>
          </cell>
          <cell r="G92">
            <v>0</v>
          </cell>
          <cell r="H92">
            <v>2499</v>
          </cell>
          <cell r="I92">
            <v>-2499</v>
          </cell>
          <cell r="J92" t="str">
            <v>Compra de 400 papéis da itaúsa</v>
          </cell>
          <cell r="K92" t="str">
            <v>AÇÕES</v>
          </cell>
          <cell r="L92" t="str">
            <v>COMPRA</v>
          </cell>
        </row>
        <row r="93">
          <cell r="B93">
            <v>42735</v>
          </cell>
          <cell r="C93">
            <v>2</v>
          </cell>
          <cell r="D93" t="str">
            <v>CGRA4</v>
          </cell>
          <cell r="E93">
            <v>15.83</v>
          </cell>
          <cell r="F93">
            <v>100</v>
          </cell>
          <cell r="G93">
            <v>0</v>
          </cell>
          <cell r="H93">
            <v>1583</v>
          </cell>
          <cell r="I93">
            <v>-1583</v>
          </cell>
          <cell r="J93" t="str">
            <v>Compra de 400 papéis da grazziotin</v>
          </cell>
          <cell r="K93" t="str">
            <v>AÇÕES</v>
          </cell>
          <cell r="L93" t="str">
            <v>COMPRA</v>
          </cell>
        </row>
        <row r="94">
          <cell r="B94">
            <v>42735</v>
          </cell>
          <cell r="C94">
            <v>99</v>
          </cell>
          <cell r="D94" t="str">
            <v>SAÍDA</v>
          </cell>
          <cell r="E94">
            <v>30</v>
          </cell>
          <cell r="F94">
            <v>0</v>
          </cell>
          <cell r="G94">
            <v>0</v>
          </cell>
          <cell r="H94">
            <v>30</v>
          </cell>
          <cell r="I94">
            <v>-30</v>
          </cell>
          <cell r="J94" t="str">
            <v>Custo ordens</v>
          </cell>
          <cell r="K94" t="str">
            <v>CUSTOS</v>
          </cell>
          <cell r="L94" t="str">
            <v>ORDEM</v>
          </cell>
        </row>
        <row r="95">
          <cell r="B95">
            <v>42735</v>
          </cell>
          <cell r="C95">
            <v>99</v>
          </cell>
          <cell r="D95" t="str">
            <v>SAÍDA</v>
          </cell>
          <cell r="E95">
            <v>2.41</v>
          </cell>
          <cell r="F95">
            <v>0</v>
          </cell>
          <cell r="G95">
            <v>0</v>
          </cell>
          <cell r="H95">
            <v>2.41</v>
          </cell>
          <cell r="I95">
            <v>-2.41</v>
          </cell>
          <cell r="J95" t="str">
            <v>Custo Corretagem</v>
          </cell>
          <cell r="K95" t="str">
            <v>CUSTOS</v>
          </cell>
          <cell r="L95" t="str">
            <v>BMF</v>
          </cell>
        </row>
        <row r="96">
          <cell r="B96">
            <v>42735</v>
          </cell>
          <cell r="C96">
            <v>7</v>
          </cell>
          <cell r="D96" t="str">
            <v>GRND3</v>
          </cell>
          <cell r="E96">
            <v>25.3</v>
          </cell>
          <cell r="F96">
            <v>0</v>
          </cell>
          <cell r="G96">
            <v>0</v>
          </cell>
          <cell r="H96">
            <v>25.3</v>
          </cell>
          <cell r="I96">
            <v>25.3</v>
          </cell>
          <cell r="J96" t="str">
            <v>Rendimento grendene</v>
          </cell>
          <cell r="K96" t="str">
            <v>AÇÕES</v>
          </cell>
          <cell r="L96" t="str">
            <v>DIVIDENDOS</v>
          </cell>
        </row>
        <row r="97">
          <cell r="B97">
            <v>42735</v>
          </cell>
          <cell r="C97">
            <v>6</v>
          </cell>
          <cell r="D97" t="str">
            <v>HGTX3</v>
          </cell>
          <cell r="E97">
            <v>24.85</v>
          </cell>
          <cell r="F97">
            <v>0</v>
          </cell>
          <cell r="G97">
            <v>0</v>
          </cell>
          <cell r="H97">
            <v>24.85</v>
          </cell>
          <cell r="I97">
            <v>24.85</v>
          </cell>
          <cell r="J97" t="str">
            <v>Rendimento hering</v>
          </cell>
          <cell r="K97" t="str">
            <v>AÇÕES</v>
          </cell>
          <cell r="L97" t="str">
            <v>DIVIDENDOS</v>
          </cell>
        </row>
        <row r="98">
          <cell r="B98">
            <v>42735</v>
          </cell>
          <cell r="C98">
            <v>1</v>
          </cell>
          <cell r="D98" t="str">
            <v>SHUL4</v>
          </cell>
          <cell r="E98">
            <v>92.17</v>
          </cell>
          <cell r="F98">
            <v>0</v>
          </cell>
          <cell r="G98">
            <v>-13.28</v>
          </cell>
          <cell r="H98">
            <v>78.89</v>
          </cell>
          <cell r="I98">
            <v>78.349999999999994</v>
          </cell>
          <cell r="J98" t="str">
            <v>Rendimento schulz</v>
          </cell>
          <cell r="K98" t="str">
            <v>AÇÕES</v>
          </cell>
          <cell r="L98" t="str">
            <v>DIVIDENDOS</v>
          </cell>
        </row>
        <row r="99">
          <cell r="B99">
            <v>42735</v>
          </cell>
          <cell r="C99">
            <v>99</v>
          </cell>
          <cell r="D99" t="str">
            <v>SAÍDA</v>
          </cell>
          <cell r="E99">
            <v>10</v>
          </cell>
          <cell r="F99">
            <v>1</v>
          </cell>
          <cell r="G99">
            <v>0</v>
          </cell>
          <cell r="H99">
            <v>10</v>
          </cell>
          <cell r="I99">
            <v>-10</v>
          </cell>
          <cell r="J99" t="str">
            <v>Taxa de custódia novembro</v>
          </cell>
          <cell r="K99" t="str">
            <v>CUSTOS</v>
          </cell>
          <cell r="L99" t="str">
            <v>CUSTÓDIA</v>
          </cell>
        </row>
        <row r="100">
          <cell r="B100">
            <v>42735</v>
          </cell>
          <cell r="C100">
            <v>4</v>
          </cell>
          <cell r="D100" t="str">
            <v>TAEE11</v>
          </cell>
          <cell r="E100">
            <v>12.11</v>
          </cell>
          <cell r="F100">
            <v>0</v>
          </cell>
          <cell r="G100">
            <v>0</v>
          </cell>
          <cell r="H100">
            <v>12.11</v>
          </cell>
          <cell r="I100">
            <v>12.11</v>
          </cell>
          <cell r="J100" t="str">
            <v>Rendimento taesa</v>
          </cell>
          <cell r="K100" t="str">
            <v>AÇÕES</v>
          </cell>
          <cell r="L100" t="str">
            <v>DIVIDENDOS</v>
          </cell>
        </row>
        <row r="101">
          <cell r="B101">
            <v>42735</v>
          </cell>
          <cell r="C101">
            <v>4</v>
          </cell>
          <cell r="D101" t="str">
            <v>TAEE11</v>
          </cell>
          <cell r="E101">
            <v>42.68</v>
          </cell>
          <cell r="F101">
            <v>0</v>
          </cell>
          <cell r="G101">
            <v>-6.4</v>
          </cell>
          <cell r="H101">
            <v>36.28</v>
          </cell>
          <cell r="I101">
            <v>36.28</v>
          </cell>
          <cell r="J101" t="str">
            <v>Rendimento taesa</v>
          </cell>
          <cell r="K101" t="str">
            <v>AÇÕES</v>
          </cell>
          <cell r="L101" t="str">
            <v>JSCP</v>
          </cell>
        </row>
        <row r="102">
          <cell r="B102">
            <v>42735</v>
          </cell>
          <cell r="C102">
            <v>6</v>
          </cell>
          <cell r="D102" t="str">
            <v>HGTX3</v>
          </cell>
          <cell r="E102">
            <v>26.1</v>
          </cell>
          <cell r="F102">
            <v>0</v>
          </cell>
          <cell r="G102">
            <v>-3.91</v>
          </cell>
          <cell r="H102">
            <v>22.19</v>
          </cell>
          <cell r="I102">
            <v>22.19</v>
          </cell>
          <cell r="J102" t="str">
            <v>Rendimento hering</v>
          </cell>
          <cell r="K102" t="str">
            <v>AÇÕES</v>
          </cell>
          <cell r="L102" t="str">
            <v>JSCP</v>
          </cell>
        </row>
        <row r="103">
          <cell r="B103">
            <v>42825</v>
          </cell>
          <cell r="C103">
            <v>99</v>
          </cell>
          <cell r="D103" t="str">
            <v>SAÍDA</v>
          </cell>
          <cell r="E103">
            <v>19.22</v>
          </cell>
          <cell r="F103">
            <v>0</v>
          </cell>
          <cell r="G103">
            <v>0</v>
          </cell>
          <cell r="H103">
            <v>19.22</v>
          </cell>
          <cell r="I103">
            <v>-19.22</v>
          </cell>
          <cell r="J103" t="str">
            <v>Taxas Operação Tesouro Direto</v>
          </cell>
          <cell r="K103" t="str">
            <v>CUSTOS</v>
          </cell>
          <cell r="L103" t="str">
            <v>TAXAS</v>
          </cell>
        </row>
        <row r="104">
          <cell r="B104">
            <v>42825</v>
          </cell>
          <cell r="C104">
            <v>9</v>
          </cell>
          <cell r="D104" t="str">
            <v>NTNF</v>
          </cell>
          <cell r="E104">
            <v>187.18</v>
          </cell>
          <cell r="F104">
            <v>0</v>
          </cell>
          <cell r="G104">
            <v>-34.17</v>
          </cell>
          <cell r="H104">
            <v>153.01</v>
          </cell>
          <cell r="I104">
            <v>153.01</v>
          </cell>
          <cell r="J104" t="str">
            <v>Rendimentos título semestral, líquido de IR</v>
          </cell>
          <cell r="K104" t="str">
            <v>RENDA FIXA</v>
          </cell>
          <cell r="L104" t="str">
            <v>JUROS</v>
          </cell>
        </row>
        <row r="105">
          <cell r="B105">
            <v>42825</v>
          </cell>
          <cell r="C105">
            <v>99</v>
          </cell>
          <cell r="D105" t="str">
            <v>SAÍDA</v>
          </cell>
          <cell r="E105">
            <v>10</v>
          </cell>
          <cell r="F105">
            <v>1</v>
          </cell>
          <cell r="G105">
            <v>0</v>
          </cell>
          <cell r="H105">
            <v>10</v>
          </cell>
          <cell r="I105">
            <v>-10</v>
          </cell>
          <cell r="J105" t="str">
            <v>Taxa de custódia dezembro</v>
          </cell>
          <cell r="K105" t="str">
            <v>CUSTOS</v>
          </cell>
          <cell r="L105" t="str">
            <v>CUSTÓDIA</v>
          </cell>
        </row>
        <row r="106">
          <cell r="B106">
            <v>42825</v>
          </cell>
          <cell r="C106">
            <v>3</v>
          </cell>
          <cell r="D106" t="str">
            <v>ITSA3</v>
          </cell>
          <cell r="E106">
            <v>9.4499999999999993</v>
          </cell>
          <cell r="F106">
            <v>0</v>
          </cell>
          <cell r="G106">
            <v>0</v>
          </cell>
          <cell r="H106">
            <v>9.4499999999999993</v>
          </cell>
          <cell r="I106">
            <v>9.4499999999999993</v>
          </cell>
          <cell r="J106" t="str">
            <v>Rendimento itausa</v>
          </cell>
          <cell r="K106" t="str">
            <v>AÇÕES</v>
          </cell>
          <cell r="L106" t="str">
            <v>DIVIDENDOS</v>
          </cell>
        </row>
        <row r="107">
          <cell r="B107">
            <v>42825</v>
          </cell>
          <cell r="C107" t="str">
            <v>JULIANA</v>
          </cell>
          <cell r="D107" t="str">
            <v>ENTRADA</v>
          </cell>
          <cell r="E107">
            <v>5500</v>
          </cell>
          <cell r="F107">
            <v>0</v>
          </cell>
          <cell r="G107">
            <v>0</v>
          </cell>
          <cell r="H107">
            <v>5500</v>
          </cell>
          <cell r="I107">
            <v>5500</v>
          </cell>
          <cell r="J107" t="str">
            <v>Aporte realizado aproximadamente em jan/17</v>
          </cell>
          <cell r="K107" t="str">
            <v>CARTEIRA</v>
          </cell>
          <cell r="L107" t="str">
            <v>APORTES</v>
          </cell>
        </row>
        <row r="108">
          <cell r="B108">
            <v>42825</v>
          </cell>
          <cell r="C108" t="str">
            <v>JUNIOR</v>
          </cell>
          <cell r="D108" t="str">
            <v>ENTRADA</v>
          </cell>
          <cell r="E108">
            <v>1100</v>
          </cell>
          <cell r="F108">
            <v>0</v>
          </cell>
          <cell r="G108">
            <v>0</v>
          </cell>
          <cell r="H108">
            <v>1100</v>
          </cell>
          <cell r="I108">
            <v>1100</v>
          </cell>
          <cell r="J108" t="str">
            <v>Aporte realizado aproximadamente em jan/17</v>
          </cell>
          <cell r="K108" t="str">
            <v>CARTEIRA</v>
          </cell>
          <cell r="L108" t="str">
            <v>APORTES</v>
          </cell>
        </row>
        <row r="109">
          <cell r="B109">
            <v>42825</v>
          </cell>
          <cell r="C109">
            <v>12</v>
          </cell>
          <cell r="D109" t="str">
            <v>POUPANÇA</v>
          </cell>
          <cell r="E109">
            <v>1900</v>
          </cell>
          <cell r="F109">
            <v>0</v>
          </cell>
          <cell r="G109">
            <v>0</v>
          </cell>
          <cell r="H109">
            <v>1900</v>
          </cell>
          <cell r="I109">
            <v>1900</v>
          </cell>
          <cell r="J109" t="str">
            <v>Montante retirado Poupança</v>
          </cell>
          <cell r="K109" t="str">
            <v>RENDA FIXA</v>
          </cell>
          <cell r="L109" t="str">
            <v>RESGATE</v>
          </cell>
        </row>
        <row r="110">
          <cell r="B110">
            <v>42825</v>
          </cell>
          <cell r="C110">
            <v>3</v>
          </cell>
          <cell r="D110" t="str">
            <v>ITSA3</v>
          </cell>
          <cell r="E110">
            <v>8.6</v>
          </cell>
          <cell r="F110">
            <v>300</v>
          </cell>
          <cell r="G110">
            <v>0</v>
          </cell>
          <cell r="H110">
            <v>2580</v>
          </cell>
          <cell r="I110">
            <v>-2580</v>
          </cell>
          <cell r="J110" t="str">
            <v>Compra de 400 papéis da itaúsa</v>
          </cell>
          <cell r="K110" t="str">
            <v>AÇÕES</v>
          </cell>
          <cell r="L110" t="str">
            <v>COMPRA</v>
          </cell>
        </row>
        <row r="111">
          <cell r="B111">
            <v>42825</v>
          </cell>
          <cell r="C111">
            <v>4</v>
          </cell>
          <cell r="D111" t="str">
            <v>TAEE11</v>
          </cell>
          <cell r="E111">
            <v>21.99</v>
          </cell>
          <cell r="F111">
            <v>100</v>
          </cell>
          <cell r="G111">
            <v>0</v>
          </cell>
          <cell r="H111">
            <v>2199</v>
          </cell>
          <cell r="I111">
            <v>-2199</v>
          </cell>
          <cell r="J111" t="str">
            <v>Compra de 400 papéis da taesa</v>
          </cell>
          <cell r="K111" t="str">
            <v>AÇÕES</v>
          </cell>
          <cell r="L111" t="str">
            <v>COMPRA</v>
          </cell>
        </row>
        <row r="112">
          <cell r="B112">
            <v>42825</v>
          </cell>
          <cell r="C112">
            <v>1</v>
          </cell>
          <cell r="D112" t="str">
            <v>SHUL4</v>
          </cell>
          <cell r="E112">
            <v>5.14</v>
          </cell>
          <cell r="F112">
            <v>200</v>
          </cell>
          <cell r="G112">
            <v>0</v>
          </cell>
          <cell r="H112">
            <v>1028</v>
          </cell>
          <cell r="I112">
            <v>-1028</v>
          </cell>
          <cell r="J112" t="str">
            <v>Compra de 400 papéis da schulz</v>
          </cell>
          <cell r="K112" t="str">
            <v>AÇÕES</v>
          </cell>
          <cell r="L112" t="str">
            <v>COMPRA</v>
          </cell>
        </row>
        <row r="113">
          <cell r="B113">
            <v>42825</v>
          </cell>
          <cell r="C113">
            <v>13</v>
          </cell>
          <cell r="D113" t="str">
            <v>WEGE3</v>
          </cell>
          <cell r="E113">
            <v>15.29</v>
          </cell>
          <cell r="F113">
            <v>200</v>
          </cell>
          <cell r="G113">
            <v>0</v>
          </cell>
          <cell r="H113">
            <v>3058</v>
          </cell>
          <cell r="I113">
            <v>-3058</v>
          </cell>
          <cell r="J113" t="str">
            <v>Compra de 400 papéis da schulz</v>
          </cell>
          <cell r="K113" t="str">
            <v>AÇÕES</v>
          </cell>
          <cell r="L113" t="str">
            <v>COMPRA</v>
          </cell>
        </row>
        <row r="114">
          <cell r="B114">
            <v>42825</v>
          </cell>
          <cell r="C114">
            <v>99</v>
          </cell>
          <cell r="D114" t="str">
            <v>SAÍDA</v>
          </cell>
          <cell r="E114">
            <v>3.6800000000002902</v>
          </cell>
          <cell r="F114">
            <v>0</v>
          </cell>
          <cell r="G114">
            <v>0</v>
          </cell>
          <cell r="H114">
            <v>3.6800000000002902</v>
          </cell>
          <cell r="I114">
            <v>-3.6800000000002902</v>
          </cell>
          <cell r="J114" t="str">
            <v>Custo Corretagem</v>
          </cell>
          <cell r="K114" t="str">
            <v>CUSTOS</v>
          </cell>
          <cell r="L114" t="str">
            <v>BMF</v>
          </cell>
        </row>
        <row r="115">
          <cell r="B115">
            <v>42825</v>
          </cell>
          <cell r="C115">
            <v>99</v>
          </cell>
          <cell r="D115" t="str">
            <v>SAÍDA</v>
          </cell>
          <cell r="E115">
            <v>40</v>
          </cell>
          <cell r="F115">
            <v>0</v>
          </cell>
          <cell r="G115">
            <v>0</v>
          </cell>
          <cell r="H115">
            <v>40</v>
          </cell>
          <cell r="I115">
            <v>-40</v>
          </cell>
          <cell r="J115" t="str">
            <v>Custo ordens</v>
          </cell>
          <cell r="K115" t="str">
            <v>CUSTOS</v>
          </cell>
          <cell r="L115" t="str">
            <v>ORDEM</v>
          </cell>
        </row>
        <row r="116">
          <cell r="B116">
            <v>42825</v>
          </cell>
          <cell r="C116">
            <v>99</v>
          </cell>
          <cell r="D116" t="str">
            <v>SAÍDA</v>
          </cell>
          <cell r="E116">
            <v>10</v>
          </cell>
          <cell r="F116">
            <v>1</v>
          </cell>
          <cell r="G116">
            <v>0</v>
          </cell>
          <cell r="H116">
            <v>10</v>
          </cell>
          <cell r="I116">
            <v>-10</v>
          </cell>
          <cell r="J116" t="str">
            <v>Taxa de custódia fevereiro</v>
          </cell>
          <cell r="K116" t="str">
            <v>CUSTOS</v>
          </cell>
          <cell r="L116" t="str">
            <v>CUSTÓDIA</v>
          </cell>
        </row>
        <row r="117">
          <cell r="B117">
            <v>42825</v>
          </cell>
          <cell r="C117">
            <v>3</v>
          </cell>
          <cell r="D117" t="str">
            <v>ITSA3</v>
          </cell>
          <cell r="E117">
            <v>45.57</v>
          </cell>
          <cell r="F117">
            <v>0</v>
          </cell>
          <cell r="G117">
            <v>-6.8299999999999983</v>
          </cell>
          <cell r="H117">
            <v>38.74</v>
          </cell>
          <cell r="I117">
            <v>38.74</v>
          </cell>
          <cell r="J117" t="str">
            <v>Rendimento itausa</v>
          </cell>
          <cell r="K117" t="str">
            <v>AÇÕES</v>
          </cell>
          <cell r="L117" t="str">
            <v>JSCP</v>
          </cell>
        </row>
        <row r="118">
          <cell r="B118">
            <v>42825</v>
          </cell>
          <cell r="C118">
            <v>3</v>
          </cell>
          <cell r="D118" t="str">
            <v>ITSA3</v>
          </cell>
          <cell r="E118">
            <v>30.337799999999998</v>
          </cell>
          <cell r="F118">
            <v>0</v>
          </cell>
          <cell r="G118">
            <v>-4.627799999999997</v>
          </cell>
          <cell r="H118">
            <v>25.71</v>
          </cell>
          <cell r="I118">
            <v>25.71</v>
          </cell>
          <cell r="J118" t="str">
            <v>Rendimento itausa</v>
          </cell>
          <cell r="K118" t="str">
            <v>AÇÕES</v>
          </cell>
          <cell r="L118" t="str">
            <v>JSCP</v>
          </cell>
        </row>
        <row r="119">
          <cell r="B119">
            <v>42825</v>
          </cell>
          <cell r="C119">
            <v>3</v>
          </cell>
          <cell r="D119" t="str">
            <v>ITSA3</v>
          </cell>
          <cell r="E119">
            <v>143.53800000000001</v>
          </cell>
          <cell r="F119">
            <v>0</v>
          </cell>
          <cell r="G119">
            <v>-21.438000000000017</v>
          </cell>
          <cell r="H119">
            <v>122.1</v>
          </cell>
          <cell r="I119">
            <v>122.1</v>
          </cell>
          <cell r="J119" t="str">
            <v>Rendimento itausa</v>
          </cell>
          <cell r="K119" t="str">
            <v>AÇÕES</v>
          </cell>
          <cell r="L119" t="str">
            <v>JSCP</v>
          </cell>
        </row>
        <row r="120">
          <cell r="B120">
            <v>42825</v>
          </cell>
          <cell r="C120">
            <v>13</v>
          </cell>
          <cell r="D120" t="str">
            <v>WEGE3</v>
          </cell>
          <cell r="E120">
            <v>12.73</v>
          </cell>
          <cell r="F120">
            <v>0</v>
          </cell>
          <cell r="G120">
            <v>0</v>
          </cell>
          <cell r="H120">
            <v>12.73</v>
          </cell>
          <cell r="I120">
            <v>12.73</v>
          </cell>
          <cell r="J120" t="str">
            <v>Rendimento WEG</v>
          </cell>
          <cell r="K120" t="str">
            <v>AÇÕES</v>
          </cell>
          <cell r="L120" t="str">
            <v>DIVIDENDOS</v>
          </cell>
        </row>
        <row r="121">
          <cell r="B121">
            <v>42825</v>
          </cell>
          <cell r="C121">
            <v>3</v>
          </cell>
          <cell r="D121" t="str">
            <v>ITSA3</v>
          </cell>
          <cell r="E121">
            <v>13.95</v>
          </cell>
          <cell r="F121">
            <v>0</v>
          </cell>
          <cell r="G121">
            <v>0</v>
          </cell>
          <cell r="H121">
            <v>13.95</v>
          </cell>
          <cell r="I121">
            <v>13.95</v>
          </cell>
          <cell r="J121" t="str">
            <v>Rendimento itausa</v>
          </cell>
          <cell r="K121" t="str">
            <v>AÇÕES</v>
          </cell>
          <cell r="L121" t="str">
            <v>DIVIDENDOS</v>
          </cell>
        </row>
        <row r="122">
          <cell r="B122">
            <v>42825</v>
          </cell>
          <cell r="C122">
            <v>99</v>
          </cell>
          <cell r="D122" t="str">
            <v>SAÍDA</v>
          </cell>
          <cell r="E122">
            <v>10</v>
          </cell>
          <cell r="F122">
            <v>1</v>
          </cell>
          <cell r="G122">
            <v>0</v>
          </cell>
          <cell r="H122">
            <v>10</v>
          </cell>
          <cell r="I122">
            <v>-10</v>
          </cell>
          <cell r="J122" t="str">
            <v>Taxa de custódia março</v>
          </cell>
          <cell r="K122" t="str">
            <v>CUSTOS</v>
          </cell>
          <cell r="L122" t="str">
            <v>CUSTÓDIA</v>
          </cell>
        </row>
        <row r="123">
          <cell r="B123">
            <v>42825</v>
          </cell>
          <cell r="C123">
            <v>3</v>
          </cell>
          <cell r="D123" t="str">
            <v>ITSA3</v>
          </cell>
          <cell r="E123">
            <v>110.48235294117647</v>
          </cell>
          <cell r="F123">
            <v>0</v>
          </cell>
          <cell r="G123">
            <v>-16.572352941176501</v>
          </cell>
          <cell r="H123">
            <v>93.91</v>
          </cell>
          <cell r="I123">
            <v>93.91</v>
          </cell>
          <cell r="J123" t="str">
            <v>Rendimento itausa</v>
          </cell>
          <cell r="K123" t="str">
            <v>AÇÕES</v>
          </cell>
          <cell r="L123" t="str">
            <v>JSCP</v>
          </cell>
        </row>
        <row r="124">
          <cell r="B124">
            <v>42916</v>
          </cell>
          <cell r="C124">
            <v>2</v>
          </cell>
          <cell r="D124" t="str">
            <v>CGRA4</v>
          </cell>
          <cell r="E124">
            <v>344.65499999999997</v>
          </cell>
          <cell r="F124">
            <v>0</v>
          </cell>
          <cell r="G124">
            <v>-44.954999999999984</v>
          </cell>
          <cell r="H124">
            <v>299.7</v>
          </cell>
          <cell r="I124">
            <v>299.7</v>
          </cell>
          <cell r="J124" t="str">
            <v>Rendimento grazziotin</v>
          </cell>
          <cell r="K124" t="str">
            <v>AÇÕES</v>
          </cell>
          <cell r="L124" t="str">
            <v>JSCP</v>
          </cell>
        </row>
        <row r="125">
          <cell r="B125">
            <v>42916</v>
          </cell>
          <cell r="C125">
            <v>7</v>
          </cell>
          <cell r="D125" t="str">
            <v>GRND3</v>
          </cell>
          <cell r="E125">
            <v>6.18</v>
          </cell>
          <cell r="F125">
            <v>0</v>
          </cell>
          <cell r="G125">
            <v>0</v>
          </cell>
          <cell r="H125">
            <v>6.18</v>
          </cell>
          <cell r="I125">
            <v>6.18</v>
          </cell>
          <cell r="J125" t="str">
            <v>Rendimento grendene</v>
          </cell>
          <cell r="K125" t="str">
            <v>AÇÕES</v>
          </cell>
          <cell r="L125" t="str">
            <v>DIVIDENDOS</v>
          </cell>
        </row>
        <row r="126">
          <cell r="B126">
            <v>42916</v>
          </cell>
          <cell r="C126">
            <v>7</v>
          </cell>
          <cell r="D126" t="str">
            <v>GRND3</v>
          </cell>
          <cell r="E126">
            <v>42.262499999999996</v>
          </cell>
          <cell r="F126">
            <v>0</v>
          </cell>
          <cell r="G126">
            <v>-5.5124999999999957</v>
          </cell>
          <cell r="H126">
            <v>36.75</v>
          </cell>
          <cell r="I126">
            <v>36.75</v>
          </cell>
          <cell r="J126" t="str">
            <v>Rendimento grendene</v>
          </cell>
          <cell r="K126" t="str">
            <v>AÇÕES</v>
          </cell>
          <cell r="L126" t="str">
            <v>JSCP</v>
          </cell>
        </row>
        <row r="127">
          <cell r="B127">
            <v>42916</v>
          </cell>
          <cell r="C127">
            <v>5</v>
          </cell>
          <cell r="D127" t="str">
            <v>LREN3</v>
          </cell>
          <cell r="E127">
            <v>11.96</v>
          </cell>
          <cell r="F127">
            <v>0</v>
          </cell>
          <cell r="G127">
            <v>0</v>
          </cell>
          <cell r="H127">
            <v>11.96</v>
          </cell>
          <cell r="I127">
            <v>11.96</v>
          </cell>
          <cell r="J127" t="str">
            <v>Rendimento renner</v>
          </cell>
          <cell r="K127" t="str">
            <v>AÇÕES</v>
          </cell>
          <cell r="L127" t="str">
            <v>DIVIDENDOS</v>
          </cell>
        </row>
        <row r="128">
          <cell r="B128">
            <v>42916</v>
          </cell>
          <cell r="C128">
            <v>5</v>
          </cell>
          <cell r="D128" t="str">
            <v>LREN3</v>
          </cell>
          <cell r="E128">
            <v>5.4450000000000003</v>
          </cell>
          <cell r="F128">
            <v>0</v>
          </cell>
          <cell r="G128">
            <v>0.81674999999999998</v>
          </cell>
          <cell r="H128">
            <v>5.4450000000000003</v>
          </cell>
          <cell r="I128">
            <v>5.4450000000000003</v>
          </cell>
          <cell r="J128" t="str">
            <v>Rendimento renner</v>
          </cell>
          <cell r="K128" t="str">
            <v>AÇÕES</v>
          </cell>
          <cell r="L128" t="str">
            <v>JSCP</v>
          </cell>
        </row>
        <row r="129">
          <cell r="B129">
            <v>42916</v>
          </cell>
          <cell r="C129">
            <v>5</v>
          </cell>
          <cell r="D129" t="str">
            <v>LREN3</v>
          </cell>
          <cell r="E129">
            <v>5.94</v>
          </cell>
          <cell r="F129">
            <v>0</v>
          </cell>
          <cell r="G129">
            <v>0.89100000000000001</v>
          </cell>
          <cell r="H129">
            <v>5.94</v>
          </cell>
          <cell r="I129">
            <v>5.94</v>
          </cell>
          <cell r="J129" t="str">
            <v>Rendimento renner</v>
          </cell>
          <cell r="K129" t="str">
            <v>AÇÕES</v>
          </cell>
          <cell r="L129" t="str">
            <v>JSCP</v>
          </cell>
        </row>
        <row r="130">
          <cell r="B130">
            <v>42916</v>
          </cell>
          <cell r="C130">
            <v>5</v>
          </cell>
          <cell r="D130" t="str">
            <v>LREN3</v>
          </cell>
          <cell r="E130">
            <v>6.18</v>
          </cell>
          <cell r="F130">
            <v>0</v>
          </cell>
          <cell r="G130">
            <v>0.92699999999999994</v>
          </cell>
          <cell r="H130">
            <v>6.18</v>
          </cell>
          <cell r="I130">
            <v>6.18</v>
          </cell>
          <cell r="J130" t="str">
            <v>Rendimento renner</v>
          </cell>
          <cell r="K130" t="str">
            <v>AÇÕES</v>
          </cell>
          <cell r="L130" t="str">
            <v>JSCP</v>
          </cell>
        </row>
        <row r="131">
          <cell r="B131">
            <v>42916</v>
          </cell>
          <cell r="C131">
            <v>99</v>
          </cell>
          <cell r="D131" t="str">
            <v>SAÍDA</v>
          </cell>
          <cell r="E131">
            <v>10</v>
          </cell>
          <cell r="F131">
            <v>1</v>
          </cell>
          <cell r="G131">
            <v>0</v>
          </cell>
          <cell r="H131">
            <v>10</v>
          </cell>
          <cell r="I131">
            <v>-10</v>
          </cell>
          <cell r="J131" t="str">
            <v>Taxa de custódia abril</v>
          </cell>
          <cell r="K131" t="str">
            <v>CUSTOS</v>
          </cell>
          <cell r="L131" t="str">
            <v>CUSTÓDIA</v>
          </cell>
        </row>
        <row r="132">
          <cell r="B132">
            <v>42916</v>
          </cell>
          <cell r="C132" t="str">
            <v>JUNIOR</v>
          </cell>
          <cell r="D132" t="str">
            <v>ENTRADA</v>
          </cell>
          <cell r="E132">
            <v>5400</v>
          </cell>
          <cell r="F132">
            <v>0</v>
          </cell>
          <cell r="G132">
            <v>0</v>
          </cell>
          <cell r="H132">
            <v>5400</v>
          </cell>
          <cell r="I132">
            <v>5400</v>
          </cell>
          <cell r="J132" t="str">
            <v>Aporte realizado aproximadamente em maio/17</v>
          </cell>
          <cell r="K132" t="str">
            <v>CARTEIRA</v>
          </cell>
          <cell r="L132" t="str">
            <v>APORTES</v>
          </cell>
        </row>
        <row r="133">
          <cell r="B133">
            <v>42916</v>
          </cell>
          <cell r="C133">
            <v>4</v>
          </cell>
          <cell r="D133" t="str">
            <v>TAEE11</v>
          </cell>
          <cell r="E133">
            <v>101.43</v>
          </cell>
          <cell r="F133">
            <v>0</v>
          </cell>
          <cell r="G133">
            <v>0</v>
          </cell>
          <cell r="H133">
            <v>101.43</v>
          </cell>
          <cell r="I133">
            <v>101.43</v>
          </cell>
          <cell r="J133" t="str">
            <v>Rendimento taesa</v>
          </cell>
          <cell r="K133" t="str">
            <v>AÇÕES</v>
          </cell>
          <cell r="L133" t="str">
            <v>DIVIDENDOS</v>
          </cell>
        </row>
        <row r="134">
          <cell r="B134">
            <v>42916</v>
          </cell>
          <cell r="C134">
            <v>7</v>
          </cell>
          <cell r="D134" t="str">
            <v>GRND3</v>
          </cell>
          <cell r="E134">
            <v>22.97</v>
          </cell>
          <cell r="F134">
            <v>0</v>
          </cell>
          <cell r="G134">
            <v>0</v>
          </cell>
          <cell r="H134">
            <v>22.97</v>
          </cell>
          <cell r="I134">
            <v>22.97</v>
          </cell>
          <cell r="J134" t="str">
            <v>Rendimento grendene</v>
          </cell>
          <cell r="K134" t="str">
            <v>AÇÕES</v>
          </cell>
          <cell r="L134" t="str">
            <v>DIVIDENDOS</v>
          </cell>
        </row>
        <row r="135">
          <cell r="B135">
            <v>42916</v>
          </cell>
          <cell r="C135">
            <v>7</v>
          </cell>
          <cell r="D135" t="str">
            <v>GRND3</v>
          </cell>
          <cell r="E135">
            <v>9.9764705882352942</v>
          </cell>
          <cell r="F135">
            <v>0</v>
          </cell>
          <cell r="G135">
            <v>-1.4964705882352938</v>
          </cell>
          <cell r="H135">
            <v>8.48</v>
          </cell>
          <cell r="I135">
            <v>8.48</v>
          </cell>
          <cell r="J135" t="str">
            <v>Rendimento grendene</v>
          </cell>
          <cell r="K135" t="str">
            <v>AÇÕES</v>
          </cell>
          <cell r="L135" t="str">
            <v>JSCP</v>
          </cell>
        </row>
        <row r="136">
          <cell r="B136">
            <v>42916</v>
          </cell>
          <cell r="C136">
            <v>1</v>
          </cell>
          <cell r="D136" t="str">
            <v>SHUL4</v>
          </cell>
          <cell r="E136">
            <v>69.099999999999994</v>
          </cell>
          <cell r="F136">
            <v>0</v>
          </cell>
          <cell r="G136">
            <v>0</v>
          </cell>
          <cell r="H136">
            <v>69.099999999999994</v>
          </cell>
          <cell r="I136">
            <v>69.099999999999994</v>
          </cell>
          <cell r="J136" t="str">
            <v>Rendimento schulz</v>
          </cell>
          <cell r="K136" t="str">
            <v>AÇÕES</v>
          </cell>
          <cell r="L136" t="str">
            <v>DIVIDENDOS</v>
          </cell>
        </row>
        <row r="137">
          <cell r="B137">
            <v>42916</v>
          </cell>
          <cell r="C137">
            <v>6</v>
          </cell>
          <cell r="D137" t="str">
            <v>HGTX3</v>
          </cell>
          <cell r="E137">
            <v>46.61</v>
          </cell>
          <cell r="F137">
            <v>0</v>
          </cell>
          <cell r="G137">
            <v>0</v>
          </cell>
          <cell r="H137">
            <v>46.61</v>
          </cell>
          <cell r="I137">
            <v>46.61</v>
          </cell>
          <cell r="J137" t="str">
            <v>Rendimento hering</v>
          </cell>
          <cell r="K137" t="str">
            <v>AÇÕES</v>
          </cell>
          <cell r="L137" t="str">
            <v>DIVIDENDOS</v>
          </cell>
        </row>
        <row r="138">
          <cell r="B138">
            <v>42916</v>
          </cell>
          <cell r="C138">
            <v>4</v>
          </cell>
          <cell r="D138" t="str">
            <v>TAEE11</v>
          </cell>
          <cell r="E138">
            <v>58.07</v>
          </cell>
          <cell r="F138">
            <v>0</v>
          </cell>
          <cell r="G138">
            <v>0</v>
          </cell>
          <cell r="H138">
            <v>58.07</v>
          </cell>
          <cell r="I138">
            <v>58.07</v>
          </cell>
          <cell r="J138" t="str">
            <v>Rendimento taesa</v>
          </cell>
          <cell r="K138" t="str">
            <v>AÇÕES</v>
          </cell>
          <cell r="L138" t="str">
            <v>DIVIDENDOS</v>
          </cell>
        </row>
        <row r="139">
          <cell r="B139">
            <v>42916</v>
          </cell>
          <cell r="C139">
            <v>4</v>
          </cell>
          <cell r="D139" t="str">
            <v>TAEE11</v>
          </cell>
          <cell r="E139">
            <v>45.352941176470587</v>
          </cell>
          <cell r="F139">
            <v>0</v>
          </cell>
          <cell r="G139">
            <v>-6.8029411764705898</v>
          </cell>
          <cell r="H139">
            <v>38.549999999999997</v>
          </cell>
          <cell r="I139">
            <v>38.549999999999997</v>
          </cell>
          <cell r="J139" t="str">
            <v>Rendimento taesa</v>
          </cell>
          <cell r="K139" t="str">
            <v>AÇÕES</v>
          </cell>
          <cell r="L139" t="str">
            <v>JSCP</v>
          </cell>
        </row>
        <row r="140">
          <cell r="B140">
            <v>42916</v>
          </cell>
          <cell r="C140">
            <v>14</v>
          </cell>
          <cell r="D140" t="str">
            <v>BBSE3</v>
          </cell>
          <cell r="E140">
            <v>29.8</v>
          </cell>
          <cell r="F140">
            <v>100</v>
          </cell>
          <cell r="G140">
            <v>0</v>
          </cell>
          <cell r="H140">
            <v>2980</v>
          </cell>
          <cell r="I140">
            <v>-2980</v>
          </cell>
          <cell r="J140" t="str">
            <v>Compra de 100 papéis do bb seguridades</v>
          </cell>
          <cell r="K140" t="str">
            <v>AÇÕES</v>
          </cell>
          <cell r="L140" t="str">
            <v>COMPRA</v>
          </cell>
        </row>
        <row r="141">
          <cell r="B141">
            <v>42916</v>
          </cell>
          <cell r="C141">
            <v>15</v>
          </cell>
          <cell r="D141" t="str">
            <v>VALE5</v>
          </cell>
          <cell r="E141">
            <v>25.81</v>
          </cell>
          <cell r="F141">
            <v>100</v>
          </cell>
          <cell r="G141">
            <v>0</v>
          </cell>
          <cell r="H141">
            <v>2581</v>
          </cell>
          <cell r="I141">
            <v>-2581</v>
          </cell>
          <cell r="J141" t="str">
            <v>Compra de 100 papéis da vale</v>
          </cell>
          <cell r="K141" t="str">
            <v>AÇÕES</v>
          </cell>
          <cell r="L141" t="str">
            <v>COMPRA</v>
          </cell>
        </row>
        <row r="142">
          <cell r="B142">
            <v>42916</v>
          </cell>
          <cell r="C142">
            <v>99</v>
          </cell>
          <cell r="D142" t="str">
            <v>SAÍDA</v>
          </cell>
          <cell r="E142">
            <v>3.6800000000002902</v>
          </cell>
          <cell r="F142">
            <v>0</v>
          </cell>
          <cell r="G142">
            <v>0</v>
          </cell>
          <cell r="H142">
            <v>2.19</v>
          </cell>
          <cell r="I142">
            <v>-2.19</v>
          </cell>
          <cell r="J142" t="str">
            <v>Custo Corretagem</v>
          </cell>
          <cell r="K142" t="str">
            <v>CUSTOS</v>
          </cell>
          <cell r="L142" t="str">
            <v>BMF</v>
          </cell>
        </row>
        <row r="143">
          <cell r="B143">
            <v>42916</v>
          </cell>
          <cell r="C143">
            <v>99</v>
          </cell>
          <cell r="D143" t="str">
            <v>SAÍDA</v>
          </cell>
          <cell r="E143">
            <v>20</v>
          </cell>
          <cell r="F143">
            <v>0</v>
          </cell>
          <cell r="G143">
            <v>0</v>
          </cell>
          <cell r="H143">
            <v>20</v>
          </cell>
          <cell r="I143">
            <v>-20</v>
          </cell>
          <cell r="J143" t="str">
            <v>Custo ordens</v>
          </cell>
          <cell r="K143" t="str">
            <v>CUSTOS</v>
          </cell>
          <cell r="L143" t="str">
            <v>ORDEM</v>
          </cell>
        </row>
        <row r="144">
          <cell r="B144">
            <v>42916</v>
          </cell>
          <cell r="C144">
            <v>99</v>
          </cell>
          <cell r="D144" t="str">
            <v>SAÍDA</v>
          </cell>
          <cell r="E144">
            <v>10</v>
          </cell>
          <cell r="F144">
            <v>1</v>
          </cell>
          <cell r="G144">
            <v>0</v>
          </cell>
          <cell r="H144">
            <v>10</v>
          </cell>
          <cell r="I144">
            <v>-10</v>
          </cell>
          <cell r="J144" t="str">
            <v>Taxa de custódia abril</v>
          </cell>
          <cell r="K144" t="str">
            <v>CUSTOS</v>
          </cell>
          <cell r="L144" t="str">
            <v>CUSTÓDIA</v>
          </cell>
        </row>
        <row r="145">
          <cell r="B145">
            <v>43008</v>
          </cell>
          <cell r="C145">
            <v>6</v>
          </cell>
          <cell r="D145" t="str">
            <v>HGTX3</v>
          </cell>
          <cell r="E145">
            <v>26.670588235294119</v>
          </cell>
          <cell r="F145">
            <v>0</v>
          </cell>
          <cell r="G145">
            <v>-4.0005882352941171</v>
          </cell>
          <cell r="H145">
            <v>22.67</v>
          </cell>
          <cell r="I145">
            <v>22.67</v>
          </cell>
          <cell r="J145" t="str">
            <v>Rendimento hering</v>
          </cell>
          <cell r="K145" t="str">
            <v>AÇÕES</v>
          </cell>
          <cell r="L145" t="str">
            <v>JSCP</v>
          </cell>
        </row>
        <row r="146">
          <cell r="B146">
            <v>43008</v>
          </cell>
          <cell r="C146">
            <v>1</v>
          </cell>
          <cell r="D146" t="str">
            <v>ITSA3</v>
          </cell>
          <cell r="E146">
            <v>13.95</v>
          </cell>
          <cell r="F146">
            <v>0</v>
          </cell>
          <cell r="G146">
            <v>0</v>
          </cell>
          <cell r="H146">
            <v>13.95</v>
          </cell>
          <cell r="I146">
            <v>13.95</v>
          </cell>
          <cell r="J146" t="str">
            <v>Rendimento itausa</v>
          </cell>
          <cell r="K146" t="str">
            <v>AÇÕES</v>
          </cell>
          <cell r="L146" t="str">
            <v>DIVIDENDOS</v>
          </cell>
        </row>
        <row r="147">
          <cell r="B147">
            <v>43008</v>
          </cell>
          <cell r="C147">
            <v>99</v>
          </cell>
          <cell r="D147" t="str">
            <v>SAÍDA</v>
          </cell>
          <cell r="E147">
            <v>19.22</v>
          </cell>
          <cell r="F147">
            <v>0</v>
          </cell>
          <cell r="G147">
            <v>0</v>
          </cell>
          <cell r="H147">
            <v>24.1</v>
          </cell>
          <cell r="I147">
            <v>-24.1</v>
          </cell>
          <cell r="J147" t="str">
            <v>Taxas Operação Tesouro Direto</v>
          </cell>
          <cell r="K147" t="str">
            <v>CUSTOS</v>
          </cell>
          <cell r="L147" t="str">
            <v>TAXAS</v>
          </cell>
        </row>
        <row r="148">
          <cell r="B148">
            <v>43008</v>
          </cell>
          <cell r="C148">
            <v>9</v>
          </cell>
          <cell r="D148" t="str">
            <v>NTNF</v>
          </cell>
          <cell r="E148">
            <v>185.3</v>
          </cell>
          <cell r="F148">
            <v>0</v>
          </cell>
          <cell r="G148">
            <v>-34.17</v>
          </cell>
          <cell r="H148">
            <v>151.13</v>
          </cell>
          <cell r="I148">
            <v>151.13</v>
          </cell>
          <cell r="J148" t="str">
            <v>Rendimentos título semestral, líquido de IR</v>
          </cell>
          <cell r="K148" t="str">
            <v>RENDA FIXA</v>
          </cell>
          <cell r="L148" t="str">
            <v>JUROS</v>
          </cell>
        </row>
        <row r="149">
          <cell r="B149">
            <v>42916</v>
          </cell>
          <cell r="C149" t="str">
            <v>MARIANA</v>
          </cell>
          <cell r="D149" t="str">
            <v>ENTRADA</v>
          </cell>
          <cell r="E149">
            <v>10000</v>
          </cell>
          <cell r="F149">
            <v>0</v>
          </cell>
          <cell r="G149">
            <v>0</v>
          </cell>
          <cell r="H149">
            <v>10000</v>
          </cell>
          <cell r="I149">
            <v>10000</v>
          </cell>
          <cell r="J149" t="str">
            <v>Aporte realizado</v>
          </cell>
          <cell r="K149" t="str">
            <v>CARTEIRA</v>
          </cell>
          <cell r="L149" t="str">
            <v>APORTES</v>
          </cell>
        </row>
        <row r="150">
          <cell r="B150">
            <v>42916</v>
          </cell>
          <cell r="C150" t="str">
            <v>JUNIOR</v>
          </cell>
          <cell r="D150" t="str">
            <v>ENTRADA</v>
          </cell>
          <cell r="E150">
            <v>10000</v>
          </cell>
          <cell r="F150">
            <v>0</v>
          </cell>
          <cell r="G150">
            <v>0</v>
          </cell>
          <cell r="H150">
            <v>10000</v>
          </cell>
          <cell r="I150">
            <v>10000</v>
          </cell>
          <cell r="J150" t="str">
            <v>Aporte realizado</v>
          </cell>
          <cell r="K150" t="str">
            <v>CARTEIRA</v>
          </cell>
          <cell r="L150" t="str">
            <v>APORTES</v>
          </cell>
        </row>
        <row r="151">
          <cell r="B151">
            <v>42916</v>
          </cell>
          <cell r="C151" t="str">
            <v>JULIANA</v>
          </cell>
          <cell r="D151" t="str">
            <v>ENTRADA</v>
          </cell>
          <cell r="E151">
            <v>10000</v>
          </cell>
          <cell r="F151">
            <v>0</v>
          </cell>
          <cell r="G151">
            <v>0</v>
          </cell>
          <cell r="H151">
            <v>10000</v>
          </cell>
          <cell r="I151">
            <v>10000</v>
          </cell>
          <cell r="J151" t="str">
            <v>Aporte realizado</v>
          </cell>
          <cell r="K151" t="str">
            <v>CARTEIRA</v>
          </cell>
          <cell r="L151" t="str">
            <v>APORTES</v>
          </cell>
        </row>
        <row r="152">
          <cell r="B152">
            <v>42916</v>
          </cell>
          <cell r="C152">
            <v>3</v>
          </cell>
          <cell r="D152" t="str">
            <v>ITSA3</v>
          </cell>
          <cell r="E152">
            <v>8.6999999999999993</v>
          </cell>
          <cell r="F152">
            <v>500</v>
          </cell>
          <cell r="G152">
            <v>0</v>
          </cell>
          <cell r="H152">
            <v>4350</v>
          </cell>
          <cell r="I152">
            <v>-4350</v>
          </cell>
          <cell r="J152" t="str">
            <v>Compra de 500 papéis da itaúsa</v>
          </cell>
          <cell r="K152" t="str">
            <v>AÇÕES</v>
          </cell>
          <cell r="L152" t="str">
            <v>COMPRA</v>
          </cell>
        </row>
        <row r="153">
          <cell r="B153">
            <v>42916</v>
          </cell>
          <cell r="C153">
            <v>4</v>
          </cell>
          <cell r="D153" t="str">
            <v>TAEE11</v>
          </cell>
          <cell r="E153">
            <v>21.83</v>
          </cell>
          <cell r="F153">
            <v>200</v>
          </cell>
          <cell r="G153">
            <v>0</v>
          </cell>
          <cell r="H153">
            <v>4366</v>
          </cell>
          <cell r="I153">
            <v>-4366</v>
          </cell>
          <cell r="J153" t="str">
            <v>Compra de 200 papéis da taesa</v>
          </cell>
          <cell r="K153" t="str">
            <v>AÇÕES</v>
          </cell>
          <cell r="L153" t="str">
            <v>COMPRA</v>
          </cell>
        </row>
        <row r="154">
          <cell r="B154">
            <v>42916</v>
          </cell>
          <cell r="C154">
            <v>14</v>
          </cell>
          <cell r="D154" t="str">
            <v>BBSE3</v>
          </cell>
          <cell r="E154">
            <v>28.65</v>
          </cell>
          <cell r="F154">
            <v>100</v>
          </cell>
          <cell r="G154">
            <v>0</v>
          </cell>
          <cell r="H154">
            <v>2865</v>
          </cell>
          <cell r="I154">
            <v>-2865</v>
          </cell>
          <cell r="J154" t="str">
            <v>Compra de 100 papéis do bb seguridades</v>
          </cell>
          <cell r="K154" t="str">
            <v>AÇÕES</v>
          </cell>
          <cell r="L154" t="str">
            <v>COMPRA</v>
          </cell>
        </row>
        <row r="155">
          <cell r="B155">
            <v>42916</v>
          </cell>
          <cell r="C155">
            <v>15</v>
          </cell>
          <cell r="D155" t="str">
            <v>VALE5</v>
          </cell>
          <cell r="E155">
            <v>24.6</v>
          </cell>
          <cell r="F155">
            <v>100</v>
          </cell>
          <cell r="G155">
            <v>0</v>
          </cell>
          <cell r="H155">
            <v>2460</v>
          </cell>
          <cell r="I155">
            <v>-2460</v>
          </cell>
          <cell r="J155" t="str">
            <v>Compra de 100 papéis da vale</v>
          </cell>
          <cell r="K155" t="str">
            <v>AÇÕES</v>
          </cell>
          <cell r="L155" t="str">
            <v>COMPRA</v>
          </cell>
        </row>
        <row r="156">
          <cell r="B156">
            <v>42916</v>
          </cell>
          <cell r="C156">
            <v>1</v>
          </cell>
          <cell r="D156" t="str">
            <v>SHUL4</v>
          </cell>
          <cell r="E156">
            <v>6.1</v>
          </cell>
          <cell r="F156">
            <v>900</v>
          </cell>
          <cell r="G156">
            <v>0</v>
          </cell>
          <cell r="H156">
            <v>5483</v>
          </cell>
          <cell r="I156">
            <v>-5483</v>
          </cell>
          <cell r="J156" t="str">
            <v>Compra de 900 papéis da schulz</v>
          </cell>
          <cell r="K156" t="str">
            <v>AÇÕES</v>
          </cell>
          <cell r="L156" t="str">
            <v>COMPRA</v>
          </cell>
        </row>
        <row r="157">
          <cell r="B157">
            <v>43008</v>
          </cell>
          <cell r="C157">
            <v>1</v>
          </cell>
          <cell r="D157" t="str">
            <v>OMGE3</v>
          </cell>
          <cell r="E157">
            <v>15.6</v>
          </cell>
          <cell r="F157">
            <v>384</v>
          </cell>
          <cell r="G157">
            <v>0</v>
          </cell>
          <cell r="H157">
            <v>5990.4</v>
          </cell>
          <cell r="I157">
            <v>-5990.4</v>
          </cell>
          <cell r="J157" t="str">
            <v>Compra de 384 papéis da OMEGA</v>
          </cell>
          <cell r="K157" t="str">
            <v>AÇÕES</v>
          </cell>
          <cell r="L157" t="str">
            <v>COMPRA</v>
          </cell>
        </row>
        <row r="158">
          <cell r="B158">
            <v>42916</v>
          </cell>
          <cell r="C158">
            <v>99</v>
          </cell>
          <cell r="D158" t="str">
            <v>SAÍDA</v>
          </cell>
          <cell r="E158">
            <v>19.11</v>
          </cell>
          <cell r="F158">
            <v>0</v>
          </cell>
          <cell r="G158">
            <v>0</v>
          </cell>
          <cell r="H158">
            <v>19.11</v>
          </cell>
          <cell r="I158">
            <v>-19.11</v>
          </cell>
          <cell r="J158" t="str">
            <v>Custo Corretagem</v>
          </cell>
          <cell r="K158" t="str">
            <v>CUSTOS</v>
          </cell>
          <cell r="L158" t="str">
            <v>BMF</v>
          </cell>
        </row>
        <row r="159">
          <cell r="B159">
            <v>42916</v>
          </cell>
          <cell r="C159">
            <v>99</v>
          </cell>
          <cell r="D159" t="str">
            <v>SAÍDA</v>
          </cell>
          <cell r="E159">
            <v>18.899999999999999</v>
          </cell>
          <cell r="F159">
            <v>5</v>
          </cell>
          <cell r="G159">
            <v>0</v>
          </cell>
          <cell r="H159">
            <v>94.5</v>
          </cell>
          <cell r="I159">
            <v>-94.5</v>
          </cell>
          <cell r="J159" t="str">
            <v>Custo ordens</v>
          </cell>
          <cell r="K159" t="str">
            <v>CUSTOS</v>
          </cell>
          <cell r="L159" t="str">
            <v>ORDEM</v>
          </cell>
        </row>
        <row r="160">
          <cell r="B160">
            <v>43008</v>
          </cell>
          <cell r="C160">
            <v>99</v>
          </cell>
          <cell r="D160" t="str">
            <v>SAÍDA</v>
          </cell>
          <cell r="E160">
            <v>10</v>
          </cell>
          <cell r="F160">
            <v>1</v>
          </cell>
          <cell r="G160">
            <v>0</v>
          </cell>
          <cell r="H160">
            <v>10</v>
          </cell>
          <cell r="I160">
            <v>-10</v>
          </cell>
          <cell r="J160" t="str">
            <v>Taxa de custódia julho</v>
          </cell>
          <cell r="K160" t="str">
            <v>CUSTOS</v>
          </cell>
          <cell r="L160" t="str">
            <v>CUSTÓDIA</v>
          </cell>
        </row>
        <row r="161">
          <cell r="B161">
            <v>43008</v>
          </cell>
          <cell r="C161">
            <v>1</v>
          </cell>
          <cell r="D161" t="str">
            <v>IRBR3</v>
          </cell>
          <cell r="E161">
            <v>28.68</v>
          </cell>
          <cell r="F161">
            <v>100</v>
          </cell>
          <cell r="G161">
            <v>0</v>
          </cell>
          <cell r="H161">
            <v>2868</v>
          </cell>
          <cell r="I161">
            <v>-2868</v>
          </cell>
          <cell r="J161" t="str">
            <v>Compra de 384 papéis da OMEGA</v>
          </cell>
          <cell r="K161" t="str">
            <v>AÇÕES</v>
          </cell>
          <cell r="L161" t="str">
            <v>COMPRA</v>
          </cell>
        </row>
        <row r="162">
          <cell r="B162">
            <v>43008</v>
          </cell>
          <cell r="C162">
            <v>99</v>
          </cell>
          <cell r="D162" t="str">
            <v>SAÍDA</v>
          </cell>
          <cell r="E162">
            <v>8.1199999999999992</v>
          </cell>
          <cell r="F162">
            <v>0</v>
          </cell>
          <cell r="G162">
            <v>0</v>
          </cell>
          <cell r="H162">
            <v>8.1199999999999992</v>
          </cell>
          <cell r="I162">
            <v>-8.1199999999999992</v>
          </cell>
          <cell r="J162" t="str">
            <v>Custo Corretagem</v>
          </cell>
          <cell r="K162" t="str">
            <v>CUSTOS</v>
          </cell>
          <cell r="L162" t="str">
            <v>BMF</v>
          </cell>
        </row>
        <row r="163">
          <cell r="B163">
            <v>43008</v>
          </cell>
          <cell r="C163" t="str">
            <v>JULIANA</v>
          </cell>
          <cell r="D163" t="str">
            <v>ENTRADA</v>
          </cell>
          <cell r="E163">
            <v>2000</v>
          </cell>
          <cell r="F163">
            <v>0</v>
          </cell>
          <cell r="G163">
            <v>0</v>
          </cell>
          <cell r="H163">
            <v>2000</v>
          </cell>
          <cell r="I163">
            <v>2000</v>
          </cell>
          <cell r="J163" t="str">
            <v>Aporte realizado</v>
          </cell>
          <cell r="K163" t="str">
            <v>CARTEIRA</v>
          </cell>
          <cell r="L163" t="str">
            <v>APORTES</v>
          </cell>
        </row>
        <row r="164">
          <cell r="B164">
            <v>43008</v>
          </cell>
          <cell r="C164">
            <v>13</v>
          </cell>
          <cell r="D164" t="str">
            <v>WEGE3</v>
          </cell>
          <cell r="E164">
            <v>12.117647058823531</v>
          </cell>
          <cell r="F164">
            <v>0</v>
          </cell>
          <cell r="G164">
            <v>-1.8176470588235301</v>
          </cell>
          <cell r="H164">
            <v>10.3</v>
          </cell>
          <cell r="I164">
            <v>10.3</v>
          </cell>
          <cell r="J164" t="str">
            <v>Rendimento weg</v>
          </cell>
          <cell r="K164" t="str">
            <v>AÇÕES</v>
          </cell>
          <cell r="L164" t="str">
            <v>JSCP</v>
          </cell>
        </row>
        <row r="165">
          <cell r="B165">
            <v>43008</v>
          </cell>
          <cell r="C165">
            <v>13</v>
          </cell>
          <cell r="D165" t="str">
            <v>WEGE3</v>
          </cell>
          <cell r="E165">
            <v>13.058823529411764</v>
          </cell>
          <cell r="F165">
            <v>0</v>
          </cell>
          <cell r="G165">
            <v>-1.9588235294117649</v>
          </cell>
          <cell r="H165">
            <v>11.1</v>
          </cell>
          <cell r="I165">
            <v>11.1</v>
          </cell>
          <cell r="J165" t="str">
            <v>Rendimento hering</v>
          </cell>
          <cell r="K165" t="str">
            <v>AÇÕES</v>
          </cell>
          <cell r="L165" t="str">
            <v>JSCP</v>
          </cell>
        </row>
        <row r="166">
          <cell r="B166">
            <v>43008</v>
          </cell>
          <cell r="C166">
            <v>3</v>
          </cell>
          <cell r="D166" t="str">
            <v>ITSA3</v>
          </cell>
          <cell r="E166">
            <v>73.470588235294116</v>
          </cell>
          <cell r="F166">
            <v>0</v>
          </cell>
          <cell r="G166">
            <v>-11.020588235294113</v>
          </cell>
          <cell r="H166">
            <v>62.45</v>
          </cell>
          <cell r="I166">
            <v>62.45</v>
          </cell>
          <cell r="J166" t="str">
            <v>Rendimento itausa</v>
          </cell>
          <cell r="K166" t="str">
            <v>AÇÕES</v>
          </cell>
          <cell r="L166" t="str">
            <v>JSCP</v>
          </cell>
        </row>
        <row r="167">
          <cell r="B167">
            <v>43008</v>
          </cell>
          <cell r="C167">
            <v>4</v>
          </cell>
          <cell r="D167" t="str">
            <v>TAEE11</v>
          </cell>
          <cell r="E167">
            <v>40.188235294117646</v>
          </cell>
          <cell r="F167">
            <v>0</v>
          </cell>
          <cell r="G167">
            <v>-6.0282352941176498</v>
          </cell>
          <cell r="H167">
            <v>34.159999999999997</v>
          </cell>
          <cell r="I167">
            <v>34.159999999999997</v>
          </cell>
          <cell r="J167" t="str">
            <v>Rendimento taesa</v>
          </cell>
          <cell r="K167" t="str">
            <v>AÇÕES</v>
          </cell>
          <cell r="L167" t="str">
            <v>JSCP</v>
          </cell>
        </row>
        <row r="168">
          <cell r="B168">
            <v>43008</v>
          </cell>
          <cell r="C168">
            <v>7</v>
          </cell>
          <cell r="D168" t="str">
            <v>GRND3</v>
          </cell>
          <cell r="E168">
            <v>18.48</v>
          </cell>
          <cell r="F168">
            <v>0</v>
          </cell>
          <cell r="G168">
            <v>0</v>
          </cell>
          <cell r="H168">
            <v>18.48</v>
          </cell>
          <cell r="I168">
            <v>18.48</v>
          </cell>
          <cell r="J168" t="str">
            <v>Rendimento grendene</v>
          </cell>
          <cell r="K168" t="str">
            <v>AÇÕES</v>
          </cell>
          <cell r="L168" t="str">
            <v>DIVIDENDOS</v>
          </cell>
        </row>
        <row r="169">
          <cell r="B169">
            <v>43008</v>
          </cell>
          <cell r="C169">
            <v>13</v>
          </cell>
          <cell r="D169" t="str">
            <v>WEGE3</v>
          </cell>
          <cell r="E169">
            <v>10.6</v>
          </cell>
          <cell r="F169">
            <v>0</v>
          </cell>
          <cell r="G169">
            <v>0</v>
          </cell>
          <cell r="H169">
            <v>10.6</v>
          </cell>
          <cell r="I169">
            <v>10.6</v>
          </cell>
          <cell r="J169" t="str">
            <v>Rendimento weg</v>
          </cell>
          <cell r="K169" t="str">
            <v>AÇÕES</v>
          </cell>
          <cell r="L169" t="str">
            <v>DIVIDENDOS</v>
          </cell>
        </row>
        <row r="170">
          <cell r="B170">
            <v>43008</v>
          </cell>
          <cell r="C170">
            <v>6</v>
          </cell>
          <cell r="D170" t="str">
            <v>HGTX3</v>
          </cell>
          <cell r="E170">
            <v>31</v>
          </cell>
          <cell r="F170">
            <v>0</v>
          </cell>
          <cell r="G170">
            <v>0</v>
          </cell>
          <cell r="H170">
            <v>31</v>
          </cell>
          <cell r="I170">
            <v>31</v>
          </cell>
          <cell r="J170" t="str">
            <v>Rendimento hering</v>
          </cell>
          <cell r="K170" t="str">
            <v>AÇÕES</v>
          </cell>
          <cell r="L170" t="str">
            <v>DIVIDENDOS</v>
          </cell>
        </row>
        <row r="171">
          <cell r="B171">
            <v>43008</v>
          </cell>
          <cell r="C171">
            <v>14</v>
          </cell>
          <cell r="D171" t="str">
            <v>BBSE3</v>
          </cell>
          <cell r="E171">
            <v>78.09</v>
          </cell>
          <cell r="F171">
            <v>0</v>
          </cell>
          <cell r="G171">
            <v>0</v>
          </cell>
          <cell r="H171">
            <v>78.09</v>
          </cell>
          <cell r="I171">
            <v>78.09</v>
          </cell>
          <cell r="J171" t="str">
            <v>Rendimento bb seguridade</v>
          </cell>
          <cell r="K171" t="str">
            <v>AÇÕES</v>
          </cell>
          <cell r="L171" t="str">
            <v>DIVIDENDOS</v>
          </cell>
        </row>
        <row r="172">
          <cell r="B172">
            <v>43008</v>
          </cell>
          <cell r="C172">
            <v>4</v>
          </cell>
          <cell r="D172" t="str">
            <v>TAEE11</v>
          </cell>
          <cell r="E172">
            <v>0.39</v>
          </cell>
          <cell r="F172">
            <v>0</v>
          </cell>
          <cell r="G172">
            <v>0</v>
          </cell>
          <cell r="H172">
            <v>0.39</v>
          </cell>
          <cell r="I172">
            <v>0.39</v>
          </cell>
          <cell r="J172" t="str">
            <v>Rendimento taesa</v>
          </cell>
          <cell r="K172" t="str">
            <v>AÇÕES</v>
          </cell>
          <cell r="L172" t="str">
            <v>DIVIDENDOS</v>
          </cell>
        </row>
        <row r="173">
          <cell r="B173">
            <v>43008</v>
          </cell>
          <cell r="C173">
            <v>14</v>
          </cell>
          <cell r="D173" t="str">
            <v>BBSE3</v>
          </cell>
          <cell r="E173">
            <v>78.09</v>
          </cell>
          <cell r="F173">
            <v>0</v>
          </cell>
          <cell r="G173">
            <v>0</v>
          </cell>
          <cell r="H173">
            <v>78.09</v>
          </cell>
          <cell r="I173">
            <v>78.09</v>
          </cell>
          <cell r="J173" t="str">
            <v>Rendimento bb seguridade</v>
          </cell>
          <cell r="K173" t="str">
            <v>AÇÕES</v>
          </cell>
          <cell r="L173" t="str">
            <v>DIVIDENDOS</v>
          </cell>
        </row>
        <row r="174">
          <cell r="B174">
            <v>43008</v>
          </cell>
          <cell r="C174">
            <v>14</v>
          </cell>
          <cell r="D174" t="str">
            <v>BBSE3</v>
          </cell>
          <cell r="E174">
            <v>0.83</v>
          </cell>
          <cell r="F174">
            <v>0</v>
          </cell>
          <cell r="G174">
            <v>0</v>
          </cell>
          <cell r="H174">
            <v>0.83</v>
          </cell>
          <cell r="I174">
            <v>0.83</v>
          </cell>
          <cell r="J174" t="str">
            <v>Rendimento bb seguridade</v>
          </cell>
          <cell r="K174" t="str">
            <v>AÇÕES</v>
          </cell>
          <cell r="L174" t="str">
            <v>DIVIDENDOS</v>
          </cell>
        </row>
        <row r="175">
          <cell r="B175">
            <v>43008</v>
          </cell>
          <cell r="C175">
            <v>14</v>
          </cell>
          <cell r="D175" t="str">
            <v>ITSA3</v>
          </cell>
          <cell r="E175">
            <v>39.505882352941178</v>
          </cell>
          <cell r="F175">
            <v>0</v>
          </cell>
          <cell r="G175">
            <v>-5.9258823529411799</v>
          </cell>
          <cell r="H175">
            <v>33.58</v>
          </cell>
          <cell r="I175">
            <v>33.58</v>
          </cell>
          <cell r="J175" t="str">
            <v>Rendimento itausa</v>
          </cell>
          <cell r="K175" t="str">
            <v>AÇÕES</v>
          </cell>
          <cell r="L175" t="str">
            <v>JSCP</v>
          </cell>
        </row>
        <row r="176">
          <cell r="B176">
            <v>43008</v>
          </cell>
          <cell r="C176">
            <v>4</v>
          </cell>
          <cell r="D176" t="str">
            <v>TAEE11</v>
          </cell>
          <cell r="E176">
            <v>0.39</v>
          </cell>
          <cell r="F176">
            <v>0</v>
          </cell>
          <cell r="G176">
            <v>0</v>
          </cell>
          <cell r="H176">
            <v>0.39</v>
          </cell>
          <cell r="I176">
            <v>0.39</v>
          </cell>
          <cell r="J176" t="str">
            <v>Rendimento taesa</v>
          </cell>
          <cell r="K176" t="str">
            <v>AÇÕES</v>
          </cell>
          <cell r="L176" t="str">
            <v>DIVIDENDOS</v>
          </cell>
        </row>
        <row r="177">
          <cell r="B177">
            <v>43008</v>
          </cell>
          <cell r="C177">
            <v>4</v>
          </cell>
          <cell r="D177" t="str">
            <v>TAEE11</v>
          </cell>
          <cell r="E177">
            <v>40.188235294117646</v>
          </cell>
          <cell r="F177">
            <v>0</v>
          </cell>
          <cell r="G177">
            <v>-6.0282352941176498</v>
          </cell>
          <cell r="H177">
            <v>34.159999999999997</v>
          </cell>
          <cell r="I177">
            <v>34.159999999999997</v>
          </cell>
          <cell r="J177" t="str">
            <v>Rendimento taesa</v>
          </cell>
          <cell r="K177" t="str">
            <v>AÇÕES</v>
          </cell>
          <cell r="L177" t="str">
            <v>JSCP</v>
          </cell>
        </row>
        <row r="178">
          <cell r="B178">
            <v>43008</v>
          </cell>
          <cell r="C178">
            <v>4</v>
          </cell>
          <cell r="D178" t="str">
            <v>ITSA3</v>
          </cell>
          <cell r="E178">
            <v>7.5</v>
          </cell>
          <cell r="F178">
            <v>0</v>
          </cell>
          <cell r="G178">
            <v>0</v>
          </cell>
          <cell r="H178">
            <v>7.5</v>
          </cell>
          <cell r="I178">
            <v>7.5</v>
          </cell>
          <cell r="J178" t="str">
            <v>Rendimento itausa</v>
          </cell>
          <cell r="K178" t="str">
            <v>AÇÕES</v>
          </cell>
          <cell r="L178" t="str">
            <v>DIVIDENDOS</v>
          </cell>
        </row>
        <row r="179">
          <cell r="B179">
            <v>43100</v>
          </cell>
          <cell r="C179">
            <v>3</v>
          </cell>
          <cell r="D179" t="str">
            <v>TAEE11</v>
          </cell>
          <cell r="E179">
            <v>25.81</v>
          </cell>
          <cell r="F179">
            <v>0</v>
          </cell>
          <cell r="G179">
            <v>0</v>
          </cell>
          <cell r="H179">
            <v>30.89</v>
          </cell>
          <cell r="I179">
            <v>30.89</v>
          </cell>
          <cell r="J179" t="str">
            <v>Rendimento taesa</v>
          </cell>
          <cell r="K179" t="str">
            <v>AÇÕES</v>
          </cell>
          <cell r="L179" t="str">
            <v>DIVIDENDOS</v>
          </cell>
        </row>
        <row r="180">
          <cell r="B180">
            <v>43100</v>
          </cell>
          <cell r="C180">
            <v>1</v>
          </cell>
          <cell r="D180" t="str">
            <v>TAEE11</v>
          </cell>
          <cell r="E180">
            <v>27.231999999999999</v>
          </cell>
          <cell r="F180">
            <v>0</v>
          </cell>
          <cell r="G180">
            <v>-3.5519999999999996</v>
          </cell>
          <cell r="H180">
            <v>23.68</v>
          </cell>
          <cell r="I180">
            <v>23.68</v>
          </cell>
          <cell r="J180" t="str">
            <v>Rendimento irb</v>
          </cell>
          <cell r="K180" t="str">
            <v>AÇÕES</v>
          </cell>
          <cell r="L180" t="str">
            <v>JSCP</v>
          </cell>
        </row>
        <row r="181">
          <cell r="B181">
            <v>43100</v>
          </cell>
          <cell r="C181">
            <v>1</v>
          </cell>
          <cell r="D181" t="str">
            <v>SHUL4</v>
          </cell>
          <cell r="E181">
            <v>93.713499999999982</v>
          </cell>
          <cell r="F181">
            <v>0</v>
          </cell>
          <cell r="G181">
            <v>23.996500000000012</v>
          </cell>
          <cell r="H181">
            <v>117.71</v>
          </cell>
          <cell r="I181">
            <v>81.489999999999995</v>
          </cell>
          <cell r="J181" t="str">
            <v>Rendimento schulz</v>
          </cell>
          <cell r="K181" t="str">
            <v>AÇÕES</v>
          </cell>
          <cell r="L181" t="str">
            <v>JSCP</v>
          </cell>
        </row>
        <row r="182">
          <cell r="B182">
            <v>43008</v>
          </cell>
          <cell r="C182" t="str">
            <v>MARIANA</v>
          </cell>
          <cell r="D182" t="str">
            <v>SAÍDA</v>
          </cell>
          <cell r="E182">
            <v>300</v>
          </cell>
          <cell r="F182">
            <v>0</v>
          </cell>
          <cell r="G182">
            <v>0</v>
          </cell>
          <cell r="H182">
            <v>300</v>
          </cell>
          <cell r="I182">
            <v>-300</v>
          </cell>
          <cell r="J182" t="str">
            <v>Presente Gabriel e Suzana</v>
          </cell>
          <cell r="K182" t="str">
            <v>CARTEIRA</v>
          </cell>
          <cell r="L182" t="str">
            <v>REDUÇÃO CAPITAL</v>
          </cell>
        </row>
        <row r="183">
          <cell r="B183">
            <v>43008</v>
          </cell>
          <cell r="C183" t="str">
            <v>JULIANA</v>
          </cell>
          <cell r="D183" t="str">
            <v>SAÍDA</v>
          </cell>
          <cell r="E183">
            <v>300</v>
          </cell>
          <cell r="F183">
            <v>0</v>
          </cell>
          <cell r="G183">
            <v>0</v>
          </cell>
          <cell r="H183">
            <v>300</v>
          </cell>
          <cell r="I183">
            <v>-300</v>
          </cell>
          <cell r="J183" t="str">
            <v>Presente Gabriel e Suzana</v>
          </cell>
          <cell r="K183" t="str">
            <v>CARTEIRA</v>
          </cell>
          <cell r="L183" t="str">
            <v>REDUÇÃO CAPITAL</v>
          </cell>
        </row>
        <row r="184">
          <cell r="B184">
            <v>43008</v>
          </cell>
          <cell r="C184" t="str">
            <v>JUNIOR</v>
          </cell>
          <cell r="D184" t="str">
            <v>SAÍDA</v>
          </cell>
          <cell r="E184">
            <v>300</v>
          </cell>
          <cell r="F184">
            <v>0</v>
          </cell>
          <cell r="G184">
            <v>0</v>
          </cell>
          <cell r="H184">
            <v>300</v>
          </cell>
          <cell r="I184">
            <v>-300</v>
          </cell>
          <cell r="J184" t="str">
            <v>Presente Gabriel e Suzana</v>
          </cell>
          <cell r="K184" t="str">
            <v>CARTEIRA</v>
          </cell>
          <cell r="L184" t="str">
            <v>REDUÇÃO CAPITAL</v>
          </cell>
        </row>
        <row r="185">
          <cell r="B185">
            <v>43008</v>
          </cell>
          <cell r="C185" t="str">
            <v>GABRIEL E SUZANA</v>
          </cell>
          <cell r="D185" t="str">
            <v>ENTRADA</v>
          </cell>
          <cell r="E185">
            <v>900</v>
          </cell>
          <cell r="F185">
            <v>0</v>
          </cell>
          <cell r="G185">
            <v>0</v>
          </cell>
          <cell r="H185">
            <v>900</v>
          </cell>
          <cell r="I185">
            <v>900</v>
          </cell>
          <cell r="J185" t="str">
            <v>Aporte realizado</v>
          </cell>
          <cell r="K185" t="str">
            <v>CARTEIRA</v>
          </cell>
          <cell r="L185" t="str">
            <v>APORTES</v>
          </cell>
        </row>
        <row r="186">
          <cell r="B186">
            <v>43008</v>
          </cell>
          <cell r="C186">
            <v>99</v>
          </cell>
          <cell r="D186" t="str">
            <v>SAÍDA</v>
          </cell>
          <cell r="E186">
            <v>600</v>
          </cell>
          <cell r="F186">
            <v>0</v>
          </cell>
          <cell r="G186">
            <v>0</v>
          </cell>
          <cell r="H186">
            <v>600</v>
          </cell>
          <cell r="I186">
            <v>-600</v>
          </cell>
          <cell r="J186" t="str">
            <v>Despesas</v>
          </cell>
          <cell r="K186" t="str">
            <v>DESPESAS</v>
          </cell>
          <cell r="L186" t="str">
            <v>DESPESAS</v>
          </cell>
        </row>
        <row r="187">
          <cell r="B187">
            <v>43100</v>
          </cell>
          <cell r="C187">
            <v>3</v>
          </cell>
          <cell r="D187" t="str">
            <v>ITSA3</v>
          </cell>
          <cell r="E187">
            <v>13.95</v>
          </cell>
          <cell r="F187">
            <v>0</v>
          </cell>
          <cell r="G187">
            <v>0</v>
          </cell>
          <cell r="H187">
            <v>13.95</v>
          </cell>
          <cell r="I187">
            <v>13.95</v>
          </cell>
          <cell r="J187" t="str">
            <v>Rendimento itausa</v>
          </cell>
          <cell r="K187" t="str">
            <v>AÇÕES</v>
          </cell>
          <cell r="L187" t="str">
            <v>DIVIDENDOS</v>
          </cell>
        </row>
        <row r="188">
          <cell r="B188">
            <v>43100</v>
          </cell>
          <cell r="C188">
            <v>99</v>
          </cell>
          <cell r="D188" t="str">
            <v>SAÍDA</v>
          </cell>
          <cell r="E188">
            <v>10</v>
          </cell>
          <cell r="F188">
            <v>1</v>
          </cell>
          <cell r="G188">
            <v>0</v>
          </cell>
          <cell r="H188">
            <v>10</v>
          </cell>
          <cell r="I188">
            <v>-10</v>
          </cell>
          <cell r="J188" t="str">
            <v>Taxa de custódia setembro</v>
          </cell>
          <cell r="K188" t="str">
            <v>CUSTOS</v>
          </cell>
          <cell r="L188" t="str">
            <v>CUSTÓDIA</v>
          </cell>
        </row>
        <row r="189">
          <cell r="B189">
            <v>43100</v>
          </cell>
          <cell r="C189">
            <v>3</v>
          </cell>
          <cell r="D189" t="str">
            <v>HGTX3</v>
          </cell>
          <cell r="E189">
            <v>30.89</v>
          </cell>
          <cell r="F189">
            <v>0</v>
          </cell>
          <cell r="G189">
            <v>0</v>
          </cell>
          <cell r="H189">
            <v>30.89</v>
          </cell>
          <cell r="I189">
            <v>30.89</v>
          </cell>
          <cell r="J189" t="str">
            <v>Rendimento hering</v>
          </cell>
          <cell r="K189" t="str">
            <v>AÇÕES</v>
          </cell>
          <cell r="L189" t="str">
            <v>DIVIDENDOS</v>
          </cell>
        </row>
        <row r="190">
          <cell r="B190">
            <v>43100</v>
          </cell>
          <cell r="C190">
            <v>99</v>
          </cell>
          <cell r="D190" t="str">
            <v>SAÍDA</v>
          </cell>
          <cell r="E190">
            <v>10</v>
          </cell>
          <cell r="F190">
            <v>1</v>
          </cell>
          <cell r="G190">
            <v>0</v>
          </cell>
          <cell r="H190">
            <v>10</v>
          </cell>
          <cell r="I190">
            <v>-10</v>
          </cell>
          <cell r="J190" t="str">
            <v>Taxa de custódia outubro</v>
          </cell>
          <cell r="K190" t="str">
            <v>CUSTOS</v>
          </cell>
          <cell r="L190" t="str">
            <v>CUSTÓDIA</v>
          </cell>
        </row>
        <row r="191">
          <cell r="B191">
            <v>43100</v>
          </cell>
          <cell r="C191">
            <v>1</v>
          </cell>
          <cell r="D191" t="str">
            <v>IRBR3</v>
          </cell>
          <cell r="E191">
            <v>56.890499999999996</v>
          </cell>
          <cell r="F191">
            <v>0</v>
          </cell>
          <cell r="G191">
            <v>-7.420499999999997</v>
          </cell>
          <cell r="H191">
            <v>49.47</v>
          </cell>
          <cell r="I191">
            <v>49.47</v>
          </cell>
          <cell r="J191" t="str">
            <v>Rendimento irb</v>
          </cell>
          <cell r="K191" t="str">
            <v>AÇÕES</v>
          </cell>
          <cell r="L191" t="str">
            <v>JSCP</v>
          </cell>
        </row>
        <row r="192">
          <cell r="B192">
            <v>43100</v>
          </cell>
          <cell r="C192">
            <v>3</v>
          </cell>
          <cell r="D192" t="str">
            <v>GRND3</v>
          </cell>
          <cell r="E192">
            <v>24.43</v>
          </cell>
          <cell r="F192">
            <v>0</v>
          </cell>
          <cell r="G192">
            <v>0</v>
          </cell>
          <cell r="H192">
            <v>30.89</v>
          </cell>
          <cell r="I192">
            <v>30.89</v>
          </cell>
          <cell r="J192" t="str">
            <v>Rendimento grendene</v>
          </cell>
          <cell r="K192" t="str">
            <v>AÇÕES</v>
          </cell>
          <cell r="L192" t="str">
            <v>DIVIDENDOS</v>
          </cell>
        </row>
        <row r="193">
          <cell r="B193">
            <v>43100</v>
          </cell>
          <cell r="C193">
            <v>3</v>
          </cell>
          <cell r="D193" t="str">
            <v>TAEE11</v>
          </cell>
          <cell r="E193">
            <v>25.81</v>
          </cell>
          <cell r="F193">
            <v>0</v>
          </cell>
          <cell r="G193">
            <v>0</v>
          </cell>
          <cell r="H193">
            <v>30.89</v>
          </cell>
          <cell r="I193">
            <v>30.89</v>
          </cell>
          <cell r="J193" t="str">
            <v>Rendimento taesa</v>
          </cell>
          <cell r="K193" t="str">
            <v>AÇÕES</v>
          </cell>
          <cell r="L193" t="str">
            <v>DIVIDENDOS</v>
          </cell>
        </row>
        <row r="194">
          <cell r="B194">
            <v>43100</v>
          </cell>
          <cell r="C194">
            <v>1</v>
          </cell>
          <cell r="D194" t="str">
            <v>TAEE11</v>
          </cell>
          <cell r="E194">
            <v>27.231999999999999</v>
          </cell>
          <cell r="F194">
            <v>0</v>
          </cell>
          <cell r="G194">
            <v>-3.5519999999999996</v>
          </cell>
          <cell r="H194">
            <v>23.68</v>
          </cell>
          <cell r="I194">
            <v>23.68</v>
          </cell>
          <cell r="J194" t="str">
            <v>Rendimento irb</v>
          </cell>
          <cell r="K194" t="str">
            <v>AÇÕES</v>
          </cell>
          <cell r="L194" t="str">
            <v>JSCP</v>
          </cell>
        </row>
        <row r="195">
          <cell r="B195">
            <v>43100</v>
          </cell>
          <cell r="C195">
            <v>1</v>
          </cell>
          <cell r="D195" t="str">
            <v>SHUL4</v>
          </cell>
          <cell r="E195">
            <v>135.36649999999997</v>
          </cell>
          <cell r="F195">
            <v>0</v>
          </cell>
          <cell r="G195">
            <v>-17.65649999999998</v>
          </cell>
          <cell r="H195">
            <v>117.71</v>
          </cell>
          <cell r="I195">
            <v>117.71</v>
          </cell>
          <cell r="J195" t="str">
            <v>Rendimento schulz</v>
          </cell>
          <cell r="K195" t="str">
            <v>AÇÕES</v>
          </cell>
          <cell r="L195" t="str">
            <v>JSCP</v>
          </cell>
        </row>
        <row r="196">
          <cell r="B196">
            <v>43100</v>
          </cell>
          <cell r="C196">
            <v>99</v>
          </cell>
          <cell r="D196" t="str">
            <v>SAÍDA</v>
          </cell>
          <cell r="E196">
            <v>10</v>
          </cell>
          <cell r="F196">
            <v>1</v>
          </cell>
          <cell r="G196">
            <v>0</v>
          </cell>
          <cell r="H196">
            <v>10</v>
          </cell>
          <cell r="I196">
            <v>-10</v>
          </cell>
          <cell r="J196" t="str">
            <v>Taxa de custódia novembro</v>
          </cell>
          <cell r="K196" t="str">
            <v>CUSTOS</v>
          </cell>
          <cell r="L196" t="str">
            <v>CUSTÓDIA</v>
          </cell>
        </row>
        <row r="197">
          <cell r="B197">
            <v>43100</v>
          </cell>
          <cell r="C197">
            <v>3</v>
          </cell>
          <cell r="D197" t="str">
            <v>TAEE11</v>
          </cell>
          <cell r="E197">
            <v>25.81</v>
          </cell>
          <cell r="F197">
            <v>0</v>
          </cell>
          <cell r="G197">
            <v>0</v>
          </cell>
          <cell r="H197">
            <v>30.89</v>
          </cell>
          <cell r="I197">
            <v>30.89</v>
          </cell>
          <cell r="J197" t="str">
            <v>Rendimento taesa</v>
          </cell>
          <cell r="K197" t="str">
            <v>AÇÕES</v>
          </cell>
          <cell r="L197" t="str">
            <v>DIVIDENDOS</v>
          </cell>
        </row>
        <row r="198">
          <cell r="B198">
            <v>43100</v>
          </cell>
          <cell r="C198">
            <v>1</v>
          </cell>
          <cell r="D198" t="str">
            <v>TAEE11</v>
          </cell>
          <cell r="E198">
            <v>27.231999999999999</v>
          </cell>
          <cell r="F198">
            <v>0</v>
          </cell>
          <cell r="G198">
            <v>-3.5519999999999996</v>
          </cell>
          <cell r="H198">
            <v>23.68</v>
          </cell>
          <cell r="I198">
            <v>23.68</v>
          </cell>
          <cell r="J198" t="str">
            <v>Rendimento irb</v>
          </cell>
          <cell r="K198" t="str">
            <v>AÇÕES</v>
          </cell>
          <cell r="L198" t="str">
            <v>JSCP</v>
          </cell>
        </row>
        <row r="199">
          <cell r="B199">
            <v>43100</v>
          </cell>
          <cell r="C199">
            <v>1</v>
          </cell>
          <cell r="D199" t="str">
            <v>SHUL4</v>
          </cell>
          <cell r="E199">
            <v>135.36649999999997</v>
          </cell>
          <cell r="F199">
            <v>0</v>
          </cell>
          <cell r="G199">
            <v>-17.65649999999998</v>
          </cell>
          <cell r="H199">
            <v>117.71</v>
          </cell>
          <cell r="I199">
            <v>117.71</v>
          </cell>
          <cell r="J199" t="str">
            <v>Rendimento schulz</v>
          </cell>
          <cell r="K199" t="str">
            <v>AÇÕES</v>
          </cell>
          <cell r="L199" t="str">
            <v>JSCP</v>
          </cell>
        </row>
        <row r="200">
          <cell r="B200">
            <v>43100</v>
          </cell>
          <cell r="C200">
            <v>99</v>
          </cell>
          <cell r="D200" t="str">
            <v>SAÍDA</v>
          </cell>
          <cell r="E200">
            <v>10</v>
          </cell>
          <cell r="F200">
            <v>1</v>
          </cell>
          <cell r="G200">
            <v>0</v>
          </cell>
          <cell r="H200">
            <v>10</v>
          </cell>
          <cell r="I200">
            <v>-10</v>
          </cell>
          <cell r="J200" t="str">
            <v>Taxa de custódia novembro</v>
          </cell>
          <cell r="K200" t="str">
            <v>CUSTOS</v>
          </cell>
          <cell r="L200" t="str">
            <v>CUSTÓDIA</v>
          </cell>
        </row>
        <row r="201">
          <cell r="B201">
            <v>43100</v>
          </cell>
          <cell r="C201">
            <v>1</v>
          </cell>
          <cell r="D201" t="str">
            <v>SHUL4</v>
          </cell>
          <cell r="E201">
            <v>93.713499999999982</v>
          </cell>
          <cell r="F201">
            <v>0</v>
          </cell>
          <cell r="G201">
            <v>-12.223499999999987</v>
          </cell>
          <cell r="H201">
            <v>81.489999999999995</v>
          </cell>
          <cell r="I201">
            <v>81.489999999999995</v>
          </cell>
          <cell r="J201" t="str">
            <v>Rendimento schulz</v>
          </cell>
          <cell r="K201" t="str">
            <v>AÇÕES</v>
          </cell>
          <cell r="L201" t="str">
            <v>JSCP</v>
          </cell>
        </row>
        <row r="202">
          <cell r="B202">
            <v>43100</v>
          </cell>
          <cell r="C202" t="str">
            <v>JUNIOR</v>
          </cell>
          <cell r="D202" t="str">
            <v>ENTRADA</v>
          </cell>
          <cell r="E202">
            <v>6200</v>
          </cell>
          <cell r="F202">
            <v>0</v>
          </cell>
          <cell r="G202">
            <v>0</v>
          </cell>
          <cell r="H202">
            <v>6200</v>
          </cell>
          <cell r="I202">
            <v>6200</v>
          </cell>
          <cell r="J202" t="str">
            <v>Aporte realizado</v>
          </cell>
          <cell r="K202" t="str">
            <v>CARTEIRA</v>
          </cell>
          <cell r="L202" t="str">
            <v>APORTES</v>
          </cell>
        </row>
        <row r="203">
          <cell r="B203">
            <v>43100</v>
          </cell>
          <cell r="C203">
            <v>3</v>
          </cell>
          <cell r="D203" t="str">
            <v>HGTX3</v>
          </cell>
          <cell r="E203">
            <v>30.89</v>
          </cell>
          <cell r="F203">
            <v>0</v>
          </cell>
          <cell r="G203">
            <v>-8.8300000000000018</v>
          </cell>
          <cell r="H203">
            <v>22.06</v>
          </cell>
          <cell r="I203">
            <v>22.06</v>
          </cell>
          <cell r="J203" t="str">
            <v>Rendimento hering</v>
          </cell>
          <cell r="K203" t="str">
            <v>AÇÕES</v>
          </cell>
          <cell r="L203" t="str">
            <v>JSCP</v>
          </cell>
        </row>
        <row r="204">
          <cell r="B204">
            <v>43100</v>
          </cell>
          <cell r="C204">
            <v>1</v>
          </cell>
          <cell r="D204" t="str">
            <v>OMGE3</v>
          </cell>
          <cell r="E204">
            <v>17.02</v>
          </cell>
          <cell r="F204">
            <v>300</v>
          </cell>
          <cell r="G204">
            <v>0</v>
          </cell>
          <cell r="H204">
            <v>5107</v>
          </cell>
          <cell r="I204">
            <v>-5107</v>
          </cell>
          <cell r="J204" t="str">
            <v>Compra de 384 papéis da OMEGA</v>
          </cell>
          <cell r="K204" t="str">
            <v>AÇÕES</v>
          </cell>
          <cell r="L204" t="str">
            <v>COMPRA</v>
          </cell>
        </row>
        <row r="205">
          <cell r="B205">
            <v>43008</v>
          </cell>
          <cell r="C205">
            <v>99</v>
          </cell>
          <cell r="D205" t="str">
            <v>SAÍDA</v>
          </cell>
          <cell r="E205">
            <v>8.1199999999999992</v>
          </cell>
          <cell r="F205">
            <v>0</v>
          </cell>
          <cell r="G205">
            <v>0</v>
          </cell>
          <cell r="H205">
            <v>11.85</v>
          </cell>
          <cell r="I205">
            <v>-11.85</v>
          </cell>
          <cell r="J205" t="str">
            <v>Custo Corretagem</v>
          </cell>
          <cell r="K205" t="str">
            <v>CUSTOS</v>
          </cell>
          <cell r="L205" t="str">
            <v>BMF</v>
          </cell>
        </row>
        <row r="206">
          <cell r="B206">
            <v>43190</v>
          </cell>
          <cell r="C206">
            <v>99</v>
          </cell>
          <cell r="D206" t="str">
            <v>SAÍDA</v>
          </cell>
          <cell r="E206">
            <v>16.22</v>
          </cell>
          <cell r="F206">
            <v>0</v>
          </cell>
          <cell r="G206">
            <v>0</v>
          </cell>
          <cell r="H206">
            <v>16.22</v>
          </cell>
          <cell r="I206">
            <v>-16.22</v>
          </cell>
          <cell r="J206" t="str">
            <v>Taxas Operação Tesouro Direto</v>
          </cell>
          <cell r="K206" t="str">
            <v>CUSTOS</v>
          </cell>
          <cell r="L206" t="str">
            <v>TAXAS</v>
          </cell>
        </row>
        <row r="207">
          <cell r="B207">
            <v>43190</v>
          </cell>
          <cell r="C207">
            <v>8</v>
          </cell>
          <cell r="D207" t="str">
            <v>LTN</v>
          </cell>
          <cell r="E207">
            <v>3990</v>
          </cell>
          <cell r="F207">
            <v>4</v>
          </cell>
          <cell r="G207">
            <v>-163.47</v>
          </cell>
          <cell r="H207">
            <v>3826.53</v>
          </cell>
          <cell r="I207">
            <v>3826.53</v>
          </cell>
          <cell r="J207" t="str">
            <v>Liquidação Títulos  4 títulos</v>
          </cell>
          <cell r="K207" t="str">
            <v>RENDA FIXA</v>
          </cell>
          <cell r="L207" t="str">
            <v>RESGATE</v>
          </cell>
        </row>
        <row r="208">
          <cell r="B208">
            <v>43190</v>
          </cell>
          <cell r="C208">
            <v>9</v>
          </cell>
          <cell r="D208" t="str">
            <v>NTNF</v>
          </cell>
          <cell r="E208">
            <v>184.96</v>
          </cell>
          <cell r="F208">
            <v>0</v>
          </cell>
          <cell r="G208">
            <v>-29.28</v>
          </cell>
          <cell r="H208">
            <v>155.68</v>
          </cell>
          <cell r="I208">
            <v>155.68</v>
          </cell>
          <cell r="J208" t="str">
            <v>Rendimentos título semestral, líquido de IR</v>
          </cell>
          <cell r="K208" t="str">
            <v>RENDA FIXA</v>
          </cell>
          <cell r="L208" t="str">
            <v>JUROS</v>
          </cell>
        </row>
        <row r="209">
          <cell r="B209">
            <v>43190</v>
          </cell>
          <cell r="C209">
            <v>11</v>
          </cell>
          <cell r="D209" t="str">
            <v>CDI/CDB</v>
          </cell>
          <cell r="E209">
            <v>7329.75</v>
          </cell>
          <cell r="F209">
            <v>0</v>
          </cell>
          <cell r="G209">
            <v>0</v>
          </cell>
          <cell r="H209">
            <v>7329.75</v>
          </cell>
          <cell r="I209">
            <v>7329.75</v>
          </cell>
          <cell r="J209" t="str">
            <v>Montante aplicado CDB Itau (3 anos)</v>
          </cell>
          <cell r="K209" t="str">
            <v>RENDA FIXA</v>
          </cell>
          <cell r="L209" t="str">
            <v>RESGATE</v>
          </cell>
        </row>
        <row r="210">
          <cell r="B210">
            <v>43190</v>
          </cell>
          <cell r="C210">
            <v>15</v>
          </cell>
          <cell r="D210" t="str">
            <v>VALE5</v>
          </cell>
          <cell r="E210">
            <v>33.46</v>
          </cell>
          <cell r="F210">
            <v>0</v>
          </cell>
          <cell r="G210">
            <v>0</v>
          </cell>
          <cell r="H210">
            <v>33.46</v>
          </cell>
          <cell r="I210">
            <v>33.46</v>
          </cell>
          <cell r="J210" t="str">
            <v>Frações papel vale3</v>
          </cell>
          <cell r="K210" t="str">
            <v>AÇÕES</v>
          </cell>
          <cell r="L210" t="str">
            <v>DIVIDENDOS</v>
          </cell>
        </row>
        <row r="211">
          <cell r="B211">
            <v>43190</v>
          </cell>
          <cell r="C211">
            <v>99</v>
          </cell>
          <cell r="D211" t="str">
            <v>SAÍDA</v>
          </cell>
          <cell r="E211">
            <v>20</v>
          </cell>
          <cell r="F211">
            <v>2</v>
          </cell>
          <cell r="G211">
            <v>0</v>
          </cell>
          <cell r="H211">
            <v>20</v>
          </cell>
          <cell r="I211">
            <v>-20</v>
          </cell>
          <cell r="J211" t="str">
            <v>Taxa de custódia jan/fev</v>
          </cell>
          <cell r="K211" t="str">
            <v>CUSTOS</v>
          </cell>
          <cell r="L211" t="str">
            <v>CUSTÓDIA</v>
          </cell>
        </row>
        <row r="212">
          <cell r="B212">
            <v>43190</v>
          </cell>
          <cell r="C212">
            <v>3</v>
          </cell>
          <cell r="D212" t="str">
            <v>ITSA3</v>
          </cell>
          <cell r="E212">
            <v>7.5</v>
          </cell>
          <cell r="F212">
            <v>0</v>
          </cell>
          <cell r="G212">
            <v>0</v>
          </cell>
          <cell r="H212">
            <v>7.5</v>
          </cell>
          <cell r="I212">
            <v>7.5</v>
          </cell>
          <cell r="J212" t="str">
            <v>Rendimento itausa</v>
          </cell>
          <cell r="K212" t="str">
            <v>AÇÕES</v>
          </cell>
          <cell r="L212" t="str">
            <v>DIVIDENDOS</v>
          </cell>
        </row>
        <row r="213">
          <cell r="B213">
            <v>43190</v>
          </cell>
          <cell r="C213">
            <v>14</v>
          </cell>
          <cell r="D213" t="str">
            <v>BBSE3</v>
          </cell>
          <cell r="E213">
            <v>95.509999999999991</v>
          </cell>
          <cell r="F213">
            <v>0</v>
          </cell>
          <cell r="G213">
            <v>0</v>
          </cell>
          <cell r="H213">
            <v>95.509999999999991</v>
          </cell>
          <cell r="I213">
            <v>95.509999999999991</v>
          </cell>
          <cell r="J213" t="str">
            <v>Rendimento bb seguridades</v>
          </cell>
          <cell r="K213" t="str">
            <v>AÇÕES</v>
          </cell>
          <cell r="L213" t="str">
            <v>DIVIDENDOS</v>
          </cell>
        </row>
        <row r="214">
          <cell r="B214">
            <v>43190</v>
          </cell>
          <cell r="C214">
            <v>3</v>
          </cell>
          <cell r="D214" t="str">
            <v>ITSA3</v>
          </cell>
          <cell r="E214">
            <v>102.53</v>
          </cell>
          <cell r="F214">
            <v>0</v>
          </cell>
          <cell r="G214">
            <v>0</v>
          </cell>
          <cell r="H214">
            <v>102.53</v>
          </cell>
          <cell r="I214">
            <v>102.53</v>
          </cell>
          <cell r="J214" t="str">
            <v>Rendimento itausa</v>
          </cell>
          <cell r="K214" t="str">
            <v>AÇÕES</v>
          </cell>
          <cell r="L214" t="str">
            <v>DIVIDENDOS</v>
          </cell>
        </row>
        <row r="215">
          <cell r="B215">
            <v>43190</v>
          </cell>
          <cell r="C215">
            <v>3</v>
          </cell>
          <cell r="D215" t="str">
            <v>ITSA3</v>
          </cell>
          <cell r="E215">
            <v>152.77749999999997</v>
          </cell>
          <cell r="F215">
            <v>0</v>
          </cell>
          <cell r="G215">
            <v>-19.927499999999981</v>
          </cell>
          <cell r="H215">
            <v>132.85</v>
          </cell>
          <cell r="I215">
            <v>132.85</v>
          </cell>
          <cell r="J215" t="str">
            <v>Rendimento itausa</v>
          </cell>
          <cell r="K215" t="str">
            <v>AÇÕES</v>
          </cell>
          <cell r="L215" t="str">
            <v>JSCP</v>
          </cell>
        </row>
        <row r="216">
          <cell r="B216">
            <v>43190</v>
          </cell>
          <cell r="C216">
            <v>3</v>
          </cell>
          <cell r="D216" t="str">
            <v>ITSA3</v>
          </cell>
          <cell r="E216">
            <v>339.99749999999995</v>
          </cell>
          <cell r="F216">
            <v>0</v>
          </cell>
          <cell r="G216">
            <v>-44.347499999999968</v>
          </cell>
          <cell r="H216">
            <v>295.64999999999998</v>
          </cell>
          <cell r="I216">
            <v>295.64999999999998</v>
          </cell>
          <cell r="J216" t="str">
            <v>Rendimento itausa</v>
          </cell>
          <cell r="K216" t="str">
            <v>AÇÕES</v>
          </cell>
          <cell r="L216" t="str">
            <v>JSCP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A3" t="str">
            <v>OK</v>
          </cell>
          <cell r="B3" t="str">
            <v>EMPRESA</v>
          </cell>
          <cell r="C3" t="str">
            <v>SCHULZ</v>
          </cell>
          <cell r="D3">
            <v>1</v>
          </cell>
          <cell r="F3">
            <v>38717</v>
          </cell>
          <cell r="G3">
            <v>38807</v>
          </cell>
          <cell r="H3">
            <v>38898</v>
          </cell>
          <cell r="I3">
            <v>38990</v>
          </cell>
          <cell r="J3">
            <v>39082</v>
          </cell>
          <cell r="K3">
            <v>39172</v>
          </cell>
          <cell r="L3">
            <v>39263</v>
          </cell>
          <cell r="M3">
            <v>39355</v>
          </cell>
          <cell r="N3">
            <v>39447</v>
          </cell>
          <cell r="O3">
            <v>39538</v>
          </cell>
          <cell r="P3">
            <v>39629</v>
          </cell>
          <cell r="Q3">
            <v>39721</v>
          </cell>
          <cell r="R3">
            <v>39813</v>
          </cell>
          <cell r="S3">
            <v>39903</v>
          </cell>
          <cell r="T3">
            <v>39994</v>
          </cell>
          <cell r="U3">
            <v>40086</v>
          </cell>
          <cell r="V3">
            <v>40178</v>
          </cell>
          <cell r="W3">
            <v>40268</v>
          </cell>
          <cell r="X3">
            <v>40359</v>
          </cell>
          <cell r="Y3">
            <v>40451</v>
          </cell>
          <cell r="Z3">
            <v>40543</v>
          </cell>
          <cell r="AA3">
            <v>40633</v>
          </cell>
          <cell r="AB3">
            <v>40724</v>
          </cell>
          <cell r="AC3">
            <v>40816</v>
          </cell>
          <cell r="AD3">
            <v>40908</v>
          </cell>
          <cell r="AE3">
            <v>40999</v>
          </cell>
          <cell r="AF3">
            <v>41090</v>
          </cell>
          <cell r="AG3">
            <v>41182</v>
          </cell>
          <cell r="AH3">
            <v>41274</v>
          </cell>
          <cell r="AI3">
            <v>41364</v>
          </cell>
          <cell r="AJ3">
            <v>41455</v>
          </cell>
          <cell r="AK3">
            <v>41547</v>
          </cell>
          <cell r="AL3">
            <v>41639</v>
          </cell>
          <cell r="AM3">
            <v>41729</v>
          </cell>
          <cell r="AN3">
            <v>41820</v>
          </cell>
          <cell r="AO3">
            <v>41912</v>
          </cell>
          <cell r="AP3">
            <v>42004</v>
          </cell>
          <cell r="AQ3">
            <v>42094</v>
          </cell>
          <cell r="AR3">
            <v>42185</v>
          </cell>
          <cell r="AS3">
            <v>42277</v>
          </cell>
          <cell r="AT3">
            <v>42369</v>
          </cell>
          <cell r="AU3">
            <v>42460</v>
          </cell>
          <cell r="AV3">
            <v>42551</v>
          </cell>
          <cell r="AW3">
            <v>42643</v>
          </cell>
          <cell r="AX3">
            <v>42735</v>
          </cell>
          <cell r="AY3">
            <v>42825</v>
          </cell>
          <cell r="AZ3">
            <v>42916</v>
          </cell>
          <cell r="BA3">
            <v>43008</v>
          </cell>
          <cell r="BB3">
            <v>43100</v>
          </cell>
          <cell r="BC3">
            <v>43190</v>
          </cell>
          <cell r="BD3">
            <v>43281</v>
          </cell>
          <cell r="BE3">
            <v>43373</v>
          </cell>
          <cell r="BF3">
            <v>43465</v>
          </cell>
          <cell r="BG3">
            <v>43555</v>
          </cell>
          <cell r="BH3">
            <v>43646</v>
          </cell>
          <cell r="BI3">
            <v>43738</v>
          </cell>
          <cell r="BJ3">
            <v>43830</v>
          </cell>
          <cell r="BK3">
            <v>43921</v>
          </cell>
          <cell r="BL3">
            <v>44012</v>
          </cell>
          <cell r="BM3">
            <v>44104</v>
          </cell>
          <cell r="BN3">
            <v>44196</v>
          </cell>
          <cell r="BO3">
            <v>44286</v>
          </cell>
          <cell r="BP3">
            <v>44377</v>
          </cell>
          <cell r="BQ3">
            <v>44469</v>
          </cell>
          <cell r="BR3">
            <v>44561</v>
          </cell>
          <cell r="BS3">
            <v>44651</v>
          </cell>
          <cell r="BT3">
            <v>44742</v>
          </cell>
          <cell r="BU3">
            <v>44834</v>
          </cell>
          <cell r="BV3">
            <v>44926</v>
          </cell>
          <cell r="BW3">
            <v>45016</v>
          </cell>
          <cell r="BX3">
            <v>45107</v>
          </cell>
          <cell r="BY3">
            <v>45199</v>
          </cell>
          <cell r="BZ3">
            <v>45291</v>
          </cell>
          <cell r="CA3">
            <v>45382</v>
          </cell>
          <cell r="CB3">
            <v>45473</v>
          </cell>
          <cell r="CC3">
            <v>45565</v>
          </cell>
          <cell r="CD3">
            <v>45657</v>
          </cell>
          <cell r="CE3">
            <v>45747</v>
          </cell>
          <cell r="CF3">
            <v>45838</v>
          </cell>
          <cell r="CG3">
            <v>45930</v>
          </cell>
          <cell r="CH3">
            <v>46022</v>
          </cell>
          <cell r="CJ3">
            <v>39082</v>
          </cell>
          <cell r="CK3">
            <v>39447</v>
          </cell>
          <cell r="CL3">
            <v>39813</v>
          </cell>
          <cell r="CM3">
            <v>40178</v>
          </cell>
          <cell r="CN3">
            <v>40543</v>
          </cell>
          <cell r="CO3">
            <v>40908</v>
          </cell>
          <cell r="CP3">
            <v>41274</v>
          </cell>
          <cell r="CQ3">
            <v>41639</v>
          </cell>
          <cell r="CR3">
            <v>42004</v>
          </cell>
          <cell r="CS3">
            <v>42369</v>
          </cell>
          <cell r="CT3">
            <v>42735</v>
          </cell>
          <cell r="CU3">
            <v>43100</v>
          </cell>
          <cell r="CV3">
            <v>43465</v>
          </cell>
          <cell r="CW3">
            <v>43830</v>
          </cell>
          <cell r="CX3">
            <v>44196</v>
          </cell>
          <cell r="CY3">
            <v>44561</v>
          </cell>
          <cell r="CZ3">
            <v>44926</v>
          </cell>
          <cell r="DA3">
            <v>45291</v>
          </cell>
          <cell r="DB3">
            <v>45657</v>
          </cell>
          <cell r="DC3">
            <v>46022</v>
          </cell>
        </row>
      </sheetData>
      <sheetData sheetId="12" refreshError="1"/>
      <sheetData sheetId="13" refreshError="1"/>
      <sheetData sheetId="14" refreshError="1"/>
      <sheetData sheetId="15" refreshError="1"/>
      <sheetData sheetId="16" refreshError="1"/>
      <sheetData sheetId="17" refreshError="1"/>
      <sheetData sheetId="18">
        <row r="3">
          <cell r="E3" t="str">
            <v>Balance Sheet</v>
          </cell>
          <cell r="F3" t="str">
            <v>COD</v>
          </cell>
          <cell r="G3" t="str">
            <v>Income Statement</v>
          </cell>
          <cell r="H3" t="str">
            <v>COD</v>
          </cell>
          <cell r="I3" t="str">
            <v xml:space="preserve">Cash Flow </v>
          </cell>
          <cell r="J3" t="str">
            <v>COD</v>
          </cell>
        </row>
        <row r="4">
          <cell r="E4" t="str">
            <v>Cash and Equivalents</v>
          </cell>
          <cell r="F4" t="str">
            <v>CE</v>
          </cell>
          <cell r="G4" t="str">
            <v>Gross Revenues</v>
          </cell>
          <cell r="H4" t="str">
            <v>GR</v>
          </cell>
          <cell r="I4" t="str">
            <v>Net Income</v>
          </cell>
          <cell r="J4" t="str">
            <v>NIFC</v>
          </cell>
        </row>
        <row r="5">
          <cell r="E5" t="str">
            <v>Accounts Receivable</v>
          </cell>
          <cell r="F5" t="str">
            <v>AR</v>
          </cell>
          <cell r="G5" t="str">
            <v>Sales Taxes</v>
          </cell>
          <cell r="H5" t="str">
            <v>ST</v>
          </cell>
          <cell r="I5" t="str">
            <v>Depreciation, Amortizations</v>
          </cell>
          <cell r="J5" t="str">
            <v>DPAFC</v>
          </cell>
        </row>
        <row r="6">
          <cell r="E6" t="str">
            <v>Inventory</v>
          </cell>
          <cell r="F6" t="str">
            <v>INV</v>
          </cell>
          <cell r="G6" t="str">
            <v>Net Revenues</v>
          </cell>
          <cell r="H6" t="str">
            <v>NR</v>
          </cell>
          <cell r="I6" t="str">
            <v>Change in Working Capital</v>
          </cell>
          <cell r="J6" t="str">
            <v>CWC</v>
          </cell>
        </row>
        <row r="7">
          <cell r="E7" t="str">
            <v>Other Current Assets</v>
          </cell>
          <cell r="F7" t="str">
            <v>OCA</v>
          </cell>
          <cell r="G7" t="str">
            <v>COGS</v>
          </cell>
          <cell r="H7" t="str">
            <v>COGS</v>
          </cell>
          <cell r="I7" t="str">
            <v>Other Long Term Assets</v>
          </cell>
          <cell r="J7" t="str">
            <v>OLTAS</v>
          </cell>
        </row>
        <row r="8">
          <cell r="E8" t="str">
            <v>Investments</v>
          </cell>
          <cell r="F8" t="str">
            <v>IVSTM</v>
          </cell>
          <cell r="G8" t="str">
            <v>Other Op.</v>
          </cell>
          <cell r="H8" t="str">
            <v>OIS</v>
          </cell>
          <cell r="I8" t="str">
            <v>Capital Expenditures</v>
          </cell>
          <cell r="J8" t="str">
            <v>CAPEX</v>
          </cell>
        </row>
        <row r="9">
          <cell r="E9" t="str">
            <v>Net Property, Plant &amp; Equipment</v>
          </cell>
          <cell r="F9" t="str">
            <v>NPPE</v>
          </cell>
          <cell r="G9" t="str">
            <v>Gross Profit</v>
          </cell>
          <cell r="H9" t="str">
            <v>GP</v>
          </cell>
          <cell r="I9" t="str">
            <v>Net Debt</v>
          </cell>
          <cell r="J9" t="str">
            <v>ND</v>
          </cell>
        </row>
        <row r="10">
          <cell r="E10" t="str">
            <v>Deffered</v>
          </cell>
          <cell r="F10" t="str">
            <v>DF</v>
          </cell>
          <cell r="G10" t="str">
            <v>SG&amp;A</v>
          </cell>
          <cell r="H10" t="str">
            <v>SGA</v>
          </cell>
          <cell r="I10" t="str">
            <v>Dividend Paid</v>
          </cell>
          <cell r="J10" t="str">
            <v>DIVP</v>
          </cell>
        </row>
        <row r="11">
          <cell r="E11" t="str">
            <v>Intangible</v>
          </cell>
          <cell r="F11" t="str">
            <v>ITGB</v>
          </cell>
          <cell r="G11" t="str">
            <v>EBITDA</v>
          </cell>
          <cell r="H11" t="str">
            <v>EBITDA</v>
          </cell>
          <cell r="I11" t="str">
            <v>Additional Equity</v>
          </cell>
          <cell r="J11" t="str">
            <v>ADDE</v>
          </cell>
        </row>
        <row r="12">
          <cell r="E12" t="str">
            <v>Other Long-Term Assets</v>
          </cell>
          <cell r="F12" t="str">
            <v>OLTA</v>
          </cell>
          <cell r="G12" t="str">
            <v>Depreciation, Amortization</v>
          </cell>
          <cell r="H12" t="str">
            <v>DPA</v>
          </cell>
          <cell r="I12" t="str">
            <v>Capital Reduction</v>
          </cell>
          <cell r="J12" t="str">
            <v>CAPR</v>
          </cell>
        </row>
        <row r="13">
          <cell r="E13" t="str">
            <v>Accounts Payable</v>
          </cell>
          <cell r="F13" t="str">
            <v>AP</v>
          </cell>
          <cell r="G13" t="str">
            <v>EBIT</v>
          </cell>
          <cell r="H13" t="str">
            <v>EBIT</v>
          </cell>
          <cell r="I13" t="str">
            <v>Other Financing Activities</v>
          </cell>
          <cell r="J13" t="str">
            <v>OFA</v>
          </cell>
        </row>
        <row r="14">
          <cell r="E14" t="str">
            <v>Dividends/Interest on Equity Payble</v>
          </cell>
          <cell r="F14" t="str">
            <v>DV</v>
          </cell>
          <cell r="G14" t="str">
            <v>Equivalence Results</v>
          </cell>
          <cell r="H14" t="str">
            <v>ER</v>
          </cell>
          <cell r="I14" t="str">
            <v>Cash Flow from Operations</v>
          </cell>
          <cell r="J14" t="str">
            <v>CFO</v>
          </cell>
        </row>
        <row r="15">
          <cell r="E15" t="str">
            <v>Short-Term Debt</v>
          </cell>
          <cell r="F15" t="str">
            <v>STD</v>
          </cell>
          <cell r="G15" t="str">
            <v>Financial Expenses</v>
          </cell>
          <cell r="H15" t="str">
            <v>FE</v>
          </cell>
          <cell r="I15" t="str">
            <v>Cash Flow from Investing Activities</v>
          </cell>
          <cell r="J15" t="str">
            <v>CFIA</v>
          </cell>
        </row>
        <row r="16">
          <cell r="E16" t="str">
            <v>Other Current Liabilities</v>
          </cell>
          <cell r="F16" t="str">
            <v>OCL</v>
          </cell>
          <cell r="G16" t="str">
            <v>Interest Income</v>
          </cell>
          <cell r="H16" t="str">
            <v>II</v>
          </cell>
          <cell r="I16" t="str">
            <v>Free Cash Flow</v>
          </cell>
          <cell r="J16" t="str">
            <v>FCF</v>
          </cell>
        </row>
        <row r="17">
          <cell r="E17" t="str">
            <v>Long-Term Debt</v>
          </cell>
          <cell r="F17" t="str">
            <v>LTD</v>
          </cell>
          <cell r="G17" t="str">
            <v>Interest Expense</v>
          </cell>
          <cell r="H17" t="str">
            <v>IE</v>
          </cell>
          <cell r="I17" t="str">
            <v>Cash at Beginning of Period</v>
          </cell>
          <cell r="J17" t="str">
            <v>CBP</v>
          </cell>
        </row>
        <row r="18">
          <cell r="E18" t="str">
            <v>Other Long-Term Liabilities</v>
          </cell>
          <cell r="F18" t="str">
            <v>OLTL</v>
          </cell>
          <cell r="G18" t="str">
            <v>Other Financial Expense</v>
          </cell>
          <cell r="H18" t="str">
            <v>OFE</v>
          </cell>
          <cell r="I18" t="str">
            <v>Investment</v>
          </cell>
          <cell r="J18" t="str">
            <v>INVSTM</v>
          </cell>
        </row>
        <row r="19">
          <cell r="E19" t="str">
            <v>Common Stockholders' Equity</v>
          </cell>
          <cell r="F19" t="str">
            <v>CSE</v>
          </cell>
          <cell r="G19" t="str">
            <v>Other Income</v>
          </cell>
          <cell r="H19" t="str">
            <v>OI</v>
          </cell>
          <cell r="I19" t="str">
            <v>Cash at End of Period</v>
          </cell>
          <cell r="J19" t="str">
            <v>CEP</v>
          </cell>
        </row>
        <row r="20">
          <cell r="E20" t="str">
            <v>Legal Reserve</v>
          </cell>
          <cell r="F20" t="str">
            <v>LR</v>
          </cell>
          <cell r="G20" t="str">
            <v>Other Expense</v>
          </cell>
          <cell r="H20" t="str">
            <v>OE</v>
          </cell>
          <cell r="I20" t="str">
            <v>Cash Flow from Financing Activities</v>
          </cell>
          <cell r="J20" t="str">
            <v>CFFA</v>
          </cell>
        </row>
        <row r="21">
          <cell r="E21" t="str">
            <v>Accumulated Earnings</v>
          </cell>
          <cell r="F21" t="str">
            <v>AE</v>
          </cell>
          <cell r="G21" t="str">
            <v>Accrued Interest Repayments</v>
          </cell>
          <cell r="H21" t="str">
            <v>AIR</v>
          </cell>
        </row>
        <row r="22">
          <cell r="E22" t="str">
            <v>Other</v>
          </cell>
          <cell r="F22" t="str">
            <v>OBS</v>
          </cell>
          <cell r="G22" t="str">
            <v>Pre-Tax Income</v>
          </cell>
          <cell r="H22" t="str">
            <v>PTI</v>
          </cell>
        </row>
        <row r="23">
          <cell r="E23" t="str">
            <v>CHECK</v>
          </cell>
          <cell r="F23" t="str">
            <v>CHK</v>
          </cell>
          <cell r="G23" t="str">
            <v>Income Tax</v>
          </cell>
          <cell r="H23" t="str">
            <v>IT</v>
          </cell>
        </row>
        <row r="24">
          <cell r="G24" t="str">
            <v>Others</v>
          </cell>
          <cell r="H24" t="str">
            <v>OTH</v>
          </cell>
        </row>
        <row r="25">
          <cell r="G25" t="str">
            <v>Social Contribution</v>
          </cell>
          <cell r="H25" t="str">
            <v>SC</v>
          </cell>
        </row>
        <row r="26">
          <cell r="G26" t="str">
            <v>Tax on Interest Income</v>
          </cell>
          <cell r="H26" t="str">
            <v>TII</v>
          </cell>
        </row>
        <row r="27">
          <cell r="G27" t="str">
            <v>Net Income</v>
          </cell>
          <cell r="H27" t="str">
            <v>NI</v>
          </cell>
        </row>
      </sheetData>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mário"/>
      <sheetName val="Projeções 2021"/>
      <sheetName val="Portfólio"/>
      <sheetName val="Contratação"/>
      <sheetName val="Geração"/>
      <sheetName val="Disponibilidade"/>
      <sheetName val="Lucro Bruto de Energia Ajustado"/>
      <sheetName val="EBITDA Ajustado"/>
      <sheetName val="Pipoca 17 e 16"/>
      <sheetName val="Dívida Líquida"/>
      <sheetName val="Amortização"/>
      <sheetName val="DRE"/>
      <sheetName val="Ativo"/>
      <sheetName val="Passivo"/>
    </sheetNames>
    <sheetDataSet>
      <sheetData sheetId="0"/>
      <sheetData sheetId="1">
        <row r="8">
          <cell r="C8" t="str">
            <v>2T21</v>
          </cell>
        </row>
        <row r="9">
          <cell r="C9" t="str">
            <v>1T21</v>
          </cell>
        </row>
        <row r="10">
          <cell r="C10" t="str">
            <v>4T20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
      <sheetName val="1997"/>
      <sheetName val="GRAF-1997"/>
      <sheetName val="GRAF-1998"/>
      <sheetName val="1998"/>
      <sheetName val="159"/>
      <sheetName val="267"/>
      <sheetName val="266"/>
      <sheetName val="367"/>
      <sheetName val="243"/>
      <sheetName val="241"/>
      <sheetName val="242"/>
      <sheetName val="157"/>
      <sheetName val="277"/>
      <sheetName val="278"/>
      <sheetName val="279"/>
      <sheetName val="280"/>
      <sheetName val="281"/>
      <sheetName val="282"/>
      <sheetName val="283"/>
      <sheetName val="160"/>
      <sheetName val="319"/>
      <sheetName val="372"/>
      <sheetName val="369"/>
      <sheetName val="297"/>
      <sheetName val="371"/>
      <sheetName val="370"/>
      <sheetName val="299"/>
      <sheetName val="298"/>
      <sheetName val="318"/>
      <sheetName val="272"/>
      <sheetName val="379"/>
      <sheetName val="374"/>
      <sheetName val="564"/>
      <sheetName val="465"/>
      <sheetName val="425"/>
      <sheetName val="444"/>
      <sheetName val="431"/>
      <sheetName val="554"/>
      <sheetName val="586"/>
      <sheetName val="557"/>
      <sheetName val="590"/>
      <sheetName val="635"/>
      <sheetName val="638"/>
      <sheetName val="787"/>
      <sheetName val="454"/>
      <sheetName val="161"/>
      <sheetName val="591"/>
      <sheetName val="761"/>
      <sheetName val="352"/>
      <sheetName val="2666"/>
      <sheetName val="2922"/>
      <sheetName val="3086"/>
      <sheetName val="2319"/>
      <sheetName val="592"/>
      <sheetName val="2548"/>
      <sheetName val="2318"/>
      <sheetName val="2558"/>
      <sheetName val="2797"/>
      <sheetName val="3219"/>
      <sheetName val="3212"/>
      <sheetName val="3396"/>
      <sheetName val="3395"/>
      <sheetName val="3328"/>
      <sheetName val="3584"/>
      <sheetName val="3583"/>
      <sheetName val="3329 "/>
      <sheetName val="3582-CO"/>
      <sheetName val="3582-GE"/>
      <sheetName val="3582"/>
      <sheetName val="3549"/>
      <sheetName val="3329-B"/>
      <sheetName val="3330"/>
      <sheetName val="3433"/>
      <sheetName val="3803"/>
      <sheetName val="3740"/>
      <sheetName val="3806"/>
      <sheetName val="3413"/>
      <sheetName val="3414"/>
      <sheetName val="3975"/>
      <sheetName val="DUPLICATAS NI 3975"/>
      <sheetName val="ACERTO"/>
      <sheetName val="4042"/>
      <sheetName val="DUPLICATAS GE NI4042"/>
      <sheetName val="DUPLICATAS NI 4219-LUCENT"/>
      <sheetName val="3975-FRETE ENTREGA"/>
      <sheetName val="4031-TESTE"/>
      <sheetName val="NI-4031"/>
      <sheetName val="NI-4031 (2)"/>
      <sheetName val="3329_"/>
      <sheetName val="DUPLICATAS_NI_3975"/>
      <sheetName val="DUPLICATAS_GE_NI4042"/>
      <sheetName val="DUPLICATAS_NI_4219-LUCENT"/>
      <sheetName val="3975-FRETE_ENTREGA"/>
      <sheetName val="NI-4031_(2)"/>
    </sheetNames>
    <sheetDataSet>
      <sheetData sheetId="0"/>
      <sheetData sheetId="1"/>
      <sheetData sheetId="2"/>
      <sheetData sheetId="3"/>
      <sheetData sheetId="4"/>
      <sheetData sheetId="5" refreshError="1">
        <row r="5">
          <cell r="E5">
            <v>1.0650999999999999</v>
          </cell>
        </row>
        <row r="6">
          <cell r="E6">
            <v>-6.469999999999998E-2</v>
          </cell>
        </row>
        <row r="10">
          <cell r="E10">
            <v>27000</v>
          </cell>
          <cell r="H10">
            <v>560</v>
          </cell>
        </row>
        <row r="20">
          <cell r="G20">
            <v>411597.28642914695</v>
          </cell>
        </row>
        <row r="48">
          <cell r="D48" t="str">
            <v xml:space="preserve">  C</v>
          </cell>
        </row>
      </sheetData>
      <sheetData sheetId="6" refreshError="1">
        <row r="16">
          <cell r="E16">
            <v>0.45995840613168842</v>
          </cell>
        </row>
      </sheetData>
      <sheetData sheetId="7"/>
      <sheetData sheetId="8"/>
      <sheetData sheetId="9"/>
      <sheetData sheetId="10"/>
      <sheetData sheetId="11"/>
      <sheetData sheetId="12" refreshError="1">
        <row r="18">
          <cell r="M18">
            <v>144192.04430816864</v>
          </cell>
        </row>
      </sheetData>
      <sheetData sheetId="13" refreshError="1">
        <row r="10">
          <cell r="C10" t="str">
            <v>05</v>
          </cell>
        </row>
      </sheetData>
      <sheetData sheetId="14" refreshError="1">
        <row r="10">
          <cell r="C10" t="str">
            <v>3</v>
          </cell>
        </row>
      </sheetData>
      <sheetData sheetId="15"/>
      <sheetData sheetId="16"/>
      <sheetData sheetId="17"/>
      <sheetData sheetId="18"/>
      <sheetData sheetId="19"/>
      <sheetData sheetId="20" refreshError="1">
        <row r="44">
          <cell r="E44">
            <v>1.0717000000000001</v>
          </cell>
        </row>
      </sheetData>
      <sheetData sheetId="21"/>
      <sheetData sheetId="22"/>
      <sheetData sheetId="23" refreshError="1">
        <row r="30">
          <cell r="E30">
            <v>494.09607033519029</v>
          </cell>
        </row>
      </sheetData>
      <sheetData sheetId="24" refreshError="1">
        <row r="5">
          <cell r="E5">
            <v>0.112</v>
          </cell>
        </row>
        <row r="6">
          <cell r="E6">
            <v>0.2</v>
          </cell>
        </row>
        <row r="23">
          <cell r="C23">
            <v>1.0824</v>
          </cell>
        </row>
      </sheetData>
      <sheetData sheetId="25" refreshError="1">
        <row r="13">
          <cell r="H13">
            <v>28556.940000000002</v>
          </cell>
          <cell r="K13">
            <v>59558.73</v>
          </cell>
          <cell r="N13">
            <v>12923.609999999999</v>
          </cell>
          <cell r="S13">
            <v>108435.35529600001</v>
          </cell>
          <cell r="T13">
            <v>101039.28000000001</v>
          </cell>
        </row>
        <row r="25">
          <cell r="E25">
            <v>1550</v>
          </cell>
        </row>
        <row r="26">
          <cell r="E26">
            <v>1183.8699999999999</v>
          </cell>
        </row>
        <row r="27">
          <cell r="E27">
            <v>16.5</v>
          </cell>
        </row>
        <row r="28">
          <cell r="E28">
            <v>5250</v>
          </cell>
        </row>
        <row r="29">
          <cell r="E29">
            <v>240.37</v>
          </cell>
        </row>
        <row r="33">
          <cell r="E33">
            <v>3.96E-3</v>
          </cell>
        </row>
        <row r="34">
          <cell r="E34">
            <v>367.5</v>
          </cell>
        </row>
        <row r="35">
          <cell r="E35">
            <v>233.76</v>
          </cell>
        </row>
        <row r="36">
          <cell r="E36">
            <v>19.47</v>
          </cell>
        </row>
      </sheetData>
      <sheetData sheetId="26"/>
      <sheetData sheetId="27"/>
      <sheetData sheetId="28" refreshError="1">
        <row r="7">
          <cell r="D7">
            <v>2</v>
          </cell>
        </row>
        <row r="9">
          <cell r="D9">
            <v>8100</v>
          </cell>
        </row>
        <row r="14">
          <cell r="K14">
            <v>11214</v>
          </cell>
        </row>
        <row r="18">
          <cell r="K18">
            <v>16511.499159999999</v>
          </cell>
          <cell r="L18">
            <v>17720.140898512</v>
          </cell>
        </row>
        <row r="25">
          <cell r="E25">
            <v>0</v>
          </cell>
        </row>
        <row r="27">
          <cell r="E27">
            <v>4.95</v>
          </cell>
        </row>
        <row r="29">
          <cell r="E29">
            <v>234.22</v>
          </cell>
        </row>
        <row r="30">
          <cell r="E30">
            <v>70.880563594047999</v>
          </cell>
        </row>
        <row r="31">
          <cell r="E31">
            <v>620</v>
          </cell>
        </row>
        <row r="33">
          <cell r="E33">
            <v>1393.34</v>
          </cell>
        </row>
      </sheetData>
      <sheetData sheetId="29"/>
      <sheetData sheetId="30"/>
      <sheetData sheetId="31"/>
      <sheetData sheetId="32"/>
      <sheetData sheetId="33"/>
      <sheetData sheetId="34"/>
      <sheetData sheetId="35" refreshError="1">
        <row r="15">
          <cell r="E15">
            <v>239.92</v>
          </cell>
          <cell r="U15">
            <v>132901.92000000001</v>
          </cell>
        </row>
        <row r="53">
          <cell r="E53">
            <v>-2730</v>
          </cell>
        </row>
      </sheetData>
      <sheetData sheetId="36" refreshError="1">
        <row r="40">
          <cell r="E40">
            <v>1.0792999999999999</v>
          </cell>
        </row>
      </sheetData>
      <sheetData sheetId="37"/>
      <sheetData sheetId="38" refreshError="1">
        <row r="2">
          <cell r="J2">
            <v>1.0915999999999999</v>
          </cell>
        </row>
        <row r="3">
          <cell r="J3">
            <v>1.0925</v>
          </cell>
        </row>
        <row r="12">
          <cell r="C12">
            <v>2068</v>
          </cell>
          <cell r="E12">
            <v>304.8</v>
          </cell>
          <cell r="G12">
            <v>178</v>
          </cell>
        </row>
        <row r="13">
          <cell r="C13">
            <v>10</v>
          </cell>
          <cell r="E13">
            <v>6</v>
          </cell>
          <cell r="G13">
            <v>4</v>
          </cell>
          <cell r="I13">
            <v>20</v>
          </cell>
        </row>
        <row r="17">
          <cell r="C17">
            <v>17200</v>
          </cell>
          <cell r="E17">
            <v>3510</v>
          </cell>
          <cell r="I17">
            <v>23530</v>
          </cell>
        </row>
        <row r="21">
          <cell r="D21">
            <v>21339.79</v>
          </cell>
          <cell r="F21">
            <v>4245.7</v>
          </cell>
          <cell r="J21">
            <v>28934.32</v>
          </cell>
        </row>
        <row r="35">
          <cell r="B35">
            <v>3.5279999999999999E-3</v>
          </cell>
        </row>
      </sheetData>
      <sheetData sheetId="39"/>
      <sheetData sheetId="40" refreshError="1">
        <row r="1">
          <cell r="U1">
            <v>1.109</v>
          </cell>
        </row>
        <row r="3">
          <cell r="U3">
            <v>31.95</v>
          </cell>
          <cell r="X3">
            <v>7</v>
          </cell>
        </row>
        <row r="17">
          <cell r="F17">
            <v>28844</v>
          </cell>
        </row>
        <row r="21">
          <cell r="I21">
            <v>3.5279999999999999E-3</v>
          </cell>
        </row>
        <row r="31">
          <cell r="D31">
            <v>593.08000000000004</v>
          </cell>
          <cell r="E31">
            <v>977.55</v>
          </cell>
          <cell r="K31">
            <v>100</v>
          </cell>
          <cell r="L31">
            <v>17.46</v>
          </cell>
          <cell r="P31">
            <v>0</v>
          </cell>
          <cell r="T31">
            <v>215.55</v>
          </cell>
        </row>
      </sheetData>
      <sheetData sheetId="41" refreshError="1">
        <row r="12">
          <cell r="I12">
            <v>7980</v>
          </cell>
        </row>
        <row r="13">
          <cell r="I13">
            <v>133</v>
          </cell>
          <cell r="K13">
            <v>300</v>
          </cell>
          <cell r="M13">
            <v>40</v>
          </cell>
        </row>
        <row r="17">
          <cell r="K17">
            <v>76800</v>
          </cell>
          <cell r="M17">
            <v>10640</v>
          </cell>
        </row>
        <row r="31">
          <cell r="P31">
            <v>869.39</v>
          </cell>
        </row>
        <row r="44">
          <cell r="P44">
            <v>2509.1859919999843</v>
          </cell>
        </row>
      </sheetData>
      <sheetData sheetId="42"/>
      <sheetData sheetId="43" refreshError="1">
        <row r="55">
          <cell r="J55">
            <v>1.7585952170000001</v>
          </cell>
        </row>
      </sheetData>
      <sheetData sheetId="44"/>
      <sheetData sheetId="45" refreshError="1">
        <row r="19">
          <cell r="P19">
            <v>121939.26302386087</v>
          </cell>
        </row>
        <row r="20">
          <cell r="P20">
            <v>34142.993646681047</v>
          </cell>
        </row>
        <row r="22">
          <cell r="P22">
            <v>23412.338500581289</v>
          </cell>
        </row>
        <row r="26">
          <cell r="E26">
            <v>423.63157894736844</v>
          </cell>
        </row>
        <row r="27">
          <cell r="E27">
            <v>600</v>
          </cell>
        </row>
        <row r="28">
          <cell r="E28">
            <v>10.3</v>
          </cell>
        </row>
        <row r="30">
          <cell r="E30">
            <v>367.5</v>
          </cell>
        </row>
        <row r="31">
          <cell r="E31">
            <v>100</v>
          </cell>
        </row>
        <row r="34">
          <cell r="E34">
            <v>203.05521181554153</v>
          </cell>
        </row>
      </sheetData>
      <sheetData sheetId="46"/>
      <sheetData sheetId="47"/>
      <sheetData sheetId="48" refreshError="1">
        <row r="31">
          <cell r="Q31">
            <v>5.9400249999999915</v>
          </cell>
          <cell r="R31">
            <v>13.36</v>
          </cell>
        </row>
      </sheetData>
      <sheetData sheetId="49"/>
      <sheetData sheetId="50"/>
      <sheetData sheetId="51"/>
      <sheetData sheetId="52"/>
      <sheetData sheetId="53"/>
      <sheetData sheetId="54"/>
      <sheetData sheetId="55"/>
      <sheetData sheetId="56" refreshError="1">
        <row r="2">
          <cell r="F2">
            <v>1.1297999999999999</v>
          </cell>
        </row>
        <row r="3">
          <cell r="F3">
            <v>1.1323000000000001</v>
          </cell>
        </row>
        <row r="4">
          <cell r="F4">
            <v>1.1499999999999999</v>
          </cell>
        </row>
        <row r="5">
          <cell r="F5">
            <v>1.1339999999999999</v>
          </cell>
        </row>
        <row r="7">
          <cell r="C7">
            <v>3</v>
          </cell>
          <cell r="E7">
            <v>11245.567999999999</v>
          </cell>
          <cell r="F7">
            <v>9000</v>
          </cell>
        </row>
        <row r="18">
          <cell r="E18">
            <v>87166.329599999997</v>
          </cell>
          <cell r="F18">
            <v>77152</v>
          </cell>
        </row>
        <row r="20">
          <cell r="E20">
            <v>2193.9586199999999</v>
          </cell>
          <cell r="F20">
            <v>1941.9</v>
          </cell>
        </row>
        <row r="21">
          <cell r="E21">
            <v>10168.199999999999</v>
          </cell>
          <cell r="F21">
            <v>9000</v>
          </cell>
        </row>
        <row r="23">
          <cell r="E23">
            <v>365.2695517674</v>
          </cell>
          <cell r="F23">
            <v>323.30461299999996</v>
          </cell>
        </row>
        <row r="31">
          <cell r="E31">
            <v>294.51</v>
          </cell>
        </row>
        <row r="32">
          <cell r="E32">
            <v>2540.25</v>
          </cell>
        </row>
        <row r="33">
          <cell r="E33">
            <v>1813.05697644</v>
          </cell>
        </row>
        <row r="34">
          <cell r="E34">
            <v>237.5</v>
          </cell>
        </row>
        <row r="35">
          <cell r="E35">
            <v>199.78751554353477</v>
          </cell>
        </row>
        <row r="37">
          <cell r="E37">
            <v>181.80000000000109</v>
          </cell>
        </row>
        <row r="38">
          <cell r="E38">
            <v>103.67720171414457</v>
          </cell>
        </row>
        <row r="39">
          <cell r="E39">
            <v>367.5</v>
          </cell>
        </row>
        <row r="40">
          <cell r="E40">
            <v>537.80999999999995</v>
          </cell>
        </row>
        <row r="41">
          <cell r="E41">
            <v>233.76</v>
          </cell>
        </row>
        <row r="47">
          <cell r="E47">
            <v>324.03839999999036</v>
          </cell>
        </row>
        <row r="48">
          <cell r="E48">
            <v>35</v>
          </cell>
        </row>
        <row r="49">
          <cell r="E49">
            <v>8.1559799999999996</v>
          </cell>
        </row>
        <row r="57">
          <cell r="E57">
            <v>358.16929409058429</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7"/>
      <sheetName val="Sheet18"/>
      <sheetName val="Module1"/>
      <sheetName val="Sheet19"/>
      <sheetName val="453"/>
      <sheetName val="PLANILHA CUSTOS"/>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pldt"/>
      <sheetName val="Sheet1"/>
      <sheetName val="Sheet2"/>
      <sheetName val="PLANILHA_CUSTOS"/>
    </sheetNames>
    <sheetDataSet>
      <sheetData sheetId="0" refreshError="1"/>
      <sheetData sheetId="1" refreshError="1"/>
      <sheetData sheetId="2" refreshError="1"/>
      <sheetData sheetId="3" refreshError="1"/>
      <sheetData sheetId="4" refreshError="1">
        <row r="1">
          <cell r="O1">
            <v>1.0771999999999999</v>
          </cell>
        </row>
        <row r="2">
          <cell r="O2">
            <v>1.0834999999999999</v>
          </cell>
        </row>
        <row r="40">
          <cell r="M40">
            <v>682.32</v>
          </cell>
          <cell r="P40">
            <v>1067.5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979E-6BDA-497F-9AC9-A8FFA63C5E99}">
  <sheetPr>
    <tabColor theme="0" tint="-0.499984740745262"/>
  </sheetPr>
  <dimension ref="A1:B6"/>
  <sheetViews>
    <sheetView showGridLines="0" tabSelected="1" zoomScaleNormal="100" workbookViewId="0"/>
  </sheetViews>
  <sheetFormatPr defaultColWidth="0" defaultRowHeight="0" customHeight="1" zeroHeight="1"/>
  <cols>
    <col min="1" max="1" width="187.453125" style="179" customWidth="1"/>
    <col min="2" max="2" width="4.7265625" style="179" customWidth="1"/>
    <col min="3" max="16384" width="8.81640625" style="179" hidden="1"/>
  </cols>
  <sheetData>
    <row r="1" spans="1:2" ht="18.5">
      <c r="A1" s="178"/>
      <c r="B1" s="178"/>
    </row>
    <row r="2" spans="1:2" ht="18.5">
      <c r="A2" s="178"/>
      <c r="B2" s="178"/>
    </row>
    <row r="3" spans="1:2" ht="18.5">
      <c r="A3" s="178"/>
      <c r="B3" s="178"/>
    </row>
    <row r="4" spans="1:2" ht="18.5">
      <c r="A4" s="178"/>
      <c r="B4" s="178"/>
    </row>
    <row r="5" spans="1:2" ht="108.65" customHeight="1">
      <c r="A5" s="33" t="s">
        <v>0</v>
      </c>
      <c r="B5" s="178"/>
    </row>
    <row r="6" spans="1:2" ht="108.65" customHeight="1">
      <c r="A6" s="41" t="s">
        <v>1</v>
      </c>
      <c r="B6" s="178"/>
    </row>
  </sheetData>
  <pageMargins left="0.511811024" right="0.511811024" top="0.78740157499999996" bottom="0.78740157499999996" header="0.31496062000000002" footer="0.31496062000000002"/>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0FCD-A4D7-479B-BB40-995F29573F73}">
  <sheetPr>
    <tabColor rgb="FF26395F"/>
  </sheetPr>
  <dimension ref="B2:L146"/>
  <sheetViews>
    <sheetView showGridLines="0" zoomScaleNormal="100" workbookViewId="0"/>
  </sheetViews>
  <sheetFormatPr defaultRowHeight="13"/>
  <cols>
    <col min="1" max="1" width="8.7265625" style="240"/>
    <col min="2" max="2" width="38.26953125" style="240" bestFit="1" customWidth="1"/>
    <col min="3" max="3" width="35" style="241" customWidth="1"/>
    <col min="4" max="4" width="24.08984375" style="241" customWidth="1"/>
    <col min="5" max="5" width="39.26953125" style="241" bestFit="1" customWidth="1"/>
    <col min="6" max="7" width="39.26953125" style="240" bestFit="1" customWidth="1"/>
    <col min="8" max="9" width="8.7265625" style="240"/>
    <col min="10" max="10" width="14.7265625" style="240" customWidth="1"/>
    <col min="11" max="11" width="8.7265625" style="240"/>
    <col min="12" max="12" width="18.54296875" style="240" customWidth="1"/>
    <col min="13" max="16384" width="8.7265625" style="240"/>
  </cols>
  <sheetData>
    <row r="2" spans="2:12">
      <c r="G2" s="242"/>
    </row>
    <row r="3" spans="2:12">
      <c r="F3" s="242"/>
      <c r="G3" s="242"/>
    </row>
    <row r="4" spans="2:12">
      <c r="F4" s="242"/>
    </row>
    <row r="5" spans="2:12">
      <c r="F5" s="242"/>
    </row>
    <row r="6" spans="2:12">
      <c r="B6" s="243" t="s">
        <v>328</v>
      </c>
      <c r="C6" s="244" t="s">
        <v>329</v>
      </c>
      <c r="D6" s="244" t="s">
        <v>330</v>
      </c>
      <c r="E6" s="244" t="s">
        <v>331</v>
      </c>
      <c r="F6" s="244" t="s">
        <v>332</v>
      </c>
      <c r="G6" s="244" t="s">
        <v>333</v>
      </c>
      <c r="J6" s="264" t="s">
        <v>70</v>
      </c>
      <c r="K6" s="264" t="s">
        <v>181</v>
      </c>
      <c r="L6" s="265" t="s">
        <v>5</v>
      </c>
    </row>
    <row r="7" spans="2:12">
      <c r="B7" s="266" t="s">
        <v>588</v>
      </c>
      <c r="C7" s="267" t="s">
        <v>587</v>
      </c>
      <c r="D7" s="267" t="s">
        <v>589</v>
      </c>
      <c r="E7" s="267" t="s">
        <v>590</v>
      </c>
      <c r="F7" s="267" t="s">
        <v>591</v>
      </c>
      <c r="G7" s="267" t="s">
        <v>592</v>
      </c>
      <c r="J7" s="268"/>
      <c r="K7" s="268"/>
      <c r="L7" s="269"/>
    </row>
    <row r="8" spans="2:12">
      <c r="B8" s="245" t="s">
        <v>9</v>
      </c>
      <c r="C8" s="246" t="s">
        <v>20</v>
      </c>
      <c r="D8" s="246" t="s">
        <v>20</v>
      </c>
      <c r="E8" s="246" t="s">
        <v>20</v>
      </c>
      <c r="F8" s="247">
        <f>SUM(F9,F18)</f>
        <v>573.79999999999995</v>
      </c>
      <c r="G8" s="247">
        <f>SUM(G9,G18)</f>
        <v>301.12</v>
      </c>
      <c r="J8" s="36" t="s">
        <v>77</v>
      </c>
      <c r="K8" s="123">
        <v>1</v>
      </c>
      <c r="L8" s="40" t="s">
        <v>11</v>
      </c>
    </row>
    <row r="9" spans="2:12">
      <c r="B9" s="248" t="s">
        <v>334</v>
      </c>
      <c r="C9" s="249" t="s">
        <v>20</v>
      </c>
      <c r="D9" s="249" t="s">
        <v>20</v>
      </c>
      <c r="E9" s="249" t="s">
        <v>20</v>
      </c>
      <c r="F9" s="250">
        <f>SUM(F10,F14)</f>
        <v>147.80000000000001</v>
      </c>
      <c r="G9" s="250">
        <f>SUM(G10,G14)</f>
        <v>73.400000000000006</v>
      </c>
      <c r="J9" s="36" t="s">
        <v>79</v>
      </c>
      <c r="K9" s="123">
        <v>1</v>
      </c>
      <c r="L9" s="40" t="s">
        <v>11</v>
      </c>
    </row>
    <row r="10" spans="2:12">
      <c r="B10" s="251" t="s">
        <v>77</v>
      </c>
      <c r="C10" s="252" t="s">
        <v>20</v>
      </c>
      <c r="D10" s="252" t="s">
        <v>20</v>
      </c>
      <c r="E10" s="252" t="s">
        <v>20</v>
      </c>
      <c r="F10" s="253">
        <f>SUM(F11:F13)</f>
        <v>70</v>
      </c>
      <c r="G10" s="253">
        <f>SUM(G11:G13)</f>
        <v>31</v>
      </c>
      <c r="J10" s="36" t="s">
        <v>80</v>
      </c>
      <c r="K10" s="123">
        <v>1</v>
      </c>
      <c r="L10" s="40" t="s">
        <v>11</v>
      </c>
    </row>
    <row r="11" spans="2:12">
      <c r="B11" s="254" t="s">
        <v>335</v>
      </c>
      <c r="C11" s="241">
        <v>76890</v>
      </c>
      <c r="D11" s="241" t="s">
        <v>336</v>
      </c>
      <c r="E11" s="241" t="s">
        <v>337</v>
      </c>
      <c r="F11" s="255">
        <v>20</v>
      </c>
      <c r="G11" s="255">
        <v>9</v>
      </c>
      <c r="J11" s="36" t="s">
        <v>260</v>
      </c>
      <c r="K11" s="123">
        <v>1</v>
      </c>
      <c r="L11" s="40" t="s">
        <v>11</v>
      </c>
    </row>
    <row r="12" spans="2:12">
      <c r="B12" s="254" t="s">
        <v>338</v>
      </c>
      <c r="C12" s="241">
        <v>76901</v>
      </c>
      <c r="D12" s="241" t="s">
        <v>339</v>
      </c>
      <c r="E12" s="241" t="s">
        <v>340</v>
      </c>
      <c r="F12" s="255">
        <v>30</v>
      </c>
      <c r="G12" s="255">
        <v>14.2</v>
      </c>
      <c r="J12" s="36" t="s">
        <v>261</v>
      </c>
      <c r="K12" s="123">
        <v>1</v>
      </c>
      <c r="L12" s="40" t="s">
        <v>11</v>
      </c>
    </row>
    <row r="13" spans="2:12">
      <c r="B13" s="254" t="s">
        <v>341</v>
      </c>
      <c r="C13" s="241">
        <v>76892</v>
      </c>
      <c r="D13" s="241" t="s">
        <v>342</v>
      </c>
      <c r="E13" s="241" t="s">
        <v>343</v>
      </c>
      <c r="F13" s="255">
        <v>20</v>
      </c>
      <c r="G13" s="255">
        <v>7.8</v>
      </c>
      <c r="J13" s="36" t="s">
        <v>86</v>
      </c>
      <c r="K13" s="123">
        <v>1</v>
      </c>
      <c r="L13" s="40" t="s">
        <v>11</v>
      </c>
    </row>
    <row r="14" spans="2:12">
      <c r="B14" s="251" t="s">
        <v>79</v>
      </c>
      <c r="C14" s="252" t="s">
        <v>20</v>
      </c>
      <c r="D14" s="252" t="s">
        <v>20</v>
      </c>
      <c r="E14" s="252" t="s">
        <v>20</v>
      </c>
      <c r="F14" s="253">
        <f>SUM(F15:F17)</f>
        <v>77.8</v>
      </c>
      <c r="G14" s="253">
        <f>SUM(G15:G17)</f>
        <v>42.400000000000006</v>
      </c>
      <c r="J14" s="36" t="s">
        <v>184</v>
      </c>
      <c r="K14" s="123">
        <v>1</v>
      </c>
      <c r="L14" s="40" t="s">
        <v>11</v>
      </c>
    </row>
    <row r="15" spans="2:12">
      <c r="B15" s="254" t="s">
        <v>344</v>
      </c>
      <c r="C15" s="241">
        <v>92872</v>
      </c>
      <c r="D15" s="241" t="s">
        <v>345</v>
      </c>
      <c r="E15" s="241" t="s">
        <v>346</v>
      </c>
      <c r="F15" s="255">
        <v>30.8</v>
      </c>
      <c r="G15" s="255">
        <v>17.8</v>
      </c>
      <c r="J15" s="36" t="s">
        <v>170</v>
      </c>
      <c r="K15" s="123">
        <v>1</v>
      </c>
      <c r="L15" s="40" t="s">
        <v>11</v>
      </c>
    </row>
    <row r="16" spans="2:12">
      <c r="B16" s="254" t="s">
        <v>347</v>
      </c>
      <c r="C16" s="241">
        <v>86718</v>
      </c>
      <c r="D16" s="241" t="s">
        <v>348</v>
      </c>
      <c r="E16" s="241" t="s">
        <v>349</v>
      </c>
      <c r="F16" s="255">
        <v>23</v>
      </c>
      <c r="G16" s="255">
        <v>12.9</v>
      </c>
      <c r="J16" s="36" t="s">
        <v>171</v>
      </c>
      <c r="K16" s="123">
        <v>1</v>
      </c>
      <c r="L16" s="40" t="s">
        <v>11</v>
      </c>
    </row>
    <row r="17" spans="2:12">
      <c r="B17" s="254" t="s">
        <v>350</v>
      </c>
      <c r="C17" s="241">
        <v>86682</v>
      </c>
      <c r="D17" s="241" t="s">
        <v>351</v>
      </c>
      <c r="E17" s="241" t="s">
        <v>352</v>
      </c>
      <c r="F17" s="255">
        <v>24</v>
      </c>
      <c r="G17" s="255">
        <v>11.7</v>
      </c>
      <c r="J17" s="36" t="s">
        <v>185</v>
      </c>
      <c r="K17" s="123">
        <v>1</v>
      </c>
      <c r="L17" s="40" t="s">
        <v>11</v>
      </c>
    </row>
    <row r="18" spans="2:12">
      <c r="B18" s="248" t="s">
        <v>353</v>
      </c>
      <c r="C18" s="249" t="s">
        <v>20</v>
      </c>
      <c r="D18" s="249" t="s">
        <v>20</v>
      </c>
      <c r="E18" s="249" t="s">
        <v>20</v>
      </c>
      <c r="F18" s="250">
        <f>SUM(F19,F28,F33)</f>
        <v>425.99999999999994</v>
      </c>
      <c r="G18" s="250">
        <f>SUM(G19,G28,G33)</f>
        <v>227.72000000000003</v>
      </c>
      <c r="J18" s="29" t="s">
        <v>92</v>
      </c>
      <c r="K18" s="124">
        <v>0.5</v>
      </c>
      <c r="L18" s="40" t="s">
        <v>11</v>
      </c>
    </row>
    <row r="19" spans="2:12">
      <c r="B19" s="251" t="s">
        <v>80</v>
      </c>
      <c r="C19" s="252" t="s">
        <v>20</v>
      </c>
      <c r="D19" s="252" t="s">
        <v>20</v>
      </c>
      <c r="E19" s="252" t="s">
        <v>20</v>
      </c>
      <c r="F19" s="253">
        <f>SUM(F20:F27)</f>
        <v>220.79999999999998</v>
      </c>
      <c r="G19" s="253">
        <f>SUM(G20:G27)</f>
        <v>116.82000000000001</v>
      </c>
      <c r="J19" s="36" t="s">
        <v>182</v>
      </c>
      <c r="K19" s="123">
        <v>1</v>
      </c>
      <c r="L19" s="40" t="s">
        <v>186</v>
      </c>
    </row>
    <row r="20" spans="2:12">
      <c r="B20" s="254" t="s">
        <v>354</v>
      </c>
      <c r="C20" s="241">
        <v>98536</v>
      </c>
      <c r="D20" s="241" t="s">
        <v>355</v>
      </c>
      <c r="E20" s="241" t="s">
        <v>356</v>
      </c>
      <c r="F20" s="255">
        <v>27.6</v>
      </c>
      <c r="G20" s="255">
        <v>12.61</v>
      </c>
      <c r="J20" s="36" t="s">
        <v>183</v>
      </c>
      <c r="K20" s="123">
        <v>1</v>
      </c>
      <c r="L20" s="40" t="s">
        <v>186</v>
      </c>
    </row>
    <row r="21" spans="2:12">
      <c r="B21" s="254" t="s">
        <v>357</v>
      </c>
      <c r="C21" s="241">
        <v>98589</v>
      </c>
      <c r="D21" s="241" t="s">
        <v>358</v>
      </c>
      <c r="E21" s="241" t="s">
        <v>359</v>
      </c>
      <c r="F21" s="255">
        <v>27.6</v>
      </c>
      <c r="G21" s="255">
        <v>13.28</v>
      </c>
      <c r="J21" s="36" t="s">
        <v>88</v>
      </c>
      <c r="K21" s="123">
        <v>0.51</v>
      </c>
      <c r="L21" s="40" t="s">
        <v>186</v>
      </c>
    </row>
    <row r="22" spans="2:12">
      <c r="B22" s="254" t="s">
        <v>360</v>
      </c>
      <c r="C22" s="241">
        <v>98573</v>
      </c>
      <c r="D22" s="241" t="s">
        <v>361</v>
      </c>
      <c r="E22" s="241" t="s">
        <v>362</v>
      </c>
      <c r="F22" s="255">
        <v>27.6</v>
      </c>
      <c r="G22" s="255">
        <v>13.1</v>
      </c>
      <c r="J22" s="36" t="s">
        <v>93</v>
      </c>
      <c r="K22" s="123">
        <v>1</v>
      </c>
      <c r="L22" s="40" t="s">
        <v>186</v>
      </c>
    </row>
    <row r="23" spans="2:12">
      <c r="B23" s="254" t="s">
        <v>363</v>
      </c>
      <c r="C23" s="241">
        <v>98574</v>
      </c>
      <c r="D23" s="241" t="s">
        <v>364</v>
      </c>
      <c r="E23" s="241" t="s">
        <v>365</v>
      </c>
      <c r="F23" s="255">
        <v>27.6</v>
      </c>
      <c r="G23" s="255">
        <v>15.86</v>
      </c>
      <c r="J23" s="29" t="s">
        <v>95</v>
      </c>
      <c r="K23" s="124">
        <v>0.5</v>
      </c>
      <c r="L23" s="40" t="s">
        <v>187</v>
      </c>
    </row>
    <row r="24" spans="2:12">
      <c r="B24" s="254" t="s">
        <v>366</v>
      </c>
      <c r="C24" s="241">
        <v>98575</v>
      </c>
      <c r="D24" s="241" t="s">
        <v>367</v>
      </c>
      <c r="E24" s="241" t="s">
        <v>368</v>
      </c>
      <c r="F24" s="255">
        <v>27.6</v>
      </c>
      <c r="G24" s="255">
        <v>15.14</v>
      </c>
      <c r="J24" s="89" t="s">
        <v>89</v>
      </c>
      <c r="K24" s="89"/>
      <c r="L24" s="90"/>
    </row>
    <row r="25" spans="2:12">
      <c r="B25" s="254" t="s">
        <v>369</v>
      </c>
      <c r="C25" s="241">
        <v>98576</v>
      </c>
      <c r="D25" s="241" t="s">
        <v>370</v>
      </c>
      <c r="E25" s="241" t="s">
        <v>371</v>
      </c>
      <c r="F25" s="255">
        <v>27.6</v>
      </c>
      <c r="G25" s="255">
        <v>15.22</v>
      </c>
      <c r="J25" s="38" t="s">
        <v>372</v>
      </c>
      <c r="K25" s="38"/>
      <c r="L25" s="11"/>
    </row>
    <row r="26" spans="2:12">
      <c r="B26" s="254" t="s">
        <v>373</v>
      </c>
      <c r="C26" s="241">
        <v>98570</v>
      </c>
      <c r="D26" s="241" t="s">
        <v>374</v>
      </c>
      <c r="E26" s="241" t="s">
        <v>375</v>
      </c>
      <c r="F26" s="255">
        <v>27.6</v>
      </c>
      <c r="G26" s="255">
        <v>16.309999999999999</v>
      </c>
    </row>
    <row r="27" spans="2:12">
      <c r="B27" s="254" t="s">
        <v>376</v>
      </c>
      <c r="C27" s="241">
        <v>98590</v>
      </c>
      <c r="D27" s="241" t="s">
        <v>377</v>
      </c>
      <c r="E27" s="241" t="s">
        <v>378</v>
      </c>
      <c r="F27" s="255">
        <v>27.6</v>
      </c>
      <c r="G27" s="255">
        <v>15.3</v>
      </c>
    </row>
    <row r="28" spans="2:12">
      <c r="B28" s="251" t="s">
        <v>260</v>
      </c>
      <c r="C28" s="252" t="s">
        <v>20</v>
      </c>
      <c r="D28" s="252" t="s">
        <v>20</v>
      </c>
      <c r="E28" s="252" t="s">
        <v>20</v>
      </c>
      <c r="F28" s="253">
        <f>SUM(F29:F32)</f>
        <v>108</v>
      </c>
      <c r="G28" s="253">
        <f>SUM(G29:G32)</f>
        <v>60.900000000000006</v>
      </c>
    </row>
    <row r="29" spans="2:12">
      <c r="B29" s="254" t="s">
        <v>379</v>
      </c>
      <c r="C29" s="241">
        <v>107202</v>
      </c>
      <c r="D29" s="241" t="s">
        <v>380</v>
      </c>
      <c r="E29" s="241" t="s">
        <v>381</v>
      </c>
      <c r="F29" s="255">
        <v>27</v>
      </c>
      <c r="G29" s="255">
        <v>15.5</v>
      </c>
    </row>
    <row r="30" spans="2:12">
      <c r="B30" s="254" t="s">
        <v>382</v>
      </c>
      <c r="C30" s="241">
        <v>107121</v>
      </c>
      <c r="D30" s="241" t="s">
        <v>383</v>
      </c>
      <c r="E30" s="241" t="s">
        <v>384</v>
      </c>
      <c r="F30" s="255">
        <v>27</v>
      </c>
      <c r="G30" s="255">
        <v>15.6</v>
      </c>
    </row>
    <row r="31" spans="2:12">
      <c r="B31" s="254" t="s">
        <v>385</v>
      </c>
      <c r="C31" s="241">
        <v>107120</v>
      </c>
      <c r="D31" s="241" t="s">
        <v>386</v>
      </c>
      <c r="E31" s="241" t="s">
        <v>387</v>
      </c>
      <c r="F31" s="255">
        <v>29.7</v>
      </c>
      <c r="G31" s="255">
        <v>16.600000000000001</v>
      </c>
    </row>
    <row r="32" spans="2:12">
      <c r="B32" s="254" t="s">
        <v>388</v>
      </c>
      <c r="C32" s="241">
        <v>107119</v>
      </c>
      <c r="D32" s="241" t="s">
        <v>389</v>
      </c>
      <c r="E32" s="241" t="s">
        <v>390</v>
      </c>
      <c r="F32" s="255">
        <v>24.3</v>
      </c>
      <c r="G32" s="255">
        <v>13.2</v>
      </c>
    </row>
    <row r="33" spans="2:12">
      <c r="B33" s="251" t="s">
        <v>261</v>
      </c>
      <c r="C33" s="252" t="s">
        <v>20</v>
      </c>
      <c r="D33" s="252" t="s">
        <v>20</v>
      </c>
      <c r="E33" s="252" t="s">
        <v>20</v>
      </c>
      <c r="F33" s="253">
        <f>SUM(F34:F36)</f>
        <v>97.2</v>
      </c>
      <c r="G33" s="253">
        <f>SUM(G34:G36)</f>
        <v>50</v>
      </c>
    </row>
    <row r="34" spans="2:12">
      <c r="B34" s="254" t="s">
        <v>391</v>
      </c>
      <c r="C34" s="241">
        <v>125763</v>
      </c>
      <c r="D34" s="241" t="s">
        <v>392</v>
      </c>
      <c r="E34" s="241" t="s">
        <v>393</v>
      </c>
      <c r="F34" s="255">
        <v>27</v>
      </c>
      <c r="G34" s="255">
        <v>14</v>
      </c>
    </row>
    <row r="35" spans="2:12">
      <c r="B35" s="254" t="s">
        <v>394</v>
      </c>
      <c r="C35" s="241">
        <v>125872</v>
      </c>
      <c r="D35" s="241" t="s">
        <v>395</v>
      </c>
      <c r="E35" s="241" t="s">
        <v>396</v>
      </c>
      <c r="F35" s="255">
        <v>35.1</v>
      </c>
      <c r="G35" s="255">
        <v>18.2</v>
      </c>
    </row>
    <row r="36" spans="2:12">
      <c r="B36" s="256" t="s">
        <v>397</v>
      </c>
      <c r="C36" s="257">
        <v>125873</v>
      </c>
      <c r="D36" s="241" t="s">
        <v>398</v>
      </c>
      <c r="E36" s="241" t="s">
        <v>399</v>
      </c>
      <c r="F36" s="255">
        <v>35.1</v>
      </c>
      <c r="G36" s="255">
        <v>17.8</v>
      </c>
    </row>
    <row r="37" spans="2:12">
      <c r="B37" s="245" t="s">
        <v>12</v>
      </c>
      <c r="C37" s="246" t="s">
        <v>20</v>
      </c>
      <c r="D37" s="246" t="s">
        <v>20</v>
      </c>
      <c r="E37" s="246" t="s">
        <v>20</v>
      </c>
      <c r="F37" s="247">
        <f>SUM(F38,F63)</f>
        <v>746.55</v>
      </c>
      <c r="G37" s="247">
        <f>SUM(G38,G63)</f>
        <v>251.25000000000003</v>
      </c>
    </row>
    <row r="38" spans="2:12">
      <c r="B38" s="248" t="s">
        <v>84</v>
      </c>
      <c r="C38" s="249" t="s">
        <v>20</v>
      </c>
      <c r="D38" s="249" t="s">
        <v>20</v>
      </c>
      <c r="E38" s="249" t="s">
        <v>20</v>
      </c>
      <c r="F38" s="250">
        <f>SUM(F39,F53,F56)</f>
        <v>564.5</v>
      </c>
      <c r="G38" s="250">
        <f>SUM(G39,G53)</f>
        <v>164.90000000000003</v>
      </c>
      <c r="J38" s="36"/>
      <c r="K38" s="123"/>
      <c r="L38" s="40"/>
    </row>
    <row r="39" spans="2:12">
      <c r="B39" s="251" t="s">
        <v>184</v>
      </c>
      <c r="C39" s="252" t="s">
        <v>20</v>
      </c>
      <c r="D39" s="252" t="s">
        <v>20</v>
      </c>
      <c r="E39" s="252" t="s">
        <v>20</v>
      </c>
      <c r="F39" s="253">
        <f>SUM(F40:F52)</f>
        <v>303</v>
      </c>
      <c r="G39" s="253">
        <f>SUM(G40:G52)</f>
        <v>138.00000000000003</v>
      </c>
    </row>
    <row r="40" spans="2:12">
      <c r="B40" s="254" t="s">
        <v>400</v>
      </c>
      <c r="C40" s="241">
        <v>82287</v>
      </c>
      <c r="D40" s="241" t="s">
        <v>401</v>
      </c>
      <c r="E40" s="241" t="s">
        <v>402</v>
      </c>
      <c r="F40" s="255">
        <v>20</v>
      </c>
      <c r="G40" s="255">
        <v>10.1</v>
      </c>
    </row>
    <row r="41" spans="2:12">
      <c r="B41" s="254" t="s">
        <v>403</v>
      </c>
      <c r="C41" s="241">
        <v>78664</v>
      </c>
      <c r="D41" s="241" t="s">
        <v>404</v>
      </c>
      <c r="E41" s="241" t="s">
        <v>405</v>
      </c>
      <c r="F41" s="255">
        <v>30</v>
      </c>
      <c r="G41" s="255">
        <v>14.6</v>
      </c>
    </row>
    <row r="42" spans="2:12">
      <c r="B42" s="254" t="s">
        <v>406</v>
      </c>
      <c r="C42" s="241">
        <v>82288</v>
      </c>
      <c r="D42" s="241" t="s">
        <v>407</v>
      </c>
      <c r="E42" s="241" t="s">
        <v>408</v>
      </c>
      <c r="F42" s="255">
        <v>18</v>
      </c>
      <c r="G42" s="255">
        <v>8.9</v>
      </c>
    </row>
    <row r="43" spans="2:12">
      <c r="B43" s="254" t="s">
        <v>409</v>
      </c>
      <c r="C43" s="241">
        <v>99783</v>
      </c>
      <c r="D43" s="241" t="s">
        <v>410</v>
      </c>
      <c r="E43" s="241" t="s">
        <v>411</v>
      </c>
      <c r="F43" s="255">
        <v>12.5</v>
      </c>
      <c r="G43" s="255">
        <v>5.9</v>
      </c>
    </row>
    <row r="44" spans="2:12">
      <c r="B44" s="254" t="s">
        <v>412</v>
      </c>
      <c r="C44" s="241">
        <v>99259</v>
      </c>
      <c r="D44" s="241" t="s">
        <v>413</v>
      </c>
      <c r="E44" s="241" t="s">
        <v>414</v>
      </c>
      <c r="F44" s="255">
        <v>30</v>
      </c>
      <c r="G44" s="255">
        <v>13.1</v>
      </c>
    </row>
    <row r="45" spans="2:12">
      <c r="B45" s="254" t="s">
        <v>415</v>
      </c>
      <c r="C45" s="241">
        <v>99784</v>
      </c>
      <c r="D45" s="241" t="s">
        <v>416</v>
      </c>
      <c r="E45" s="241" t="s">
        <v>417</v>
      </c>
      <c r="F45" s="255">
        <v>27.5</v>
      </c>
      <c r="G45" s="255">
        <v>11.6</v>
      </c>
    </row>
    <row r="46" spans="2:12">
      <c r="B46" s="254" t="s">
        <v>418</v>
      </c>
      <c r="C46" s="241">
        <v>99785</v>
      </c>
      <c r="D46" s="241" t="s">
        <v>419</v>
      </c>
      <c r="E46" s="241" t="s">
        <v>420</v>
      </c>
      <c r="F46" s="255">
        <v>20</v>
      </c>
      <c r="G46" s="255">
        <v>9</v>
      </c>
    </row>
    <row r="47" spans="2:12">
      <c r="B47" s="254" t="s">
        <v>421</v>
      </c>
      <c r="C47" s="241">
        <v>99786</v>
      </c>
      <c r="D47" s="241" t="s">
        <v>422</v>
      </c>
      <c r="E47" s="241" t="s">
        <v>423</v>
      </c>
      <c r="F47" s="255">
        <v>27.5</v>
      </c>
      <c r="G47" s="255">
        <v>13.5</v>
      </c>
    </row>
    <row r="48" spans="2:12">
      <c r="B48" s="254" t="s">
        <v>424</v>
      </c>
      <c r="C48" s="241">
        <v>99787</v>
      </c>
      <c r="D48" s="241" t="s">
        <v>425</v>
      </c>
      <c r="E48" s="241" t="s">
        <v>426</v>
      </c>
      <c r="F48" s="255">
        <v>17.5</v>
      </c>
      <c r="G48" s="255">
        <v>7.7</v>
      </c>
    </row>
    <row r="49" spans="2:7">
      <c r="B49" s="254" t="s">
        <v>427</v>
      </c>
      <c r="C49" s="241">
        <v>99788</v>
      </c>
      <c r="D49" s="241" t="s">
        <v>428</v>
      </c>
      <c r="E49" s="241" t="s">
        <v>429</v>
      </c>
      <c r="F49" s="255">
        <v>17.5</v>
      </c>
      <c r="G49" s="255">
        <v>7.9</v>
      </c>
    </row>
    <row r="50" spans="2:7">
      <c r="B50" s="254" t="s">
        <v>430</v>
      </c>
      <c r="C50" s="241">
        <v>99795</v>
      </c>
      <c r="D50" s="241" t="s">
        <v>431</v>
      </c>
      <c r="E50" s="241" t="s">
        <v>432</v>
      </c>
      <c r="F50" s="255">
        <v>27.5</v>
      </c>
      <c r="G50" s="255">
        <v>11.7</v>
      </c>
    </row>
    <row r="51" spans="2:7">
      <c r="B51" s="254" t="s">
        <v>433</v>
      </c>
      <c r="C51" s="241">
        <v>99796</v>
      </c>
      <c r="D51" s="241" t="s">
        <v>434</v>
      </c>
      <c r="E51" s="241" t="s">
        <v>435</v>
      </c>
      <c r="F51" s="255">
        <v>30</v>
      </c>
      <c r="G51" s="255">
        <v>13.2</v>
      </c>
    </row>
    <row r="52" spans="2:7">
      <c r="B52" s="254" t="s">
        <v>436</v>
      </c>
      <c r="C52" s="241">
        <v>99797</v>
      </c>
      <c r="D52" s="241" t="s">
        <v>437</v>
      </c>
      <c r="E52" s="241" t="s">
        <v>438</v>
      </c>
      <c r="F52" s="255">
        <v>25</v>
      </c>
      <c r="G52" s="255">
        <v>10.8</v>
      </c>
    </row>
    <row r="53" spans="2:7">
      <c r="B53" s="251" t="s">
        <v>170</v>
      </c>
      <c r="C53" s="252" t="s">
        <v>20</v>
      </c>
      <c r="D53" s="258" t="s">
        <v>20</v>
      </c>
      <c r="E53" s="258" t="s">
        <v>20</v>
      </c>
      <c r="F53" s="253">
        <f>SUM(F54:F55)</f>
        <v>50</v>
      </c>
      <c r="G53" s="253">
        <f>SUM(G54:G55)</f>
        <v>26.9</v>
      </c>
    </row>
    <row r="54" spans="2:7">
      <c r="B54" s="254" t="s">
        <v>439</v>
      </c>
      <c r="C54" s="241">
        <v>99977</v>
      </c>
      <c r="D54" s="241" t="s">
        <v>440</v>
      </c>
      <c r="E54" s="241" t="s">
        <v>441</v>
      </c>
      <c r="F54" s="255">
        <v>25</v>
      </c>
      <c r="G54" s="255">
        <v>13.3</v>
      </c>
    </row>
    <row r="55" spans="2:7">
      <c r="B55" s="254" t="s">
        <v>442</v>
      </c>
      <c r="C55" s="241">
        <v>99978</v>
      </c>
      <c r="D55" s="241" t="s">
        <v>443</v>
      </c>
      <c r="E55" s="241" t="s">
        <v>444</v>
      </c>
      <c r="F55" s="255">
        <v>25</v>
      </c>
      <c r="G55" s="255">
        <v>13.6</v>
      </c>
    </row>
    <row r="56" spans="2:7">
      <c r="B56" s="251" t="s">
        <v>697</v>
      </c>
      <c r="F56" s="253">
        <f>SUM(F57:F62)</f>
        <v>211.5</v>
      </c>
      <c r="G56" s="253" t="s">
        <v>698</v>
      </c>
    </row>
    <row r="57" spans="2:7">
      <c r="B57" s="254" t="s">
        <v>593</v>
      </c>
      <c r="C57" s="241">
        <v>162241</v>
      </c>
      <c r="D57" s="241" t="s">
        <v>599</v>
      </c>
      <c r="E57" s="241" t="s">
        <v>699</v>
      </c>
      <c r="F57" s="255">
        <v>36</v>
      </c>
      <c r="G57" s="255">
        <v>18.796479999999999</v>
      </c>
    </row>
    <row r="58" spans="2:7">
      <c r="B58" s="254" t="s">
        <v>594</v>
      </c>
      <c r="C58" s="241">
        <v>162292</v>
      </c>
      <c r="D58" s="241" t="s">
        <v>601</v>
      </c>
      <c r="E58" s="241" t="s">
        <v>700</v>
      </c>
      <c r="F58" s="255">
        <v>31.5</v>
      </c>
      <c r="G58" s="255">
        <v>17.621699999999997</v>
      </c>
    </row>
    <row r="59" spans="2:7">
      <c r="B59" s="254" t="s">
        <v>595</v>
      </c>
      <c r="C59" s="241">
        <v>162293</v>
      </c>
      <c r="D59" s="241" t="s">
        <v>603</v>
      </c>
      <c r="E59" s="241" t="s">
        <v>701</v>
      </c>
      <c r="F59" s="255">
        <v>36</v>
      </c>
      <c r="G59" s="255">
        <v>19.971260000000001</v>
      </c>
    </row>
    <row r="60" spans="2:7">
      <c r="B60" s="254" t="s">
        <v>596</v>
      </c>
      <c r="C60" s="241">
        <v>162312</v>
      </c>
      <c r="D60" s="241" t="s">
        <v>600</v>
      </c>
      <c r="E60" s="241" t="s">
        <v>702</v>
      </c>
      <c r="F60" s="255">
        <v>36</v>
      </c>
      <c r="G60" s="255">
        <v>21.146039999999999</v>
      </c>
    </row>
    <row r="61" spans="2:7">
      <c r="B61" s="254" t="s">
        <v>597</v>
      </c>
      <c r="C61" s="241">
        <v>162313</v>
      </c>
      <c r="D61" s="241" t="s">
        <v>602</v>
      </c>
      <c r="E61" s="241" t="s">
        <v>703</v>
      </c>
      <c r="F61" s="255">
        <v>36</v>
      </c>
      <c r="G61" s="255">
        <v>21.146039999999999</v>
      </c>
    </row>
    <row r="62" spans="2:7">
      <c r="B62" s="254" t="s">
        <v>598</v>
      </c>
      <c r="C62" s="241">
        <v>162314</v>
      </c>
      <c r="D62" s="241" t="s">
        <v>604</v>
      </c>
      <c r="E62" s="241" t="s">
        <v>704</v>
      </c>
      <c r="F62" s="255">
        <v>36</v>
      </c>
      <c r="G62" s="255">
        <v>18.796479999999999</v>
      </c>
    </row>
    <row r="63" spans="2:7">
      <c r="B63" s="248" t="s">
        <v>188</v>
      </c>
      <c r="C63" s="249" t="s">
        <v>20</v>
      </c>
      <c r="D63" s="249" t="s">
        <v>20</v>
      </c>
      <c r="E63" s="249" t="s">
        <v>20</v>
      </c>
      <c r="F63" s="250">
        <f>SUM(F64,F68,F73)</f>
        <v>182.05</v>
      </c>
      <c r="G63" s="250">
        <f>SUM(G64,G68,G73)</f>
        <v>86.35</v>
      </c>
    </row>
    <row r="64" spans="2:7">
      <c r="B64" s="251" t="s">
        <v>175</v>
      </c>
      <c r="C64" s="252" t="s">
        <v>20</v>
      </c>
      <c r="D64" s="258" t="s">
        <v>20</v>
      </c>
      <c r="E64" s="258" t="s">
        <v>20</v>
      </c>
      <c r="F64" s="253">
        <f>SUM(F65:F67)</f>
        <v>33</v>
      </c>
      <c r="G64" s="253">
        <f>SUM(G65:G67)</f>
        <v>16.850000000000001</v>
      </c>
    </row>
    <row r="65" spans="2:7">
      <c r="B65" s="254" t="s">
        <v>445</v>
      </c>
      <c r="C65" s="241">
        <v>98675</v>
      </c>
      <c r="D65" s="241" t="s">
        <v>446</v>
      </c>
      <c r="E65" s="241" t="s">
        <v>447</v>
      </c>
      <c r="F65" s="255">
        <v>13.5</v>
      </c>
      <c r="G65" s="255">
        <v>7</v>
      </c>
    </row>
    <row r="66" spans="2:7">
      <c r="B66" s="254" t="s">
        <v>448</v>
      </c>
      <c r="C66" s="241">
        <v>98990</v>
      </c>
      <c r="D66" s="241" t="s">
        <v>449</v>
      </c>
      <c r="E66" s="241" t="s">
        <v>450</v>
      </c>
      <c r="F66" s="255">
        <v>6</v>
      </c>
      <c r="G66" s="255">
        <v>3</v>
      </c>
    </row>
    <row r="67" spans="2:7">
      <c r="B67" s="254" t="s">
        <v>451</v>
      </c>
      <c r="C67" s="241">
        <v>98871</v>
      </c>
      <c r="D67" s="241" t="s">
        <v>452</v>
      </c>
      <c r="E67" s="241" t="s">
        <v>453</v>
      </c>
      <c r="F67" s="255">
        <v>13.5</v>
      </c>
      <c r="G67" s="255">
        <v>6.85</v>
      </c>
    </row>
    <row r="68" spans="2:7">
      <c r="B68" s="251" t="s">
        <v>176</v>
      </c>
      <c r="C68" s="252" t="s">
        <v>20</v>
      </c>
      <c r="D68" s="258" t="s">
        <v>20</v>
      </c>
      <c r="E68" s="258" t="s">
        <v>20</v>
      </c>
      <c r="F68" s="253">
        <f>SUM(F69:F72)</f>
        <v>58.3</v>
      </c>
      <c r="G68" s="253">
        <f>SUM(G69:G72)</f>
        <v>27.2</v>
      </c>
    </row>
    <row r="69" spans="2:7">
      <c r="B69" s="254" t="s">
        <v>454</v>
      </c>
      <c r="C69" s="241">
        <v>100916</v>
      </c>
      <c r="D69" s="241" t="s">
        <v>455</v>
      </c>
      <c r="E69" s="241" t="s">
        <v>456</v>
      </c>
      <c r="F69" s="255">
        <v>14.3</v>
      </c>
      <c r="G69" s="255">
        <v>6.55</v>
      </c>
    </row>
    <row r="70" spans="2:7">
      <c r="B70" s="254" t="s">
        <v>457</v>
      </c>
      <c r="C70" s="241">
        <v>100917</v>
      </c>
      <c r="D70" s="241" t="s">
        <v>458</v>
      </c>
      <c r="E70" s="241" t="s">
        <v>459</v>
      </c>
      <c r="F70" s="255">
        <v>15.4</v>
      </c>
      <c r="G70" s="255">
        <v>7.25</v>
      </c>
    </row>
    <row r="71" spans="2:7">
      <c r="B71" s="254" t="s">
        <v>460</v>
      </c>
      <c r="C71" s="241">
        <v>100918</v>
      </c>
      <c r="D71" s="241" t="s">
        <v>461</v>
      </c>
      <c r="E71" s="241" t="s">
        <v>462</v>
      </c>
      <c r="F71" s="255">
        <v>14.3</v>
      </c>
      <c r="G71" s="255">
        <v>6.7</v>
      </c>
    </row>
    <row r="72" spans="2:7">
      <c r="B72" s="254" t="s">
        <v>463</v>
      </c>
      <c r="C72" s="241">
        <v>100939</v>
      </c>
      <c r="D72" s="241" t="s">
        <v>464</v>
      </c>
      <c r="E72" s="241" t="s">
        <v>465</v>
      </c>
      <c r="F72" s="255">
        <v>14.3</v>
      </c>
      <c r="G72" s="255">
        <v>6.7</v>
      </c>
    </row>
    <row r="73" spans="2:7">
      <c r="B73" s="251" t="s">
        <v>300</v>
      </c>
      <c r="C73" s="252" t="s">
        <v>20</v>
      </c>
      <c r="D73" s="258" t="s">
        <v>20</v>
      </c>
      <c r="E73" s="258" t="s">
        <v>20</v>
      </c>
      <c r="F73" s="253">
        <f>SUM(F74:F77)</f>
        <v>90.75</v>
      </c>
      <c r="G73" s="253">
        <f>SUM(G74:G77)</f>
        <v>42.3</v>
      </c>
    </row>
    <row r="74" spans="2:7">
      <c r="B74" s="254" t="s">
        <v>466</v>
      </c>
      <c r="C74" s="241">
        <v>143432</v>
      </c>
      <c r="D74" s="241" t="s">
        <v>467</v>
      </c>
      <c r="E74" s="241" t="s">
        <v>468</v>
      </c>
      <c r="F74" s="255">
        <v>24.75</v>
      </c>
      <c r="G74" s="255">
        <v>11.85</v>
      </c>
    </row>
    <row r="75" spans="2:7">
      <c r="B75" s="254" t="s">
        <v>469</v>
      </c>
      <c r="C75" s="241">
        <v>143433</v>
      </c>
      <c r="D75" s="241" t="s">
        <v>470</v>
      </c>
      <c r="E75" s="241" t="s">
        <v>471</v>
      </c>
      <c r="F75" s="255">
        <v>16.5</v>
      </c>
      <c r="G75" s="255">
        <v>7.2</v>
      </c>
    </row>
    <row r="76" spans="2:7">
      <c r="B76" s="254" t="s">
        <v>472</v>
      </c>
      <c r="C76" s="241">
        <v>143435</v>
      </c>
      <c r="D76" s="241" t="s">
        <v>473</v>
      </c>
      <c r="E76" s="241" t="s">
        <v>474</v>
      </c>
      <c r="F76" s="255">
        <v>24.75</v>
      </c>
      <c r="G76" s="255">
        <v>11.35</v>
      </c>
    </row>
    <row r="77" spans="2:7">
      <c r="B77" s="254" t="s">
        <v>475</v>
      </c>
      <c r="C77" s="241">
        <v>143434</v>
      </c>
      <c r="D77" s="241" t="s">
        <v>476</v>
      </c>
      <c r="E77" s="241" t="s">
        <v>477</v>
      </c>
      <c r="F77" s="255">
        <v>24.75</v>
      </c>
      <c r="G77" s="255">
        <v>11.9</v>
      </c>
    </row>
    <row r="78" spans="2:7">
      <c r="B78" s="245" t="s">
        <v>14</v>
      </c>
      <c r="C78" s="246" t="s">
        <v>20</v>
      </c>
      <c r="D78" s="246" t="s">
        <v>20</v>
      </c>
      <c r="E78" s="246" t="s">
        <v>20</v>
      </c>
      <c r="F78" s="247">
        <f>SUM(F79,F82,F87,F90,F103)</f>
        <v>271.05</v>
      </c>
      <c r="G78" s="247">
        <f>SUM(G79,G82,G87,G90,G103)</f>
        <v>96.82</v>
      </c>
    </row>
    <row r="79" spans="2:7">
      <c r="B79" s="248" t="s">
        <v>93</v>
      </c>
      <c r="C79" s="249" t="s">
        <v>20</v>
      </c>
      <c r="D79" s="249" t="s">
        <v>20</v>
      </c>
      <c r="E79" s="249" t="s">
        <v>20</v>
      </c>
      <c r="F79" s="250">
        <f>SUM(F80)</f>
        <v>30</v>
      </c>
      <c r="G79" s="250">
        <f>SUM(G80)</f>
        <v>12.87</v>
      </c>
    </row>
    <row r="80" spans="2:7">
      <c r="B80" s="251" t="s">
        <v>93</v>
      </c>
      <c r="C80" s="252" t="s">
        <v>20</v>
      </c>
      <c r="D80" s="258" t="s">
        <v>20</v>
      </c>
      <c r="E80" s="258" t="s">
        <v>20</v>
      </c>
      <c r="F80" s="253">
        <f>SUM(F81)</f>
        <v>30</v>
      </c>
      <c r="G80" s="253">
        <f>SUM(G81)</f>
        <v>12.87</v>
      </c>
    </row>
    <row r="81" spans="2:7">
      <c r="B81" s="254" t="s">
        <v>478</v>
      </c>
      <c r="C81" s="241">
        <v>93832</v>
      </c>
      <c r="D81" s="241" t="s">
        <v>479</v>
      </c>
      <c r="E81" s="241" t="s">
        <v>480</v>
      </c>
      <c r="F81" s="255">
        <v>30</v>
      </c>
      <c r="G81" s="255">
        <v>12.87</v>
      </c>
    </row>
    <row r="82" spans="2:7">
      <c r="B82" s="248" t="s">
        <v>94</v>
      </c>
      <c r="C82" s="249" t="s">
        <v>20</v>
      </c>
      <c r="D82" s="249" t="s">
        <v>20</v>
      </c>
      <c r="E82" s="249" t="s">
        <v>20</v>
      </c>
      <c r="F82" s="250">
        <f>SUM(F83,F85)</f>
        <v>32.5</v>
      </c>
      <c r="G82" s="250">
        <f>SUM(G83,G85)</f>
        <v>22.4</v>
      </c>
    </row>
    <row r="83" spans="2:7">
      <c r="B83" s="251" t="s">
        <v>182</v>
      </c>
      <c r="C83" s="252" t="s">
        <v>20</v>
      </c>
      <c r="D83" s="258" t="s">
        <v>20</v>
      </c>
      <c r="E83" s="258" t="s">
        <v>20</v>
      </c>
      <c r="F83" s="253">
        <f>SUM(F84)</f>
        <v>20</v>
      </c>
      <c r="G83" s="253">
        <f>SUM(G84)</f>
        <v>13.4</v>
      </c>
    </row>
    <row r="84" spans="2:7">
      <c r="B84" s="254" t="s">
        <v>481</v>
      </c>
      <c r="C84" s="241">
        <v>8976</v>
      </c>
      <c r="D84" s="241" t="s">
        <v>482</v>
      </c>
      <c r="E84" s="241" t="s">
        <v>483</v>
      </c>
      <c r="F84" s="255">
        <v>20</v>
      </c>
      <c r="G84" s="255">
        <v>13.4</v>
      </c>
    </row>
    <row r="85" spans="2:7">
      <c r="B85" s="251" t="s">
        <v>484</v>
      </c>
      <c r="C85" s="252" t="s">
        <v>20</v>
      </c>
      <c r="D85" s="258" t="s">
        <v>20</v>
      </c>
      <c r="E85" s="258" t="s">
        <v>20</v>
      </c>
      <c r="F85" s="253">
        <f>SUM(F86)</f>
        <v>12.5</v>
      </c>
      <c r="G85" s="253">
        <f>SUM(G86)</f>
        <v>9</v>
      </c>
    </row>
    <row r="86" spans="2:7">
      <c r="B86" s="254" t="s">
        <v>485</v>
      </c>
      <c r="C86" s="241">
        <v>8990</v>
      </c>
      <c r="D86" s="241" t="s">
        <v>486</v>
      </c>
      <c r="E86" s="241" t="s">
        <v>487</v>
      </c>
      <c r="F86" s="255">
        <v>12.5</v>
      </c>
      <c r="G86" s="255">
        <v>9</v>
      </c>
    </row>
    <row r="87" spans="2:7">
      <c r="B87" s="248" t="s">
        <v>88</v>
      </c>
      <c r="C87" s="249" t="s">
        <v>20</v>
      </c>
      <c r="D87" s="249" t="s">
        <v>20</v>
      </c>
      <c r="E87" s="249" t="s">
        <v>20</v>
      </c>
      <c r="F87" s="250">
        <f>SUM(F88)</f>
        <v>20</v>
      </c>
      <c r="G87" s="250">
        <f>SUM(G88)</f>
        <v>11.9</v>
      </c>
    </row>
    <row r="88" spans="2:7">
      <c r="B88" s="251" t="s">
        <v>88</v>
      </c>
      <c r="C88" s="252" t="s">
        <v>20</v>
      </c>
      <c r="D88" s="258" t="s">
        <v>20</v>
      </c>
      <c r="E88" s="258" t="s">
        <v>20</v>
      </c>
      <c r="F88" s="253">
        <f>SUM(F89)</f>
        <v>20</v>
      </c>
      <c r="G88" s="253">
        <f>SUM(G89)</f>
        <v>11.9</v>
      </c>
    </row>
    <row r="89" spans="2:7">
      <c r="B89" s="254" t="s">
        <v>488</v>
      </c>
      <c r="C89" s="241">
        <v>8742</v>
      </c>
      <c r="D89" s="241" t="s">
        <v>489</v>
      </c>
      <c r="E89" s="241" t="s">
        <v>490</v>
      </c>
      <c r="F89" s="255">
        <v>20</v>
      </c>
      <c r="G89" s="255">
        <v>11.9</v>
      </c>
    </row>
    <row r="90" spans="2:7">
      <c r="B90" s="248" t="s">
        <v>87</v>
      </c>
      <c r="C90" s="249" t="s">
        <v>20</v>
      </c>
      <c r="D90" s="249" t="s">
        <v>20</v>
      </c>
      <c r="E90" s="249" t="s">
        <v>20</v>
      </c>
      <c r="F90" s="250">
        <f>SUM(F91)</f>
        <v>160.5</v>
      </c>
      <c r="G90" s="250">
        <f>SUM(G91)</f>
        <v>42.6</v>
      </c>
    </row>
    <row r="91" spans="2:7">
      <c r="B91" s="251" t="s">
        <v>87</v>
      </c>
      <c r="C91" s="252" t="s">
        <v>20</v>
      </c>
      <c r="D91" s="258" t="s">
        <v>20</v>
      </c>
      <c r="E91" s="258" t="s">
        <v>20</v>
      </c>
      <c r="F91" s="253">
        <f>SUM(F92:F102)</f>
        <v>160.5</v>
      </c>
      <c r="G91" s="253">
        <f>SUM(G92:G102)</f>
        <v>42.6</v>
      </c>
    </row>
    <row r="92" spans="2:7">
      <c r="B92" s="254" t="s">
        <v>491</v>
      </c>
      <c r="C92" s="241">
        <v>100966</v>
      </c>
      <c r="D92" s="241" t="s">
        <v>492</v>
      </c>
      <c r="E92" s="241" t="s">
        <v>493</v>
      </c>
      <c r="F92" s="255">
        <v>15</v>
      </c>
      <c r="G92" s="255">
        <v>4.2</v>
      </c>
    </row>
    <row r="93" spans="2:7">
      <c r="B93" s="254" t="s">
        <v>494</v>
      </c>
      <c r="C93" s="241">
        <v>100967</v>
      </c>
      <c r="D93" s="241" t="s">
        <v>495</v>
      </c>
      <c r="E93" s="241" t="s">
        <v>496</v>
      </c>
      <c r="F93" s="255">
        <v>15</v>
      </c>
      <c r="G93" s="255">
        <v>4.2</v>
      </c>
    </row>
    <row r="94" spans="2:7">
      <c r="B94" s="254" t="s">
        <v>497</v>
      </c>
      <c r="C94" s="241">
        <v>100968</v>
      </c>
      <c r="D94" s="241" t="s">
        <v>498</v>
      </c>
      <c r="E94" s="241" t="s">
        <v>499</v>
      </c>
      <c r="F94" s="255">
        <v>15</v>
      </c>
      <c r="G94" s="255">
        <v>4.2</v>
      </c>
    </row>
    <row r="95" spans="2:7">
      <c r="B95" s="254" t="s">
        <v>500</v>
      </c>
      <c r="C95" s="241">
        <v>99860</v>
      </c>
      <c r="D95" s="241" t="s">
        <v>501</v>
      </c>
      <c r="E95" s="241" t="s">
        <v>502</v>
      </c>
      <c r="F95" s="255">
        <v>15</v>
      </c>
      <c r="G95" s="255">
        <v>4.2</v>
      </c>
    </row>
    <row r="96" spans="2:7">
      <c r="B96" s="254" t="s">
        <v>503</v>
      </c>
      <c r="C96" s="241">
        <v>99861</v>
      </c>
      <c r="D96" s="241" t="s">
        <v>504</v>
      </c>
      <c r="E96" s="241" t="s">
        <v>505</v>
      </c>
      <c r="F96" s="255">
        <v>15</v>
      </c>
      <c r="G96" s="255">
        <v>4.2</v>
      </c>
    </row>
    <row r="97" spans="2:7">
      <c r="B97" s="254" t="s">
        <v>506</v>
      </c>
      <c r="C97" s="241">
        <v>99862</v>
      </c>
      <c r="D97" s="241" t="s">
        <v>507</v>
      </c>
      <c r="E97" s="241" t="s">
        <v>508</v>
      </c>
      <c r="F97" s="255">
        <v>15</v>
      </c>
      <c r="G97" s="255">
        <v>4.2</v>
      </c>
    </row>
    <row r="98" spans="2:7">
      <c r="B98" s="254" t="s">
        <v>509</v>
      </c>
      <c r="C98" s="241">
        <v>99863</v>
      </c>
      <c r="D98" s="241" t="s">
        <v>510</v>
      </c>
      <c r="E98" s="241" t="s">
        <v>511</v>
      </c>
      <c r="F98" s="255">
        <v>15</v>
      </c>
      <c r="G98" s="255">
        <v>4.2</v>
      </c>
    </row>
    <row r="99" spans="2:7">
      <c r="B99" s="254" t="s">
        <v>512</v>
      </c>
      <c r="C99" s="241">
        <v>100055</v>
      </c>
      <c r="D99" s="241" t="s">
        <v>513</v>
      </c>
      <c r="E99" s="241" t="s">
        <v>514</v>
      </c>
      <c r="F99" s="255">
        <v>15</v>
      </c>
      <c r="G99" s="255">
        <v>4.2</v>
      </c>
    </row>
    <row r="100" spans="2:7">
      <c r="B100" s="254" t="s">
        <v>515</v>
      </c>
      <c r="C100" s="241">
        <v>99840</v>
      </c>
      <c r="D100" s="241" t="s">
        <v>516</v>
      </c>
      <c r="E100" s="241" t="s">
        <v>517</v>
      </c>
      <c r="F100" s="255">
        <v>13.5</v>
      </c>
      <c r="G100" s="255">
        <v>3</v>
      </c>
    </row>
    <row r="101" spans="2:7">
      <c r="B101" s="254" t="s">
        <v>518</v>
      </c>
      <c r="C101" s="241">
        <v>99841</v>
      </c>
      <c r="D101" s="241" t="s">
        <v>519</v>
      </c>
      <c r="E101" s="241" t="s">
        <v>520</v>
      </c>
      <c r="F101" s="255">
        <v>13.5</v>
      </c>
      <c r="G101" s="255">
        <v>3</v>
      </c>
    </row>
    <row r="102" spans="2:7">
      <c r="B102" s="254" t="s">
        <v>521</v>
      </c>
      <c r="C102" s="241">
        <v>99842</v>
      </c>
      <c r="D102" s="241" t="s">
        <v>522</v>
      </c>
      <c r="E102" s="241" t="s">
        <v>523</v>
      </c>
      <c r="F102" s="255">
        <v>13.5</v>
      </c>
      <c r="G102" s="255">
        <v>3</v>
      </c>
    </row>
    <row r="103" spans="2:7">
      <c r="B103" s="248" t="s">
        <v>524</v>
      </c>
      <c r="C103" s="249" t="s">
        <v>20</v>
      </c>
      <c r="D103" s="249" t="s">
        <v>20</v>
      </c>
      <c r="E103" s="249" t="s">
        <v>20</v>
      </c>
      <c r="F103" s="250">
        <f>SUM(F104)</f>
        <v>28.05</v>
      </c>
      <c r="G103" s="250">
        <f>SUM(G104)</f>
        <v>7.05</v>
      </c>
    </row>
    <row r="104" spans="2:7">
      <c r="B104" s="251" t="s">
        <v>524</v>
      </c>
      <c r="C104" s="252" t="s">
        <v>20</v>
      </c>
      <c r="D104" s="258" t="s">
        <v>20</v>
      </c>
      <c r="E104" s="258" t="s">
        <v>20</v>
      </c>
      <c r="F104" s="253">
        <f>SUM(F105)</f>
        <v>28.05</v>
      </c>
      <c r="G104" s="253">
        <f>SUM(G105)</f>
        <v>7.05</v>
      </c>
    </row>
    <row r="105" spans="2:7">
      <c r="B105" s="254" t="s">
        <v>525</v>
      </c>
      <c r="C105" s="241">
        <v>8755</v>
      </c>
      <c r="D105" s="241" t="s">
        <v>526</v>
      </c>
      <c r="E105" s="241" t="s">
        <v>527</v>
      </c>
      <c r="F105" s="255">
        <v>28.05</v>
      </c>
      <c r="G105" s="255">
        <v>7.05</v>
      </c>
    </row>
    <row r="106" spans="2:7">
      <c r="B106" s="245" t="s">
        <v>17</v>
      </c>
      <c r="C106" s="246" t="s">
        <v>20</v>
      </c>
      <c r="D106" s="246" t="s">
        <v>20</v>
      </c>
      <c r="E106" s="246" t="s">
        <v>20</v>
      </c>
      <c r="F106" s="247">
        <f>SUM(F107,F125)</f>
        <v>582.79</v>
      </c>
      <c r="G106" s="247">
        <f>SUM(G107,G125)</f>
        <v>218.90000000000003</v>
      </c>
    </row>
    <row r="107" spans="2:7">
      <c r="B107" s="248" t="s">
        <v>528</v>
      </c>
      <c r="C107" s="249" t="s">
        <v>20</v>
      </c>
      <c r="D107" s="249" t="s">
        <v>20</v>
      </c>
      <c r="E107" s="249" t="s">
        <v>20</v>
      </c>
      <c r="F107" s="250">
        <f>SUM(F108)</f>
        <v>402</v>
      </c>
      <c r="G107" s="250">
        <f>SUM(G108)</f>
        <v>147.60000000000002</v>
      </c>
    </row>
    <row r="108" spans="2:7">
      <c r="B108" s="251" t="s">
        <v>528</v>
      </c>
      <c r="C108" s="252" t="s">
        <v>20</v>
      </c>
      <c r="D108" s="258" t="s">
        <v>20</v>
      </c>
      <c r="E108" s="258" t="s">
        <v>20</v>
      </c>
      <c r="F108" s="253">
        <f>SUM(F109:F124)</f>
        <v>402</v>
      </c>
      <c r="G108" s="253">
        <f>SUM(G109:G124)</f>
        <v>147.60000000000002</v>
      </c>
    </row>
    <row r="109" spans="2:7">
      <c r="B109" s="254" t="s">
        <v>529</v>
      </c>
      <c r="C109" s="241">
        <v>76899</v>
      </c>
      <c r="D109" s="241" t="s">
        <v>530</v>
      </c>
      <c r="E109" s="241" t="s">
        <v>531</v>
      </c>
      <c r="F109" s="255">
        <v>22</v>
      </c>
      <c r="G109" s="255">
        <v>7.8</v>
      </c>
    </row>
    <row r="110" spans="2:7">
      <c r="B110" s="254" t="s">
        <v>532</v>
      </c>
      <c r="C110" s="241">
        <v>76924</v>
      </c>
      <c r="D110" s="241" t="s">
        <v>533</v>
      </c>
      <c r="E110" s="241" t="s">
        <v>531</v>
      </c>
      <c r="F110" s="255">
        <v>30</v>
      </c>
      <c r="G110" s="255">
        <v>11</v>
      </c>
    </row>
    <row r="111" spans="2:7">
      <c r="B111" s="254" t="s">
        <v>534</v>
      </c>
      <c r="C111" s="241">
        <v>76926</v>
      </c>
      <c r="D111" s="241" t="s">
        <v>535</v>
      </c>
      <c r="E111" s="241" t="s">
        <v>531</v>
      </c>
      <c r="F111" s="255">
        <v>24</v>
      </c>
      <c r="G111" s="255">
        <v>9.3000000000000007</v>
      </c>
    </row>
    <row r="112" spans="2:7">
      <c r="B112" s="254" t="s">
        <v>536</v>
      </c>
      <c r="C112" s="241">
        <v>77087</v>
      </c>
      <c r="D112" s="241" t="s">
        <v>537</v>
      </c>
      <c r="E112" s="241" t="s">
        <v>531</v>
      </c>
      <c r="F112" s="255">
        <v>22</v>
      </c>
      <c r="G112" s="255">
        <v>7.9</v>
      </c>
    </row>
    <row r="113" spans="2:7">
      <c r="B113" s="254" t="s">
        <v>538</v>
      </c>
      <c r="C113" s="241">
        <v>76906</v>
      </c>
      <c r="D113" s="241" t="s">
        <v>539</v>
      </c>
      <c r="E113" s="241" t="s">
        <v>531</v>
      </c>
      <c r="F113" s="255">
        <v>18</v>
      </c>
      <c r="G113" s="255">
        <v>6.5</v>
      </c>
    </row>
    <row r="114" spans="2:7">
      <c r="B114" s="254" t="s">
        <v>540</v>
      </c>
      <c r="C114" s="241">
        <v>76898</v>
      </c>
      <c r="D114" s="241" t="s">
        <v>541</v>
      </c>
      <c r="E114" s="241" t="s">
        <v>531</v>
      </c>
      <c r="F114" s="255">
        <v>30</v>
      </c>
      <c r="G114" s="255">
        <v>11.7</v>
      </c>
    </row>
    <row r="115" spans="2:7">
      <c r="B115" s="254" t="s">
        <v>542</v>
      </c>
      <c r="C115" s="241">
        <v>77085</v>
      </c>
      <c r="D115" s="241" t="s">
        <v>543</v>
      </c>
      <c r="E115" s="241" t="s">
        <v>531</v>
      </c>
      <c r="F115" s="255">
        <v>20</v>
      </c>
      <c r="G115" s="255">
        <v>7.2</v>
      </c>
    </row>
    <row r="116" spans="2:7">
      <c r="B116" s="254" t="s">
        <v>544</v>
      </c>
      <c r="C116" s="241">
        <v>76905</v>
      </c>
      <c r="D116" s="241" t="s">
        <v>545</v>
      </c>
      <c r="E116" s="241" t="s">
        <v>531</v>
      </c>
      <c r="F116" s="255">
        <v>20</v>
      </c>
      <c r="G116" s="255">
        <v>7.5</v>
      </c>
    </row>
    <row r="117" spans="2:7">
      <c r="B117" s="254" t="s">
        <v>546</v>
      </c>
      <c r="C117" s="241">
        <v>76895</v>
      </c>
      <c r="D117" s="241" t="s">
        <v>547</v>
      </c>
      <c r="E117" s="241" t="s">
        <v>531</v>
      </c>
      <c r="F117" s="255">
        <v>26</v>
      </c>
      <c r="G117" s="255">
        <v>9.4</v>
      </c>
    </row>
    <row r="118" spans="2:7">
      <c r="B118" s="254" t="s">
        <v>548</v>
      </c>
      <c r="C118" s="241">
        <v>77086</v>
      </c>
      <c r="D118" s="241" t="s">
        <v>549</v>
      </c>
      <c r="E118" s="241" t="s">
        <v>531</v>
      </c>
      <c r="F118" s="255">
        <v>30</v>
      </c>
      <c r="G118" s="255">
        <v>11.4</v>
      </c>
    </row>
    <row r="119" spans="2:7">
      <c r="B119" s="254" t="s">
        <v>550</v>
      </c>
      <c r="C119" s="241">
        <v>76904</v>
      </c>
      <c r="D119" s="241" t="s">
        <v>551</v>
      </c>
      <c r="E119" s="241" t="s">
        <v>531</v>
      </c>
      <c r="F119" s="255">
        <v>30</v>
      </c>
      <c r="G119" s="255">
        <v>10.9</v>
      </c>
    </row>
    <row r="120" spans="2:7">
      <c r="B120" s="254" t="s">
        <v>552</v>
      </c>
      <c r="C120" s="241">
        <v>77004</v>
      </c>
      <c r="D120" s="241" t="s">
        <v>553</v>
      </c>
      <c r="E120" s="241" t="s">
        <v>531</v>
      </c>
      <c r="F120" s="255">
        <v>28</v>
      </c>
      <c r="G120" s="255">
        <v>10.6</v>
      </c>
    </row>
    <row r="121" spans="2:7">
      <c r="B121" s="254" t="s">
        <v>554</v>
      </c>
      <c r="C121" s="241">
        <v>76897</v>
      </c>
      <c r="D121" s="241" t="s">
        <v>555</v>
      </c>
      <c r="E121" s="241" t="s">
        <v>531</v>
      </c>
      <c r="F121" s="255">
        <v>26</v>
      </c>
      <c r="G121" s="255">
        <v>9.4</v>
      </c>
    </row>
    <row r="122" spans="2:7">
      <c r="B122" s="254" t="s">
        <v>556</v>
      </c>
      <c r="C122" s="241">
        <v>76944</v>
      </c>
      <c r="D122" s="241" t="s">
        <v>557</v>
      </c>
      <c r="E122" s="241" t="s">
        <v>531</v>
      </c>
      <c r="F122" s="255">
        <v>24</v>
      </c>
      <c r="G122" s="255">
        <v>8.6</v>
      </c>
    </row>
    <row r="123" spans="2:7">
      <c r="B123" s="254" t="s">
        <v>558</v>
      </c>
      <c r="C123" s="241">
        <v>76984</v>
      </c>
      <c r="D123" s="241" t="s">
        <v>559</v>
      </c>
      <c r="E123" s="241" t="s">
        <v>531</v>
      </c>
      <c r="F123" s="255">
        <v>30</v>
      </c>
      <c r="G123" s="255">
        <v>10.9</v>
      </c>
    </row>
    <row r="124" spans="2:7">
      <c r="B124" s="254" t="s">
        <v>560</v>
      </c>
      <c r="C124" s="241">
        <v>77005</v>
      </c>
      <c r="D124" s="241" t="s">
        <v>561</v>
      </c>
      <c r="E124" s="241" t="s">
        <v>531</v>
      </c>
      <c r="F124" s="255">
        <v>22</v>
      </c>
      <c r="G124" s="255">
        <v>7.5</v>
      </c>
    </row>
    <row r="125" spans="2:7">
      <c r="B125" s="248" t="s">
        <v>562</v>
      </c>
      <c r="C125" s="249" t="s">
        <v>20</v>
      </c>
      <c r="D125" s="249" t="s">
        <v>20</v>
      </c>
      <c r="E125" s="249" t="s">
        <v>20</v>
      </c>
      <c r="F125" s="250">
        <f>SUM(F126)</f>
        <v>180.79</v>
      </c>
      <c r="G125" s="250">
        <f>SUM(G126)</f>
        <v>71.3</v>
      </c>
    </row>
    <row r="126" spans="2:7">
      <c r="B126" s="251" t="s">
        <v>562</v>
      </c>
      <c r="C126" s="252" t="s">
        <v>20</v>
      </c>
      <c r="D126" s="258" t="s">
        <v>20</v>
      </c>
      <c r="E126" s="258" t="s">
        <v>20</v>
      </c>
      <c r="F126" s="253">
        <f>SUM(F127:F138)</f>
        <v>180.79</v>
      </c>
      <c r="G126" s="253">
        <f>SUM(G127:G138)</f>
        <v>71.3</v>
      </c>
    </row>
    <row r="127" spans="2:7">
      <c r="B127" s="254" t="s">
        <v>563</v>
      </c>
      <c r="C127" s="241">
        <v>80901</v>
      </c>
      <c r="D127" s="241" t="s">
        <v>564</v>
      </c>
      <c r="E127" s="241" t="s">
        <v>531</v>
      </c>
      <c r="F127" s="255">
        <v>17.899999999999999</v>
      </c>
      <c r="G127" s="255">
        <v>6.6</v>
      </c>
    </row>
    <row r="128" spans="2:7">
      <c r="B128" s="254" t="s">
        <v>565</v>
      </c>
      <c r="C128" s="241">
        <v>81768</v>
      </c>
      <c r="D128" s="241" t="s">
        <v>566</v>
      </c>
      <c r="E128" s="241" t="s">
        <v>531</v>
      </c>
      <c r="F128" s="255">
        <v>12.53</v>
      </c>
      <c r="G128" s="255">
        <v>4.8</v>
      </c>
    </row>
    <row r="129" spans="2:8">
      <c r="B129" s="254" t="s">
        <v>567</v>
      </c>
      <c r="C129" s="241">
        <v>81708</v>
      </c>
      <c r="D129" s="241" t="s">
        <v>568</v>
      </c>
      <c r="E129" s="241" t="s">
        <v>531</v>
      </c>
      <c r="F129" s="255">
        <v>7.16</v>
      </c>
      <c r="G129" s="255">
        <v>2.7</v>
      </c>
    </row>
    <row r="130" spans="2:8">
      <c r="B130" s="254" t="s">
        <v>569</v>
      </c>
      <c r="C130" s="241">
        <v>81733</v>
      </c>
      <c r="D130" s="241" t="s">
        <v>570</v>
      </c>
      <c r="E130" s="241" t="s">
        <v>531</v>
      </c>
      <c r="F130" s="255">
        <v>17.899999999999999</v>
      </c>
      <c r="G130" s="255">
        <v>6.6</v>
      </c>
    </row>
    <row r="131" spans="2:8">
      <c r="B131" s="254" t="s">
        <v>571</v>
      </c>
      <c r="C131" s="241">
        <v>81735</v>
      </c>
      <c r="D131" s="241" t="s">
        <v>572</v>
      </c>
      <c r="E131" s="241" t="s">
        <v>531</v>
      </c>
      <c r="F131" s="255">
        <v>8.9499999999999993</v>
      </c>
      <c r="G131" s="255">
        <v>3.6</v>
      </c>
    </row>
    <row r="132" spans="2:8">
      <c r="B132" s="254" t="s">
        <v>573</v>
      </c>
      <c r="C132" s="241">
        <v>81730</v>
      </c>
      <c r="D132" s="241" t="s">
        <v>574</v>
      </c>
      <c r="E132" s="241" t="s">
        <v>531</v>
      </c>
      <c r="F132" s="255">
        <v>14.32</v>
      </c>
      <c r="G132" s="255">
        <v>6.2</v>
      </c>
    </row>
    <row r="133" spans="2:8">
      <c r="B133" s="254" t="s">
        <v>575</v>
      </c>
      <c r="C133" s="241">
        <v>81668</v>
      </c>
      <c r="D133" s="241" t="s">
        <v>576</v>
      </c>
      <c r="E133" s="241" t="s">
        <v>531</v>
      </c>
      <c r="F133" s="255">
        <v>19.690000000000001</v>
      </c>
      <c r="G133" s="255">
        <v>8.6</v>
      </c>
    </row>
    <row r="134" spans="2:8">
      <c r="B134" s="254" t="s">
        <v>577</v>
      </c>
      <c r="C134" s="241">
        <v>81732</v>
      </c>
      <c r="D134" s="241" t="s">
        <v>578</v>
      </c>
      <c r="E134" s="241" t="s">
        <v>531</v>
      </c>
      <c r="F134" s="255">
        <v>12.53</v>
      </c>
      <c r="G134" s="255">
        <v>4.8</v>
      </c>
    </row>
    <row r="135" spans="2:8">
      <c r="B135" s="254" t="s">
        <v>579</v>
      </c>
      <c r="C135" s="241">
        <v>81731</v>
      </c>
      <c r="D135" s="241" t="s">
        <v>580</v>
      </c>
      <c r="E135" s="241" t="s">
        <v>531</v>
      </c>
      <c r="F135" s="255">
        <v>16.11</v>
      </c>
      <c r="G135" s="255">
        <v>7</v>
      </c>
    </row>
    <row r="136" spans="2:8">
      <c r="B136" s="254" t="s">
        <v>581</v>
      </c>
      <c r="C136" s="241">
        <v>81736</v>
      </c>
      <c r="D136" s="241" t="s">
        <v>582</v>
      </c>
      <c r="E136" s="241" t="s">
        <v>531</v>
      </c>
      <c r="F136" s="255">
        <v>14.32</v>
      </c>
      <c r="G136" s="255">
        <v>5.7</v>
      </c>
    </row>
    <row r="137" spans="2:8">
      <c r="B137" s="254" t="s">
        <v>583</v>
      </c>
      <c r="C137" s="241">
        <v>81734</v>
      </c>
      <c r="D137" s="241" t="s">
        <v>584</v>
      </c>
      <c r="E137" s="241" t="s">
        <v>531</v>
      </c>
      <c r="F137" s="255">
        <v>17.899999999999999</v>
      </c>
      <c r="G137" s="255">
        <v>6.7</v>
      </c>
    </row>
    <row r="138" spans="2:8">
      <c r="B138" s="259" t="s">
        <v>585</v>
      </c>
      <c r="C138" s="260">
        <v>81737</v>
      </c>
      <c r="D138" s="260" t="s">
        <v>586</v>
      </c>
      <c r="E138" s="260" t="s">
        <v>531</v>
      </c>
      <c r="F138" s="261">
        <v>21.48</v>
      </c>
      <c r="G138" s="261">
        <v>8</v>
      </c>
    </row>
    <row r="139" spans="2:8">
      <c r="B139" s="23" t="s">
        <v>605</v>
      </c>
      <c r="F139" s="242"/>
    </row>
    <row r="140" spans="2:8">
      <c r="H140" s="262"/>
    </row>
    <row r="146" spans="2:2" ht="14.5">
      <c r="B146"/>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7F87-E55D-41BF-ACC5-490E5D3B5288}">
  <sheetPr>
    <tabColor rgb="FF26395F"/>
  </sheetPr>
  <dimension ref="A1:T48"/>
  <sheetViews>
    <sheetView showGridLines="0" zoomScaleNormal="100" workbookViewId="0"/>
  </sheetViews>
  <sheetFormatPr defaultColWidth="0" defaultRowHeight="12" customHeight="1" zeroHeight="1"/>
  <cols>
    <col min="1" max="1" width="5.453125" style="7" customWidth="1"/>
    <col min="2" max="2" width="59.1796875" style="45" customWidth="1"/>
    <col min="3" max="10" width="9.7265625" style="45" customWidth="1"/>
    <col min="11" max="11" width="4.7265625" style="45" customWidth="1"/>
    <col min="12" max="16" width="8.81640625" style="45" hidden="1" customWidth="1"/>
    <col min="17" max="20" width="0" style="45" hidden="1" customWidth="1"/>
    <col min="21" max="16384" width="8.81640625" style="45" hidden="1"/>
  </cols>
  <sheetData>
    <row r="1" spans="2:10" s="7" customFormat="1" ht="12" customHeight="1"/>
    <row r="2" spans="2:10" s="7" customFormat="1" ht="12" customHeight="1"/>
    <row r="3" spans="2:10" s="7" customFormat="1" ht="12" customHeight="1"/>
    <row r="4" spans="2:10" s="7" customFormat="1" ht="12" customHeight="1"/>
    <row r="5" spans="2:10" s="7" customFormat="1" ht="12" customHeight="1"/>
    <row r="6" spans="2:10" s="7" customFormat="1" ht="12" customHeight="1">
      <c r="B6" s="24" t="s">
        <v>189</v>
      </c>
      <c r="C6" s="109" t="s">
        <v>648</v>
      </c>
      <c r="D6" s="109">
        <v>2022</v>
      </c>
      <c r="E6" s="109" t="s">
        <v>190</v>
      </c>
      <c r="F6" s="109">
        <v>2020</v>
      </c>
      <c r="G6" s="109">
        <v>2019</v>
      </c>
      <c r="H6" s="109">
        <v>2018</v>
      </c>
      <c r="I6" s="109">
        <v>2017</v>
      </c>
      <c r="J6" s="109">
        <v>2016</v>
      </c>
    </row>
    <row r="7" spans="2:10" s="7" customFormat="1" ht="12" customHeight="1">
      <c r="B7" s="29" t="s">
        <v>191</v>
      </c>
      <c r="C7" s="30">
        <v>583.33100000000002</v>
      </c>
      <c r="D7" s="145">
        <v>2436.6749999999997</v>
      </c>
      <c r="E7" s="145">
        <v>1769.6759999999999</v>
      </c>
      <c r="F7" s="145">
        <v>1102.1410000000001</v>
      </c>
      <c r="G7" s="145">
        <v>1014.427</v>
      </c>
      <c r="H7" s="145">
        <v>742.02300000000002</v>
      </c>
      <c r="I7" s="145">
        <v>546.11400000000003</v>
      </c>
      <c r="J7" s="145">
        <v>194.982</v>
      </c>
    </row>
    <row r="8" spans="2:10" s="7" customFormat="1" ht="12" customHeight="1">
      <c r="B8" s="106" t="s">
        <v>192</v>
      </c>
      <c r="C8" s="308">
        <f>-451290/1000</f>
        <v>-451.29</v>
      </c>
      <c r="D8" s="201">
        <v>-1768.403</v>
      </c>
      <c r="E8" s="201">
        <v>-1165.7370000000001</v>
      </c>
      <c r="F8" s="201">
        <v>-695.18399999999997</v>
      </c>
      <c r="G8" s="201">
        <v>-617.01</v>
      </c>
      <c r="H8" s="201">
        <v>-441.73700000000002</v>
      </c>
      <c r="I8" s="201">
        <v>-345.32799999999997</v>
      </c>
      <c r="J8" s="201">
        <v>-117.35599999999999</v>
      </c>
    </row>
    <row r="9" spans="2:10" s="7" customFormat="1" ht="12" customHeight="1">
      <c r="B9" s="77" t="s">
        <v>193</v>
      </c>
      <c r="C9" s="306">
        <f>SUM(C7:C8)</f>
        <v>132.041</v>
      </c>
      <c r="D9" s="180">
        <f>SUM(D7:D8)</f>
        <v>668.27199999999971</v>
      </c>
      <c r="E9" s="180">
        <f t="shared" ref="E9:J9" si="0">SUM(E7:E8)</f>
        <v>603.93899999999985</v>
      </c>
      <c r="F9" s="180">
        <f>SUM(F7:F8)</f>
        <v>406.95700000000011</v>
      </c>
      <c r="G9" s="180">
        <f t="shared" si="0"/>
        <v>397.41700000000003</v>
      </c>
      <c r="H9" s="180">
        <f t="shared" si="0"/>
        <v>300.286</v>
      </c>
      <c r="I9" s="180">
        <f t="shared" si="0"/>
        <v>200.78600000000006</v>
      </c>
      <c r="J9" s="180">
        <f t="shared" si="0"/>
        <v>77.626000000000005</v>
      </c>
    </row>
    <row r="10" spans="2:10" s="7" customFormat="1" ht="12" customHeight="1">
      <c r="B10" s="31" t="s">
        <v>194</v>
      </c>
      <c r="C10" s="307"/>
      <c r="D10" s="146"/>
      <c r="E10" s="146"/>
      <c r="F10" s="146"/>
      <c r="G10" s="146"/>
      <c r="H10" s="146"/>
      <c r="I10" s="146"/>
      <c r="J10" s="146"/>
    </row>
    <row r="11" spans="2:10" s="7" customFormat="1" ht="12" customHeight="1">
      <c r="B11" s="108" t="s">
        <v>195</v>
      </c>
      <c r="C11" s="308">
        <v>-30.291</v>
      </c>
      <c r="D11" s="201">
        <v>-143.05699999999999</v>
      </c>
      <c r="E11" s="201">
        <v>-109.431</v>
      </c>
      <c r="F11" s="201">
        <f>-60.718</f>
        <v>-60.718000000000004</v>
      </c>
      <c r="G11" s="201">
        <v>-40.591999999999999</v>
      </c>
      <c r="H11" s="201">
        <v>-40.412999999999997</v>
      </c>
      <c r="I11" s="201">
        <v>-33.808</v>
      </c>
      <c r="J11" s="201">
        <v>-12.420999999999999</v>
      </c>
    </row>
    <row r="12" spans="2:10" s="7" customFormat="1" ht="12" customHeight="1">
      <c r="B12" s="107" t="s">
        <v>196</v>
      </c>
      <c r="C12" s="311">
        <v>1.9E-2</v>
      </c>
      <c r="D12" s="145">
        <v>21.401</v>
      </c>
      <c r="E12" s="145">
        <v>700.678</v>
      </c>
      <c r="F12" s="145">
        <v>168.14599999999999</v>
      </c>
      <c r="G12" s="145">
        <v>2.9359999999999999</v>
      </c>
      <c r="H12" s="145">
        <v>3.8919999999999999</v>
      </c>
      <c r="I12" s="145">
        <v>62.192999999999998</v>
      </c>
      <c r="J12" s="145">
        <v>-1.7999999999999999E-2</v>
      </c>
    </row>
    <row r="13" spans="2:10" s="7" customFormat="1" ht="12" customHeight="1">
      <c r="B13" s="108" t="s">
        <v>197</v>
      </c>
      <c r="C13" s="310">
        <v>18.643000000000001</v>
      </c>
      <c r="D13" s="201">
        <v>44.853999999999999</v>
      </c>
      <c r="E13" s="201">
        <v>1.22</v>
      </c>
      <c r="F13" s="201">
        <v>9.4930000000000003</v>
      </c>
      <c r="G13" s="201">
        <v>26.356999999999999</v>
      </c>
      <c r="H13" s="201">
        <v>9.11</v>
      </c>
      <c r="I13" s="201">
        <v>3.5310000000000001</v>
      </c>
      <c r="J13" s="201">
        <v>5.6260000000000003</v>
      </c>
    </row>
    <row r="14" spans="2:10" s="7" customFormat="1" ht="12" customHeight="1">
      <c r="B14" s="77" t="s">
        <v>198</v>
      </c>
      <c r="C14" s="306">
        <f>SUM(C9:C13)</f>
        <v>120.41200000000001</v>
      </c>
      <c r="D14" s="180">
        <f>SUM(D9:D13)</f>
        <v>591.46999999999969</v>
      </c>
      <c r="E14" s="180">
        <f t="shared" ref="E14:J14" si="1">SUM(E9:E13)</f>
        <v>1196.4059999999999</v>
      </c>
      <c r="F14" s="180">
        <f t="shared" si="1"/>
        <v>523.87800000000016</v>
      </c>
      <c r="G14" s="180">
        <f t="shared" si="1"/>
        <v>386.11800000000005</v>
      </c>
      <c r="H14" s="180">
        <f t="shared" si="1"/>
        <v>272.875</v>
      </c>
      <c r="I14" s="180">
        <f t="shared" si="1"/>
        <v>232.70200000000006</v>
      </c>
      <c r="J14" s="180">
        <f t="shared" si="1"/>
        <v>70.813000000000017</v>
      </c>
    </row>
    <row r="15" spans="2:10" s="7" customFormat="1" ht="12" customHeight="1">
      <c r="B15" s="29" t="s">
        <v>199</v>
      </c>
      <c r="C15" s="30">
        <v>40.882999999999996</v>
      </c>
      <c r="D15" s="145">
        <v>134.703</v>
      </c>
      <c r="E15" s="145">
        <v>42.808</v>
      </c>
      <c r="F15" s="145">
        <v>23.698</v>
      </c>
      <c r="G15" s="145">
        <v>24.661999999999999</v>
      </c>
      <c r="H15" s="145">
        <v>26.873999999999999</v>
      </c>
      <c r="I15" s="145">
        <v>18.38</v>
      </c>
      <c r="J15" s="145">
        <v>7.3550000000000004</v>
      </c>
    </row>
    <row r="16" spans="2:10" s="7" customFormat="1" ht="12" customHeight="1">
      <c r="B16" s="106" t="s">
        <v>200</v>
      </c>
      <c r="C16" s="308">
        <v>-219.327</v>
      </c>
      <c r="D16" s="201">
        <v>-696.55</v>
      </c>
      <c r="E16" s="201">
        <v>-746.32600000000002</v>
      </c>
      <c r="F16" s="201">
        <v>-441.416</v>
      </c>
      <c r="G16" s="201">
        <v>-344.96100000000001</v>
      </c>
      <c r="H16" s="201">
        <v>-224.26599999999999</v>
      </c>
      <c r="I16" s="201">
        <v>-119.202</v>
      </c>
      <c r="J16" s="201">
        <v>-43.051000000000002</v>
      </c>
    </row>
    <row r="17" spans="2:11" s="7" customFormat="1" ht="12" customHeight="1">
      <c r="B17" s="29" t="s">
        <v>280</v>
      </c>
      <c r="C17" s="30">
        <v>-9.8360000000000003</v>
      </c>
      <c r="D17" s="145">
        <v>3.0830000000000002</v>
      </c>
      <c r="E17" s="145">
        <v>0</v>
      </c>
      <c r="F17" s="145">
        <v>0</v>
      </c>
      <c r="G17" s="145">
        <v>0</v>
      </c>
      <c r="H17" s="145">
        <v>0</v>
      </c>
      <c r="I17" s="145">
        <v>0</v>
      </c>
      <c r="J17" s="145">
        <v>0</v>
      </c>
    </row>
    <row r="18" spans="2:11" s="7" customFormat="1" ht="12" customHeight="1">
      <c r="B18" s="77" t="s">
        <v>201</v>
      </c>
      <c r="C18" s="306">
        <f>SUM(C14:C17)</f>
        <v>-67.867999999999981</v>
      </c>
      <c r="D18" s="180">
        <f t="shared" ref="D18:I18" si="2">SUM(D14:D17)</f>
        <v>32.705999999999705</v>
      </c>
      <c r="E18" s="180">
        <f t="shared" si="2"/>
        <v>492.88799999999992</v>
      </c>
      <c r="F18" s="180">
        <f t="shared" si="2"/>
        <v>106.16000000000014</v>
      </c>
      <c r="G18" s="180">
        <f t="shared" si="2"/>
        <v>65.819000000000017</v>
      </c>
      <c r="H18" s="180">
        <f t="shared" si="2"/>
        <v>75.483000000000033</v>
      </c>
      <c r="I18" s="180">
        <f t="shared" si="2"/>
        <v>131.88000000000005</v>
      </c>
      <c r="J18" s="180">
        <f>SUM(J14:J17)</f>
        <v>35.117000000000019</v>
      </c>
    </row>
    <row r="19" spans="2:11" s="7" customFormat="1" ht="12" customHeight="1">
      <c r="B19" s="29" t="s">
        <v>202</v>
      </c>
      <c r="C19" s="30">
        <v>-16.146000000000001</v>
      </c>
      <c r="D19" s="145">
        <v>-40.737000000000002</v>
      </c>
      <c r="E19" s="145">
        <v>-195.93700000000001</v>
      </c>
      <c r="F19" s="145">
        <v>-51.44</v>
      </c>
      <c r="G19" s="145">
        <v>-33.19</v>
      </c>
      <c r="H19" s="145">
        <v>-25.452000000000002</v>
      </c>
      <c r="I19" s="145">
        <v>-18.763999999999999</v>
      </c>
      <c r="J19" s="145">
        <v>-8.516</v>
      </c>
    </row>
    <row r="20" spans="2:11" s="7" customFormat="1" ht="12" customHeight="1">
      <c r="B20" s="26" t="s">
        <v>250</v>
      </c>
      <c r="C20" s="309">
        <f>SUM(C18:C19)</f>
        <v>-84.013999999999982</v>
      </c>
      <c r="D20" s="183">
        <f>SUM(D18:D19)</f>
        <v>-8.0310000000002972</v>
      </c>
      <c r="E20" s="183">
        <f t="shared" ref="E20:J20" si="3">SUM(E18:E19)</f>
        <v>296.95099999999991</v>
      </c>
      <c r="F20" s="183">
        <f t="shared" si="3"/>
        <v>54.720000000000141</v>
      </c>
      <c r="G20" s="183">
        <f t="shared" si="3"/>
        <v>32.629000000000019</v>
      </c>
      <c r="H20" s="183">
        <f t="shared" si="3"/>
        <v>50.031000000000034</v>
      </c>
      <c r="I20" s="183">
        <f t="shared" si="3"/>
        <v>113.11600000000006</v>
      </c>
      <c r="J20" s="183">
        <f t="shared" si="3"/>
        <v>26.60100000000002</v>
      </c>
    </row>
    <row r="21" spans="2:11" s="7" customFormat="1" ht="12" customHeight="1">
      <c r="B21" s="322" t="s">
        <v>242</v>
      </c>
      <c r="C21" s="322"/>
      <c r="D21" s="322"/>
      <c r="E21" s="322"/>
      <c r="F21" s="322"/>
      <c r="G21" s="322"/>
      <c r="H21" s="322"/>
      <c r="I21" s="322"/>
      <c r="J21" s="322"/>
      <c r="K21" s="322"/>
    </row>
    <row r="22" spans="2:11" ht="12" customHeight="1"/>
    <row r="23" spans="2:11" ht="12" hidden="1" customHeight="1">
      <c r="B23" s="93"/>
      <c r="C23" s="93"/>
      <c r="D23" s="94"/>
      <c r="E23" s="94"/>
      <c r="F23" s="94"/>
      <c r="G23" s="94"/>
      <c r="H23" s="94"/>
      <c r="I23" s="94"/>
      <c r="J23" s="94"/>
    </row>
    <row r="24" spans="2:11" ht="12" hidden="1" customHeight="1">
      <c r="B24" s="105"/>
      <c r="C24" s="105"/>
      <c r="D24" s="30"/>
      <c r="E24" s="32"/>
      <c r="F24" s="96"/>
      <c r="G24" s="96"/>
      <c r="H24" s="96"/>
      <c r="I24" s="96"/>
      <c r="J24" s="96"/>
    </row>
    <row r="25" spans="2:11" ht="12" hidden="1" customHeight="1">
      <c r="B25" s="95"/>
      <c r="C25" s="95"/>
      <c r="D25" s="96"/>
      <c r="E25" s="96"/>
      <c r="F25" s="96"/>
      <c r="G25" s="96"/>
      <c r="H25" s="96"/>
      <c r="I25" s="96"/>
      <c r="J25" s="96"/>
    </row>
    <row r="26" spans="2:11" ht="12" hidden="1" customHeight="1">
      <c r="B26" s="95"/>
      <c r="C26" s="95"/>
      <c r="D26" s="96"/>
      <c r="E26" s="96"/>
      <c r="F26" s="96"/>
      <c r="G26" s="96"/>
      <c r="H26" s="96"/>
      <c r="I26" s="96"/>
      <c r="J26" s="96"/>
    </row>
    <row r="27" spans="2:11" ht="12" hidden="1" customHeight="1">
      <c r="B27" s="95"/>
      <c r="C27" s="95"/>
      <c r="D27" s="96"/>
      <c r="E27" s="96"/>
      <c r="F27" s="96"/>
      <c r="G27" s="96"/>
      <c r="H27" s="96"/>
      <c r="I27" s="96"/>
      <c r="J27" s="96"/>
    </row>
    <row r="28" spans="2:11" ht="12" hidden="1" customHeight="1">
      <c r="B28" s="99"/>
      <c r="C28" s="99"/>
      <c r="D28" s="92"/>
      <c r="E28" s="92"/>
      <c r="F28" s="92"/>
      <c r="G28" s="92"/>
      <c r="H28" s="92"/>
      <c r="I28" s="92"/>
      <c r="J28" s="92"/>
    </row>
    <row r="30" spans="2:11" ht="12" hidden="1" customHeight="1">
      <c r="B30" s="93"/>
      <c r="C30" s="93"/>
      <c r="D30" s="100"/>
      <c r="E30" s="100"/>
      <c r="F30" s="101"/>
      <c r="G30" s="100"/>
      <c r="H30" s="100"/>
      <c r="I30" s="100"/>
      <c r="J30" s="100"/>
    </row>
    <row r="31" spans="2:11" ht="12" hidden="1" customHeight="1">
      <c r="B31" s="95"/>
      <c r="C31" s="95"/>
      <c r="D31" s="97"/>
      <c r="E31" s="97"/>
      <c r="F31" s="97"/>
      <c r="G31" s="97"/>
      <c r="H31" s="97"/>
      <c r="I31" s="97"/>
      <c r="J31" s="97"/>
    </row>
    <row r="32" spans="2:11" ht="12" hidden="1" customHeight="1">
      <c r="B32" s="95"/>
      <c r="C32" s="95"/>
      <c r="D32" s="102"/>
      <c r="E32" s="97"/>
      <c r="F32" s="97"/>
      <c r="G32" s="97"/>
      <c r="H32" s="97"/>
      <c r="I32" s="97"/>
      <c r="J32" s="97"/>
    </row>
    <row r="33" spans="2:10" ht="12" hidden="1" customHeight="1">
      <c r="B33" s="95"/>
      <c r="C33" s="95"/>
      <c r="D33" s="97"/>
      <c r="E33" s="97"/>
      <c r="F33" s="97"/>
      <c r="G33" s="97"/>
      <c r="H33" s="97"/>
      <c r="I33" s="97"/>
      <c r="J33" s="97"/>
    </row>
    <row r="34" spans="2:10" ht="12" hidden="1" customHeight="1">
      <c r="B34" s="95"/>
      <c r="C34" s="95"/>
      <c r="D34" s="97"/>
      <c r="E34" s="97"/>
      <c r="F34" s="97"/>
      <c r="G34" s="97"/>
      <c r="H34" s="97"/>
      <c r="I34" s="97"/>
      <c r="J34" s="97"/>
    </row>
    <row r="35" spans="2:10" ht="12" hidden="1" customHeight="1">
      <c r="B35" s="95"/>
      <c r="C35" s="95"/>
      <c r="D35" s="97"/>
      <c r="E35" s="97"/>
      <c r="F35" s="97"/>
      <c r="G35" s="97"/>
      <c r="H35" s="97"/>
      <c r="I35" s="97"/>
      <c r="J35" s="97"/>
    </row>
    <row r="36" spans="2:10" ht="12" hidden="1" customHeight="1">
      <c r="B36" s="93"/>
      <c r="C36" s="93"/>
      <c r="D36" s="101"/>
      <c r="E36" s="101"/>
      <c r="F36" s="101"/>
      <c r="G36" s="101"/>
      <c r="H36" s="101"/>
      <c r="I36" s="101"/>
      <c r="J36" s="101"/>
    </row>
    <row r="37" spans="2:10" ht="12" hidden="1" customHeight="1">
      <c r="B37" s="95"/>
      <c r="C37" s="95"/>
      <c r="D37" s="97"/>
      <c r="E37" s="97"/>
      <c r="F37" s="97"/>
      <c r="G37" s="97"/>
      <c r="H37" s="97"/>
      <c r="I37" s="97"/>
      <c r="J37" s="97"/>
    </row>
    <row r="38" spans="2:10" ht="12" hidden="1" customHeight="1">
      <c r="B38" s="95"/>
      <c r="C38" s="95"/>
      <c r="D38" s="97"/>
      <c r="E38" s="97"/>
      <c r="F38" s="97"/>
      <c r="G38" s="97"/>
      <c r="H38" s="97"/>
      <c r="I38" s="97"/>
      <c r="J38" s="97"/>
    </row>
    <row r="39" spans="2:10" ht="12" hidden="1" customHeight="1">
      <c r="B39" s="95"/>
      <c r="C39" s="95"/>
      <c r="D39" s="97"/>
      <c r="E39" s="97"/>
      <c r="F39" s="97"/>
      <c r="G39" s="97"/>
      <c r="H39" s="97"/>
      <c r="I39" s="97"/>
      <c r="J39" s="97"/>
    </row>
    <row r="40" spans="2:10" ht="12" hidden="1" customHeight="1">
      <c r="B40" s="95"/>
      <c r="C40" s="95"/>
      <c r="D40" s="97"/>
      <c r="E40" s="97"/>
      <c r="F40" s="97"/>
      <c r="G40" s="97"/>
      <c r="H40" s="97"/>
      <c r="I40" s="97"/>
      <c r="J40" s="97"/>
    </row>
    <row r="41" spans="2:10" ht="12" hidden="1" customHeight="1">
      <c r="B41" s="99"/>
      <c r="C41" s="99"/>
      <c r="D41" s="92"/>
      <c r="E41" s="92"/>
      <c r="F41" s="92"/>
      <c r="G41" s="92"/>
      <c r="H41" s="92"/>
      <c r="I41" s="92"/>
      <c r="J41" s="92"/>
    </row>
    <row r="42" spans="2:10" ht="12" hidden="1" customHeight="1">
      <c r="B42" s="99"/>
      <c r="C42" s="99"/>
      <c r="D42" s="103"/>
      <c r="E42" s="103"/>
      <c r="F42" s="103"/>
      <c r="G42" s="103"/>
      <c r="H42" s="103"/>
      <c r="I42" s="103"/>
      <c r="J42" s="103"/>
    </row>
    <row r="43" spans="2:10" ht="12" hidden="1" customHeight="1">
      <c r="B43" s="104"/>
      <c r="C43" s="104"/>
    </row>
    <row r="44" spans="2:10" ht="12" hidden="1" customHeight="1">
      <c r="B44" s="104"/>
      <c r="C44" s="104"/>
      <c r="D44" s="98"/>
    </row>
    <row r="48" spans="2:10" ht="12" hidden="1" customHeight="1">
      <c r="D48" s="98"/>
    </row>
  </sheetData>
  <mergeCells count="1">
    <mergeCell ref="B21:K21"/>
  </mergeCells>
  <pageMargins left="0.511811024" right="0.511811024" top="0.78740157499999996" bottom="0.78740157499999996" header="0.31496062000000002" footer="0.31496062000000002"/>
  <pageSetup paperSize="9" orientation="portrait" r:id="rId1"/>
  <ignoredErrors>
    <ignoredError sqref="F9:J9 D9"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AA16-4595-44E6-B5AC-E1FDC482D5BD}">
  <sheetPr>
    <tabColor rgb="FF26395F"/>
  </sheetPr>
  <dimension ref="A1:AD56"/>
  <sheetViews>
    <sheetView showGridLines="0" zoomScaleNormal="100" workbookViewId="0"/>
  </sheetViews>
  <sheetFormatPr defaultColWidth="0" defaultRowHeight="12" customHeight="1" zeroHeight="1"/>
  <cols>
    <col min="1" max="1" width="5.453125" style="7" customWidth="1"/>
    <col min="2" max="2" width="59.1796875" style="45" customWidth="1"/>
    <col min="3" max="10" width="9.7265625" style="45" customWidth="1"/>
    <col min="11" max="11" width="4.7265625" style="45" customWidth="1"/>
    <col min="12" max="15" width="8.81640625" style="45" hidden="1" customWidth="1"/>
    <col min="16" max="30" width="0" style="45" hidden="1" customWidth="1"/>
    <col min="31" max="16384" width="8.81640625" style="45" hidden="1"/>
  </cols>
  <sheetData>
    <row r="1" spans="1:10" s="7" customFormat="1" ht="12" customHeight="1"/>
    <row r="2" spans="1:10" s="7" customFormat="1" ht="12" customHeight="1"/>
    <row r="3" spans="1:10" s="7" customFormat="1" ht="12" customHeight="1">
      <c r="C3" s="29"/>
      <c r="D3" s="29"/>
    </row>
    <row r="4" spans="1:10" s="7" customFormat="1" ht="12" customHeight="1"/>
    <row r="5" spans="1:10" s="7" customFormat="1" ht="12" customHeight="1">
      <c r="C5" s="12"/>
      <c r="D5" s="12"/>
    </row>
    <row r="6" spans="1:10" s="7" customFormat="1" ht="12" customHeight="1">
      <c r="A6" s="113"/>
      <c r="B6" s="24" t="s">
        <v>203</v>
      </c>
      <c r="C6" s="109" t="s">
        <v>648</v>
      </c>
      <c r="D6" s="109">
        <v>2022</v>
      </c>
      <c r="E6" s="109">
        <v>2021</v>
      </c>
      <c r="F6" s="109">
        <v>2020</v>
      </c>
      <c r="G6" s="109">
        <v>2019</v>
      </c>
      <c r="H6" s="109">
        <v>2018</v>
      </c>
      <c r="I6" s="109">
        <v>2017</v>
      </c>
      <c r="J6" s="109">
        <v>2016</v>
      </c>
    </row>
    <row r="7" spans="1:10" ht="12" customHeight="1">
      <c r="A7" s="114"/>
      <c r="B7" s="77" t="s">
        <v>204</v>
      </c>
      <c r="C7" s="180">
        <f>SUM(C8:C12)</f>
        <v>2469.8519999999999</v>
      </c>
      <c r="D7" s="180">
        <f>SUM(D8:D12)</f>
        <v>2973.634</v>
      </c>
      <c r="E7" s="180">
        <f t="shared" ref="E7:J7" si="0">SUM(E8:E12)</f>
        <v>2269.9989999999998</v>
      </c>
      <c r="F7" s="180">
        <f t="shared" si="0"/>
        <v>1316.15</v>
      </c>
      <c r="G7" s="180">
        <f t="shared" si="0"/>
        <v>1276.8810000000003</v>
      </c>
      <c r="H7" s="180">
        <f t="shared" si="0"/>
        <v>424.47400000000005</v>
      </c>
      <c r="I7" s="180">
        <f t="shared" si="0"/>
        <v>596.76700000000005</v>
      </c>
      <c r="J7" s="180">
        <f t="shared" si="0"/>
        <v>101.97300000000001</v>
      </c>
    </row>
    <row r="8" spans="1:10" s="7" customFormat="1" ht="12" customHeight="1">
      <c r="A8" s="29"/>
      <c r="B8" s="29" t="s">
        <v>205</v>
      </c>
      <c r="C8" s="164">
        <v>1152.568</v>
      </c>
      <c r="D8" s="164">
        <v>1473.0119999999999</v>
      </c>
      <c r="E8" s="164">
        <v>1194.182</v>
      </c>
      <c r="F8" s="164">
        <v>881.36400000000003</v>
      </c>
      <c r="G8" s="164">
        <v>984.47</v>
      </c>
      <c r="H8" s="164">
        <v>195.38800000000001</v>
      </c>
      <c r="I8" s="164">
        <v>350.887</v>
      </c>
      <c r="J8" s="164">
        <v>38.188000000000002</v>
      </c>
    </row>
    <row r="9" spans="1:10" s="7" customFormat="1" ht="12" customHeight="1">
      <c r="A9" s="29"/>
      <c r="B9" s="106" t="s">
        <v>206</v>
      </c>
      <c r="C9" s="181">
        <v>275.97300000000001</v>
      </c>
      <c r="D9" s="181">
        <v>310.54599999999999</v>
      </c>
      <c r="E9" s="181">
        <v>297.55099999999999</v>
      </c>
      <c r="F9" s="181">
        <v>276.30700000000002</v>
      </c>
      <c r="G9" s="181">
        <v>206.928</v>
      </c>
      <c r="H9" s="181">
        <v>179.01400000000001</v>
      </c>
      <c r="I9" s="181">
        <v>209.715</v>
      </c>
      <c r="J9" s="181">
        <v>47.491999999999997</v>
      </c>
    </row>
    <row r="10" spans="1:10" s="7" customFormat="1" ht="12" customHeight="1">
      <c r="A10" s="29"/>
      <c r="B10" s="29" t="s">
        <v>207</v>
      </c>
      <c r="C10" s="164">
        <v>20.672999999999998</v>
      </c>
      <c r="D10" s="164">
        <v>4.04</v>
      </c>
      <c r="E10" s="164">
        <v>7.5129999999999999</v>
      </c>
      <c r="F10" s="164">
        <v>6.8390000000000004</v>
      </c>
      <c r="G10" s="164">
        <v>7.1609999999999996</v>
      </c>
      <c r="H10" s="164">
        <v>1.19</v>
      </c>
      <c r="I10" s="164">
        <v>0.83899999999999997</v>
      </c>
      <c r="J10" s="164">
        <v>1.3360000000000001</v>
      </c>
    </row>
    <row r="11" spans="1:10" s="7" customFormat="1" ht="12" customHeight="1">
      <c r="A11" s="29"/>
      <c r="B11" s="106" t="s">
        <v>208</v>
      </c>
      <c r="C11" s="181">
        <v>842.93299999999999</v>
      </c>
      <c r="D11" s="181">
        <v>960.48800000000006</v>
      </c>
      <c r="E11" s="181">
        <v>581.86800000000005</v>
      </c>
      <c r="F11" s="181">
        <v>0</v>
      </c>
      <c r="G11" s="181">
        <v>0</v>
      </c>
      <c r="H11" s="181">
        <v>0</v>
      </c>
      <c r="I11" s="181">
        <v>0</v>
      </c>
      <c r="J11" s="181">
        <v>0</v>
      </c>
    </row>
    <row r="12" spans="1:10" s="7" customFormat="1" ht="12" customHeight="1">
      <c r="A12" s="29"/>
      <c r="B12" s="29" t="s">
        <v>209</v>
      </c>
      <c r="C12" s="164">
        <v>177.70500000000001</v>
      </c>
      <c r="D12" s="164">
        <v>225.548</v>
      </c>
      <c r="E12" s="164">
        <v>188.88499999999999</v>
      </c>
      <c r="F12" s="164">
        <v>151.63999999999999</v>
      </c>
      <c r="G12" s="164">
        <v>78.322000000000003</v>
      </c>
      <c r="H12" s="164">
        <v>48.881999999999998</v>
      </c>
      <c r="I12" s="164">
        <v>35.326000000000001</v>
      </c>
      <c r="J12" s="164">
        <v>14.957000000000001</v>
      </c>
    </row>
    <row r="13" spans="1:10" ht="12" customHeight="1">
      <c r="A13" s="114"/>
      <c r="B13" s="77" t="s">
        <v>210</v>
      </c>
      <c r="C13" s="180">
        <f>SUM(C14:C22)</f>
        <v>14355.456</v>
      </c>
      <c r="D13" s="180">
        <f>SUM(D14:D22)</f>
        <v>13903.967000000001</v>
      </c>
      <c r="E13" s="180">
        <f t="shared" ref="E13:J13" si="1">SUM(E14:E22)</f>
        <v>10393.928</v>
      </c>
      <c r="F13" s="180">
        <f t="shared" si="1"/>
        <v>9262.1949999999997</v>
      </c>
      <c r="G13" s="180">
        <f t="shared" si="1"/>
        <v>5985.59</v>
      </c>
      <c r="H13" s="180">
        <f t="shared" si="1"/>
        <v>3680.72</v>
      </c>
      <c r="I13" s="180">
        <f t="shared" si="1"/>
        <v>3309.0049999999997</v>
      </c>
      <c r="J13" s="180">
        <f t="shared" si="1"/>
        <v>671.63400000000013</v>
      </c>
    </row>
    <row r="14" spans="1:10" s="7" customFormat="1" ht="12" customHeight="1">
      <c r="A14" s="29"/>
      <c r="B14" s="29" t="s">
        <v>211</v>
      </c>
      <c r="C14" s="164">
        <v>230.34800000000001</v>
      </c>
      <c r="D14" s="164">
        <v>211.06899999999999</v>
      </c>
      <c r="E14" s="164">
        <v>229.29900000000001</v>
      </c>
      <c r="F14" s="164">
        <v>461.77100000000002</v>
      </c>
      <c r="G14" s="164">
        <v>154.06299999999999</v>
      </c>
      <c r="H14" s="164">
        <v>95.963999999999999</v>
      </c>
      <c r="I14" s="164">
        <v>82.513999999999996</v>
      </c>
      <c r="J14" s="164">
        <v>25.12</v>
      </c>
    </row>
    <row r="15" spans="1:10" s="7" customFormat="1" ht="12" customHeight="1">
      <c r="A15" s="29"/>
      <c r="B15" s="106" t="s">
        <v>206</v>
      </c>
      <c r="C15" s="181">
        <v>41.664999999999999</v>
      </c>
      <c r="D15" s="181">
        <v>46.661999999999999</v>
      </c>
      <c r="E15" s="181">
        <v>18.492999999999999</v>
      </c>
      <c r="F15" s="181">
        <v>31.088000000000001</v>
      </c>
      <c r="G15" s="181">
        <v>26.385999999999999</v>
      </c>
      <c r="H15" s="181">
        <v>6.9169999999999998</v>
      </c>
      <c r="I15" s="181">
        <v>0.34100000000000003</v>
      </c>
      <c r="J15" s="181">
        <v>0.59399999999999997</v>
      </c>
    </row>
    <row r="16" spans="1:10" s="7" customFormat="1" ht="12" customHeight="1">
      <c r="A16" s="29"/>
      <c r="B16" s="29" t="s">
        <v>212</v>
      </c>
      <c r="C16" s="164">
        <v>1.923</v>
      </c>
      <c r="D16" s="164">
        <v>1.2390000000000001</v>
      </c>
      <c r="E16" s="164">
        <v>3.597</v>
      </c>
      <c r="F16" s="164">
        <v>157.30600000000001</v>
      </c>
      <c r="G16" s="164">
        <v>3.5640000000000001</v>
      </c>
      <c r="H16" s="164">
        <v>0</v>
      </c>
      <c r="I16" s="164">
        <v>0</v>
      </c>
      <c r="J16" s="164">
        <v>3.7679999999999998</v>
      </c>
    </row>
    <row r="17" spans="1:10" s="7" customFormat="1" ht="12" customHeight="1">
      <c r="A17" s="29"/>
      <c r="B17" s="106" t="s">
        <v>208</v>
      </c>
      <c r="C17" s="181">
        <v>1475.758</v>
      </c>
      <c r="D17" s="181">
        <v>1472.26</v>
      </c>
      <c r="E17" s="181">
        <v>974.36</v>
      </c>
      <c r="F17" s="181">
        <v>0</v>
      </c>
      <c r="G17" s="181">
        <v>0</v>
      </c>
      <c r="H17" s="181">
        <v>0</v>
      </c>
      <c r="I17" s="181">
        <v>0</v>
      </c>
      <c r="J17" s="181">
        <v>0</v>
      </c>
    </row>
    <row r="18" spans="1:10" s="7" customFormat="1" ht="12" customHeight="1">
      <c r="A18" s="29"/>
      <c r="B18" s="29" t="s">
        <v>209</v>
      </c>
      <c r="C18" s="164">
        <v>86.796000000000006</v>
      </c>
      <c r="D18" s="164">
        <v>70.405000000000001</v>
      </c>
      <c r="E18" s="164">
        <v>83.554000000000002</v>
      </c>
      <c r="F18" s="164">
        <v>71.653000000000006</v>
      </c>
      <c r="G18" s="164">
        <v>12.984</v>
      </c>
      <c r="H18" s="164">
        <v>1.34</v>
      </c>
      <c r="I18" s="164">
        <v>1.349</v>
      </c>
      <c r="J18" s="164">
        <v>0.27900000000000003</v>
      </c>
    </row>
    <row r="19" spans="1:10" s="7" customFormat="1" ht="12" customHeight="1">
      <c r="A19" s="29"/>
      <c r="B19" s="106" t="s">
        <v>213</v>
      </c>
      <c r="C19" s="181">
        <v>0</v>
      </c>
      <c r="D19" s="181">
        <v>0</v>
      </c>
      <c r="E19" s="181">
        <v>0</v>
      </c>
      <c r="F19" s="181">
        <v>0</v>
      </c>
      <c r="G19" s="181">
        <v>0</v>
      </c>
      <c r="H19" s="181">
        <v>0</v>
      </c>
      <c r="I19" s="181">
        <v>0</v>
      </c>
      <c r="J19" s="181">
        <v>4.2370000000000001</v>
      </c>
    </row>
    <row r="20" spans="1:10" ht="12" customHeight="1">
      <c r="A20" s="114"/>
      <c r="B20" s="77" t="s">
        <v>214</v>
      </c>
      <c r="C20" s="180">
        <v>955.46600000000001</v>
      </c>
      <c r="D20" s="180">
        <v>953.45500000000004</v>
      </c>
      <c r="E20" s="180">
        <v>726.54300000000001</v>
      </c>
      <c r="F20" s="180">
        <v>821.26300000000003</v>
      </c>
      <c r="G20" s="180">
        <v>460.21899999999999</v>
      </c>
      <c r="H20" s="180">
        <v>490.142</v>
      </c>
      <c r="I20" s="180">
        <v>29.286000000000001</v>
      </c>
      <c r="J20" s="180">
        <v>33.164000000000001</v>
      </c>
    </row>
    <row r="21" spans="1:10" ht="12" customHeight="1">
      <c r="A21" s="114"/>
      <c r="B21" s="77" t="s">
        <v>215</v>
      </c>
      <c r="C21" s="180">
        <v>10021.821</v>
      </c>
      <c r="D21" s="180">
        <v>9582.9760000000006</v>
      </c>
      <c r="E21" s="180">
        <v>7246.4709999999995</v>
      </c>
      <c r="F21" s="180">
        <v>6599.6779999999999</v>
      </c>
      <c r="G21" s="180">
        <v>4516.4219999999996</v>
      </c>
      <c r="H21" s="180">
        <v>2648.212</v>
      </c>
      <c r="I21" s="180">
        <v>2735.29</v>
      </c>
      <c r="J21" s="180">
        <v>584.77700000000004</v>
      </c>
    </row>
    <row r="22" spans="1:10" ht="12" customHeight="1">
      <c r="A22" s="114"/>
      <c r="B22" s="77" t="s">
        <v>216</v>
      </c>
      <c r="C22" s="180">
        <v>1541.6790000000001</v>
      </c>
      <c r="D22" s="180">
        <v>1565.9010000000001</v>
      </c>
      <c r="E22" s="180">
        <v>1111.6110000000001</v>
      </c>
      <c r="F22" s="180">
        <v>1119.4359999999999</v>
      </c>
      <c r="G22" s="180">
        <v>811.952</v>
      </c>
      <c r="H22" s="180">
        <v>438.14499999999998</v>
      </c>
      <c r="I22" s="180">
        <v>460.22500000000002</v>
      </c>
      <c r="J22" s="180">
        <v>19.695</v>
      </c>
    </row>
    <row r="23" spans="1:10" s="7" customFormat="1" ht="12" customHeight="1">
      <c r="C23" s="184"/>
      <c r="D23" s="184"/>
      <c r="E23" s="184"/>
      <c r="F23" s="184"/>
      <c r="G23" s="184"/>
      <c r="H23" s="184"/>
      <c r="I23" s="184"/>
      <c r="J23" s="184"/>
    </row>
    <row r="24" spans="1:10" s="7" customFormat="1" ht="12" customHeight="1">
      <c r="A24" s="115"/>
      <c r="B24" s="26" t="s">
        <v>217</v>
      </c>
      <c r="C24" s="183">
        <f>SUM(C7,C13)</f>
        <v>16825.308000000001</v>
      </c>
      <c r="D24" s="183">
        <f>SUM(D7,D13)</f>
        <v>16877.601000000002</v>
      </c>
      <c r="E24" s="183">
        <f t="shared" ref="E24:J24" si="2">SUM(E7,E13)</f>
        <v>12663.927</v>
      </c>
      <c r="F24" s="183">
        <f t="shared" si="2"/>
        <v>10578.344999999999</v>
      </c>
      <c r="G24" s="183">
        <f t="shared" si="2"/>
        <v>7262.4710000000005</v>
      </c>
      <c r="H24" s="183">
        <f t="shared" si="2"/>
        <v>4105.1939999999995</v>
      </c>
      <c r="I24" s="183">
        <f t="shared" si="2"/>
        <v>3905.7719999999999</v>
      </c>
      <c r="J24" s="183">
        <f t="shared" si="2"/>
        <v>773.6070000000002</v>
      </c>
    </row>
    <row r="25" spans="1:10" ht="12" customHeight="1">
      <c r="A25" s="31"/>
      <c r="B25" s="93"/>
      <c r="C25" s="94"/>
      <c r="D25" s="94"/>
      <c r="E25" s="94"/>
      <c r="F25" s="94"/>
      <c r="G25" s="94"/>
      <c r="H25" s="94"/>
      <c r="I25" s="94"/>
      <c r="J25" s="94"/>
    </row>
    <row r="26" spans="1:10" ht="12" customHeight="1">
      <c r="A26" s="113"/>
      <c r="B26" s="24" t="s">
        <v>218</v>
      </c>
      <c r="C26" s="109" t="s">
        <v>648</v>
      </c>
      <c r="D26" s="109">
        <v>2022</v>
      </c>
      <c r="E26" s="109" t="s">
        <v>190</v>
      </c>
      <c r="F26" s="109">
        <v>2020</v>
      </c>
      <c r="G26" s="109">
        <v>2019</v>
      </c>
      <c r="H26" s="109">
        <v>2018</v>
      </c>
      <c r="I26" s="109">
        <v>2017</v>
      </c>
      <c r="J26" s="109">
        <v>2016</v>
      </c>
    </row>
    <row r="27" spans="1:10" ht="12" customHeight="1">
      <c r="A27" s="114"/>
      <c r="B27" s="77" t="s">
        <v>219</v>
      </c>
      <c r="C27" s="180">
        <f>SUM(C28:C33)</f>
        <v>2815.8080000000004</v>
      </c>
      <c r="D27" s="180">
        <f>SUM(D28:D33)</f>
        <v>3109.6549999999997</v>
      </c>
      <c r="E27" s="180">
        <f t="shared" ref="E27:J27" si="3">SUM(E28:E33)</f>
        <v>1520.623</v>
      </c>
      <c r="F27" s="180">
        <f t="shared" si="3"/>
        <v>608.33100000000002</v>
      </c>
      <c r="G27" s="180">
        <f t="shared" si="3"/>
        <v>334.82300000000004</v>
      </c>
      <c r="H27" s="180">
        <f t="shared" si="3"/>
        <v>211.55899999999997</v>
      </c>
      <c r="I27" s="180">
        <f t="shared" si="3"/>
        <v>319.101</v>
      </c>
      <c r="J27" s="180">
        <f t="shared" si="3"/>
        <v>101.42599999999999</v>
      </c>
    </row>
    <row r="28" spans="1:10" ht="12" customHeight="1">
      <c r="A28" s="29"/>
      <c r="B28" s="29" t="s">
        <v>220</v>
      </c>
      <c r="C28" s="164">
        <v>251.04900000000001</v>
      </c>
      <c r="D28" s="164">
        <v>236.73400000000001</v>
      </c>
      <c r="E28" s="164">
        <v>219.251</v>
      </c>
      <c r="F28" s="164">
        <v>84.814999999999998</v>
      </c>
      <c r="G28" s="164">
        <v>69.19</v>
      </c>
      <c r="H28" s="164">
        <v>67.010000000000005</v>
      </c>
      <c r="I28" s="164">
        <v>95.173000000000002</v>
      </c>
      <c r="J28" s="164">
        <v>27.478000000000002</v>
      </c>
    </row>
    <row r="29" spans="1:10" ht="12" customHeight="1">
      <c r="A29" s="29"/>
      <c r="B29" s="106" t="s">
        <v>221</v>
      </c>
      <c r="C29" s="181">
        <v>1549.3689999999999</v>
      </c>
      <c r="D29" s="181">
        <v>1724.473</v>
      </c>
      <c r="E29" s="181">
        <v>482.08800000000002</v>
      </c>
      <c r="F29" s="181">
        <v>373.86099999999999</v>
      </c>
      <c r="G29" s="181">
        <v>193.666</v>
      </c>
      <c r="H29" s="181">
        <v>107.86799999999999</v>
      </c>
      <c r="I29" s="181">
        <v>135.47999999999999</v>
      </c>
      <c r="J29" s="181">
        <v>34.351999999999997</v>
      </c>
    </row>
    <row r="30" spans="1:10" ht="12" customHeight="1">
      <c r="A30" s="29"/>
      <c r="B30" s="29" t="s">
        <v>222</v>
      </c>
      <c r="C30" s="164">
        <v>89.111000000000004</v>
      </c>
      <c r="D30" s="164">
        <v>102.535</v>
      </c>
      <c r="E30" s="164">
        <v>62.372999999999998</v>
      </c>
      <c r="F30" s="164">
        <v>44.536999999999999</v>
      </c>
      <c r="G30" s="164">
        <v>38.725999999999999</v>
      </c>
      <c r="H30" s="164">
        <v>22.039000000000001</v>
      </c>
      <c r="I30" s="164">
        <v>24.949000000000002</v>
      </c>
      <c r="J30" s="164">
        <v>5.5380000000000003</v>
      </c>
    </row>
    <row r="31" spans="1:10" ht="12" customHeight="1">
      <c r="A31" s="29"/>
      <c r="B31" s="106" t="s">
        <v>223</v>
      </c>
      <c r="C31" s="181">
        <v>17.533999999999999</v>
      </c>
      <c r="D31" s="181">
        <v>17.484999999999999</v>
      </c>
      <c r="E31" s="181">
        <v>16.794</v>
      </c>
      <c r="F31" s="181">
        <v>20.056999999999999</v>
      </c>
      <c r="G31" s="181">
        <v>4.9340000000000002</v>
      </c>
      <c r="H31" s="181">
        <v>0</v>
      </c>
      <c r="I31" s="181">
        <v>0</v>
      </c>
      <c r="J31" s="181">
        <v>0</v>
      </c>
    </row>
    <row r="32" spans="1:10" ht="12" customHeight="1">
      <c r="A32" s="29"/>
      <c r="B32" s="29" t="s">
        <v>208</v>
      </c>
      <c r="C32" s="164">
        <v>828.81100000000004</v>
      </c>
      <c r="D32" s="164">
        <v>949.54200000000003</v>
      </c>
      <c r="E32" s="164">
        <v>591.84799999999996</v>
      </c>
      <c r="F32" s="164">
        <v>0</v>
      </c>
      <c r="G32" s="164">
        <v>0</v>
      </c>
      <c r="H32" s="164">
        <v>0</v>
      </c>
      <c r="I32" s="164">
        <v>0</v>
      </c>
      <c r="J32" s="164">
        <v>0</v>
      </c>
    </row>
    <row r="33" spans="1:10" ht="12" customHeight="1">
      <c r="A33" s="29"/>
      <c r="B33" s="106" t="s">
        <v>224</v>
      </c>
      <c r="C33" s="181">
        <v>79.933999999999997</v>
      </c>
      <c r="D33" s="181">
        <v>78.885999999999996</v>
      </c>
      <c r="E33" s="181">
        <v>148.26900000000001</v>
      </c>
      <c r="F33" s="181">
        <v>85.061000000000007</v>
      </c>
      <c r="G33" s="181">
        <v>28.306999999999999</v>
      </c>
      <c r="H33" s="181">
        <v>14.641999999999999</v>
      </c>
      <c r="I33" s="181">
        <v>63.499000000000002</v>
      </c>
      <c r="J33" s="181">
        <v>34.058</v>
      </c>
    </row>
    <row r="34" spans="1:10" ht="12" customHeight="1">
      <c r="A34" s="114"/>
      <c r="B34" s="77" t="s">
        <v>225</v>
      </c>
      <c r="C34" s="180">
        <f>SUM(C35:C40)</f>
        <v>8914.148000000001</v>
      </c>
      <c r="D34" s="180">
        <f>SUM(D35:D40)</f>
        <v>8588.58</v>
      </c>
      <c r="E34" s="180">
        <f t="shared" ref="E34:J34" si="4">SUM(E35:E40)</f>
        <v>6837.0550000000003</v>
      </c>
      <c r="F34" s="180">
        <f t="shared" si="4"/>
        <v>6124.982</v>
      </c>
      <c r="G34" s="180">
        <f t="shared" si="4"/>
        <v>4065.9849999999997</v>
      </c>
      <c r="H34" s="180">
        <f t="shared" si="4"/>
        <v>2038.097</v>
      </c>
      <c r="I34" s="180">
        <f t="shared" si="4"/>
        <v>1776.1550000000002</v>
      </c>
      <c r="J34" s="180">
        <f t="shared" si="4"/>
        <v>302.43399999999997</v>
      </c>
    </row>
    <row r="35" spans="1:10" ht="12" customHeight="1">
      <c r="A35" s="29"/>
      <c r="B35" s="29" t="s">
        <v>221</v>
      </c>
      <c r="C35" s="164">
        <v>7018.81</v>
      </c>
      <c r="D35" s="164">
        <v>6651.5309999999999</v>
      </c>
      <c r="E35" s="164">
        <v>5556.3450000000003</v>
      </c>
      <c r="F35" s="164">
        <v>5522.9930000000004</v>
      </c>
      <c r="G35" s="164">
        <v>3757.2179999999998</v>
      </c>
      <c r="H35" s="164">
        <v>2001.1420000000001</v>
      </c>
      <c r="I35" s="164">
        <v>1747.249</v>
      </c>
      <c r="J35" s="164">
        <v>281.95499999999998</v>
      </c>
    </row>
    <row r="36" spans="1:10" ht="12" customHeight="1">
      <c r="A36" s="29"/>
      <c r="B36" s="106" t="s">
        <v>220</v>
      </c>
      <c r="C36" s="181">
        <v>206.429</v>
      </c>
      <c r="D36" s="181">
        <v>179.523</v>
      </c>
      <c r="E36" s="181">
        <v>168.50800000000001</v>
      </c>
      <c r="F36" s="181">
        <v>214.68199999999999</v>
      </c>
      <c r="G36" s="181">
        <v>28.59</v>
      </c>
      <c r="H36" s="181">
        <v>12.864000000000001</v>
      </c>
      <c r="I36" s="181">
        <v>15.615</v>
      </c>
      <c r="J36" s="181">
        <v>11.936999999999999</v>
      </c>
    </row>
    <row r="37" spans="1:10" ht="12" customHeight="1">
      <c r="A37" s="29"/>
      <c r="B37" s="29" t="s">
        <v>223</v>
      </c>
      <c r="C37" s="164">
        <v>100.166</v>
      </c>
      <c r="D37" s="164">
        <v>101.66</v>
      </c>
      <c r="E37" s="164">
        <v>105.215</v>
      </c>
      <c r="F37" s="164">
        <v>105.33</v>
      </c>
      <c r="G37" s="164">
        <v>48.19</v>
      </c>
      <c r="H37" s="164">
        <v>0</v>
      </c>
      <c r="I37" s="164">
        <v>0</v>
      </c>
      <c r="J37" s="164">
        <v>0</v>
      </c>
    </row>
    <row r="38" spans="1:10" ht="12" customHeight="1">
      <c r="A38" s="29"/>
      <c r="B38" s="106" t="s">
        <v>212</v>
      </c>
      <c r="C38" s="181">
        <v>54.273000000000003</v>
      </c>
      <c r="D38" s="181">
        <v>54.947000000000003</v>
      </c>
      <c r="E38" s="181">
        <v>63.832000000000001</v>
      </c>
      <c r="F38" s="181">
        <v>56.970999999999997</v>
      </c>
      <c r="G38" s="181">
        <v>32.988</v>
      </c>
      <c r="H38" s="181">
        <v>20.907</v>
      </c>
      <c r="I38" s="181">
        <v>12.064</v>
      </c>
      <c r="J38" s="181">
        <v>8.5419999999999998</v>
      </c>
    </row>
    <row r="39" spans="1:10" ht="12" customHeight="1">
      <c r="A39" s="29"/>
      <c r="B39" s="29" t="s">
        <v>208</v>
      </c>
      <c r="C39" s="164">
        <v>1388.69</v>
      </c>
      <c r="D39" s="164">
        <v>1394.0630000000001</v>
      </c>
      <c r="E39" s="164">
        <v>928.33299999999997</v>
      </c>
      <c r="F39" s="164">
        <v>0</v>
      </c>
      <c r="G39" s="164">
        <v>0</v>
      </c>
      <c r="H39" s="164">
        <v>0</v>
      </c>
      <c r="I39" s="164">
        <v>0</v>
      </c>
      <c r="J39" s="164">
        <v>0</v>
      </c>
    </row>
    <row r="40" spans="1:10" ht="12" customHeight="1">
      <c r="A40" s="29"/>
      <c r="B40" s="106" t="s">
        <v>224</v>
      </c>
      <c r="C40" s="181">
        <v>145.78</v>
      </c>
      <c r="D40" s="181">
        <v>206.85599999999999</v>
      </c>
      <c r="E40" s="181">
        <v>14.821999999999999</v>
      </c>
      <c r="F40" s="181">
        <v>225.006</v>
      </c>
      <c r="G40" s="181">
        <v>198.999</v>
      </c>
      <c r="H40" s="181">
        <v>3.1840000000000002</v>
      </c>
      <c r="I40" s="181">
        <v>1.2270000000000001</v>
      </c>
      <c r="J40" s="181">
        <v>0</v>
      </c>
    </row>
    <row r="41" spans="1:10" ht="12" customHeight="1">
      <c r="A41" s="114"/>
      <c r="B41" s="77" t="s">
        <v>226</v>
      </c>
      <c r="C41" s="180">
        <f>SUM(C27,C34)</f>
        <v>11729.956000000002</v>
      </c>
      <c r="D41" s="180">
        <f>SUM(D27,D34)</f>
        <v>11698.235000000001</v>
      </c>
      <c r="E41" s="180">
        <f t="shared" ref="E41:J41" si="5">SUM(E27,E34)</f>
        <v>8357.6779999999999</v>
      </c>
      <c r="F41" s="180">
        <f t="shared" si="5"/>
        <v>6733.3130000000001</v>
      </c>
      <c r="G41" s="180">
        <f t="shared" si="5"/>
        <v>4400.808</v>
      </c>
      <c r="H41" s="180">
        <f t="shared" si="5"/>
        <v>2249.6559999999999</v>
      </c>
      <c r="I41" s="180">
        <f t="shared" si="5"/>
        <v>2095.2560000000003</v>
      </c>
      <c r="J41" s="180">
        <f t="shared" si="5"/>
        <v>403.85999999999996</v>
      </c>
    </row>
    <row r="42" spans="1:10" ht="12" customHeight="1">
      <c r="A42" s="29"/>
      <c r="B42" s="29"/>
      <c r="C42" s="164"/>
      <c r="D42" s="164"/>
      <c r="E42" s="164"/>
      <c r="F42" s="164"/>
      <c r="G42" s="164"/>
      <c r="H42" s="164"/>
      <c r="I42" s="164"/>
      <c r="J42" s="164"/>
    </row>
    <row r="43" spans="1:10" ht="12" customHeight="1">
      <c r="A43" s="114"/>
      <c r="B43" s="77" t="s">
        <v>227</v>
      </c>
      <c r="C43" s="180"/>
      <c r="D43" s="180"/>
      <c r="E43" s="180"/>
      <c r="F43" s="180"/>
      <c r="G43" s="180"/>
      <c r="H43" s="180"/>
      <c r="I43" s="180"/>
      <c r="J43" s="180"/>
    </row>
    <row r="44" spans="1:10" ht="12" customHeight="1">
      <c r="A44" s="29"/>
      <c r="B44" s="29" t="s">
        <v>228</v>
      </c>
      <c r="C44" s="164">
        <v>4439.3599999999997</v>
      </c>
      <c r="D44" s="164">
        <v>4439.3599999999997</v>
      </c>
      <c r="E44" s="164">
        <v>3736.3249999999998</v>
      </c>
      <c r="F44" s="164">
        <v>3833.2449999999999</v>
      </c>
      <c r="G44" s="164">
        <v>2664.0140000000001</v>
      </c>
      <c r="H44" s="164">
        <v>1754.463</v>
      </c>
      <c r="I44" s="164">
        <v>1754.463</v>
      </c>
      <c r="J44" s="164">
        <v>265.29599999999999</v>
      </c>
    </row>
    <row r="45" spans="1:10" ht="12" customHeight="1">
      <c r="A45" s="29"/>
      <c r="B45" s="106" t="s">
        <v>229</v>
      </c>
      <c r="C45" s="181">
        <v>0</v>
      </c>
      <c r="D45" s="181">
        <v>0</v>
      </c>
      <c r="E45" s="181">
        <v>0</v>
      </c>
      <c r="F45" s="181">
        <v>-72.944000000000003</v>
      </c>
      <c r="G45" s="181">
        <v>-55.81</v>
      </c>
      <c r="H45" s="181">
        <v>-33.067999999999998</v>
      </c>
      <c r="I45" s="181">
        <v>-33.067999999999998</v>
      </c>
      <c r="J45" s="181">
        <v>-2.3540000000000001</v>
      </c>
    </row>
    <row r="46" spans="1:10" ht="12" customHeight="1">
      <c r="A46" s="29"/>
      <c r="B46" s="29" t="s">
        <v>230</v>
      </c>
      <c r="C46" s="164">
        <v>170.023</v>
      </c>
      <c r="D46" s="164">
        <v>170.023</v>
      </c>
      <c r="E46" s="164">
        <v>0</v>
      </c>
      <c r="F46" s="164">
        <v>132.077</v>
      </c>
      <c r="G46" s="164">
        <v>121.584</v>
      </c>
      <c r="H46" s="164">
        <v>45.820999999999998</v>
      </c>
      <c r="I46" s="164">
        <v>35.920999999999999</v>
      </c>
      <c r="J46" s="164">
        <v>34.545000000000002</v>
      </c>
    </row>
    <row r="47" spans="1:10" ht="12" customHeight="1">
      <c r="A47" s="29"/>
      <c r="B47" s="106" t="s">
        <v>231</v>
      </c>
      <c r="C47" s="181">
        <v>587.21500000000003</v>
      </c>
      <c r="D47" s="181">
        <v>587.21500000000003</v>
      </c>
      <c r="E47" s="181">
        <v>598.23099999999999</v>
      </c>
      <c r="F47" s="181">
        <v>231.81</v>
      </c>
      <c r="G47" s="181">
        <v>182.45699999999999</v>
      </c>
      <c r="H47" s="181">
        <v>140.47900000000001</v>
      </c>
      <c r="I47" s="181">
        <v>98.593000000000004</v>
      </c>
      <c r="J47" s="181">
        <v>0</v>
      </c>
    </row>
    <row r="48" spans="1:10" ht="12" customHeight="1">
      <c r="A48" s="29"/>
      <c r="B48" s="29" t="s">
        <v>232</v>
      </c>
      <c r="C48" s="164">
        <v>-45.51</v>
      </c>
      <c r="D48" s="164">
        <v>-45.51</v>
      </c>
      <c r="E48" s="164">
        <v>-28.306999999999999</v>
      </c>
      <c r="F48" s="164">
        <v>-391.02499999999998</v>
      </c>
      <c r="G48" s="164">
        <v>-95.733000000000004</v>
      </c>
      <c r="H48" s="164">
        <v>-95.733000000000004</v>
      </c>
      <c r="I48" s="164">
        <v>-95.733000000000004</v>
      </c>
      <c r="J48" s="164">
        <v>0</v>
      </c>
    </row>
    <row r="49" spans="1:10" ht="12" customHeight="1">
      <c r="A49" s="29"/>
      <c r="B49" s="106" t="s">
        <v>233</v>
      </c>
      <c r="C49" s="181">
        <v>-84.277000000000001</v>
      </c>
      <c r="D49" s="181">
        <v>0</v>
      </c>
      <c r="E49" s="181">
        <v>0</v>
      </c>
      <c r="F49" s="181">
        <v>0</v>
      </c>
      <c r="G49" s="181">
        <v>0</v>
      </c>
      <c r="H49" s="181">
        <v>0</v>
      </c>
      <c r="I49" s="181">
        <v>0</v>
      </c>
      <c r="J49" s="181">
        <v>-1.9530000000000001</v>
      </c>
    </row>
    <row r="50" spans="1:10" ht="12" customHeight="1">
      <c r="A50" s="114"/>
      <c r="B50" s="77" t="s">
        <v>234</v>
      </c>
      <c r="C50" s="180">
        <f>SUM(C44:C49)</f>
        <v>5066.8109999999997</v>
      </c>
      <c r="D50" s="180">
        <f>SUM(D44:D49)</f>
        <v>5151.0879999999997</v>
      </c>
      <c r="E50" s="180">
        <f t="shared" ref="E50:J50" si="6">SUM(E44:E49)</f>
        <v>4306.2489999999998</v>
      </c>
      <c r="F50" s="180">
        <f t="shared" si="6"/>
        <v>3733.163</v>
      </c>
      <c r="G50" s="180">
        <f t="shared" si="6"/>
        <v>2816.5119999999997</v>
      </c>
      <c r="H50" s="180">
        <f t="shared" si="6"/>
        <v>1811.962</v>
      </c>
      <c r="I50" s="180">
        <f t="shared" si="6"/>
        <v>1760.1760000000002</v>
      </c>
      <c r="J50" s="180">
        <f t="shared" si="6"/>
        <v>295.53400000000005</v>
      </c>
    </row>
    <row r="51" spans="1:10" ht="12" customHeight="1">
      <c r="A51" s="29"/>
      <c r="B51" s="29" t="s">
        <v>235</v>
      </c>
      <c r="C51" s="164">
        <v>28.541</v>
      </c>
      <c r="D51" s="164">
        <v>28.277999999999999</v>
      </c>
      <c r="E51" s="164">
        <v>0</v>
      </c>
      <c r="F51" s="164">
        <v>111.869</v>
      </c>
      <c r="G51" s="164">
        <v>45.151000000000003</v>
      </c>
      <c r="H51" s="164">
        <v>43.576000000000001</v>
      </c>
      <c r="I51" s="164">
        <v>50.34</v>
      </c>
      <c r="J51" s="164">
        <v>74.212999999999994</v>
      </c>
    </row>
    <row r="52" spans="1:10" ht="12" customHeight="1">
      <c r="A52" s="114"/>
      <c r="B52" s="77" t="s">
        <v>236</v>
      </c>
      <c r="C52" s="180">
        <f>SUM(C50:C51)</f>
        <v>5095.3519999999999</v>
      </c>
      <c r="D52" s="180">
        <f>SUM(D50:D51)</f>
        <v>5179.366</v>
      </c>
      <c r="E52" s="180">
        <f>SUM(E50:E51)</f>
        <v>4306.2489999999998</v>
      </c>
      <c r="F52" s="180">
        <f t="shared" ref="F52:J52" si="7">SUM(F50:F51)</f>
        <v>3845.0320000000002</v>
      </c>
      <c r="G52" s="180">
        <f t="shared" si="7"/>
        <v>2861.6629999999996</v>
      </c>
      <c r="H52" s="180">
        <f t="shared" si="7"/>
        <v>1855.538</v>
      </c>
      <c r="I52" s="180">
        <f t="shared" si="7"/>
        <v>1810.5160000000001</v>
      </c>
      <c r="J52" s="180">
        <f t="shared" si="7"/>
        <v>369.74700000000007</v>
      </c>
    </row>
    <row r="53" spans="1:10" ht="12" customHeight="1">
      <c r="B53" s="99"/>
      <c r="C53" s="182"/>
      <c r="D53" s="182"/>
      <c r="E53" s="182"/>
      <c r="F53" s="182"/>
      <c r="G53" s="182"/>
      <c r="H53" s="182"/>
      <c r="I53" s="182"/>
      <c r="J53" s="182"/>
    </row>
    <row r="54" spans="1:10" ht="12" customHeight="1">
      <c r="B54" s="26" t="s">
        <v>237</v>
      </c>
      <c r="C54" s="183">
        <f>SUM(C52,C41)</f>
        <v>16825.308000000001</v>
      </c>
      <c r="D54" s="183">
        <f>SUM(D52,D41)</f>
        <v>16877.601000000002</v>
      </c>
      <c r="E54" s="183">
        <f t="shared" ref="E54:J54" si="8">SUM(E52,E41)</f>
        <v>12663.927</v>
      </c>
      <c r="F54" s="183">
        <f t="shared" si="8"/>
        <v>10578.345000000001</v>
      </c>
      <c r="G54" s="183">
        <f t="shared" si="8"/>
        <v>7262.4709999999995</v>
      </c>
      <c r="H54" s="183">
        <f t="shared" si="8"/>
        <v>4105.1939999999995</v>
      </c>
      <c r="I54" s="183">
        <f t="shared" si="8"/>
        <v>3905.7720000000004</v>
      </c>
      <c r="J54" s="183">
        <f t="shared" si="8"/>
        <v>773.60699999999997</v>
      </c>
    </row>
    <row r="55" spans="1:10" ht="12" customHeight="1">
      <c r="B55" s="83"/>
      <c r="C55" s="117"/>
      <c r="D55" s="117"/>
      <c r="E55" s="117"/>
      <c r="F55" s="117"/>
      <c r="G55" s="117"/>
      <c r="H55" s="117"/>
      <c r="I55" s="117"/>
      <c r="J55" s="117"/>
    </row>
    <row r="56" spans="1:10" ht="12" hidden="1" customHeight="1">
      <c r="C56" s="83"/>
      <c r="D56" s="83"/>
      <c r="E56" s="83"/>
      <c r="F56" s="83"/>
      <c r="G56" s="83"/>
      <c r="H56" s="83"/>
      <c r="I56" s="126"/>
      <c r="J56" s="125"/>
    </row>
  </sheetData>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E42B-17D6-411D-92BB-3C0EC1792893}">
  <sheetPr>
    <tabColor rgb="FF26395F"/>
  </sheetPr>
  <dimension ref="A1:V26"/>
  <sheetViews>
    <sheetView showGridLines="0" zoomScaleNormal="100" workbookViewId="0"/>
  </sheetViews>
  <sheetFormatPr defaultColWidth="0" defaultRowHeight="12" customHeight="1" zeroHeight="1"/>
  <cols>
    <col min="1" max="1" width="5.453125" customWidth="1"/>
    <col min="2" max="2" width="22" customWidth="1"/>
    <col min="3" max="4" width="10.08984375" customWidth="1"/>
    <col min="5" max="5" width="0.7265625" customWidth="1"/>
    <col min="6" max="7" width="10.08984375" customWidth="1"/>
    <col min="8" max="8" width="4.7265625" customWidth="1"/>
    <col min="9" max="10" width="10.08984375" hidden="1" customWidth="1"/>
    <col min="11" max="11" width="0.7265625" hidden="1" customWidth="1"/>
    <col min="12" max="13" width="10.08984375" hidden="1" customWidth="1"/>
    <col min="14" max="14" width="4.7265625" hidden="1" customWidth="1"/>
    <col min="15" max="22" width="0" hidden="1" customWidth="1"/>
    <col min="23" max="16384" width="8.7265625" hidden="1"/>
  </cols>
  <sheetData>
    <row r="1" spans="2:16" ht="12" customHeight="1"/>
    <row r="2" spans="2:16" ht="12" customHeight="1"/>
    <row r="3" spans="2:16" ht="12" customHeight="1">
      <c r="F3" s="202"/>
    </row>
    <row r="4" spans="2:16" ht="12" customHeight="1"/>
    <row r="5" spans="2:16" ht="12" customHeight="1"/>
    <row r="6" spans="2:16" s="7" customFormat="1" ht="12" customHeight="1">
      <c r="B6" s="142" t="s">
        <v>251</v>
      </c>
      <c r="C6" s="82"/>
      <c r="D6" s="82"/>
      <c r="E6" s="82"/>
      <c r="F6" s="82"/>
      <c r="G6" s="82"/>
      <c r="H6"/>
      <c r="I6"/>
      <c r="J6"/>
      <c r="K6"/>
      <c r="L6"/>
      <c r="M6"/>
      <c r="N6"/>
      <c r="O6"/>
      <c r="P6"/>
    </row>
    <row r="7" spans="2:16" ht="12" customHeight="1"/>
    <row r="8" spans="2:16" ht="12" customHeight="1">
      <c r="B8" s="185"/>
      <c r="C8" s="323" t="s">
        <v>97</v>
      </c>
      <c r="D8" s="323"/>
      <c r="E8" s="323"/>
      <c r="F8" s="323"/>
      <c r="G8" s="323"/>
    </row>
    <row r="9" spans="2:16" ht="12" customHeight="1">
      <c r="B9" s="185"/>
      <c r="C9" s="324" t="s">
        <v>694</v>
      </c>
      <c r="D9" s="324"/>
      <c r="E9" s="186"/>
      <c r="F9" s="324" t="s">
        <v>693</v>
      </c>
      <c r="G9" s="324"/>
    </row>
    <row r="10" spans="2:16" ht="12" customHeight="1">
      <c r="B10" s="187"/>
      <c r="C10" s="188" t="s">
        <v>243</v>
      </c>
      <c r="D10" s="188" t="s">
        <v>244</v>
      </c>
      <c r="E10" s="188"/>
      <c r="F10" s="188" t="s">
        <v>243</v>
      </c>
      <c r="G10" s="188" t="s">
        <v>244</v>
      </c>
    </row>
    <row r="11" spans="2:16" ht="12" customHeight="1">
      <c r="B11" s="106" t="s">
        <v>246</v>
      </c>
      <c r="C11" s="193"/>
      <c r="D11" s="204"/>
      <c r="E11" s="204"/>
      <c r="F11" s="193"/>
      <c r="G11" s="204"/>
    </row>
    <row r="12" spans="2:16" ht="12" customHeight="1">
      <c r="B12" s="95" t="s">
        <v>263</v>
      </c>
      <c r="C12" s="194">
        <v>123027</v>
      </c>
      <c r="D12" s="194">
        <v>500154.68361643906</v>
      </c>
      <c r="E12" s="205"/>
      <c r="F12" s="194">
        <v>56871</v>
      </c>
      <c r="G12" s="194">
        <v>363422.90300000005</v>
      </c>
    </row>
    <row r="13" spans="2:16" ht="12" customHeight="1">
      <c r="B13" s="106" t="s">
        <v>264</v>
      </c>
      <c r="C13" s="193">
        <v>2595</v>
      </c>
      <c r="D13" s="193">
        <v>15439.5</v>
      </c>
      <c r="E13" s="206"/>
      <c r="F13" s="193">
        <v>0</v>
      </c>
      <c r="G13" s="193">
        <v>15439.5</v>
      </c>
    </row>
    <row r="14" spans="2:16" ht="12" customHeight="1">
      <c r="B14" s="95" t="s">
        <v>265</v>
      </c>
      <c r="C14" s="194">
        <v>-28918</v>
      </c>
      <c r="D14" s="194"/>
      <c r="E14" s="205"/>
      <c r="F14" s="194">
        <v>914</v>
      </c>
      <c r="G14" s="194">
        <v>0</v>
      </c>
    </row>
    <row r="15" spans="2:16" ht="12" customHeight="1">
      <c r="B15" s="106" t="s">
        <v>266</v>
      </c>
      <c r="C15" s="193">
        <v>78102</v>
      </c>
      <c r="D15" s="193">
        <v>328938</v>
      </c>
      <c r="E15" s="207"/>
      <c r="F15" s="193">
        <v>73628</v>
      </c>
      <c r="G15" s="193">
        <v>328938</v>
      </c>
    </row>
    <row r="16" spans="2:16" ht="12" customHeight="1">
      <c r="B16" s="95" t="s">
        <v>247</v>
      </c>
      <c r="C16" s="194">
        <v>444295</v>
      </c>
      <c r="D16" s="194">
        <v>2467923.1100000013</v>
      </c>
      <c r="E16" s="205"/>
      <c r="F16" s="194">
        <v>417643</v>
      </c>
      <c r="G16" s="194">
        <v>1165786.4827040089</v>
      </c>
    </row>
    <row r="17" spans="2:13" ht="12" customHeight="1">
      <c r="B17" s="106" t="s">
        <v>248</v>
      </c>
      <c r="C17" s="193">
        <v>20120</v>
      </c>
      <c r="D17" s="189"/>
      <c r="E17" s="207">
        <v>0</v>
      </c>
      <c r="F17" s="193">
        <v>20351</v>
      </c>
      <c r="G17" s="189"/>
    </row>
    <row r="18" spans="2:13" ht="12" customHeight="1">
      <c r="B18" s="29" t="s">
        <v>267</v>
      </c>
      <c r="C18" s="194">
        <v>220</v>
      </c>
      <c r="D18" s="203"/>
      <c r="E18" s="203">
        <v>0</v>
      </c>
      <c r="F18" s="194"/>
      <c r="G18" s="203">
        <v>0</v>
      </c>
    </row>
    <row r="19" spans="2:13" ht="12" customHeight="1">
      <c r="B19" s="106" t="s">
        <v>249</v>
      </c>
      <c r="C19" s="193">
        <v>12015</v>
      </c>
      <c r="D19" s="189"/>
      <c r="E19" s="189"/>
      <c r="F19" s="193">
        <v>15116</v>
      </c>
      <c r="G19" s="189"/>
    </row>
    <row r="20" spans="2:13" ht="12" customHeight="1">
      <c r="B20" s="29" t="s">
        <v>718</v>
      </c>
      <c r="C20" s="313"/>
      <c r="D20" s="203"/>
      <c r="E20" s="203"/>
      <c r="F20" s="312"/>
      <c r="G20" s="203"/>
    </row>
    <row r="21" spans="2:13" ht="12" customHeight="1">
      <c r="B21" s="106" t="s">
        <v>719</v>
      </c>
      <c r="C21" s="193">
        <v>-49119.51758</v>
      </c>
      <c r="D21" s="189"/>
      <c r="E21" s="189">
        <v>0</v>
      </c>
      <c r="F21" s="193">
        <v>-43529.59736</v>
      </c>
      <c r="G21" s="189"/>
    </row>
    <row r="22" spans="2:13" ht="12" customHeight="1">
      <c r="B22" s="29" t="s">
        <v>720</v>
      </c>
      <c r="C22" s="203">
        <v>-19005</v>
      </c>
      <c r="D22" s="203"/>
      <c r="E22" s="203">
        <v>0</v>
      </c>
      <c r="F22" s="312">
        <v>-5578.9208799999997</v>
      </c>
      <c r="G22" s="203"/>
    </row>
    <row r="23" spans="2:13" ht="12" customHeight="1">
      <c r="B23" s="106" t="s">
        <v>245</v>
      </c>
      <c r="C23" s="193"/>
      <c r="D23" s="189"/>
      <c r="E23" s="189"/>
      <c r="F23" s="193">
        <v>-1498</v>
      </c>
      <c r="G23" s="189"/>
    </row>
    <row r="24" spans="2:13" ht="12" customHeight="1">
      <c r="B24" s="190" t="s">
        <v>21</v>
      </c>
      <c r="C24" s="191">
        <f>SUM(C12:C23)</f>
        <v>583331.48242000001</v>
      </c>
      <c r="D24" s="191">
        <f>SUM(D12:D23)</f>
        <v>3312455.2936164401</v>
      </c>
      <c r="E24" s="191"/>
      <c r="F24" s="191">
        <f>SUM(F12:F23)</f>
        <v>533916.48176</v>
      </c>
      <c r="G24" s="191">
        <f>SUM(G12:G23)</f>
        <v>1873586.8857040089</v>
      </c>
    </row>
    <row r="25" spans="2:13" ht="12" customHeight="1">
      <c r="B25" s="322"/>
      <c r="C25" s="322"/>
      <c r="D25" s="322"/>
      <c r="E25" s="322"/>
      <c r="F25" s="322"/>
      <c r="G25" s="322"/>
      <c r="H25" s="322"/>
      <c r="I25" s="322"/>
      <c r="J25" s="322"/>
      <c r="K25" s="95"/>
      <c r="L25" s="192"/>
      <c r="M25" s="95"/>
    </row>
    <row r="26" spans="2:13" ht="12" hidden="1" customHeight="1">
      <c r="B26" s="95"/>
      <c r="C26" s="95"/>
      <c r="D26" s="95"/>
      <c r="E26" s="95"/>
      <c r="F26" s="95"/>
      <c r="G26" s="95"/>
      <c r="H26" s="95"/>
      <c r="I26" s="95"/>
      <c r="J26" s="95"/>
      <c r="K26" s="95"/>
      <c r="L26" s="95"/>
      <c r="M26" s="95"/>
    </row>
  </sheetData>
  <mergeCells count="4">
    <mergeCell ref="B25:J25"/>
    <mergeCell ref="C8:G8"/>
    <mergeCell ref="C9:D9"/>
    <mergeCell ref="F9:G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16FE-C838-4F53-8C77-81DDA4928EBE}">
  <sheetPr>
    <tabColor rgb="FF26395F"/>
  </sheetPr>
  <dimension ref="A1:N20"/>
  <sheetViews>
    <sheetView showGridLines="0" zoomScaleNormal="100" workbookViewId="0"/>
  </sheetViews>
  <sheetFormatPr defaultColWidth="0" defaultRowHeight="0" customHeight="1" zeroHeight="1"/>
  <cols>
    <col min="1" max="1" width="5.453125" style="144" customWidth="1"/>
    <col min="2" max="2" width="4.1796875" style="174" customWidth="1"/>
    <col min="3" max="3" width="19.1796875" style="174" customWidth="1"/>
    <col min="4" max="4" width="29.453125" style="174" customWidth="1"/>
    <col min="5" max="5" width="11.453125" style="144" customWidth="1"/>
    <col min="6" max="6" width="9.453125" style="144" customWidth="1"/>
    <col min="7" max="7" width="10.81640625" style="144" customWidth="1"/>
    <col min="8" max="8" width="11.81640625" style="144" customWidth="1"/>
    <col min="9" max="10" width="13.453125" style="144" customWidth="1"/>
    <col min="11" max="11" width="4.7265625" style="144" customWidth="1"/>
    <col min="12" max="14" width="0" style="144" hidden="1" customWidth="1"/>
    <col min="15" max="16384" width="8.81640625" style="144" hidden="1"/>
  </cols>
  <sheetData>
    <row r="1" spans="2:12" ht="12" customHeight="1"/>
    <row r="2" spans="2:12" ht="12" customHeight="1"/>
    <row r="3" spans="2:12" ht="12" customHeight="1"/>
    <row r="4" spans="2:12" ht="12" customHeight="1"/>
    <row r="5" spans="2:12" ht="12" customHeight="1"/>
    <row r="6" spans="2:12" ht="45.65" customHeight="1">
      <c r="B6" s="22" t="s">
        <v>2</v>
      </c>
      <c r="C6" s="22" t="s">
        <v>3</v>
      </c>
      <c r="D6" s="22" t="s">
        <v>4</v>
      </c>
      <c r="E6" s="22" t="s">
        <v>5</v>
      </c>
      <c r="F6" s="22" t="s">
        <v>6</v>
      </c>
      <c r="G6" s="22" t="s">
        <v>7</v>
      </c>
      <c r="H6" s="22" t="s">
        <v>8</v>
      </c>
      <c r="I6" s="22" t="s">
        <v>631</v>
      </c>
      <c r="J6" s="46" t="s">
        <v>283</v>
      </c>
    </row>
    <row r="7" spans="2:12" ht="12" customHeight="1">
      <c r="B7" s="47">
        <v>1</v>
      </c>
      <c r="C7" s="47" t="s">
        <v>9</v>
      </c>
      <c r="D7" s="18" t="s">
        <v>10</v>
      </c>
      <c r="E7" s="19" t="s">
        <v>11</v>
      </c>
      <c r="F7" s="19" t="s">
        <v>252</v>
      </c>
      <c r="G7" s="20">
        <v>1</v>
      </c>
      <c r="H7" s="18" t="s">
        <v>608</v>
      </c>
      <c r="I7" s="34" t="s">
        <v>611</v>
      </c>
      <c r="J7" s="34" t="s">
        <v>284</v>
      </c>
    </row>
    <row r="8" spans="2:12" ht="24">
      <c r="B8" s="53">
        <v>2</v>
      </c>
      <c r="C8" s="53" t="s">
        <v>632</v>
      </c>
      <c r="D8" s="54" t="s">
        <v>615</v>
      </c>
      <c r="E8" s="55" t="s">
        <v>11</v>
      </c>
      <c r="F8" s="91" t="s">
        <v>633</v>
      </c>
      <c r="G8" s="54" t="s">
        <v>13</v>
      </c>
      <c r="H8" s="129" t="s">
        <v>634</v>
      </c>
      <c r="I8" s="134" t="s">
        <v>635</v>
      </c>
      <c r="J8" s="134" t="s">
        <v>285</v>
      </c>
    </row>
    <row r="9" spans="2:12" ht="24">
      <c r="B9" s="47">
        <v>3</v>
      </c>
      <c r="C9" s="47" t="s">
        <v>14</v>
      </c>
      <c r="D9" s="18" t="s">
        <v>15</v>
      </c>
      <c r="E9" s="19" t="s">
        <v>16</v>
      </c>
      <c r="F9" s="35" t="s">
        <v>636</v>
      </c>
      <c r="G9" s="18" t="s">
        <v>13</v>
      </c>
      <c r="H9" s="128" t="s">
        <v>637</v>
      </c>
      <c r="I9" s="135" t="s">
        <v>638</v>
      </c>
      <c r="J9" s="135" t="s">
        <v>286</v>
      </c>
    </row>
    <row r="10" spans="2:12" ht="12">
      <c r="B10" s="53">
        <v>4</v>
      </c>
      <c r="C10" s="53" t="s">
        <v>17</v>
      </c>
      <c r="D10" s="54" t="s">
        <v>18</v>
      </c>
      <c r="E10" s="61" t="s">
        <v>11</v>
      </c>
      <c r="F10" s="55" t="s">
        <v>606</v>
      </c>
      <c r="G10" s="57">
        <v>1</v>
      </c>
      <c r="H10" s="54" t="s">
        <v>609</v>
      </c>
      <c r="I10" s="56" t="s">
        <v>612</v>
      </c>
      <c r="J10" s="56" t="s">
        <v>287</v>
      </c>
    </row>
    <row r="11" spans="2:12" ht="12" customHeight="1">
      <c r="B11" s="47">
        <v>5</v>
      </c>
      <c r="C11" s="47" t="s">
        <v>639</v>
      </c>
      <c r="D11" s="18" t="s">
        <v>696</v>
      </c>
      <c r="E11" s="177" t="s">
        <v>11</v>
      </c>
      <c r="F11" s="19" t="s">
        <v>607</v>
      </c>
      <c r="G11" s="20">
        <v>1</v>
      </c>
      <c r="H11" s="18" t="s">
        <v>610</v>
      </c>
      <c r="I11" s="34" t="s">
        <v>281</v>
      </c>
      <c r="J11" s="34" t="s">
        <v>282</v>
      </c>
    </row>
    <row r="12" spans="2:12" ht="12">
      <c r="B12" s="53">
        <v>6</v>
      </c>
      <c r="C12" s="53" t="s">
        <v>19</v>
      </c>
      <c r="D12" s="54" t="s">
        <v>20</v>
      </c>
      <c r="E12" s="61" t="s">
        <v>20</v>
      </c>
      <c r="F12" s="55" t="s">
        <v>20</v>
      </c>
      <c r="G12" s="57">
        <v>1</v>
      </c>
      <c r="H12" s="54" t="s">
        <v>20</v>
      </c>
      <c r="I12" s="56" t="s">
        <v>20</v>
      </c>
      <c r="J12" s="56" t="s">
        <v>288</v>
      </c>
    </row>
    <row r="13" spans="2:12" ht="12">
      <c r="B13" s="49"/>
      <c r="C13" s="48" t="s">
        <v>20</v>
      </c>
      <c r="D13" s="48" t="s">
        <v>21</v>
      </c>
      <c r="E13" s="51"/>
      <c r="F13" s="52" t="s">
        <v>613</v>
      </c>
      <c r="G13" s="48" t="s">
        <v>20</v>
      </c>
      <c r="H13" s="48" t="s">
        <v>614</v>
      </c>
      <c r="I13" s="50" t="s">
        <v>623</v>
      </c>
      <c r="J13" s="50" t="s">
        <v>289</v>
      </c>
    </row>
    <row r="14" spans="2:12" ht="12">
      <c r="B14" s="137" t="s">
        <v>22</v>
      </c>
      <c r="C14" s="137"/>
      <c r="D14" s="8"/>
      <c r="F14" s="148"/>
      <c r="L14" s="175"/>
    </row>
    <row r="15" spans="2:12" ht="12">
      <c r="B15" s="137" t="s">
        <v>627</v>
      </c>
      <c r="C15" s="137"/>
      <c r="D15" s="8"/>
      <c r="F15" s="148"/>
      <c r="L15" s="175"/>
    </row>
    <row r="16" spans="2:12" ht="12">
      <c r="B16" s="137" t="s">
        <v>628</v>
      </c>
      <c r="C16" s="137"/>
      <c r="D16" s="8"/>
      <c r="F16" s="148"/>
      <c r="L16" s="175"/>
    </row>
    <row r="17" spans="2:14" ht="12">
      <c r="B17" s="137" t="s">
        <v>629</v>
      </c>
      <c r="C17" s="137"/>
      <c r="D17" s="8"/>
      <c r="N17" s="176"/>
    </row>
    <row r="18" spans="2:14" ht="12">
      <c r="B18" s="137" t="s">
        <v>268</v>
      </c>
      <c r="C18" s="137"/>
      <c r="D18" s="8"/>
      <c r="N18" s="176"/>
    </row>
    <row r="19" spans="2:14" ht="12" customHeight="1">
      <c r="B19" s="137" t="s">
        <v>630</v>
      </c>
      <c r="I19" s="149"/>
    </row>
    <row r="20" spans="2:14" ht="12" customHeight="1">
      <c r="I20" s="149"/>
    </row>
  </sheetData>
  <pageMargins left="0.511811024" right="0.511811024" top="0.78740157499999996" bottom="0.78740157499999996" header="0.31496062000000002" footer="0.31496062000000002"/>
  <pageSetup orientation="portrait" r:id="rId1"/>
  <ignoredErrors>
    <ignoredError sqref="F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1845-C290-44C4-8BEA-D3BB12CC1F3B}">
  <sheetPr>
    <tabColor rgb="FF26395F"/>
  </sheetPr>
  <dimension ref="A1:Q27"/>
  <sheetViews>
    <sheetView showGridLines="0" zoomScaleNormal="100" workbookViewId="0"/>
  </sheetViews>
  <sheetFormatPr defaultColWidth="0" defaultRowHeight="0" customHeight="1" zeroHeight="1"/>
  <cols>
    <col min="1" max="1" width="5.453125" style="144" customWidth="1"/>
    <col min="2" max="7" width="19.1796875" style="174" customWidth="1"/>
    <col min="8" max="10" width="19.1796875" style="144" customWidth="1"/>
    <col min="11" max="11" width="4.7265625" style="144" customWidth="1"/>
    <col min="12" max="17" width="0" style="144" hidden="1" customWidth="1"/>
    <col min="18" max="16384" width="8.81640625" style="144" hidden="1"/>
  </cols>
  <sheetData>
    <row r="1" spans="2:11" ht="12" customHeight="1"/>
    <row r="2" spans="2:11" ht="12" customHeight="1"/>
    <row r="3" spans="2:11" ht="12" customHeight="1"/>
    <row r="4" spans="2:11" ht="12" customHeight="1"/>
    <row r="5" spans="2:11" ht="12" customHeight="1"/>
    <row r="6" spans="2:11" ht="45.65" customHeight="1">
      <c r="B6" s="62"/>
      <c r="C6" s="63" t="s">
        <v>640</v>
      </c>
      <c r="D6" s="63" t="s">
        <v>23</v>
      </c>
      <c r="E6" s="63" t="s">
        <v>255</v>
      </c>
      <c r="F6" s="127" t="s">
        <v>240</v>
      </c>
      <c r="G6" s="127" t="s">
        <v>616</v>
      </c>
      <c r="H6" s="64" t="s">
        <v>24</v>
      </c>
      <c r="I6" s="64" t="s">
        <v>25</v>
      </c>
      <c r="J6" s="65" t="s">
        <v>21</v>
      </c>
    </row>
    <row r="7" spans="2:11" ht="29.5" customHeight="1">
      <c r="B7" s="66" t="s">
        <v>26</v>
      </c>
      <c r="C7" s="18" t="s">
        <v>27</v>
      </c>
      <c r="D7" s="18" t="s">
        <v>28</v>
      </c>
      <c r="E7" s="18" t="s">
        <v>29</v>
      </c>
      <c r="F7" s="18" t="s">
        <v>29</v>
      </c>
      <c r="G7" s="18" t="s">
        <v>30</v>
      </c>
      <c r="H7" s="20" t="s">
        <v>31</v>
      </c>
      <c r="I7" s="18" t="s">
        <v>32</v>
      </c>
      <c r="J7" s="67" t="s">
        <v>33</v>
      </c>
      <c r="K7" s="137"/>
    </row>
    <row r="8" spans="2:11" ht="29.5" customHeight="1">
      <c r="B8" s="68" t="s">
        <v>259</v>
      </c>
      <c r="C8" s="58" t="s">
        <v>253</v>
      </c>
      <c r="D8" s="58" t="s">
        <v>254</v>
      </c>
      <c r="E8" s="58" t="s">
        <v>256</v>
      </c>
      <c r="F8" s="58" t="s">
        <v>256</v>
      </c>
      <c r="G8" s="58" t="s">
        <v>34</v>
      </c>
      <c r="H8" s="58" t="s">
        <v>35</v>
      </c>
      <c r="I8" s="58" t="s">
        <v>36</v>
      </c>
      <c r="J8" s="69" t="s">
        <v>20</v>
      </c>
      <c r="K8" s="137"/>
    </row>
    <row r="9" spans="2:11" ht="29.5" customHeight="1">
      <c r="B9" s="66" t="s">
        <v>37</v>
      </c>
      <c r="C9" s="18" t="s">
        <v>38</v>
      </c>
      <c r="D9" s="18" t="s">
        <v>39</v>
      </c>
      <c r="E9" s="18" t="s">
        <v>257</v>
      </c>
      <c r="F9" s="128" t="s">
        <v>20</v>
      </c>
      <c r="G9" s="128" t="s">
        <v>20</v>
      </c>
      <c r="H9" s="20" t="s">
        <v>20</v>
      </c>
      <c r="I9" s="18" t="s">
        <v>20</v>
      </c>
      <c r="J9" s="67" t="s">
        <v>20</v>
      </c>
      <c r="K9" s="137"/>
    </row>
    <row r="10" spans="2:11" ht="29.5" customHeight="1">
      <c r="B10" s="68" t="s">
        <v>40</v>
      </c>
      <c r="C10" s="54" t="s">
        <v>290</v>
      </c>
      <c r="D10" s="54" t="s">
        <v>41</v>
      </c>
      <c r="E10" s="54" t="s">
        <v>258</v>
      </c>
      <c r="F10" s="129" t="s">
        <v>20</v>
      </c>
      <c r="G10" s="129" t="s">
        <v>20</v>
      </c>
      <c r="H10" s="57" t="s">
        <v>20</v>
      </c>
      <c r="I10" s="54" t="s">
        <v>20</v>
      </c>
      <c r="J10" s="70" t="s">
        <v>20</v>
      </c>
      <c r="K10" s="137"/>
    </row>
    <row r="11" spans="2:11" ht="29.5" customHeight="1">
      <c r="B11" s="66" t="s">
        <v>42</v>
      </c>
      <c r="C11" s="18" t="s">
        <v>43</v>
      </c>
      <c r="D11" s="18" t="s">
        <v>43</v>
      </c>
      <c r="E11" s="18" t="s">
        <v>43</v>
      </c>
      <c r="F11" s="18" t="s">
        <v>43</v>
      </c>
      <c r="G11" s="18" t="s">
        <v>43</v>
      </c>
      <c r="H11" s="18" t="s">
        <v>43</v>
      </c>
      <c r="I11" s="18" t="s">
        <v>43</v>
      </c>
      <c r="J11" s="71" t="s">
        <v>43</v>
      </c>
      <c r="K11" s="137"/>
    </row>
    <row r="12" spans="2:11" ht="29.5" customHeight="1">
      <c r="B12" s="68" t="s">
        <v>44</v>
      </c>
      <c r="C12" s="54" t="s">
        <v>291</v>
      </c>
      <c r="D12" s="54" t="s">
        <v>45</v>
      </c>
      <c r="E12" s="54" t="s">
        <v>46</v>
      </c>
      <c r="F12" s="54" t="s">
        <v>46</v>
      </c>
      <c r="G12" s="54" t="s">
        <v>293</v>
      </c>
      <c r="H12" s="54" t="s">
        <v>47</v>
      </c>
      <c r="I12" s="54" t="s">
        <v>47</v>
      </c>
      <c r="J12" s="72" t="s">
        <v>47</v>
      </c>
      <c r="K12" s="137"/>
    </row>
    <row r="13" spans="2:11" ht="29.5" customHeight="1">
      <c r="B13" s="66" t="s">
        <v>48</v>
      </c>
      <c r="C13" s="18" t="s">
        <v>49</v>
      </c>
      <c r="D13" s="18" t="s">
        <v>49</v>
      </c>
      <c r="E13" s="18" t="s">
        <v>46</v>
      </c>
      <c r="F13" s="18" t="s">
        <v>46</v>
      </c>
      <c r="G13" s="18" t="s">
        <v>50</v>
      </c>
      <c r="H13" s="19" t="s">
        <v>51</v>
      </c>
      <c r="I13" s="19" t="s">
        <v>52</v>
      </c>
      <c r="J13" s="67" t="s">
        <v>20</v>
      </c>
      <c r="K13" s="137"/>
    </row>
    <row r="14" spans="2:11" ht="29.5" customHeight="1">
      <c r="B14" s="68" t="s">
        <v>53</v>
      </c>
      <c r="C14" s="54" t="s">
        <v>54</v>
      </c>
      <c r="D14" s="54" t="s">
        <v>54</v>
      </c>
      <c r="E14" s="54" t="s">
        <v>46</v>
      </c>
      <c r="F14" s="54" t="s">
        <v>46</v>
      </c>
      <c r="G14" s="54" t="s">
        <v>54</v>
      </c>
      <c r="H14" s="54" t="s">
        <v>54</v>
      </c>
      <c r="I14" s="54" t="s">
        <v>54</v>
      </c>
      <c r="J14" s="72" t="s">
        <v>54</v>
      </c>
      <c r="K14" s="137"/>
    </row>
    <row r="15" spans="2:11" ht="29.5" customHeight="1">
      <c r="B15" s="66" t="s">
        <v>55</v>
      </c>
      <c r="C15" s="59" t="s">
        <v>56</v>
      </c>
      <c r="D15" s="59" t="s">
        <v>56</v>
      </c>
      <c r="E15" s="59" t="s">
        <v>292</v>
      </c>
      <c r="F15" s="59" t="s">
        <v>56</v>
      </c>
      <c r="G15" s="130" t="s">
        <v>20</v>
      </c>
      <c r="H15" s="59" t="s">
        <v>20</v>
      </c>
      <c r="I15" s="59" t="s">
        <v>20</v>
      </c>
      <c r="J15" s="73" t="s">
        <v>20</v>
      </c>
      <c r="K15" s="137"/>
    </row>
    <row r="16" spans="2:11" ht="29.5" customHeight="1">
      <c r="B16" s="68" t="s">
        <v>269</v>
      </c>
      <c r="C16" s="57">
        <v>1</v>
      </c>
      <c r="D16" s="57">
        <v>1</v>
      </c>
      <c r="E16" s="57">
        <v>1</v>
      </c>
      <c r="F16" s="57">
        <v>1</v>
      </c>
      <c r="G16" s="57">
        <v>1</v>
      </c>
      <c r="H16" s="57">
        <v>1</v>
      </c>
      <c r="I16" s="57">
        <v>1</v>
      </c>
      <c r="J16" s="70" t="s">
        <v>20</v>
      </c>
      <c r="K16" s="137"/>
    </row>
    <row r="17" spans="2:14" ht="29.5" customHeight="1">
      <c r="B17" s="66" t="s">
        <v>270</v>
      </c>
      <c r="C17" s="59" t="s">
        <v>57</v>
      </c>
      <c r="D17" s="59" t="s">
        <v>58</v>
      </c>
      <c r="E17" s="59" t="s">
        <v>296</v>
      </c>
      <c r="F17" s="130" t="s">
        <v>20</v>
      </c>
      <c r="G17" s="130" t="s">
        <v>20</v>
      </c>
      <c r="H17" s="60" t="s">
        <v>20</v>
      </c>
      <c r="I17" s="60" t="s">
        <v>20</v>
      </c>
      <c r="J17" s="74" t="s">
        <v>20</v>
      </c>
      <c r="K17" s="137"/>
    </row>
    <row r="18" spans="2:14" ht="29.5" customHeight="1">
      <c r="B18" s="280" t="s">
        <v>271</v>
      </c>
      <c r="C18" s="281" t="s">
        <v>641</v>
      </c>
      <c r="D18" s="281" t="s">
        <v>642</v>
      </c>
      <c r="E18" s="281" t="s">
        <v>643</v>
      </c>
      <c r="F18" s="282" t="s">
        <v>20</v>
      </c>
      <c r="G18" s="282" t="s">
        <v>20</v>
      </c>
      <c r="H18" s="283" t="s">
        <v>20</v>
      </c>
      <c r="I18" s="283" t="s">
        <v>20</v>
      </c>
      <c r="J18" s="284" t="s">
        <v>20</v>
      </c>
      <c r="K18" s="137"/>
    </row>
    <row r="19" spans="2:14" ht="55" customHeight="1">
      <c r="B19" s="66" t="s">
        <v>59</v>
      </c>
      <c r="C19" s="18" t="s">
        <v>238</v>
      </c>
      <c r="D19" s="18" t="s">
        <v>239</v>
      </c>
      <c r="E19" s="18" t="s">
        <v>60</v>
      </c>
      <c r="F19" s="128" t="s">
        <v>20</v>
      </c>
      <c r="G19" s="128" t="s">
        <v>20</v>
      </c>
      <c r="H19" s="177" t="s">
        <v>20</v>
      </c>
      <c r="I19" s="177" t="s">
        <v>20</v>
      </c>
      <c r="J19" s="285" t="s">
        <v>20</v>
      </c>
      <c r="K19" s="137"/>
    </row>
    <row r="20" spans="2:14" ht="29.5" customHeight="1">
      <c r="B20" s="286" t="s">
        <v>295</v>
      </c>
      <c r="C20" s="287" t="s">
        <v>61</v>
      </c>
      <c r="D20" s="287" t="s">
        <v>62</v>
      </c>
      <c r="E20" s="287" t="s">
        <v>262</v>
      </c>
      <c r="F20" s="288" t="s">
        <v>20</v>
      </c>
      <c r="G20" s="288" t="s">
        <v>20</v>
      </c>
      <c r="H20" s="289" t="s">
        <v>20</v>
      </c>
      <c r="I20" s="289" t="s">
        <v>20</v>
      </c>
      <c r="J20" s="290" t="s">
        <v>20</v>
      </c>
      <c r="L20" s="175"/>
    </row>
    <row r="21" spans="2:14" ht="12">
      <c r="B21" s="137" t="s">
        <v>63</v>
      </c>
      <c r="C21" s="137"/>
      <c r="D21" s="8"/>
      <c r="E21" s="8"/>
      <c r="F21" s="8"/>
      <c r="G21" s="8"/>
      <c r="N21" s="176"/>
    </row>
    <row r="22" spans="2:14" ht="12">
      <c r="B22" s="137" t="s">
        <v>64</v>
      </c>
      <c r="C22" s="137"/>
      <c r="D22" s="8"/>
      <c r="E22" s="8"/>
      <c r="F22" s="8"/>
      <c r="G22" s="8"/>
      <c r="N22" s="176"/>
    </row>
    <row r="23" spans="2:14" ht="12" customHeight="1">
      <c r="B23" s="137" t="s">
        <v>644</v>
      </c>
    </row>
    <row r="24" spans="2:14" ht="12" customHeight="1">
      <c r="B24" s="137" t="s">
        <v>294</v>
      </c>
    </row>
    <row r="25" spans="2:14" ht="12" customHeight="1">
      <c r="B25" s="137" t="s">
        <v>297</v>
      </c>
    </row>
    <row r="26" spans="2:14" ht="12" customHeight="1">
      <c r="B26" s="137" t="s">
        <v>272</v>
      </c>
    </row>
    <row r="27" spans="2:14" ht="12" customHeight="1"/>
  </sheetData>
  <pageMargins left="0.511811024" right="0.511811024" top="0.78740157499999996" bottom="0.78740157499999996" header="0.31496062000000002" footer="0.31496062000000002"/>
  <pageSetup orientation="portrait" r:id="rId1"/>
  <ignoredErrors>
    <ignoredError sqref="C8:G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B88D-3D69-4BBE-AD5C-9AA0F0A60A38}">
  <sheetPr>
    <tabColor rgb="FF26395F"/>
  </sheetPr>
  <dimension ref="A1:N61"/>
  <sheetViews>
    <sheetView showGridLines="0" zoomScaleNormal="100" workbookViewId="0"/>
  </sheetViews>
  <sheetFormatPr defaultColWidth="0" defaultRowHeight="0" customHeight="1" zeroHeight="1"/>
  <cols>
    <col min="1" max="1" width="5.453125" style="144" customWidth="1"/>
    <col min="2" max="2" width="25.1796875" style="144" customWidth="1"/>
    <col min="3" max="3" width="19.453125" style="144" customWidth="1"/>
    <col min="4" max="9" width="9.54296875" style="144" bestFit="1" customWidth="1"/>
    <col min="10" max="10" width="10" style="144" bestFit="1" customWidth="1"/>
    <col min="11" max="11" width="9.54296875" style="144" customWidth="1"/>
    <col min="12" max="12" width="9.54296875" style="144" bestFit="1" customWidth="1"/>
    <col min="13" max="13" width="4.7265625" style="144" customWidth="1"/>
    <col min="14" max="14" width="0" style="144" hidden="1" customWidth="1"/>
    <col min="15" max="16384" width="8.81640625" style="144" hidden="1"/>
  </cols>
  <sheetData>
    <row r="1" spans="1:13" ht="12" customHeight="1"/>
    <row r="2" spans="1:13" ht="12" customHeight="1"/>
    <row r="3" spans="1:13" ht="12" customHeight="1">
      <c r="D3" s="147"/>
    </row>
    <row r="4" spans="1:13" ht="12" customHeight="1"/>
    <row r="5" spans="1:13" ht="12" customHeight="1"/>
    <row r="6" spans="1:13" ht="12" customHeight="1">
      <c r="B6" s="142" t="s">
        <v>645</v>
      </c>
      <c r="C6" s="165"/>
      <c r="D6" s="165"/>
      <c r="E6" s="165"/>
      <c r="F6" s="165"/>
      <c r="G6" s="165"/>
      <c r="H6" s="165"/>
      <c r="I6" s="165"/>
      <c r="J6" s="165"/>
      <c r="K6" s="165"/>
      <c r="L6" s="165"/>
    </row>
    <row r="7" spans="1:13" ht="12" customHeight="1"/>
    <row r="8" spans="1:13" ht="12" customHeight="1">
      <c r="B8" s="166" t="s">
        <v>65</v>
      </c>
      <c r="C8" s="292">
        <v>2023</v>
      </c>
      <c r="D8" s="292">
        <v>2024</v>
      </c>
      <c r="E8" s="292">
        <v>2025</v>
      </c>
      <c r="F8" s="292">
        <v>2026</v>
      </c>
      <c r="G8" s="296">
        <v>2027</v>
      </c>
      <c r="H8" s="296">
        <v>2028</v>
      </c>
      <c r="I8" s="292">
        <v>2029</v>
      </c>
      <c r="J8" s="292">
        <v>2030</v>
      </c>
      <c r="K8" s="292">
        <v>2031</v>
      </c>
      <c r="L8" s="292">
        <v>2032</v>
      </c>
    </row>
    <row r="9" spans="1:13" ht="12" customHeight="1">
      <c r="A9" s="293"/>
      <c r="B9" s="294" t="s">
        <v>646</v>
      </c>
      <c r="C9" s="297">
        <v>0.99</v>
      </c>
      <c r="D9" s="297">
        <v>0.99</v>
      </c>
      <c r="E9" s="297">
        <v>0.96</v>
      </c>
      <c r="F9" s="297">
        <v>0.95</v>
      </c>
      <c r="G9" s="297">
        <v>0.95</v>
      </c>
      <c r="H9" s="297">
        <v>0.94</v>
      </c>
      <c r="I9" s="297">
        <v>0.94</v>
      </c>
      <c r="J9" s="297">
        <v>0.94</v>
      </c>
      <c r="K9" s="297">
        <v>0.93</v>
      </c>
      <c r="L9" s="297">
        <v>0.76</v>
      </c>
    </row>
    <row r="10" spans="1:13" ht="12" customHeight="1">
      <c r="B10" s="219" t="s">
        <v>313</v>
      </c>
      <c r="C10" s="220">
        <f>SUM(C11:C13)</f>
        <v>1014.9073695000004</v>
      </c>
      <c r="D10" s="295">
        <f t="shared" ref="D10:L10" si="0">SUM(D11:D13)</f>
        <v>1077.9073695000004</v>
      </c>
      <c r="E10" s="295">
        <f t="shared" si="0"/>
        <v>1077.9073695000004</v>
      </c>
      <c r="F10" s="295">
        <f t="shared" si="0"/>
        <v>1077.9073695000004</v>
      </c>
      <c r="G10" s="220">
        <f t="shared" si="0"/>
        <v>1077.9073695000004</v>
      </c>
      <c r="H10" s="295">
        <f t="shared" si="0"/>
        <v>1077.9073695000004</v>
      </c>
      <c r="I10" s="295">
        <f t="shared" si="0"/>
        <v>1077.9073695000004</v>
      </c>
      <c r="J10" s="295">
        <f t="shared" si="0"/>
        <v>1077.9073695000004</v>
      </c>
      <c r="K10" s="295">
        <f t="shared" si="0"/>
        <v>1077.9073695000004</v>
      </c>
      <c r="L10" s="295">
        <f t="shared" si="0"/>
        <v>1077.9073695000004</v>
      </c>
      <c r="M10" s="148"/>
    </row>
    <row r="11" spans="1:13" ht="12" customHeight="1">
      <c r="B11" s="221" t="s">
        <v>66</v>
      </c>
      <c r="C11" s="222">
        <v>473.77264611872079</v>
      </c>
      <c r="D11" s="222">
        <v>493.65256415150793</v>
      </c>
      <c r="E11" s="222">
        <v>494.27264611872124</v>
      </c>
      <c r="F11" s="222">
        <v>494.27264611872124</v>
      </c>
      <c r="G11" s="222">
        <v>494.27264611872124</v>
      </c>
      <c r="H11" s="222">
        <v>493.65256415150793</v>
      </c>
      <c r="I11" s="222">
        <v>494.27264611872124</v>
      </c>
      <c r="J11" s="222">
        <v>491.33514611872124</v>
      </c>
      <c r="K11" s="222">
        <v>487.222646118721</v>
      </c>
      <c r="L11" s="223">
        <v>486.62182644658992</v>
      </c>
      <c r="M11" s="148"/>
    </row>
    <row r="12" spans="1:13" ht="12" customHeight="1">
      <c r="B12" s="227" t="s">
        <v>655</v>
      </c>
      <c r="C12" s="228">
        <v>533.02383423972549</v>
      </c>
      <c r="D12" s="228">
        <v>576.55487723360625</v>
      </c>
      <c r="E12" s="228">
        <v>538.75589489862989</v>
      </c>
      <c r="F12" s="228">
        <v>524.7706897890414</v>
      </c>
      <c r="G12" s="228">
        <v>524.88068978904153</v>
      </c>
      <c r="H12" s="228">
        <v>518.67908523087453</v>
      </c>
      <c r="I12" s="228">
        <v>519.10068978904133</v>
      </c>
      <c r="J12" s="228">
        <v>519.33068978904134</v>
      </c>
      <c r="K12" s="228">
        <v>519.65068978904139</v>
      </c>
      <c r="L12" s="229">
        <v>330.66981599043675</v>
      </c>
      <c r="M12" s="148"/>
    </row>
    <row r="13" spans="1:13" ht="12" customHeight="1">
      <c r="B13" s="224" t="s">
        <v>68</v>
      </c>
      <c r="C13" s="225">
        <v>8.1108891415541393</v>
      </c>
      <c r="D13" s="225">
        <v>7.6999281148862337</v>
      </c>
      <c r="E13" s="225">
        <v>44.878828482649396</v>
      </c>
      <c r="F13" s="225">
        <v>58.864033592237774</v>
      </c>
      <c r="G13" s="225">
        <v>58.754033592237647</v>
      </c>
      <c r="H13" s="225">
        <v>65.575720117617948</v>
      </c>
      <c r="I13" s="225">
        <v>64.534033592237847</v>
      </c>
      <c r="J13" s="225">
        <v>67.241533592237829</v>
      </c>
      <c r="K13" s="225">
        <v>71.034033592238075</v>
      </c>
      <c r="L13" s="226">
        <v>260.61572706297375</v>
      </c>
      <c r="M13" s="148"/>
    </row>
    <row r="14" spans="1:13" ht="12" customHeight="1">
      <c r="B14" s="152"/>
      <c r="C14" s="210"/>
      <c r="D14" s="210"/>
      <c r="E14" s="210"/>
      <c r="F14" s="210"/>
      <c r="G14" s="210"/>
      <c r="H14" s="210"/>
      <c r="I14" s="210"/>
      <c r="J14" s="210"/>
      <c r="K14" s="210"/>
      <c r="L14" s="210"/>
      <c r="M14" s="148"/>
    </row>
    <row r="15" spans="1:13" ht="12" customHeight="1">
      <c r="B15" s="221" t="s">
        <v>314</v>
      </c>
      <c r="C15" s="222" t="s">
        <v>20</v>
      </c>
      <c r="D15" s="222">
        <v>40.1</v>
      </c>
      <c r="E15" s="222">
        <v>40.1</v>
      </c>
      <c r="F15" s="222">
        <v>40.1</v>
      </c>
      <c r="G15" s="222">
        <v>40.1</v>
      </c>
      <c r="H15" s="222">
        <v>40.1</v>
      </c>
      <c r="I15" s="222">
        <v>40.1</v>
      </c>
      <c r="J15" s="222">
        <v>40.1</v>
      </c>
      <c r="K15" s="222">
        <v>40.1</v>
      </c>
      <c r="L15" s="223">
        <v>40.1</v>
      </c>
      <c r="M15" s="148"/>
    </row>
    <row r="16" spans="1:13" ht="12" customHeight="1">
      <c r="B16" s="224" t="s">
        <v>315</v>
      </c>
      <c r="C16" s="225" t="s">
        <v>20</v>
      </c>
      <c r="D16" s="225">
        <v>60.2</v>
      </c>
      <c r="E16" s="225">
        <v>60.2</v>
      </c>
      <c r="F16" s="225">
        <v>60.2</v>
      </c>
      <c r="G16" s="225">
        <v>60.2</v>
      </c>
      <c r="H16" s="225">
        <v>60.2</v>
      </c>
      <c r="I16" s="225">
        <v>60.2</v>
      </c>
      <c r="J16" s="225">
        <v>60.2</v>
      </c>
      <c r="K16" s="225">
        <v>60.2</v>
      </c>
      <c r="L16" s="226">
        <v>60.2</v>
      </c>
      <c r="M16" s="148"/>
    </row>
    <row r="17" spans="2:12" ht="12" customHeight="1">
      <c r="B17" s="152"/>
      <c r="C17" s="210"/>
      <c r="D17" s="210"/>
      <c r="E17" s="210"/>
      <c r="F17" s="210"/>
      <c r="G17" s="210"/>
      <c r="H17" s="210"/>
      <c r="I17" s="210"/>
      <c r="J17" s="210"/>
      <c r="K17" s="210"/>
      <c r="L17" s="210"/>
    </row>
    <row r="18" spans="2:12" ht="12" customHeight="1">
      <c r="B18" s="166" t="s">
        <v>241</v>
      </c>
      <c r="C18" s="120">
        <v>2023</v>
      </c>
      <c r="D18" s="120">
        <v>2024</v>
      </c>
      <c r="E18" s="120">
        <v>2025</v>
      </c>
      <c r="F18" s="120">
        <v>2026</v>
      </c>
      <c r="G18" s="120">
        <v>2027</v>
      </c>
      <c r="H18" s="120">
        <v>2028</v>
      </c>
      <c r="I18" s="120">
        <v>2029</v>
      </c>
      <c r="J18" s="120">
        <v>2030</v>
      </c>
      <c r="K18" s="120">
        <v>2031</v>
      </c>
      <c r="L18" s="120">
        <v>2032</v>
      </c>
    </row>
    <row r="19" spans="2:12" ht="12" customHeight="1">
      <c r="B19" s="221" t="s">
        <v>66</v>
      </c>
      <c r="C19" s="230">
        <f t="shared" ref="C19:L21" si="1">C11/C$10</f>
        <v>0.46681368207241164</v>
      </c>
      <c r="D19" s="230">
        <f t="shared" si="1"/>
        <v>0.45797308573972761</v>
      </c>
      <c r="E19" s="230">
        <f t="shared" si="1"/>
        <v>0.45854835035407099</v>
      </c>
      <c r="F19" s="230">
        <f t="shared" si="1"/>
        <v>0.45854835035407099</v>
      </c>
      <c r="G19" s="230">
        <f t="shared" si="1"/>
        <v>0.45854835035407099</v>
      </c>
      <c r="H19" s="230">
        <f t="shared" si="1"/>
        <v>0.45797308573972761</v>
      </c>
      <c r="I19" s="230">
        <f t="shared" si="1"/>
        <v>0.45854835035407099</v>
      </c>
      <c r="J19" s="230">
        <f t="shared" si="1"/>
        <v>0.45582316256603073</v>
      </c>
      <c r="K19" s="230">
        <f t="shared" si="1"/>
        <v>0.45200789966277416</v>
      </c>
      <c r="L19" s="231">
        <f t="shared" si="1"/>
        <v>0.45145050513228702</v>
      </c>
    </row>
    <row r="20" spans="2:12" ht="12" customHeight="1">
      <c r="B20" s="227" t="s">
        <v>67</v>
      </c>
      <c r="C20" s="232">
        <f t="shared" si="1"/>
        <v>0.52519456480281801</v>
      </c>
      <c r="D20" s="232">
        <f t="shared" si="1"/>
        <v>0.53488350998198275</v>
      </c>
      <c r="E20" s="232">
        <f t="shared" si="1"/>
        <v>0.49981650570636504</v>
      </c>
      <c r="F20" s="232">
        <f t="shared" si="1"/>
        <v>0.48684210224155183</v>
      </c>
      <c r="G20" s="232">
        <f t="shared" si="1"/>
        <v>0.48694415182680623</v>
      </c>
      <c r="H20" s="232">
        <f t="shared" si="1"/>
        <v>0.48119077752615208</v>
      </c>
      <c r="I20" s="232">
        <f t="shared" si="1"/>
        <v>0.48158190998344513</v>
      </c>
      <c r="J20" s="232">
        <f t="shared" si="1"/>
        <v>0.48179528638897678</v>
      </c>
      <c r="K20" s="232">
        <f t="shared" si="1"/>
        <v>0.48209215790971655</v>
      </c>
      <c r="L20" s="233">
        <f t="shared" si="1"/>
        <v>0.30677015979937283</v>
      </c>
    </row>
    <row r="21" spans="2:12" ht="12" customHeight="1">
      <c r="B21" s="224" t="s">
        <v>68</v>
      </c>
      <c r="C21" s="234">
        <f>C13/C$10</f>
        <v>7.9917531247704048E-3</v>
      </c>
      <c r="D21" s="234">
        <f t="shared" si="1"/>
        <v>7.1434042782896386E-3</v>
      </c>
      <c r="E21" s="234">
        <f t="shared" si="1"/>
        <v>4.1635143939564072E-2</v>
      </c>
      <c r="F21" s="234">
        <f t="shared" si="1"/>
        <v>5.4609547404377172E-2</v>
      </c>
      <c r="G21" s="234">
        <f t="shared" si="1"/>
        <v>5.4507497819122779E-2</v>
      </c>
      <c r="H21" s="234">
        <f t="shared" si="1"/>
        <v>6.0836136734120291E-2</v>
      </c>
      <c r="I21" s="234">
        <f t="shared" si="1"/>
        <v>5.9869739662483885E-2</v>
      </c>
      <c r="J21" s="234">
        <f t="shared" si="1"/>
        <v>6.2381551044992462E-2</v>
      </c>
      <c r="K21" s="234">
        <f t="shared" si="1"/>
        <v>6.589994242750935E-2</v>
      </c>
      <c r="L21" s="235">
        <f t="shared" si="1"/>
        <v>0.24177933506834015</v>
      </c>
    </row>
    <row r="22" spans="2:12" ht="12" customHeight="1">
      <c r="B22" s="152"/>
      <c r="C22" s="236"/>
      <c r="D22" s="236"/>
      <c r="E22" s="236"/>
      <c r="F22" s="236"/>
      <c r="G22" s="236"/>
      <c r="H22" s="236"/>
      <c r="I22" s="236"/>
      <c r="J22" s="236"/>
      <c r="K22" s="236"/>
      <c r="L22" s="236"/>
    </row>
    <row r="23" spans="2:12" ht="12" customHeight="1">
      <c r="B23" s="221" t="s">
        <v>314</v>
      </c>
      <c r="C23" s="230" t="s">
        <v>20</v>
      </c>
      <c r="D23" s="230">
        <f>D15/SUM(D$15:D$16)</f>
        <v>0.39980059820538383</v>
      </c>
      <c r="E23" s="230">
        <f t="shared" ref="E23:L23" si="2">E15/SUM(E$15:E$16)</f>
        <v>0.39980059820538383</v>
      </c>
      <c r="F23" s="230">
        <f t="shared" si="2"/>
        <v>0.39980059820538383</v>
      </c>
      <c r="G23" s="230">
        <f t="shared" si="2"/>
        <v>0.39980059820538383</v>
      </c>
      <c r="H23" s="230">
        <f t="shared" si="2"/>
        <v>0.39980059820538383</v>
      </c>
      <c r="I23" s="230">
        <f t="shared" si="2"/>
        <v>0.39980059820538383</v>
      </c>
      <c r="J23" s="230">
        <f t="shared" si="2"/>
        <v>0.39980059820538383</v>
      </c>
      <c r="K23" s="230">
        <f t="shared" si="2"/>
        <v>0.39980059820538383</v>
      </c>
      <c r="L23" s="231">
        <f t="shared" si="2"/>
        <v>0.39980059820538383</v>
      </c>
    </row>
    <row r="24" spans="2:12" ht="12" customHeight="1">
      <c r="B24" s="224" t="s">
        <v>315</v>
      </c>
      <c r="C24" s="234" t="s">
        <v>20</v>
      </c>
      <c r="D24" s="234">
        <f t="shared" ref="D24:L24" si="3">D16/SUM(D$15:D$16)</f>
        <v>0.60019940179461606</v>
      </c>
      <c r="E24" s="234">
        <f t="shared" si="3"/>
        <v>0.60019940179461606</v>
      </c>
      <c r="F24" s="234">
        <f t="shared" si="3"/>
        <v>0.60019940179461606</v>
      </c>
      <c r="G24" s="234">
        <f t="shared" si="3"/>
        <v>0.60019940179461606</v>
      </c>
      <c r="H24" s="234">
        <f t="shared" si="3"/>
        <v>0.60019940179461606</v>
      </c>
      <c r="I24" s="234">
        <f t="shared" si="3"/>
        <v>0.60019940179461606</v>
      </c>
      <c r="J24" s="234">
        <f t="shared" si="3"/>
        <v>0.60019940179461606</v>
      </c>
      <c r="K24" s="234">
        <f t="shared" si="3"/>
        <v>0.60019940179461606</v>
      </c>
      <c r="L24" s="235">
        <f t="shared" si="3"/>
        <v>0.60019940179461606</v>
      </c>
    </row>
    <row r="25" spans="2:12" ht="12" customHeight="1"/>
    <row r="26" spans="2:12" ht="12" customHeight="1">
      <c r="B26" s="270" t="s">
        <v>624</v>
      </c>
      <c r="C26" s="271">
        <v>2023</v>
      </c>
      <c r="D26" s="271">
        <v>2024</v>
      </c>
      <c r="E26" s="271">
        <v>2025</v>
      </c>
      <c r="F26" s="271">
        <v>2026</v>
      </c>
      <c r="G26" s="271">
        <v>2027</v>
      </c>
      <c r="H26" s="271">
        <v>2028</v>
      </c>
      <c r="I26" s="271">
        <v>2029</v>
      </c>
      <c r="J26" s="271">
        <v>2030</v>
      </c>
      <c r="K26" s="271">
        <v>2031</v>
      </c>
      <c r="L26" s="271">
        <v>2032</v>
      </c>
    </row>
    <row r="27" spans="2:12" ht="12" customHeight="1">
      <c r="B27" s="167" t="s">
        <v>657</v>
      </c>
      <c r="C27" s="168">
        <v>228.72779016559966</v>
      </c>
      <c r="D27" s="168">
        <v>220.73301184827918</v>
      </c>
      <c r="E27" s="168">
        <v>220.76846283575745</v>
      </c>
      <c r="F27" s="168">
        <v>218.49970619406065</v>
      </c>
      <c r="G27" s="168">
        <v>216.66564630161974</v>
      </c>
      <c r="H27" s="168">
        <v>214.57900782765617</v>
      </c>
      <c r="I27" s="168">
        <v>213.41766359641599</v>
      </c>
      <c r="J27" s="168">
        <v>210.17582101065699</v>
      </c>
      <c r="K27" s="168">
        <v>206.43722772751661</v>
      </c>
      <c r="L27" s="168">
        <v>205.15892486228867</v>
      </c>
    </row>
    <row r="28" spans="2:12" ht="12" customHeight="1">
      <c r="B28" s="169" t="s">
        <v>656</v>
      </c>
      <c r="C28" s="170">
        <v>205.45636949123926</v>
      </c>
      <c r="D28" s="170">
        <v>196.27614992030487</v>
      </c>
      <c r="E28" s="170">
        <v>194.55020600879607</v>
      </c>
      <c r="F28" s="170">
        <v>189.44582596627575</v>
      </c>
      <c r="G28" s="170">
        <v>185.89074694143949</v>
      </c>
      <c r="H28" s="170">
        <v>181.53610446217235</v>
      </c>
      <c r="I28" s="170">
        <v>179.20746168390173</v>
      </c>
      <c r="J28" s="170">
        <v>176.19330189130477</v>
      </c>
      <c r="K28" s="170">
        <v>173.58463474072099</v>
      </c>
      <c r="L28" s="170">
        <v>151.76934878424169</v>
      </c>
    </row>
    <row r="29" spans="2:12" ht="12" customHeight="1">
      <c r="B29" s="169" t="s">
        <v>69</v>
      </c>
      <c r="C29" s="170">
        <v>254.90959271936347</v>
      </c>
      <c r="D29" s="170">
        <v>249.29707501817254</v>
      </c>
      <c r="E29" s="170">
        <v>249.34629438361176</v>
      </c>
      <c r="F29" s="170">
        <v>249.34629438361176</v>
      </c>
      <c r="G29" s="170">
        <v>249.34629438361176</v>
      </c>
      <c r="H29" s="170">
        <v>249.29707501817254</v>
      </c>
      <c r="I29" s="170">
        <v>249.34629438361176</v>
      </c>
      <c r="J29" s="170">
        <v>246.09461337557318</v>
      </c>
      <c r="K29" s="170">
        <v>241.47638845402508</v>
      </c>
      <c r="L29" s="170">
        <v>241.43827021441138</v>
      </c>
    </row>
    <row r="30" spans="2:12" ht="12" customHeight="1">
      <c r="B30" s="137" t="s">
        <v>316</v>
      </c>
      <c r="C30" s="157"/>
      <c r="D30" s="157"/>
      <c r="E30" s="157"/>
      <c r="F30" s="157"/>
      <c r="G30" s="157"/>
      <c r="H30" s="157"/>
      <c r="I30" s="157"/>
      <c r="J30" s="157"/>
      <c r="K30" s="157"/>
      <c r="L30" s="157"/>
    </row>
    <row r="31" spans="2:12" ht="12" customHeight="1">
      <c r="B31" s="137" t="s">
        <v>317</v>
      </c>
      <c r="C31" s="157"/>
      <c r="D31" s="157"/>
      <c r="E31" s="157"/>
      <c r="F31" s="157"/>
      <c r="G31" s="157"/>
      <c r="H31" s="157"/>
      <c r="I31" s="157"/>
      <c r="J31" s="157"/>
      <c r="K31" s="157"/>
      <c r="L31" s="157"/>
    </row>
    <row r="32" spans="2:12" ht="28" customHeight="1">
      <c r="B32" s="319" t="s">
        <v>318</v>
      </c>
      <c r="C32" s="319"/>
      <c r="D32" s="319"/>
      <c r="E32" s="319"/>
      <c r="F32" s="319"/>
      <c r="G32" s="319"/>
      <c r="H32" s="319"/>
      <c r="I32" s="319"/>
      <c r="J32" s="319"/>
      <c r="K32" s="319"/>
      <c r="L32" s="319"/>
    </row>
    <row r="33" spans="2:12" ht="12" customHeight="1">
      <c r="B33" s="137"/>
      <c r="C33" s="157"/>
      <c r="D33" s="157"/>
      <c r="E33" s="157"/>
      <c r="F33" s="157"/>
      <c r="G33" s="157"/>
      <c r="H33" s="157"/>
      <c r="I33" s="157"/>
      <c r="J33" s="157"/>
      <c r="K33" s="157"/>
      <c r="L33" s="157"/>
    </row>
    <row r="34" spans="2:12" ht="12" customHeight="1">
      <c r="B34" s="142" t="s">
        <v>647</v>
      </c>
      <c r="C34" s="165"/>
      <c r="D34" s="165"/>
      <c r="E34" s="165"/>
      <c r="F34" s="165"/>
      <c r="G34" s="165"/>
      <c r="H34" s="165"/>
      <c r="I34" s="165"/>
      <c r="J34" s="165"/>
      <c r="K34" s="165"/>
      <c r="L34" s="165"/>
    </row>
    <row r="35" spans="2:12" ht="12">
      <c r="B35" s="171"/>
      <c r="C35" s="157"/>
      <c r="D35" s="157"/>
      <c r="E35" s="157"/>
      <c r="F35" s="157"/>
      <c r="G35" s="157"/>
      <c r="H35" s="157"/>
      <c r="I35" s="157"/>
      <c r="J35" s="157"/>
      <c r="K35" s="157"/>
      <c r="L35" s="157"/>
    </row>
    <row r="36" spans="2:12" ht="41.5" customHeight="1">
      <c r="B36" s="119" t="s">
        <v>70</v>
      </c>
      <c r="C36" s="120" t="s">
        <v>71</v>
      </c>
      <c r="D36" s="121" t="s">
        <v>72</v>
      </c>
      <c r="E36" s="121" t="s">
        <v>73</v>
      </c>
      <c r="F36" s="121" t="s">
        <v>74</v>
      </c>
      <c r="G36" s="120" t="s">
        <v>75</v>
      </c>
      <c r="H36" s="120" t="s">
        <v>76</v>
      </c>
      <c r="I36" s="157"/>
      <c r="J36" s="157"/>
      <c r="K36" s="157"/>
      <c r="L36" s="157"/>
    </row>
    <row r="37" spans="2:12" ht="24" customHeight="1">
      <c r="B37" s="161" t="s">
        <v>9</v>
      </c>
      <c r="C37" s="212" t="s">
        <v>20</v>
      </c>
      <c r="D37" s="213">
        <f>SUM(D38:D42)</f>
        <v>289.99246449999998</v>
      </c>
      <c r="E37" s="213">
        <f>SUM(E38:E42)</f>
        <v>214.59999999999994</v>
      </c>
      <c r="F37" s="213">
        <f>SUMPRODUCT(E38:E42,F38:F42)/SUM(E38:E42)</f>
        <v>229.94990317549491</v>
      </c>
      <c r="G37" s="214">
        <f>MIN(G38:G42)</f>
        <v>41699</v>
      </c>
      <c r="H37" s="214">
        <f>MAX(H38:H42)</f>
        <v>52201</v>
      </c>
      <c r="I37" s="157"/>
      <c r="J37" s="139"/>
      <c r="K37" s="157"/>
      <c r="L37" s="157"/>
    </row>
    <row r="38" spans="2:12" ht="28" customHeight="1">
      <c r="B38" s="152" t="s">
        <v>77</v>
      </c>
      <c r="C38" s="18" t="s">
        <v>301</v>
      </c>
      <c r="D38" s="173">
        <v>31</v>
      </c>
      <c r="E38" s="210">
        <v>32.800000000000011</v>
      </c>
      <c r="F38" s="210">
        <v>203.22556931451146</v>
      </c>
      <c r="G38" s="211">
        <v>41699</v>
      </c>
      <c r="H38" s="211">
        <v>48914</v>
      </c>
      <c r="I38" s="157"/>
      <c r="J38" s="157"/>
      <c r="K38" s="157"/>
      <c r="L38" s="157"/>
    </row>
    <row r="39" spans="2:12" ht="26" customHeight="1">
      <c r="B39" s="152" t="s">
        <v>79</v>
      </c>
      <c r="C39" s="18" t="s">
        <v>302</v>
      </c>
      <c r="D39" s="172">
        <v>42.400000000000006</v>
      </c>
      <c r="E39" s="210">
        <v>32.299999999999997</v>
      </c>
      <c r="F39" s="210">
        <v>225.1202740079448</v>
      </c>
      <c r="G39" s="211">
        <v>43101</v>
      </c>
      <c r="H39" s="211">
        <v>50375</v>
      </c>
      <c r="I39" s="157"/>
      <c r="J39" s="157"/>
      <c r="K39" s="157"/>
      <c r="L39" s="157"/>
    </row>
    <row r="40" spans="2:12" ht="22.5">
      <c r="B40" s="152" t="s">
        <v>80</v>
      </c>
      <c r="C40" s="18" t="s">
        <v>303</v>
      </c>
      <c r="D40" s="173">
        <v>110.9282</v>
      </c>
      <c r="E40" s="210">
        <v>102.39999999999995</v>
      </c>
      <c r="F40" s="210">
        <v>278.41986818635871</v>
      </c>
      <c r="G40" s="211">
        <v>43101</v>
      </c>
      <c r="H40" s="211">
        <v>50375</v>
      </c>
      <c r="I40" s="157"/>
      <c r="J40" s="157"/>
      <c r="K40" s="157"/>
      <c r="L40" s="157"/>
    </row>
    <row r="41" spans="2:12" ht="26" customHeight="1">
      <c r="B41" s="152" t="s">
        <v>81</v>
      </c>
      <c r="C41" s="18" t="s">
        <v>304</v>
      </c>
      <c r="D41" s="173">
        <v>57.987452000000005</v>
      </c>
      <c r="E41" s="210">
        <v>47.099999999999994</v>
      </c>
      <c r="F41" s="210">
        <v>146.49408057761107</v>
      </c>
      <c r="G41" s="211">
        <v>44927</v>
      </c>
      <c r="H41" s="211">
        <v>52201</v>
      </c>
      <c r="I41" s="157"/>
      <c r="J41" s="157"/>
      <c r="K41" s="157"/>
      <c r="L41" s="157"/>
    </row>
    <row r="42" spans="2:12" ht="12" customHeight="1">
      <c r="B42" s="152" t="s">
        <v>82</v>
      </c>
      <c r="C42" s="18" t="s">
        <v>305</v>
      </c>
      <c r="D42" s="173">
        <v>47.676812499999997</v>
      </c>
      <c r="E42" s="210" t="s">
        <v>20</v>
      </c>
      <c r="F42" s="210" t="s">
        <v>20</v>
      </c>
      <c r="G42" s="211" t="s">
        <v>20</v>
      </c>
      <c r="H42" s="211" t="s">
        <v>20</v>
      </c>
      <c r="I42" s="157"/>
      <c r="J42" s="157"/>
      <c r="K42" s="157"/>
      <c r="L42" s="157"/>
    </row>
    <row r="43" spans="2:12" ht="32.5" customHeight="1">
      <c r="B43" s="169" t="s">
        <v>12</v>
      </c>
      <c r="C43" s="212" t="s">
        <v>20</v>
      </c>
      <c r="D43" s="213">
        <f>SUM(D44:D49)</f>
        <v>486.92875000000004</v>
      </c>
      <c r="E43" s="213">
        <f>SUM(E44:E49)</f>
        <v>217.22264611872149</v>
      </c>
      <c r="F43" s="213">
        <f>SUMPRODUCT(E44:E49,F44:F49)/SUM(E44:E49)</f>
        <v>218.20221060139704</v>
      </c>
      <c r="G43" s="214">
        <f>MIN(G44:G49)</f>
        <v>42248</v>
      </c>
      <c r="H43" s="214">
        <f>MAX(H44:H49)</f>
        <v>52597</v>
      </c>
      <c r="I43" s="157"/>
      <c r="J43" s="157"/>
      <c r="K43" s="157"/>
      <c r="L43" s="157"/>
    </row>
    <row r="44" spans="2:12" ht="12" customHeight="1">
      <c r="B44" s="152" t="s">
        <v>298</v>
      </c>
      <c r="C44" s="18" t="s">
        <v>625</v>
      </c>
      <c r="D44" s="173">
        <v>165.71625</v>
      </c>
      <c r="E44" s="210">
        <v>154.17264611872147</v>
      </c>
      <c r="F44" s="210">
        <v>219.20447402417645</v>
      </c>
      <c r="G44" s="211">
        <v>42248</v>
      </c>
      <c r="H44" s="211">
        <v>50770</v>
      </c>
      <c r="I44" s="157"/>
      <c r="J44" s="157"/>
      <c r="K44" s="157"/>
      <c r="L44" s="157"/>
    </row>
    <row r="45" spans="2:12" ht="12" customHeight="1">
      <c r="B45" s="152" t="s">
        <v>171</v>
      </c>
      <c r="C45" s="172" t="s">
        <v>305</v>
      </c>
      <c r="D45" s="173">
        <v>117.47799999999999</v>
      </c>
      <c r="E45" s="210" t="s">
        <v>20</v>
      </c>
      <c r="F45" s="210" t="s">
        <v>20</v>
      </c>
      <c r="G45" s="211" t="s">
        <v>20</v>
      </c>
      <c r="H45" s="211" t="s">
        <v>20</v>
      </c>
      <c r="I45" s="157"/>
      <c r="J45" s="157"/>
      <c r="K45" s="157"/>
      <c r="L45" s="157"/>
    </row>
    <row r="46" spans="2:12" ht="28.5" customHeight="1">
      <c r="B46" s="152" t="s">
        <v>299</v>
      </c>
      <c r="C46" s="172" t="s">
        <v>83</v>
      </c>
      <c r="D46" s="173">
        <v>118.54775000000001</v>
      </c>
      <c r="E46" s="210" t="s">
        <v>20</v>
      </c>
      <c r="F46" s="210" t="s">
        <v>20</v>
      </c>
      <c r="G46" s="211" t="s">
        <v>20</v>
      </c>
      <c r="H46" s="211" t="s">
        <v>20</v>
      </c>
      <c r="I46" s="157"/>
      <c r="J46" s="157"/>
      <c r="K46" s="157"/>
      <c r="L46" s="157"/>
    </row>
    <row r="47" spans="2:12" ht="22.5">
      <c r="B47" s="152" t="s">
        <v>85</v>
      </c>
      <c r="C47" s="18" t="s">
        <v>306</v>
      </c>
      <c r="D47" s="173">
        <v>44.05</v>
      </c>
      <c r="E47" s="210">
        <v>42.550000000000004</v>
      </c>
      <c r="F47" s="210">
        <v>261.51039513009147</v>
      </c>
      <c r="G47" s="211">
        <v>43221</v>
      </c>
      <c r="H47" s="211">
        <v>50709</v>
      </c>
      <c r="I47" s="157"/>
      <c r="J47" s="157"/>
      <c r="K47" s="157"/>
      <c r="L47" s="157"/>
    </row>
    <row r="48" spans="2:12" ht="12" customHeight="1">
      <c r="B48" s="320" t="s">
        <v>300</v>
      </c>
      <c r="C48" s="18" t="s">
        <v>307</v>
      </c>
      <c r="D48" s="173">
        <v>41.136749999999999</v>
      </c>
      <c r="E48" s="210">
        <v>20.499999999999996</v>
      </c>
      <c r="F48" s="210">
        <v>120.77368105535567</v>
      </c>
      <c r="G48" s="211">
        <v>45292</v>
      </c>
      <c r="H48" s="211">
        <v>52597</v>
      </c>
      <c r="I48" s="157"/>
      <c r="J48" s="157"/>
      <c r="K48" s="157"/>
      <c r="L48" s="157"/>
    </row>
    <row r="49" spans="2:12" ht="12" customHeight="1">
      <c r="B49" s="320"/>
      <c r="C49" s="18" t="s">
        <v>83</v>
      </c>
      <c r="D49" s="173"/>
      <c r="E49" s="210" t="s">
        <v>20</v>
      </c>
      <c r="F49" s="210" t="s">
        <v>20</v>
      </c>
      <c r="G49" s="211" t="s">
        <v>20</v>
      </c>
      <c r="H49" s="211" t="s">
        <v>20</v>
      </c>
      <c r="I49" s="157"/>
      <c r="J49" s="209"/>
      <c r="K49" s="157"/>
      <c r="L49" s="157"/>
    </row>
    <row r="50" spans="2:12" ht="27" customHeight="1">
      <c r="B50" s="161" t="s">
        <v>14</v>
      </c>
      <c r="C50" s="212" t="s">
        <v>78</v>
      </c>
      <c r="D50" s="213">
        <f>SUM(D51:D55)</f>
        <v>90.342655000000008</v>
      </c>
      <c r="E50" s="213">
        <f>SUM(E51:E55)</f>
        <v>62.45</v>
      </c>
      <c r="F50" s="213">
        <f>SUMPRODUCT(E51:E55,F51:F55)/SUM(E51:E55)</f>
        <v>424.32893398402672</v>
      </c>
      <c r="G50" s="214">
        <f>MIN(G51:G55)</f>
        <v>40360</v>
      </c>
      <c r="H50" s="214">
        <f>MAX(H51:H55)</f>
        <v>18598</v>
      </c>
      <c r="I50" s="157"/>
      <c r="J50" s="139"/>
      <c r="K50" s="157"/>
      <c r="L50" s="157"/>
    </row>
    <row r="51" spans="2:12" ht="22.5">
      <c r="B51" s="152" t="s">
        <v>93</v>
      </c>
      <c r="C51" s="18" t="s">
        <v>308</v>
      </c>
      <c r="D51" s="173">
        <v>12.87</v>
      </c>
      <c r="E51" s="210">
        <v>12.799999999999999</v>
      </c>
      <c r="F51" s="210">
        <v>228.70025009961293</v>
      </c>
      <c r="G51" s="211">
        <v>43221</v>
      </c>
      <c r="H51" s="211">
        <v>18598</v>
      </c>
      <c r="I51" s="157"/>
      <c r="J51" s="157"/>
      <c r="K51" s="157"/>
      <c r="L51" s="157"/>
    </row>
    <row r="52" spans="2:12" ht="27.5" customHeight="1">
      <c r="B52" s="152" t="s">
        <v>86</v>
      </c>
      <c r="C52" s="18" t="s">
        <v>309</v>
      </c>
      <c r="D52" s="173">
        <v>7.05</v>
      </c>
      <c r="E52" s="210">
        <v>7.05</v>
      </c>
      <c r="F52" s="210">
        <v>793.23230739337407</v>
      </c>
      <c r="G52" s="211">
        <v>40360</v>
      </c>
      <c r="H52" s="211">
        <v>11140</v>
      </c>
      <c r="I52" s="157"/>
      <c r="J52" s="139"/>
      <c r="K52" s="157"/>
      <c r="L52" s="157"/>
    </row>
    <row r="53" spans="2:12" ht="12" customHeight="1">
      <c r="B53" s="152" t="s">
        <v>87</v>
      </c>
      <c r="C53" s="18" t="s">
        <v>310</v>
      </c>
      <c r="D53" s="172">
        <v>42.6</v>
      </c>
      <c r="E53" s="210">
        <v>42.6</v>
      </c>
      <c r="F53" s="210">
        <v>422.05847321371209</v>
      </c>
      <c r="G53" s="211">
        <v>42948</v>
      </c>
      <c r="H53" s="211">
        <v>14154</v>
      </c>
      <c r="I53" s="157"/>
      <c r="J53" s="157"/>
      <c r="K53" s="157"/>
      <c r="L53" s="157"/>
    </row>
    <row r="54" spans="2:12" ht="12" customHeight="1">
      <c r="B54" s="152" t="s">
        <v>88</v>
      </c>
      <c r="C54" s="172" t="s">
        <v>83</v>
      </c>
      <c r="D54" s="173">
        <v>6.0386550000000003</v>
      </c>
      <c r="E54" s="210" t="s">
        <v>20</v>
      </c>
      <c r="F54" s="210" t="s">
        <v>20</v>
      </c>
      <c r="G54" s="211" t="s">
        <v>20</v>
      </c>
      <c r="H54" s="211" t="s">
        <v>20</v>
      </c>
      <c r="I54" s="157"/>
      <c r="J54" s="18"/>
      <c r="K54" s="157"/>
      <c r="L54" s="157"/>
    </row>
    <row r="55" spans="2:12" ht="12" customHeight="1">
      <c r="B55" s="152" t="s">
        <v>94</v>
      </c>
      <c r="C55" s="172" t="s">
        <v>83</v>
      </c>
      <c r="D55" s="173">
        <v>21.783999999999999</v>
      </c>
      <c r="E55" s="210" t="s">
        <v>20</v>
      </c>
      <c r="F55" s="210" t="s">
        <v>20</v>
      </c>
      <c r="G55" s="211" t="s">
        <v>20</v>
      </c>
      <c r="H55" s="211" t="s">
        <v>20</v>
      </c>
      <c r="I55" s="157"/>
      <c r="J55" s="157"/>
      <c r="K55" s="157"/>
      <c r="L55" s="157"/>
    </row>
    <row r="56" spans="2:12" ht="12" customHeight="1">
      <c r="B56" s="161" t="s">
        <v>17</v>
      </c>
      <c r="C56" s="215" t="s">
        <v>83</v>
      </c>
      <c r="D56" s="215">
        <v>210.6</v>
      </c>
      <c r="E56" s="217" t="s">
        <v>20</v>
      </c>
      <c r="F56" s="217" t="s">
        <v>20</v>
      </c>
      <c r="G56" s="218" t="s">
        <v>20</v>
      </c>
      <c r="H56" s="218" t="s">
        <v>20</v>
      </c>
      <c r="I56" s="157"/>
      <c r="J56" s="157"/>
      <c r="K56" s="157"/>
      <c r="L56" s="157"/>
    </row>
    <row r="57" spans="2:12" ht="12" customHeight="1">
      <c r="B57" s="161" t="s">
        <v>89</v>
      </c>
      <c r="C57" s="212" t="s">
        <v>20</v>
      </c>
      <c r="D57" s="216">
        <f>SUM(D37,D56,D50,D43)</f>
        <v>1077.8638695</v>
      </c>
      <c r="E57" s="213">
        <f>SUM(E43,E50,E37,E56)</f>
        <v>494.27264611872147</v>
      </c>
      <c r="F57" s="213">
        <f>SUM(PRODUCT(E43:F43),PRODUCT(E50:F50),PRODUCT(E37:F37),PRODUCT(E56:F56))/E57</f>
        <v>249.34629438294047</v>
      </c>
      <c r="G57" s="218" t="s">
        <v>20</v>
      </c>
      <c r="H57" s="218" t="s">
        <v>20</v>
      </c>
      <c r="I57" s="157"/>
      <c r="J57" s="157"/>
      <c r="K57" s="157"/>
      <c r="L57" s="157"/>
    </row>
    <row r="58" spans="2:12" ht="12" customHeight="1">
      <c r="B58" s="137" t="s">
        <v>617</v>
      </c>
      <c r="C58" s="157"/>
      <c r="D58" s="157"/>
      <c r="E58" s="157"/>
      <c r="F58" s="157"/>
      <c r="G58" s="157"/>
      <c r="H58" s="157"/>
      <c r="I58" s="157"/>
      <c r="J58" s="157"/>
      <c r="K58" s="157"/>
      <c r="L58" s="157"/>
    </row>
    <row r="59" spans="2:12" ht="12" customHeight="1">
      <c r="B59" s="137" t="s">
        <v>311</v>
      </c>
      <c r="C59" s="157"/>
      <c r="D59" s="157"/>
      <c r="E59" s="157"/>
      <c r="F59" s="157"/>
      <c r="G59" s="157"/>
      <c r="H59" s="157"/>
      <c r="I59" s="157"/>
      <c r="J59" s="157"/>
      <c r="K59" s="157"/>
      <c r="L59" s="157"/>
    </row>
    <row r="60" spans="2:12" ht="12" customHeight="1">
      <c r="B60" s="137" t="s">
        <v>312</v>
      </c>
      <c r="C60" s="157"/>
      <c r="D60" s="157"/>
      <c r="E60" s="157"/>
      <c r="F60" s="157"/>
      <c r="G60" s="157"/>
      <c r="H60" s="157"/>
      <c r="I60" s="157"/>
      <c r="J60" s="157"/>
      <c r="K60" s="157"/>
      <c r="L60" s="157"/>
    </row>
    <row r="61" spans="2:12" ht="0" hidden="1" customHeight="1">
      <c r="B61" s="137"/>
      <c r="C61" s="157"/>
      <c r="D61" s="157"/>
      <c r="E61" s="157"/>
      <c r="F61" s="157"/>
      <c r="G61" s="157"/>
      <c r="H61" s="157"/>
      <c r="I61" s="157"/>
      <c r="J61" s="157"/>
      <c r="K61" s="157"/>
      <c r="L61" s="157"/>
    </row>
  </sheetData>
  <mergeCells count="2">
    <mergeCell ref="B32:L32"/>
    <mergeCell ref="B48:B49"/>
  </mergeCells>
  <pageMargins left="0.511811024" right="0.511811024" top="0.78740157499999996" bottom="0.78740157499999996" header="0.31496062000000002" footer="0.31496062000000002"/>
  <pageSetup orientation="portrait" r:id="rId1"/>
  <ignoredErrors>
    <ignoredError sqref="D5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A0EF-B53E-45E4-BD92-F200D90BE022}">
  <sheetPr>
    <tabColor rgb="FF26395F"/>
  </sheetPr>
  <dimension ref="A1:N24"/>
  <sheetViews>
    <sheetView showGridLines="0" zoomScaleNormal="100" workbookViewId="0"/>
  </sheetViews>
  <sheetFormatPr defaultColWidth="0" defaultRowHeight="0" customHeight="1" zeroHeight="1"/>
  <cols>
    <col min="1" max="1" width="5.453125" style="144" customWidth="1"/>
    <col min="2" max="2" width="20.54296875" style="144" customWidth="1"/>
    <col min="3" max="10" width="10.453125" style="144" customWidth="1"/>
    <col min="11" max="11" width="4.7265625" style="144" customWidth="1"/>
    <col min="12" max="14" width="2.1796875" style="144" customWidth="1"/>
    <col min="15" max="16384" width="8.81640625" style="144" hidden="1"/>
  </cols>
  <sheetData>
    <row r="1" spans="2:10" ht="12" customHeight="1"/>
    <row r="2" spans="2:10" ht="12" customHeight="1"/>
    <row r="3" spans="2:10" ht="12" customHeight="1"/>
    <row r="4" spans="2:10" ht="12" customHeight="1"/>
    <row r="5" spans="2:10" ht="12" customHeight="1"/>
    <row r="6" spans="2:10" ht="12" customHeight="1">
      <c r="B6" s="142" t="s">
        <v>90</v>
      </c>
      <c r="C6" s="142"/>
      <c r="D6" s="142"/>
      <c r="E6" s="143"/>
      <c r="F6" s="143"/>
      <c r="G6" s="143"/>
      <c r="H6" s="143"/>
      <c r="I6" s="143"/>
      <c r="J6" s="143"/>
    </row>
    <row r="7" spans="2:10" ht="12" customHeight="1">
      <c r="D7" s="148"/>
      <c r="E7" s="148"/>
      <c r="F7" s="148"/>
      <c r="G7" s="238"/>
      <c r="H7" s="148"/>
      <c r="I7" s="148"/>
      <c r="J7" s="148"/>
    </row>
    <row r="8" spans="2:10" ht="12" customHeight="1">
      <c r="B8" s="160" t="s">
        <v>91</v>
      </c>
      <c r="C8" s="298" t="s">
        <v>648</v>
      </c>
      <c r="D8" s="25">
        <v>2022</v>
      </c>
      <c r="E8" s="25">
        <v>2021</v>
      </c>
      <c r="F8" s="25">
        <v>2020</v>
      </c>
      <c r="G8" s="25">
        <v>2019</v>
      </c>
      <c r="H8" s="25">
        <v>2018</v>
      </c>
      <c r="I8" s="25">
        <v>2017</v>
      </c>
      <c r="J8" s="25">
        <v>2016</v>
      </c>
    </row>
    <row r="9" spans="2:10" ht="12" customHeight="1">
      <c r="B9" s="161" t="s">
        <v>9</v>
      </c>
      <c r="C9" s="299">
        <v>424.2879988210002</v>
      </c>
      <c r="D9" s="162">
        <v>2190.9520724510003</v>
      </c>
      <c r="E9" s="162">
        <v>2403.260829543</v>
      </c>
      <c r="F9" s="162">
        <v>2082.7798803020005</v>
      </c>
      <c r="G9" s="162">
        <v>2089.8000000000002</v>
      </c>
      <c r="H9" s="162">
        <v>1633.9</v>
      </c>
      <c r="I9" s="162">
        <v>956.19999999999993</v>
      </c>
      <c r="J9" s="162">
        <v>308</v>
      </c>
    </row>
    <row r="10" spans="2:10" ht="12" customHeight="1">
      <c r="B10" s="161" t="s">
        <v>12</v>
      </c>
      <c r="C10" s="299">
        <f t="shared" ref="C10:J10" si="0">SUM(C11:C12)</f>
        <v>731.75964591235299</v>
      </c>
      <c r="D10" s="162">
        <f t="shared" si="0"/>
        <v>2014.6169225565263</v>
      </c>
      <c r="E10" s="163">
        <f t="shared" si="0"/>
        <v>2018.6351412714998</v>
      </c>
      <c r="F10" s="162">
        <f t="shared" si="0"/>
        <v>1436.8094169650001</v>
      </c>
      <c r="G10" s="162">
        <f>SUM(G11:G12)</f>
        <v>950.1</v>
      </c>
      <c r="H10" s="162">
        <f t="shared" si="0"/>
        <v>0</v>
      </c>
      <c r="I10" s="162">
        <f t="shared" si="0"/>
        <v>0</v>
      </c>
      <c r="J10" s="162">
        <f t="shared" si="0"/>
        <v>0</v>
      </c>
    </row>
    <row r="11" spans="2:10" ht="12" customHeight="1">
      <c r="B11" s="36" t="s">
        <v>651</v>
      </c>
      <c r="C11" s="40">
        <v>551.98472976335302</v>
      </c>
      <c r="D11" s="164">
        <v>1599.1748154002889</v>
      </c>
      <c r="E11" s="164">
        <v>1613.3025857529999</v>
      </c>
      <c r="F11" s="164">
        <v>1403.5858341780001</v>
      </c>
      <c r="G11" s="164">
        <v>950.1</v>
      </c>
      <c r="H11" s="164">
        <v>0</v>
      </c>
      <c r="I11" s="164">
        <v>0</v>
      </c>
      <c r="J11" s="164">
        <v>0</v>
      </c>
    </row>
    <row r="12" spans="2:10" ht="12" customHeight="1">
      <c r="B12" s="36" t="s">
        <v>652</v>
      </c>
      <c r="C12" s="40">
        <v>179.77491614899995</v>
      </c>
      <c r="D12" s="164">
        <v>415.44210715623746</v>
      </c>
      <c r="E12" s="164">
        <v>405.33255551849999</v>
      </c>
      <c r="F12" s="164">
        <v>33.223582787000005</v>
      </c>
      <c r="G12" s="164">
        <v>0</v>
      </c>
      <c r="H12" s="164">
        <v>0</v>
      </c>
      <c r="I12" s="164">
        <v>0</v>
      </c>
      <c r="J12" s="164">
        <v>0</v>
      </c>
    </row>
    <row r="13" spans="2:10" ht="12" customHeight="1">
      <c r="B13" s="161" t="s">
        <v>14</v>
      </c>
      <c r="C13" s="299">
        <f t="shared" ref="C13:J13" si="1">SUM(C14:C18)</f>
        <v>271.20006154213428</v>
      </c>
      <c r="D13" s="162">
        <f t="shared" si="1"/>
        <v>847.32533111437147</v>
      </c>
      <c r="E13" s="163">
        <f t="shared" si="1"/>
        <v>818.37656211880005</v>
      </c>
      <c r="F13" s="162">
        <f t="shared" si="1"/>
        <v>764.76122458220584</v>
      </c>
      <c r="G13" s="162">
        <f>SUM(G14:G18)</f>
        <v>814.34999999999991</v>
      </c>
      <c r="H13" s="162">
        <f t="shared" si="1"/>
        <v>469.59999999999997</v>
      </c>
      <c r="I13" s="162">
        <f t="shared" si="1"/>
        <v>373.4</v>
      </c>
      <c r="J13" s="162">
        <f t="shared" si="1"/>
        <v>337</v>
      </c>
    </row>
    <row r="14" spans="2:10" ht="12" customHeight="1">
      <c r="B14" s="36" t="s">
        <v>653</v>
      </c>
      <c r="C14" s="40">
        <v>37.729126253999993</v>
      </c>
      <c r="D14" s="164">
        <v>118.25128693000002</v>
      </c>
      <c r="E14" s="164">
        <v>103.13582936899999</v>
      </c>
      <c r="F14" s="164">
        <v>108.10375918855948</v>
      </c>
      <c r="G14" s="164">
        <v>55.5</v>
      </c>
      <c r="H14" s="164">
        <v>98.9</v>
      </c>
      <c r="I14" s="164">
        <v>57.3</v>
      </c>
      <c r="J14" s="164">
        <v>49</v>
      </c>
    </row>
    <row r="15" spans="2:10" ht="12" customHeight="1">
      <c r="B15" s="36" t="s">
        <v>93</v>
      </c>
      <c r="C15" s="40">
        <v>44.14526974799999</v>
      </c>
      <c r="D15" s="164">
        <v>96.878669743999993</v>
      </c>
      <c r="E15" s="164">
        <v>104.47003479099999</v>
      </c>
      <c r="F15" s="164">
        <v>33.65821203500002</v>
      </c>
      <c r="G15" s="164">
        <v>72.099999999999994</v>
      </c>
      <c r="H15" s="164">
        <v>65.599999999999994</v>
      </c>
      <c r="I15" s="164">
        <v>23.9</v>
      </c>
      <c r="J15" s="164">
        <v>0</v>
      </c>
    </row>
    <row r="16" spans="2:10" ht="12" customHeight="1">
      <c r="B16" s="36" t="s">
        <v>94</v>
      </c>
      <c r="C16" s="40">
        <v>63.262955196999989</v>
      </c>
      <c r="D16" s="164">
        <v>167.711090141</v>
      </c>
      <c r="E16" s="164">
        <v>165.76511784700003</v>
      </c>
      <c r="F16" s="164">
        <v>190.95131264699998</v>
      </c>
      <c r="G16" s="164">
        <v>212.2</v>
      </c>
      <c r="H16" s="164">
        <v>220.4</v>
      </c>
      <c r="I16" s="164">
        <v>214.8</v>
      </c>
      <c r="J16" s="164">
        <v>220</v>
      </c>
    </row>
    <row r="17" spans="2:11" ht="12" customHeight="1">
      <c r="B17" s="36" t="s">
        <v>86</v>
      </c>
      <c r="C17" s="40">
        <v>19.427397032134465</v>
      </c>
      <c r="D17" s="164">
        <v>64.714258226371527</v>
      </c>
      <c r="E17" s="164">
        <v>54.922217560299998</v>
      </c>
      <c r="F17" s="164">
        <v>53.838911288146399</v>
      </c>
      <c r="G17" s="164">
        <v>60.55</v>
      </c>
      <c r="H17" s="164">
        <v>51.5</v>
      </c>
      <c r="I17" s="164">
        <v>77.400000000000006</v>
      </c>
      <c r="J17" s="164">
        <v>68</v>
      </c>
    </row>
    <row r="18" spans="2:11" ht="12" customHeight="1">
      <c r="B18" s="36" t="s">
        <v>654</v>
      </c>
      <c r="C18" s="40">
        <v>106.63531331099983</v>
      </c>
      <c r="D18" s="164">
        <v>399.77002607299994</v>
      </c>
      <c r="E18" s="164">
        <v>390.08336255150004</v>
      </c>
      <c r="F18" s="164">
        <v>378.20902942349989</v>
      </c>
      <c r="G18" s="164">
        <v>414</v>
      </c>
      <c r="H18" s="164">
        <v>33.200000000000003</v>
      </c>
      <c r="I18" s="164">
        <v>0</v>
      </c>
      <c r="J18" s="164">
        <v>0</v>
      </c>
    </row>
    <row r="19" spans="2:11" ht="12" customHeight="1">
      <c r="B19" s="161" t="s">
        <v>17</v>
      </c>
      <c r="C19" s="299">
        <v>375.94781633299971</v>
      </c>
      <c r="D19" s="162">
        <v>1752.3830764274976</v>
      </c>
      <c r="E19" s="162">
        <v>1809.2333399290001</v>
      </c>
      <c r="F19" s="162">
        <v>185.25423322099999</v>
      </c>
      <c r="G19" s="162">
        <v>0</v>
      </c>
      <c r="H19" s="162">
        <v>0</v>
      </c>
      <c r="I19" s="162">
        <v>0</v>
      </c>
      <c r="J19" s="162">
        <v>0</v>
      </c>
    </row>
    <row r="20" spans="2:11" ht="12" customHeight="1">
      <c r="B20" s="161" t="s">
        <v>21</v>
      </c>
      <c r="C20" s="318">
        <f t="shared" ref="C20:F20" si="2">SUM(C9:C10,C13,C19)</f>
        <v>1803.1955226084872</v>
      </c>
      <c r="D20" s="162">
        <f t="shared" si="2"/>
        <v>6805.2774025493964</v>
      </c>
      <c r="E20" s="162">
        <f t="shared" si="2"/>
        <v>7049.5058728622998</v>
      </c>
      <c r="F20" s="162">
        <f t="shared" si="2"/>
        <v>4469.604755070206</v>
      </c>
      <c r="G20" s="162">
        <f>SUM(G9,G10,G13,G19)</f>
        <v>3854.25</v>
      </c>
      <c r="H20" s="162">
        <f t="shared" ref="H20:J20" si="3">SUM(H9:H10,H13,H19)</f>
        <v>2103.5</v>
      </c>
      <c r="I20" s="162">
        <f t="shared" si="3"/>
        <v>1329.6</v>
      </c>
      <c r="J20" s="162">
        <f t="shared" si="3"/>
        <v>645</v>
      </c>
    </row>
    <row r="21" spans="2:11" ht="12" customHeight="1">
      <c r="B21" s="319" t="s">
        <v>649</v>
      </c>
      <c r="C21" s="319"/>
      <c r="D21" s="321"/>
      <c r="E21" s="321"/>
      <c r="F21" s="321"/>
      <c r="G21" s="321"/>
      <c r="H21" s="321"/>
      <c r="I21" s="321"/>
      <c r="J21" s="321"/>
      <c r="K21" s="321"/>
    </row>
    <row r="22" spans="2:11" ht="12" customHeight="1">
      <c r="B22" s="152" t="s">
        <v>650</v>
      </c>
      <c r="C22" s="36"/>
      <c r="D22" s="291"/>
      <c r="E22" s="291"/>
      <c r="F22" s="291"/>
      <c r="G22" s="291"/>
      <c r="H22" s="291"/>
      <c r="I22" s="291"/>
      <c r="J22" s="291"/>
      <c r="K22" s="291"/>
    </row>
    <row r="23" spans="2:11" ht="12" customHeight="1">
      <c r="B23" s="137" t="s">
        <v>96</v>
      </c>
      <c r="C23" s="137"/>
    </row>
    <row r="24" spans="2:11" ht="12" customHeight="1"/>
  </sheetData>
  <mergeCells count="1">
    <mergeCell ref="B21:K21"/>
  </mergeCells>
  <pageMargins left="0.511811024" right="0.511811024" top="0.78740157499999996" bottom="0.78740157499999996" header="0.31496062000000002" footer="0.31496062000000002"/>
  <pageSetup paperSize="9" orientation="portrait" r:id="rId1"/>
  <ignoredErrors>
    <ignoredError sqref="E10:F10 E13:F13 G13:J13 H10:J10" formulaRange="1"/>
    <ignoredError sqref="G2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2A69-A76B-427D-8E17-153DC4C76852}">
  <sheetPr>
    <tabColor rgb="FF26395F"/>
  </sheetPr>
  <dimension ref="A1:Q52"/>
  <sheetViews>
    <sheetView showGridLines="0" zoomScaleNormal="100" workbookViewId="0"/>
  </sheetViews>
  <sheetFormatPr defaultColWidth="0" defaultRowHeight="0" customHeight="1" zeroHeight="1"/>
  <cols>
    <col min="1" max="1" width="5.453125" style="144" customWidth="1"/>
    <col min="2" max="2" width="59.1796875" style="144" customWidth="1"/>
    <col min="3" max="3" width="9.26953125" style="144" customWidth="1"/>
    <col min="4" max="4" width="9.26953125" style="144" bestFit="1" customWidth="1"/>
    <col min="5" max="5" width="8.81640625" style="144" customWidth="1"/>
    <col min="6" max="6" width="7.54296875" style="144" customWidth="1"/>
    <col min="7" max="10" width="8.54296875" style="144" customWidth="1"/>
    <col min="11" max="11" width="4.7265625" style="144" customWidth="1"/>
    <col min="12" max="12" width="7.54296875" style="144" hidden="1" customWidth="1"/>
    <col min="13" max="13" width="18" style="144" hidden="1" customWidth="1"/>
    <col min="14" max="16384" width="18" style="144" hidden="1"/>
  </cols>
  <sheetData>
    <row r="1" spans="2:17" ht="12" customHeight="1"/>
    <row r="2" spans="2:17" ht="12" customHeight="1">
      <c r="D2" s="147"/>
      <c r="E2" s="147"/>
    </row>
    <row r="3" spans="2:17" ht="12" customHeight="1"/>
    <row r="4" spans="2:17" ht="12" customHeight="1">
      <c r="D4" s="148"/>
    </row>
    <row r="5" spans="2:17" ht="12" customHeight="1">
      <c r="D5" s="208"/>
    </row>
    <row r="6" spans="2:17" ht="12" customHeight="1">
      <c r="B6" s="142" t="s">
        <v>97</v>
      </c>
      <c r="C6" s="142"/>
      <c r="D6" s="142"/>
      <c r="E6" s="142"/>
      <c r="F6" s="142"/>
      <c r="G6" s="143"/>
      <c r="H6" s="143"/>
      <c r="I6" s="143"/>
      <c r="J6" s="143"/>
    </row>
    <row r="7" spans="2:17" ht="12" customHeight="1"/>
    <row r="8" spans="2:17" ht="12" customHeight="1">
      <c r="B8" s="21" t="s">
        <v>98</v>
      </c>
      <c r="C8" s="25" t="s">
        <v>648</v>
      </c>
      <c r="D8" s="138">
        <v>2022</v>
      </c>
      <c r="E8" s="138">
        <v>2021</v>
      </c>
      <c r="F8" s="138">
        <v>2020</v>
      </c>
      <c r="G8" s="138" t="s">
        <v>99</v>
      </c>
      <c r="H8" s="138" t="s">
        <v>100</v>
      </c>
      <c r="I8" s="138" t="s">
        <v>101</v>
      </c>
      <c r="J8" s="138" t="s">
        <v>102</v>
      </c>
    </row>
    <row r="9" spans="2:17" ht="12" customHeight="1">
      <c r="B9" s="36" t="s">
        <v>103</v>
      </c>
      <c r="C9" s="40">
        <v>583.33100000000002</v>
      </c>
      <c r="D9" s="145">
        <v>2436.6749999999997</v>
      </c>
      <c r="E9" s="145">
        <v>1769.6759999999997</v>
      </c>
      <c r="F9" s="145">
        <v>1102.1410000000001</v>
      </c>
      <c r="G9" s="145">
        <v>1014.427</v>
      </c>
      <c r="H9" s="145">
        <v>742.02300000000002</v>
      </c>
      <c r="I9" s="145">
        <f>546.114</f>
        <v>546.11400000000003</v>
      </c>
      <c r="J9" s="145">
        <f>194.982</f>
        <v>194.982</v>
      </c>
    </row>
    <row r="10" spans="2:17" ht="12" customHeight="1">
      <c r="B10" s="36" t="s">
        <v>104</v>
      </c>
      <c r="C10" s="40">
        <v>-296.12799999999999</v>
      </c>
      <c r="D10" s="145">
        <v>-1175.6980000000001</v>
      </c>
      <c r="E10" s="145">
        <v>-585.51900000000001</v>
      </c>
      <c r="F10" s="145">
        <v>-325.62</v>
      </c>
      <c r="G10" s="145">
        <v>-383.83300000000003</v>
      </c>
      <c r="H10" s="145">
        <v>-298.07600000000002</v>
      </c>
      <c r="I10" s="145">
        <v>-282.78199999999998</v>
      </c>
      <c r="J10" s="145">
        <v>-79.2</v>
      </c>
      <c r="L10" s="149"/>
    </row>
    <row r="11" spans="2:17" ht="12" customHeight="1">
      <c r="B11" s="36" t="s">
        <v>278</v>
      </c>
      <c r="C11" s="40">
        <v>31.857165999999999</v>
      </c>
      <c r="D11" s="145">
        <v>126.479</v>
      </c>
      <c r="E11" s="145">
        <v>79.691000000000003</v>
      </c>
      <c r="F11" s="145">
        <v>34.523000000000003</v>
      </c>
      <c r="G11" s="145">
        <v>38.252000000000002</v>
      </c>
      <c r="H11" s="145">
        <v>29.263999999999999</v>
      </c>
      <c r="I11" s="145">
        <v>30.05</v>
      </c>
      <c r="J11" s="145">
        <v>7.3620000000000001</v>
      </c>
    </row>
    <row r="12" spans="2:17" ht="12" customHeight="1">
      <c r="B12" s="122" t="s">
        <v>105</v>
      </c>
      <c r="C12" s="302">
        <f>SUM(C9:C11)</f>
        <v>319.06016600000004</v>
      </c>
      <c r="D12" s="146">
        <f>SUM(D9:D11)</f>
        <v>1387.4559999999997</v>
      </c>
      <c r="E12" s="146">
        <f>SUM(E9:E11)</f>
        <v>1263.8479999999997</v>
      </c>
      <c r="F12" s="146">
        <f t="shared" ref="F12:J12" si="0">SUM(F9:F11)</f>
        <v>811.0440000000001</v>
      </c>
      <c r="G12" s="146">
        <f t="shared" si="0"/>
        <v>668.846</v>
      </c>
      <c r="H12" s="146">
        <f t="shared" si="0"/>
        <v>473.21100000000001</v>
      </c>
      <c r="I12" s="146">
        <f t="shared" si="0"/>
        <v>293.38200000000006</v>
      </c>
      <c r="J12" s="146">
        <f t="shared" si="0"/>
        <v>123.14399999999999</v>
      </c>
      <c r="L12" s="149"/>
      <c r="M12" s="149"/>
      <c r="N12" s="149"/>
      <c r="O12" s="149"/>
      <c r="P12" s="149"/>
      <c r="Q12" s="149"/>
    </row>
    <row r="13" spans="2:17" ht="12" customHeight="1">
      <c r="B13" s="36" t="s">
        <v>106</v>
      </c>
      <c r="C13" s="40">
        <v>-83.500166000000007</v>
      </c>
      <c r="D13" s="145">
        <v>-323.84099999999995</v>
      </c>
      <c r="E13" s="145">
        <v>-264.62100000000015</v>
      </c>
      <c r="F13" s="145">
        <v>-143.22800000000001</v>
      </c>
      <c r="G13" s="145">
        <v>-86.230999999999966</v>
      </c>
      <c r="H13" s="145">
        <v>-53.14200000000001</v>
      </c>
      <c r="I13" s="145">
        <v>-39.658000000000001</v>
      </c>
      <c r="J13" s="145">
        <v>-17.759999999999987</v>
      </c>
      <c r="K13" s="15"/>
      <c r="L13" s="150"/>
      <c r="M13" s="149"/>
    </row>
    <row r="14" spans="2:17" ht="12" customHeight="1">
      <c r="B14" s="36" t="s">
        <v>107</v>
      </c>
      <c r="C14" s="40">
        <v>-26.437999999999999</v>
      </c>
      <c r="D14" s="145">
        <v>-128.73999999999998</v>
      </c>
      <c r="E14" s="145">
        <v>-102.69300000000001</v>
      </c>
      <c r="F14" s="145">
        <v>-58.021000000000001</v>
      </c>
      <c r="G14" s="145">
        <v>-38.667000000000002</v>
      </c>
      <c r="H14" s="145">
        <v>-39.879999999999995</v>
      </c>
      <c r="I14" s="145">
        <v>-27.105</v>
      </c>
      <c r="J14" s="145">
        <v>-10.645999999999999</v>
      </c>
      <c r="L14" s="15"/>
      <c r="M14" s="149"/>
    </row>
    <row r="15" spans="2:17" ht="12" customHeight="1">
      <c r="B15" s="36" t="s">
        <v>108</v>
      </c>
      <c r="C15" s="40">
        <v>1.9E-2</v>
      </c>
      <c r="D15" s="145">
        <v>21.401</v>
      </c>
      <c r="E15" s="145">
        <v>700.678</v>
      </c>
      <c r="F15" s="145">
        <v>168.14599999999999</v>
      </c>
      <c r="G15" s="145">
        <v>2.9359999999999999</v>
      </c>
      <c r="H15" s="145">
        <v>18.721</v>
      </c>
      <c r="I15" s="145">
        <v>62.192999999999998</v>
      </c>
      <c r="J15" s="145">
        <v>-1.7999999999999999E-2</v>
      </c>
      <c r="K15" s="44"/>
    </row>
    <row r="16" spans="2:17" ht="12" customHeight="1">
      <c r="B16" s="36" t="s">
        <v>109</v>
      </c>
      <c r="C16" s="40">
        <v>18.643000000000001</v>
      </c>
      <c r="D16" s="145">
        <v>44.853999999999999</v>
      </c>
      <c r="E16" s="145">
        <v>1.22</v>
      </c>
      <c r="F16" s="145">
        <v>9.4930000000000003</v>
      </c>
      <c r="G16" s="145">
        <v>26.356999999999999</v>
      </c>
      <c r="H16" s="145">
        <v>9.11</v>
      </c>
      <c r="I16" s="145">
        <v>3.5310000000000001</v>
      </c>
      <c r="J16" s="145">
        <v>5.6260000000000003</v>
      </c>
      <c r="L16" s="149"/>
    </row>
    <row r="17" spans="2:14" ht="12" customHeight="1">
      <c r="B17" s="122" t="s">
        <v>110</v>
      </c>
      <c r="C17" s="302">
        <f t="shared" ref="C17:H17" si="1">SUM(C12:C16)</f>
        <v>227.78400000000005</v>
      </c>
      <c r="D17" s="146">
        <f t="shared" si="1"/>
        <v>1001.1299999999998</v>
      </c>
      <c r="E17" s="146">
        <f t="shared" si="1"/>
        <v>1598.4319999999996</v>
      </c>
      <c r="F17" s="146">
        <f t="shared" si="1"/>
        <v>787.43400000000008</v>
      </c>
      <c r="G17" s="146">
        <f t="shared" si="1"/>
        <v>573.24099999999999</v>
      </c>
      <c r="H17" s="146">
        <f t="shared" si="1"/>
        <v>408.02000000000004</v>
      </c>
      <c r="I17" s="146">
        <f t="shared" ref="I17:J17" si="2">SUM(I12:I16)</f>
        <v>292.34300000000007</v>
      </c>
      <c r="J17" s="146">
        <f t="shared" si="2"/>
        <v>100.346</v>
      </c>
      <c r="K17" s="149"/>
      <c r="L17" s="16"/>
      <c r="M17" s="17"/>
      <c r="N17" s="14"/>
    </row>
    <row r="18" spans="2:14" ht="12" customHeight="1">
      <c r="B18" s="36" t="s">
        <v>111</v>
      </c>
      <c r="C18" s="40">
        <v>-107.372</v>
      </c>
      <c r="D18" s="145">
        <v>-409.66</v>
      </c>
      <c r="E18" s="145">
        <v>-402.024</v>
      </c>
      <c r="F18" s="145">
        <v>-263.55500000000001</v>
      </c>
      <c r="G18" s="145">
        <v>-187.12299999999999</v>
      </c>
      <c r="H18" s="145">
        <v>-120.316</v>
      </c>
      <c r="I18" s="145">
        <v>-59.641000000000005</v>
      </c>
      <c r="J18" s="145">
        <v>-29.532999999999998</v>
      </c>
      <c r="L18" s="149"/>
    </row>
    <row r="19" spans="2:14" ht="12" customHeight="1">
      <c r="B19" s="36" t="s">
        <v>112</v>
      </c>
      <c r="C19" s="40">
        <v>-188.28000000000003</v>
      </c>
      <c r="D19" s="145">
        <v>-558.76400000000012</v>
      </c>
      <c r="E19" s="145">
        <v>-703.51799999999992</v>
      </c>
      <c r="F19" s="145">
        <v>-417.71800000000002</v>
      </c>
      <c r="G19" s="145">
        <v>-320.29900000000004</v>
      </c>
      <c r="H19" s="145">
        <v>-197.392</v>
      </c>
      <c r="I19" s="145">
        <v>-100.822</v>
      </c>
      <c r="J19" s="145">
        <v>-35.695999999999998</v>
      </c>
      <c r="L19" s="13"/>
    </row>
    <row r="20" spans="2:14" ht="12" customHeight="1">
      <c r="B20" s="36" t="s">
        <v>113</v>
      </c>
      <c r="C20" s="40">
        <v>-16.146000000000001</v>
      </c>
      <c r="D20" s="145">
        <v>-40.737000000000002</v>
      </c>
      <c r="E20" s="145">
        <v>-195.93700000000001</v>
      </c>
      <c r="F20" s="145">
        <v>-51.44</v>
      </c>
      <c r="G20" s="145">
        <v>-33.19</v>
      </c>
      <c r="H20" s="145">
        <v>-25.452000000000002</v>
      </c>
      <c r="I20" s="145">
        <v>-18.763999999999999</v>
      </c>
      <c r="J20" s="145">
        <v>-8.516</v>
      </c>
    </row>
    <row r="21" spans="2:14" ht="12" customHeight="1">
      <c r="B21" s="89" t="s">
        <v>114</v>
      </c>
      <c r="C21" s="303">
        <f>SUM(C17:C20)</f>
        <v>-84.013999999999982</v>
      </c>
      <c r="D21" s="87">
        <f>SUM(D17:D20)</f>
        <v>-8.0310000000003257</v>
      </c>
      <c r="E21" s="87">
        <f>SUM(E17:E20)</f>
        <v>296.95299999999952</v>
      </c>
      <c r="F21" s="87">
        <f t="shared" ref="F21:J21" si="3">SUM(F17:F20)</f>
        <v>54.721000000000117</v>
      </c>
      <c r="G21" s="87">
        <f>SUM(G17:G20)</f>
        <v>32.628999999999962</v>
      </c>
      <c r="H21" s="87">
        <f t="shared" si="3"/>
        <v>64.86000000000007</v>
      </c>
      <c r="I21" s="87">
        <f t="shared" si="3"/>
        <v>113.11600000000006</v>
      </c>
      <c r="J21" s="87">
        <f t="shared" si="3"/>
        <v>26.601000000000006</v>
      </c>
    </row>
    <row r="22" spans="2:14" ht="12" customHeight="1">
      <c r="C22" s="300"/>
      <c r="D22" s="148"/>
      <c r="G22" s="149"/>
      <c r="H22" s="149"/>
      <c r="I22" s="149"/>
      <c r="J22" s="149"/>
    </row>
    <row r="23" spans="2:14" ht="12" customHeight="1">
      <c r="B23" s="21" t="s">
        <v>98</v>
      </c>
      <c r="C23" s="25" t="s">
        <v>648</v>
      </c>
      <c r="D23" s="138">
        <v>2022</v>
      </c>
      <c r="E23" s="138">
        <v>2021</v>
      </c>
      <c r="F23" s="138">
        <v>2020</v>
      </c>
      <c r="G23" s="138" t="s">
        <v>99</v>
      </c>
      <c r="H23" s="138" t="s">
        <v>100</v>
      </c>
      <c r="I23" s="138" t="s">
        <v>101</v>
      </c>
      <c r="J23" s="138" t="s">
        <v>102</v>
      </c>
    </row>
    <row r="24" spans="2:14" ht="12" customHeight="1">
      <c r="B24" s="122" t="s">
        <v>105</v>
      </c>
      <c r="C24" s="302">
        <v>319.06016600000004</v>
      </c>
      <c r="D24" s="146">
        <f>D12</f>
        <v>1387.4559999999997</v>
      </c>
      <c r="E24" s="146">
        <f t="shared" ref="E24:J24" si="4">E12</f>
        <v>1263.8479999999997</v>
      </c>
      <c r="F24" s="146">
        <f t="shared" si="4"/>
        <v>811.0440000000001</v>
      </c>
      <c r="G24" s="146">
        <f t="shared" si="4"/>
        <v>668.846</v>
      </c>
      <c r="H24" s="146">
        <f t="shared" si="4"/>
        <v>473.21100000000001</v>
      </c>
      <c r="I24" s="146">
        <f t="shared" si="4"/>
        <v>293.38200000000006</v>
      </c>
      <c r="J24" s="146">
        <f t="shared" si="4"/>
        <v>123.14399999999999</v>
      </c>
    </row>
    <row r="25" spans="2:14" ht="12" customHeight="1">
      <c r="B25" s="36" t="s">
        <v>273</v>
      </c>
      <c r="C25" s="305" t="s">
        <v>20</v>
      </c>
      <c r="D25" s="145">
        <v>0</v>
      </c>
      <c r="E25" s="145">
        <v>-40.119479794092982</v>
      </c>
      <c r="F25" s="145">
        <v>0</v>
      </c>
      <c r="G25" s="145">
        <v>0</v>
      </c>
      <c r="H25" s="145">
        <v>0</v>
      </c>
      <c r="I25" s="145">
        <v>0</v>
      </c>
      <c r="J25" s="145">
        <v>0</v>
      </c>
      <c r="K25" s="11"/>
      <c r="L25" s="151"/>
      <c r="M25" s="149"/>
    </row>
    <row r="26" spans="2:14" ht="12" customHeight="1">
      <c r="B26" s="122" t="s">
        <v>326</v>
      </c>
      <c r="C26" s="302">
        <f>SUM(C27:C30)</f>
        <v>88.935190000000006</v>
      </c>
      <c r="D26" s="146">
        <f>SUM(D27:D30)</f>
        <v>272.57745999999997</v>
      </c>
      <c r="E26" s="146">
        <f t="shared" ref="E26:J26" si="5">SUM(E27:E30)</f>
        <v>245.40633470130007</v>
      </c>
      <c r="F26" s="146">
        <f t="shared" si="5"/>
        <v>158.63115157860005</v>
      </c>
      <c r="G26" s="146">
        <f t="shared" si="5"/>
        <v>155.28839220370006</v>
      </c>
      <c r="H26" s="146">
        <f t="shared" si="5"/>
        <v>29.599999999999909</v>
      </c>
      <c r="I26" s="146">
        <f t="shared" si="5"/>
        <v>9.4028700000000001</v>
      </c>
      <c r="J26" s="146">
        <f t="shared" si="5"/>
        <v>11.835570000000001</v>
      </c>
      <c r="K26" s="11"/>
      <c r="L26" s="151"/>
      <c r="M26" s="149"/>
    </row>
    <row r="27" spans="2:14" ht="12" customHeight="1">
      <c r="B27" s="36" t="s">
        <v>115</v>
      </c>
      <c r="C27" s="305" t="s">
        <v>20</v>
      </c>
      <c r="D27" s="195">
        <v>0</v>
      </c>
      <c r="E27" s="145">
        <v>6.8367348801000301</v>
      </c>
      <c r="F27" s="145">
        <v>11.558548404000051</v>
      </c>
      <c r="G27" s="145">
        <v>8.9594810694000593</v>
      </c>
      <c r="H27" s="145">
        <v>7.1935531050000208</v>
      </c>
      <c r="I27" s="145">
        <v>0</v>
      </c>
      <c r="J27" s="145">
        <v>0</v>
      </c>
      <c r="K27" s="11"/>
      <c r="L27" s="151"/>
      <c r="M27" s="149"/>
    </row>
    <row r="28" spans="2:14" ht="12" customHeight="1">
      <c r="B28" s="36" t="s">
        <v>116</v>
      </c>
      <c r="C28" s="40">
        <v>42.294499999999999</v>
      </c>
      <c r="D28" s="145">
        <f>150269/1000</f>
        <v>150.26900000000001</v>
      </c>
      <c r="E28" s="145">
        <v>135.88115304500002</v>
      </c>
      <c r="F28" s="145">
        <v>125.31745146499999</v>
      </c>
      <c r="G28" s="145">
        <v>133.85761877499999</v>
      </c>
      <c r="H28" s="145">
        <v>11.476270204999889</v>
      </c>
      <c r="I28" s="145">
        <v>0</v>
      </c>
      <c r="J28" s="145">
        <v>0</v>
      </c>
      <c r="K28" s="11"/>
      <c r="L28" s="151"/>
      <c r="M28" s="149"/>
    </row>
    <row r="29" spans="2:14" ht="12" customHeight="1">
      <c r="B29" s="36" t="s">
        <v>117</v>
      </c>
      <c r="C29" s="40">
        <v>6.7416899999999993</v>
      </c>
      <c r="D29" s="145">
        <f>22514.46/1000</f>
        <v>22.51446</v>
      </c>
      <c r="E29" s="145">
        <v>15.9983861562</v>
      </c>
      <c r="F29" s="145">
        <v>14.186300484600002</v>
      </c>
      <c r="G29" s="145">
        <v>12.4712923593</v>
      </c>
      <c r="H29" s="145">
        <v>10.93017669</v>
      </c>
      <c r="I29" s="145">
        <v>9.4028700000000001</v>
      </c>
      <c r="J29" s="145">
        <v>11.835570000000001</v>
      </c>
      <c r="K29" s="11"/>
      <c r="L29" s="151"/>
      <c r="M29" s="149"/>
    </row>
    <row r="30" spans="2:14" ht="12" customHeight="1">
      <c r="B30" s="36" t="s">
        <v>320</v>
      </c>
      <c r="C30" s="40">
        <v>39.899000000000001</v>
      </c>
      <c r="D30" s="145">
        <f>99794/1000</f>
        <v>99.793999999999997</v>
      </c>
      <c r="E30" s="145">
        <v>86.690060619999983</v>
      </c>
      <c r="F30" s="145">
        <v>7.5688512249999995</v>
      </c>
      <c r="G30" s="145">
        <v>0</v>
      </c>
      <c r="H30" s="145">
        <v>0</v>
      </c>
      <c r="I30" s="145">
        <v>0</v>
      </c>
      <c r="J30" s="145">
        <v>0</v>
      </c>
    </row>
    <row r="31" spans="2:14" ht="12" customHeight="1">
      <c r="B31" s="89" t="s">
        <v>274</v>
      </c>
      <c r="C31" s="303">
        <f>SUM(C24,C26)</f>
        <v>407.99535600000002</v>
      </c>
      <c r="D31" s="87">
        <f>SUM(D24,D26)</f>
        <v>1660.0334599999996</v>
      </c>
      <c r="E31" s="87">
        <f t="shared" ref="E31:J31" si="6">SUM(E24,E26)</f>
        <v>1509.2543347012997</v>
      </c>
      <c r="F31" s="87">
        <f t="shared" si="6"/>
        <v>969.67515157860021</v>
      </c>
      <c r="G31" s="87">
        <f t="shared" si="6"/>
        <v>824.13439220370003</v>
      </c>
      <c r="H31" s="87">
        <f t="shared" si="6"/>
        <v>502.81099999999992</v>
      </c>
      <c r="I31" s="87">
        <f t="shared" si="6"/>
        <v>302.78487000000007</v>
      </c>
      <c r="J31" s="87">
        <f t="shared" si="6"/>
        <v>134.97957</v>
      </c>
      <c r="K31" s="148"/>
    </row>
    <row r="32" spans="2:14" ht="12" customHeight="1">
      <c r="B32" s="152"/>
      <c r="C32" s="301"/>
      <c r="D32" s="148"/>
      <c r="E32" s="148"/>
    </row>
    <row r="33" spans="2:13" ht="12" customHeight="1">
      <c r="B33" s="21" t="s">
        <v>98</v>
      </c>
      <c r="C33" s="25" t="s">
        <v>648</v>
      </c>
      <c r="D33" s="138">
        <v>2022</v>
      </c>
      <c r="E33" s="138">
        <v>2021</v>
      </c>
      <c r="F33" s="138">
        <v>2020</v>
      </c>
      <c r="G33" s="138">
        <v>2019</v>
      </c>
      <c r="H33" s="138">
        <v>2018</v>
      </c>
      <c r="I33" s="138">
        <v>2017</v>
      </c>
      <c r="J33" s="138">
        <v>2016</v>
      </c>
    </row>
    <row r="34" spans="2:13" ht="12" customHeight="1">
      <c r="B34" s="122" t="s">
        <v>110</v>
      </c>
      <c r="C34" s="302">
        <f t="shared" ref="C34:J34" si="7">C17</f>
        <v>227.78400000000005</v>
      </c>
      <c r="D34" s="146">
        <f t="shared" si="7"/>
        <v>1001.1299999999998</v>
      </c>
      <c r="E34" s="146">
        <f t="shared" si="7"/>
        <v>1598.4319999999996</v>
      </c>
      <c r="F34" s="146">
        <f t="shared" si="7"/>
        <v>787.43400000000008</v>
      </c>
      <c r="G34" s="146">
        <f t="shared" si="7"/>
        <v>573.24099999999999</v>
      </c>
      <c r="H34" s="146">
        <f t="shared" si="7"/>
        <v>408.02000000000004</v>
      </c>
      <c r="I34" s="146">
        <f t="shared" si="7"/>
        <v>292.34300000000007</v>
      </c>
      <c r="J34" s="146">
        <f t="shared" si="7"/>
        <v>100.346</v>
      </c>
    </row>
    <row r="35" spans="2:13" ht="12" customHeight="1">
      <c r="B35" s="36" t="s">
        <v>118</v>
      </c>
      <c r="C35" s="304" t="s">
        <v>20</v>
      </c>
      <c r="D35" s="145">
        <v>0</v>
      </c>
      <c r="E35" s="145">
        <v>0</v>
      </c>
      <c r="F35" s="145">
        <v>-6.2191366599999975</v>
      </c>
      <c r="G35" s="145">
        <v>1.2966949999999999</v>
      </c>
      <c r="H35" s="145">
        <v>0</v>
      </c>
      <c r="I35" s="145">
        <v>0</v>
      </c>
      <c r="J35" s="145">
        <v>0</v>
      </c>
    </row>
    <row r="36" spans="2:13" ht="12" customHeight="1">
      <c r="B36" s="36" t="s">
        <v>119</v>
      </c>
      <c r="C36" s="40">
        <f>-C16</f>
        <v>-18.643000000000001</v>
      </c>
      <c r="D36" s="145">
        <f>-D16</f>
        <v>-44.853999999999999</v>
      </c>
      <c r="E36" s="145">
        <v>-1.22</v>
      </c>
      <c r="F36" s="145">
        <v>-9.4930000000000003</v>
      </c>
      <c r="G36" s="145">
        <v>-26.356999999999999</v>
      </c>
      <c r="H36" s="145">
        <v>-9.11</v>
      </c>
      <c r="I36" s="145">
        <v>-3.5</v>
      </c>
      <c r="J36" s="145">
        <v>-5.6</v>
      </c>
    </row>
    <row r="37" spans="2:13" ht="12" customHeight="1">
      <c r="B37" s="36" t="s">
        <v>120</v>
      </c>
      <c r="C37" s="304" t="s">
        <v>20</v>
      </c>
      <c r="D37" s="145">
        <v>0</v>
      </c>
      <c r="E37" s="145">
        <v>0</v>
      </c>
      <c r="F37" s="145">
        <v>2.3483156699999999</v>
      </c>
      <c r="G37" s="145">
        <v>0</v>
      </c>
      <c r="H37" s="145">
        <v>7.45</v>
      </c>
      <c r="I37" s="145">
        <v>0</v>
      </c>
      <c r="J37" s="145">
        <v>0</v>
      </c>
    </row>
    <row r="38" spans="2:13" ht="12" customHeight="1">
      <c r="B38" s="36" t="s">
        <v>273</v>
      </c>
      <c r="C38" s="304" t="s">
        <v>20</v>
      </c>
      <c r="D38" s="145">
        <v>0</v>
      </c>
      <c r="E38" s="145">
        <v>-26.408268376538004</v>
      </c>
      <c r="F38" s="145">
        <v>-4.6287988549810031</v>
      </c>
      <c r="G38" s="145">
        <v>0</v>
      </c>
      <c r="H38" s="145">
        <v>0</v>
      </c>
      <c r="I38" s="145">
        <v>0</v>
      </c>
      <c r="J38" s="145">
        <v>0</v>
      </c>
      <c r="M38" s="153"/>
    </row>
    <row r="39" spans="2:13" ht="12" customHeight="1">
      <c r="B39" s="36" t="s">
        <v>121</v>
      </c>
      <c r="C39" s="304" t="s">
        <v>20</v>
      </c>
      <c r="D39" s="145">
        <v>-15.367084369999999</v>
      </c>
      <c r="E39" s="145">
        <v>-642.96338793999996</v>
      </c>
      <c r="F39" s="145">
        <v>-145.67961425000001</v>
      </c>
      <c r="G39" s="145">
        <v>0</v>
      </c>
      <c r="H39" s="145">
        <v>-14.799999999999999</v>
      </c>
      <c r="I39" s="145">
        <v>-61.6</v>
      </c>
      <c r="J39" s="145">
        <v>0</v>
      </c>
      <c r="M39" s="154"/>
    </row>
    <row r="40" spans="2:13" ht="12" customHeight="1">
      <c r="B40" s="122" t="s">
        <v>325</v>
      </c>
      <c r="C40" s="302">
        <f>SUM(C41:C44)</f>
        <v>76.070946434999996</v>
      </c>
      <c r="D40" s="146">
        <f>SUM(D41:D44)</f>
        <v>236.60595265999999</v>
      </c>
      <c r="E40" s="146">
        <f>SUM(E41:E44)</f>
        <v>197.5929701246701</v>
      </c>
      <c r="F40" s="146">
        <f>SUM(F41:F44)</f>
        <v>132.66249675680007</v>
      </c>
      <c r="G40" s="146">
        <f t="shared" ref="G40:J40" si="8">SUM(G41:G44)</f>
        <v>144.00017685320009</v>
      </c>
      <c r="H40" s="146">
        <f t="shared" si="8"/>
        <v>20.112000000000002</v>
      </c>
      <c r="I40" s="146">
        <f t="shared" si="8"/>
        <v>7.3225800000000003</v>
      </c>
      <c r="J40" s="146">
        <f t="shared" si="8"/>
        <v>9.8057700000000008</v>
      </c>
      <c r="L40" s="151"/>
    </row>
    <row r="41" spans="2:13" ht="12" customHeight="1">
      <c r="B41" s="36" t="s">
        <v>122</v>
      </c>
      <c r="C41" s="304" t="s">
        <v>20</v>
      </c>
      <c r="D41" s="195">
        <v>0</v>
      </c>
      <c r="E41" s="145">
        <v>-10.468103240529878</v>
      </c>
      <c r="F41" s="145">
        <v>2.7330863127000513</v>
      </c>
      <c r="G41" s="145">
        <v>7.0040375139000801</v>
      </c>
      <c r="H41" s="145">
        <v>1.411</v>
      </c>
      <c r="I41" s="145">
        <v>0</v>
      </c>
      <c r="J41" s="145">
        <v>0</v>
      </c>
      <c r="K41" s="149"/>
      <c r="L41" s="151"/>
    </row>
    <row r="42" spans="2:13" ht="12" customHeight="1">
      <c r="B42" s="36" t="s">
        <v>123</v>
      </c>
      <c r="C42" s="40">
        <v>38.101999999999997</v>
      </c>
      <c r="D42" s="145">
        <f>135154/1000</f>
        <v>135.154</v>
      </c>
      <c r="E42" s="145">
        <v>121.97085529999998</v>
      </c>
      <c r="F42" s="145">
        <v>109.08251388500001</v>
      </c>
      <c r="G42" s="145">
        <v>127.42753697000001</v>
      </c>
      <c r="H42" s="145">
        <v>9.7469999999999999</v>
      </c>
      <c r="I42" s="145">
        <v>0</v>
      </c>
      <c r="J42" s="145">
        <v>0</v>
      </c>
      <c r="K42" s="155"/>
      <c r="L42" s="156"/>
    </row>
    <row r="43" spans="2:13" ht="12" customHeight="1">
      <c r="B43" s="36" t="s">
        <v>124</v>
      </c>
      <c r="C43" s="40">
        <v>6.1551900000000002</v>
      </c>
      <c r="D43" s="145">
        <f>19664.58/1000</f>
        <v>19.664580000000001</v>
      </c>
      <c r="E43" s="145">
        <v>14.505091825200001</v>
      </c>
      <c r="F43" s="145">
        <v>14.622506519100003</v>
      </c>
      <c r="G43" s="145">
        <v>9.5686023693000006</v>
      </c>
      <c r="H43" s="145">
        <v>8.9540000000000006</v>
      </c>
      <c r="I43" s="145">
        <v>7.3225800000000003</v>
      </c>
      <c r="J43" s="145">
        <v>9.8057700000000008</v>
      </c>
      <c r="K43" s="148"/>
      <c r="L43" s="156"/>
    </row>
    <row r="44" spans="2:13" ht="12" customHeight="1">
      <c r="B44" s="36" t="s">
        <v>319</v>
      </c>
      <c r="C44" s="40">
        <v>31.813756434999998</v>
      </c>
      <c r="D44" s="145">
        <f>81787.37266/1000</f>
        <v>81.787372659999988</v>
      </c>
      <c r="E44" s="145">
        <v>71.585126239999994</v>
      </c>
      <c r="F44" s="145">
        <v>6.2243900400000003</v>
      </c>
      <c r="G44" s="145">
        <v>0</v>
      </c>
      <c r="H44" s="145">
        <v>0</v>
      </c>
      <c r="I44" s="145">
        <v>0</v>
      </c>
      <c r="J44" s="145">
        <v>0</v>
      </c>
      <c r="K44" s="149"/>
      <c r="L44" s="148"/>
    </row>
    <row r="45" spans="2:13" ht="12" customHeight="1">
      <c r="B45" s="140" t="s">
        <v>275</v>
      </c>
      <c r="C45" s="196">
        <f>SUM(C34:C40)</f>
        <v>285.21194643500007</v>
      </c>
      <c r="D45" s="196">
        <f>SUM(D34:D40)</f>
        <v>1177.5148682899996</v>
      </c>
      <c r="E45" s="196">
        <f t="shared" ref="E45:J45" si="9">SUM(E34:E40)</f>
        <v>1125.4333138081317</v>
      </c>
      <c r="F45" s="196">
        <f t="shared" si="9"/>
        <v>756.42426266181906</v>
      </c>
      <c r="G45" s="196">
        <f t="shared" si="9"/>
        <v>692.18087185320007</v>
      </c>
      <c r="H45" s="196">
        <f t="shared" si="9"/>
        <v>411.67200000000003</v>
      </c>
      <c r="I45" s="196">
        <f t="shared" si="9"/>
        <v>234.56558000000007</v>
      </c>
      <c r="J45" s="196">
        <f t="shared" si="9"/>
        <v>104.55177</v>
      </c>
      <c r="L45" s="148"/>
    </row>
    <row r="46" spans="2:13" ht="12" customHeight="1">
      <c r="B46" s="140" t="s">
        <v>321</v>
      </c>
      <c r="C46" s="141">
        <f t="shared" ref="C46" si="10">C45/C31</f>
        <v>0.69905684523281697</v>
      </c>
      <c r="D46" s="141">
        <f t="shared" ref="D46:J46" si="11">D45/D31</f>
        <v>0.70933200845843181</v>
      </c>
      <c r="E46" s="141">
        <f t="shared" si="11"/>
        <v>0.74568830973797995</v>
      </c>
      <c r="F46" s="141">
        <f t="shared" si="11"/>
        <v>0.78008007262059309</v>
      </c>
      <c r="G46" s="141">
        <f t="shared" si="11"/>
        <v>0.83988834636828846</v>
      </c>
      <c r="H46" s="141">
        <f t="shared" si="11"/>
        <v>0.81874103788501063</v>
      </c>
      <c r="I46" s="141">
        <f t="shared" si="11"/>
        <v>0.77469386102416549</v>
      </c>
      <c r="J46" s="141">
        <f t="shared" si="11"/>
        <v>0.77457477453810242</v>
      </c>
    </row>
    <row r="47" spans="2:13" ht="13.5">
      <c r="B47" s="152" t="s">
        <v>276</v>
      </c>
      <c r="C47" s="152"/>
      <c r="D47" s="136"/>
      <c r="E47" s="136"/>
      <c r="K47" s="157"/>
    </row>
    <row r="48" spans="2:13" ht="25" customHeight="1">
      <c r="B48" s="319" t="s">
        <v>277</v>
      </c>
      <c r="C48" s="319"/>
      <c r="D48" s="319"/>
      <c r="E48" s="319"/>
      <c r="F48" s="319"/>
      <c r="G48" s="319"/>
      <c r="H48" s="319"/>
      <c r="I48" s="319"/>
      <c r="J48" s="319"/>
      <c r="K48" s="157"/>
    </row>
    <row r="49" spans="2:10" ht="12" customHeight="1">
      <c r="B49" s="152" t="s">
        <v>658</v>
      </c>
      <c r="C49" s="152"/>
      <c r="D49" s="36"/>
      <c r="E49" s="36"/>
      <c r="F49" s="36"/>
      <c r="G49" s="36"/>
      <c r="H49" s="36"/>
      <c r="I49" s="36"/>
      <c r="J49" s="36"/>
    </row>
    <row r="50" spans="2:10" ht="12" customHeight="1">
      <c r="B50" s="158" t="s">
        <v>322</v>
      </c>
      <c r="C50" s="158"/>
      <c r="D50" s="36"/>
      <c r="E50" s="36"/>
      <c r="F50" s="36"/>
      <c r="G50" s="36"/>
      <c r="H50" s="36"/>
      <c r="I50" s="36"/>
      <c r="J50" s="36"/>
    </row>
    <row r="51" spans="2:10" ht="12" customHeight="1">
      <c r="B51" s="158"/>
      <c r="C51" s="158"/>
      <c r="D51" s="136"/>
      <c r="E51" s="136"/>
    </row>
    <row r="52" spans="2:10" ht="0" hidden="1" customHeight="1">
      <c r="B52" s="136"/>
      <c r="C52" s="136"/>
      <c r="D52" s="159"/>
      <c r="E52" s="159"/>
    </row>
  </sheetData>
  <mergeCells count="1">
    <mergeCell ref="B48:J48"/>
  </mergeCells>
  <pageMargins left="0.511811024" right="0.511811024" top="0.78740157499999996" bottom="0.78740157499999996" header="0.31496062000000002" footer="0.31496062000000002"/>
  <pageSetup paperSize="9" orientation="portrait" r:id="rId1"/>
  <ignoredErrors>
    <ignoredError sqref="D12:F12" formulaRange="1"/>
    <ignoredError sqref="G23:J23 G8:J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663F-FCC2-42B4-B212-FAAB45917BEF}">
  <dimension ref="A1:C32"/>
  <sheetViews>
    <sheetView showGridLines="0" workbookViewId="0">
      <selection activeCell="A2" sqref="A2"/>
    </sheetView>
  </sheetViews>
  <sheetFormatPr defaultColWidth="8.81640625" defaultRowHeight="14"/>
  <cols>
    <col min="1" max="1" width="39.1796875" style="1" bestFit="1" customWidth="1"/>
    <col min="2" max="2" width="18.81640625" style="1" customWidth="1"/>
    <col min="3" max="3" width="14.81640625" style="1" bestFit="1" customWidth="1"/>
    <col min="4" max="16384" width="8.81640625" style="1"/>
  </cols>
  <sheetData>
    <row r="1" spans="1:3">
      <c r="A1" s="3" t="s">
        <v>125</v>
      </c>
      <c r="B1" s="3"/>
    </row>
    <row r="2" spans="1:3">
      <c r="A2" s="1" t="s">
        <v>126</v>
      </c>
    </row>
    <row r="4" spans="1:3" s="3" customFormat="1">
      <c r="A4" s="3" t="s">
        <v>127</v>
      </c>
      <c r="B4" s="6">
        <v>2017</v>
      </c>
      <c r="C4" s="6">
        <v>2016</v>
      </c>
    </row>
    <row r="5" spans="1:3" s="3" customFormat="1"/>
    <row r="6" spans="1:3">
      <c r="A6" s="1" t="s">
        <v>128</v>
      </c>
      <c r="B6" s="2">
        <v>28903000</v>
      </c>
      <c r="C6" s="2">
        <v>24714000</v>
      </c>
    </row>
    <row r="7" spans="1:3">
      <c r="A7" s="1" t="s">
        <v>129</v>
      </c>
      <c r="B7" s="2">
        <v>-10466000</v>
      </c>
      <c r="C7" s="2">
        <v>-1507000</v>
      </c>
    </row>
    <row r="8" spans="1:3" s="3" customFormat="1">
      <c r="A8" s="3" t="s">
        <v>130</v>
      </c>
      <c r="B8" s="4">
        <f t="shared" ref="B8:C8" si="0">SUM(B6:B7)</f>
        <v>18437000</v>
      </c>
      <c r="C8" s="4">
        <f t="shared" si="0"/>
        <v>23207000</v>
      </c>
    </row>
    <row r="9" spans="1:3">
      <c r="A9" s="1" t="s">
        <v>131</v>
      </c>
      <c r="B9" s="2">
        <f>-2606000-192000</f>
        <v>-2798000</v>
      </c>
      <c r="C9" s="2">
        <f>-2586000-267000</f>
        <v>-2853000</v>
      </c>
    </row>
    <row r="10" spans="1:3">
      <c r="A10" s="1" t="s">
        <v>132</v>
      </c>
      <c r="B10" s="2">
        <v>-3082000</v>
      </c>
      <c r="C10" s="2">
        <v>-3082000</v>
      </c>
    </row>
    <row r="11" spans="1:3">
      <c r="A11" s="1" t="s">
        <v>133</v>
      </c>
      <c r="B11" s="2">
        <f>-1088000-193000</f>
        <v>-1281000</v>
      </c>
      <c r="C11" s="2">
        <f>-908000-219000</f>
        <v>-1127000</v>
      </c>
    </row>
    <row r="12" spans="1:3">
      <c r="A12" s="1" t="s">
        <v>134</v>
      </c>
      <c r="B12" s="2">
        <v>-12000</v>
      </c>
      <c r="C12" s="2">
        <v>0</v>
      </c>
    </row>
    <row r="13" spans="1:3">
      <c r="A13" s="1" t="s">
        <v>135</v>
      </c>
      <c r="B13" s="2"/>
      <c r="C13" s="2"/>
    </row>
    <row r="14" spans="1:3" s="3" customFormat="1">
      <c r="A14" s="3" t="s">
        <v>136</v>
      </c>
      <c r="B14" s="4">
        <f t="shared" ref="B14:C14" si="1">SUM(B8:B13)</f>
        <v>11264000</v>
      </c>
      <c r="C14" s="4">
        <f t="shared" si="1"/>
        <v>16145000</v>
      </c>
    </row>
    <row r="15" spans="1:3">
      <c r="A15" s="1" t="s">
        <v>137</v>
      </c>
      <c r="B15" s="2">
        <v>1836000</v>
      </c>
      <c r="C15" s="2">
        <v>1845000</v>
      </c>
    </row>
    <row r="16" spans="1:3">
      <c r="A16" s="1" t="s">
        <v>138</v>
      </c>
      <c r="B16" s="2">
        <v>-4586000</v>
      </c>
      <c r="C16" s="2">
        <v>-5503000</v>
      </c>
    </row>
    <row r="17" spans="1:3" s="3" customFormat="1">
      <c r="A17" s="3" t="s">
        <v>139</v>
      </c>
      <c r="B17" s="4">
        <f t="shared" ref="B17:C17" si="2">SUM(B14:B16)</f>
        <v>8514000</v>
      </c>
      <c r="C17" s="4">
        <f t="shared" si="2"/>
        <v>12487000</v>
      </c>
    </row>
    <row r="19" spans="1:3">
      <c r="A19" s="1" t="s">
        <v>140</v>
      </c>
      <c r="B19" s="2">
        <v>-1590000</v>
      </c>
      <c r="C19" s="2">
        <v>-1455000</v>
      </c>
    </row>
    <row r="20" spans="1:3" s="3" customFormat="1">
      <c r="A20" s="3" t="s">
        <v>141</v>
      </c>
      <c r="B20" s="4">
        <f t="shared" ref="B20:C20" si="3">SUM(B17:B19)</f>
        <v>6924000</v>
      </c>
      <c r="C20" s="4">
        <f t="shared" si="3"/>
        <v>11032000</v>
      </c>
    </row>
    <row r="22" spans="1:3">
      <c r="A22" s="3" t="s">
        <v>142</v>
      </c>
      <c r="B22" s="3"/>
    </row>
    <row r="23" spans="1:3">
      <c r="A23" s="1" t="s">
        <v>130</v>
      </c>
      <c r="B23" s="2">
        <f t="shared" ref="B23" si="4">B8</f>
        <v>18437000</v>
      </c>
      <c r="C23" s="2">
        <f t="shared" ref="C23:C24" si="5">C8</f>
        <v>23207000</v>
      </c>
    </row>
    <row r="24" spans="1:3">
      <c r="A24" s="1" t="s">
        <v>143</v>
      </c>
      <c r="B24" s="2">
        <f t="shared" ref="B24" si="6">B9</f>
        <v>-2798000</v>
      </c>
      <c r="C24" s="2">
        <f t="shared" si="5"/>
        <v>-2853000</v>
      </c>
    </row>
    <row r="25" spans="1:3">
      <c r="A25" s="1" t="s">
        <v>133</v>
      </c>
      <c r="B25" s="2">
        <f t="shared" ref="B25" si="7">B11</f>
        <v>-1281000</v>
      </c>
      <c r="C25" s="2">
        <f t="shared" ref="C25" si="8">C11</f>
        <v>-1127000</v>
      </c>
    </row>
    <row r="26" spans="1:3">
      <c r="A26" s="1" t="s">
        <v>135</v>
      </c>
      <c r="B26" s="2">
        <f t="shared" ref="B26" si="9">B13</f>
        <v>0</v>
      </c>
      <c r="C26" s="2">
        <f t="shared" ref="C26" si="10">C13</f>
        <v>0</v>
      </c>
    </row>
    <row r="27" spans="1:3">
      <c r="A27" s="1" t="s">
        <v>144</v>
      </c>
      <c r="B27" s="4">
        <f t="shared" ref="B27:C27" si="11">SUM(B23:B26)</f>
        <v>14358000</v>
      </c>
      <c r="C27" s="4">
        <f t="shared" si="11"/>
        <v>19227000</v>
      </c>
    </row>
    <row r="29" spans="1:3">
      <c r="A29" s="3" t="s">
        <v>145</v>
      </c>
      <c r="B29" s="5">
        <v>0.51</v>
      </c>
      <c r="C29" s="5">
        <v>0.51</v>
      </c>
    </row>
    <row r="31" spans="1:3" s="3" customFormat="1">
      <c r="A31" s="3" t="s">
        <v>146</v>
      </c>
      <c r="B31" s="4">
        <f t="shared" ref="B31:C31" si="12">B8*B29</f>
        <v>9402870</v>
      </c>
      <c r="C31" s="4">
        <f t="shared" si="12"/>
        <v>11835570</v>
      </c>
    </row>
    <row r="32" spans="1:3">
      <c r="A32" s="3" t="s">
        <v>147</v>
      </c>
      <c r="B32" s="4">
        <f t="shared" ref="B32:C32" si="13">B27*B29</f>
        <v>7322580</v>
      </c>
      <c r="C32" s="4">
        <f t="shared" si="13"/>
        <v>9805770</v>
      </c>
    </row>
  </sheetData>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C47E-DEAF-4AAE-A29C-9B77A040C233}">
  <sheetPr>
    <tabColor rgb="FF26395F"/>
  </sheetPr>
  <dimension ref="A1:L89"/>
  <sheetViews>
    <sheetView showGridLines="0" zoomScaleNormal="100" workbookViewId="0"/>
  </sheetViews>
  <sheetFormatPr defaultColWidth="0" defaultRowHeight="0" customHeight="1" zeroHeight="1"/>
  <cols>
    <col min="1" max="1" width="5.453125" style="7" customWidth="1"/>
    <col min="2" max="2" width="36.54296875" style="7" bestFit="1" customWidth="1"/>
    <col min="3" max="3" width="10.54296875" style="7" bestFit="1" customWidth="1"/>
    <col min="4" max="4" width="12.81640625" style="7" bestFit="1" customWidth="1"/>
    <col min="5" max="5" width="14.7265625" style="7" bestFit="1" customWidth="1"/>
    <col min="6" max="6" width="17.26953125" style="9" customWidth="1"/>
    <col min="7" max="7" width="13.453125" style="9" customWidth="1"/>
    <col min="8" max="9" width="11.54296875" style="7" customWidth="1"/>
    <col min="10" max="10" width="37.1796875" style="7" customWidth="1"/>
    <col min="11" max="11" width="58.453125" style="7" hidden="1" customWidth="1"/>
    <col min="12" max="16384" width="9.453125" style="7" hidden="1"/>
  </cols>
  <sheetData>
    <row r="1" spans="2:12" ht="12" customHeight="1"/>
    <row r="2" spans="2:12" ht="12" customHeight="1"/>
    <row r="3" spans="2:12" ht="12" customHeight="1"/>
    <row r="4" spans="2:12" ht="12" customHeight="1"/>
    <row r="5" spans="2:12" ht="12" customHeight="1">
      <c r="J5" s="79"/>
    </row>
    <row r="6" spans="2:12" ht="12" customHeight="1">
      <c r="B6" s="75" t="s">
        <v>148</v>
      </c>
      <c r="C6" s="75"/>
      <c r="D6" s="76"/>
      <c r="E6" s="76"/>
      <c r="F6" s="78"/>
      <c r="G6" s="78"/>
      <c r="H6" s="78"/>
      <c r="I6" s="78"/>
      <c r="J6" s="79"/>
    </row>
    <row r="7" spans="2:12" ht="12" customHeight="1">
      <c r="J7" s="79"/>
    </row>
    <row r="8" spans="2:12" ht="12" customHeight="1">
      <c r="B8" s="21"/>
      <c r="C8" s="315" t="s">
        <v>705</v>
      </c>
      <c r="D8" s="28">
        <v>2022</v>
      </c>
      <c r="E8" s="28">
        <v>2021</v>
      </c>
      <c r="F8" s="28">
        <v>2020</v>
      </c>
      <c r="G8" s="28">
        <v>2019</v>
      </c>
      <c r="H8" s="28">
        <v>2018</v>
      </c>
      <c r="I8" s="28">
        <v>2017</v>
      </c>
      <c r="K8" s="9"/>
      <c r="L8" s="79"/>
    </row>
    <row r="9" spans="2:12" ht="12" customHeight="1">
      <c r="B9" s="37" t="s">
        <v>323</v>
      </c>
      <c r="C9" s="81">
        <v>7738.8309999999983</v>
      </c>
      <c r="D9" s="81">
        <v>7636.954999999999</v>
      </c>
      <c r="E9" s="79">
        <v>6106.1930000000002</v>
      </c>
      <c r="F9" s="80">
        <v>5990.9999999999991</v>
      </c>
      <c r="G9" s="81">
        <v>4018.4920000000002</v>
      </c>
      <c r="H9" s="81">
        <v>2130.1490000000003</v>
      </c>
      <c r="I9" s="81">
        <v>1906.6659999999999</v>
      </c>
      <c r="K9" s="9"/>
      <c r="L9" s="79"/>
    </row>
    <row r="10" spans="2:12" ht="12" customHeight="1">
      <c r="B10" s="37" t="s">
        <v>324</v>
      </c>
      <c r="C10" s="81">
        <v>888.13499999999999</v>
      </c>
      <c r="D10" s="81">
        <v>801.35299999999995</v>
      </c>
      <c r="E10" s="237" t="s">
        <v>20</v>
      </c>
      <c r="F10" s="237" t="s">
        <v>20</v>
      </c>
      <c r="G10" s="237" t="s">
        <v>20</v>
      </c>
      <c r="H10" s="237" t="s">
        <v>20</v>
      </c>
      <c r="I10" s="237" t="s">
        <v>20</v>
      </c>
      <c r="K10" s="9"/>
      <c r="L10" s="79"/>
    </row>
    <row r="11" spans="2:12" ht="12" customHeight="1">
      <c r="B11" s="37" t="s">
        <v>721</v>
      </c>
      <c r="C11" s="81">
        <v>115.952</v>
      </c>
      <c r="D11" s="81">
        <v>0</v>
      </c>
      <c r="E11" s="237" t="s">
        <v>20</v>
      </c>
      <c r="F11" s="237" t="s">
        <v>20</v>
      </c>
      <c r="G11" s="237" t="s">
        <v>20</v>
      </c>
      <c r="H11" s="237" t="s">
        <v>20</v>
      </c>
      <c r="I11" s="237" t="s">
        <v>20</v>
      </c>
      <c r="K11" s="9"/>
      <c r="L11" s="79"/>
    </row>
    <row r="12" spans="2:12" ht="12" customHeight="1">
      <c r="B12" s="37" t="s">
        <v>149</v>
      </c>
      <c r="C12" s="80">
        <v>-58.786999999999999</v>
      </c>
      <c r="D12" s="80">
        <v>-62.304000000000002</v>
      </c>
      <c r="E12" s="80">
        <v>-67.760000000000005</v>
      </c>
      <c r="F12" s="80">
        <v>-94.146000000000001</v>
      </c>
      <c r="G12" s="81">
        <v>-67.608000000000004</v>
      </c>
      <c r="H12" s="81">
        <v>-21.138999999999999</v>
      </c>
      <c r="I12" s="81">
        <v>-23.937000000000001</v>
      </c>
      <c r="K12" s="42"/>
      <c r="L12" s="132"/>
    </row>
    <row r="13" spans="2:12" ht="12" customHeight="1">
      <c r="B13" s="84" t="s">
        <v>150</v>
      </c>
      <c r="C13" s="87">
        <f>SUM(C9:C12)</f>
        <v>8684.1309999999976</v>
      </c>
      <c r="D13" s="87">
        <f>SUM(D9:D12)</f>
        <v>8376.003999999999</v>
      </c>
      <c r="E13" s="87">
        <f>SUM(E9:E12)</f>
        <v>6038.433</v>
      </c>
      <c r="F13" s="87">
        <f>SUM(F9:F12)</f>
        <v>5896.8539999999994</v>
      </c>
      <c r="G13" s="87">
        <f t="shared" ref="G13:I13" si="0">SUM(G9:G12)</f>
        <v>3950.884</v>
      </c>
      <c r="H13" s="87">
        <f t="shared" si="0"/>
        <v>2109.0100000000002</v>
      </c>
      <c r="I13" s="87">
        <f t="shared" si="0"/>
        <v>1882.729</v>
      </c>
      <c r="K13" s="9"/>
    </row>
    <row r="14" spans="2:12" ht="12" customHeight="1">
      <c r="B14" s="37" t="s">
        <v>151</v>
      </c>
      <c r="C14" s="81">
        <v>1152.568</v>
      </c>
      <c r="D14" s="81">
        <v>1473.0119999999999</v>
      </c>
      <c r="E14" s="81">
        <v>1194.182</v>
      </c>
      <c r="F14" s="81">
        <v>881.36400000000003</v>
      </c>
      <c r="G14" s="81">
        <v>984.47</v>
      </c>
      <c r="H14" s="81">
        <v>195.38800000000001</v>
      </c>
      <c r="I14" s="81">
        <v>350.887</v>
      </c>
      <c r="K14" s="9"/>
      <c r="L14" s="133"/>
    </row>
    <row r="15" spans="2:12" ht="12" customHeight="1">
      <c r="B15" s="85" t="s">
        <v>152</v>
      </c>
      <c r="C15" s="198">
        <v>230.34800000000001</v>
      </c>
      <c r="D15" s="198">
        <v>211.06899999999999</v>
      </c>
      <c r="E15" s="86">
        <v>229.29900000000001</v>
      </c>
      <c r="F15" s="86">
        <v>461.77100000000002</v>
      </c>
      <c r="G15" s="86">
        <v>154.06299999999999</v>
      </c>
      <c r="H15" s="86">
        <v>95.963999999999999</v>
      </c>
      <c r="I15" s="86">
        <v>82.513999999999996</v>
      </c>
      <c r="K15" s="42"/>
    </row>
    <row r="16" spans="2:12" ht="12" customHeight="1">
      <c r="B16" s="84" t="s">
        <v>153</v>
      </c>
      <c r="C16" s="197">
        <f>+C13-C14-C15</f>
        <v>7301.2149999999974</v>
      </c>
      <c r="D16" s="197">
        <f>+D13-D14-D15</f>
        <v>6691.9229999999989</v>
      </c>
      <c r="E16" s="87">
        <f>+E13-E14-E15</f>
        <v>4614.9520000000002</v>
      </c>
      <c r="F16" s="87">
        <f>+F13-F14-F15</f>
        <v>4553.7190000000001</v>
      </c>
      <c r="G16" s="87">
        <f t="shared" ref="G16:I16" si="1">+G13-G14-G15</f>
        <v>2812.3509999999997</v>
      </c>
      <c r="H16" s="87">
        <f t="shared" si="1"/>
        <v>1817.6580000000004</v>
      </c>
      <c r="I16" s="87">
        <f t="shared" si="1"/>
        <v>1449.3280000000002</v>
      </c>
      <c r="K16" s="42"/>
    </row>
    <row r="17" spans="2:11" ht="12" customHeight="1">
      <c r="B17" s="37" t="s">
        <v>154</v>
      </c>
      <c r="C17" s="81">
        <v>1062.15878</v>
      </c>
      <c r="D17" s="81">
        <v>867.20060999999998</v>
      </c>
      <c r="E17" s="80">
        <v>936.22202689649976</v>
      </c>
      <c r="F17" s="80">
        <v>920.66741807620031</v>
      </c>
      <c r="G17" s="80">
        <v>660.55430547459991</v>
      </c>
      <c r="H17" s="199" t="s">
        <v>20</v>
      </c>
      <c r="I17" s="199" t="s">
        <v>20</v>
      </c>
      <c r="K17" s="9"/>
    </row>
    <row r="18" spans="2:11" ht="12" customHeight="1">
      <c r="B18" s="85" t="s">
        <v>155</v>
      </c>
      <c r="C18" s="198" t="s">
        <v>20</v>
      </c>
      <c r="D18" s="198">
        <v>0</v>
      </c>
      <c r="E18" s="118">
        <v>0</v>
      </c>
      <c r="F18" s="118">
        <v>130.76054016914998</v>
      </c>
      <c r="G18" s="118">
        <v>0</v>
      </c>
      <c r="H18" s="200" t="s">
        <v>20</v>
      </c>
      <c r="I18" s="200" t="s">
        <v>20</v>
      </c>
      <c r="K18" s="42"/>
    </row>
    <row r="19" spans="2:11" ht="12" customHeight="1">
      <c r="B19" s="84" t="s">
        <v>156</v>
      </c>
      <c r="C19" s="197">
        <f>SUM(C16:C18)</f>
        <v>8363.3737799999981</v>
      </c>
      <c r="D19" s="197">
        <f>SUM(D16:D18)</f>
        <v>7559.1236099999987</v>
      </c>
      <c r="E19" s="87">
        <f>SUM(E16:E18)</f>
        <v>5551.1740268965004</v>
      </c>
      <c r="F19" s="87">
        <f t="shared" ref="F19:G19" si="2">SUM(F16:F18)</f>
        <v>5605.1469582453501</v>
      </c>
      <c r="G19" s="87">
        <f t="shared" si="2"/>
        <v>3472.9053054745996</v>
      </c>
      <c r="H19" s="87" t="s">
        <v>20</v>
      </c>
      <c r="I19" s="87" t="s">
        <v>20</v>
      </c>
      <c r="K19" s="42"/>
    </row>
    <row r="20" spans="2:11" ht="12" customHeight="1">
      <c r="B20" s="23" t="s">
        <v>279</v>
      </c>
      <c r="C20" s="23"/>
      <c r="D20" s="23"/>
      <c r="E20" s="23"/>
      <c r="F20" s="39"/>
    </row>
    <row r="21" spans="2:11" ht="12" customHeight="1">
      <c r="C21" s="116"/>
    </row>
    <row r="22" spans="2:11" ht="12" customHeight="1">
      <c r="B22" s="314" t="s">
        <v>695</v>
      </c>
      <c r="C22" s="10"/>
      <c r="G22" s="131"/>
    </row>
    <row r="23" spans="2:11" ht="12" customHeight="1"/>
    <row r="24" spans="2:11" ht="22.5" customHeight="1">
      <c r="B24" s="21" t="s">
        <v>157</v>
      </c>
      <c r="C24" s="27" t="s">
        <v>158</v>
      </c>
      <c r="D24" s="9"/>
      <c r="E24" s="9"/>
    </row>
    <row r="25" spans="2:11" ht="12" customHeight="1">
      <c r="B25" s="110">
        <v>2023</v>
      </c>
      <c r="C25" s="111">
        <v>601.22202060264988</v>
      </c>
      <c r="D25" s="9"/>
      <c r="E25" s="9"/>
    </row>
    <row r="26" spans="2:11" ht="12" customHeight="1">
      <c r="B26" s="110">
        <v>2024</v>
      </c>
      <c r="C26" s="111">
        <v>1839.3734544210079</v>
      </c>
      <c r="D26" s="9"/>
      <c r="E26" s="9"/>
    </row>
    <row r="27" spans="2:11" ht="12" customHeight="1">
      <c r="B27" s="110">
        <v>2025</v>
      </c>
      <c r="C27" s="111">
        <v>1156.8666832930533</v>
      </c>
      <c r="D27" s="9"/>
      <c r="E27" s="9"/>
    </row>
    <row r="28" spans="2:11" ht="12" customHeight="1">
      <c r="B28" s="110">
        <v>2026</v>
      </c>
      <c r="C28" s="111">
        <v>578.68052757127975</v>
      </c>
      <c r="D28" s="9"/>
      <c r="E28" s="9"/>
    </row>
    <row r="29" spans="2:11" ht="12" customHeight="1">
      <c r="B29" s="110">
        <v>2027</v>
      </c>
      <c r="C29" s="111">
        <v>650.97039060704572</v>
      </c>
      <c r="D29" s="9"/>
      <c r="E29" s="9"/>
    </row>
    <row r="30" spans="2:11" ht="12" customHeight="1">
      <c r="B30" s="110">
        <v>2028</v>
      </c>
      <c r="C30" s="111">
        <v>669.15704314207801</v>
      </c>
      <c r="D30" s="9"/>
      <c r="E30" s="9"/>
      <c r="F30" s="7"/>
      <c r="G30" s="7"/>
    </row>
    <row r="31" spans="2:11" ht="12" customHeight="1">
      <c r="B31" s="110">
        <v>2029</v>
      </c>
      <c r="C31" s="111">
        <v>694.97882670324839</v>
      </c>
      <c r="D31" s="9"/>
      <c r="E31" s="9"/>
      <c r="F31" s="7"/>
      <c r="G31" s="7"/>
    </row>
    <row r="32" spans="2:11" ht="12" customHeight="1">
      <c r="B32" s="110">
        <v>2030</v>
      </c>
      <c r="C32" s="111">
        <v>309.72861545511586</v>
      </c>
      <c r="D32" s="9"/>
      <c r="E32" s="9"/>
      <c r="F32" s="7"/>
      <c r="G32" s="7"/>
    </row>
    <row r="33" spans="2:10" ht="12" customHeight="1">
      <c r="B33" s="110">
        <v>2031</v>
      </c>
      <c r="C33" s="111">
        <v>297.04700516489282</v>
      </c>
      <c r="D33" s="9"/>
      <c r="E33" s="9"/>
      <c r="F33" s="7"/>
      <c r="G33" s="7"/>
    </row>
    <row r="34" spans="2:10" ht="12" customHeight="1">
      <c r="B34" s="110">
        <v>2032</v>
      </c>
      <c r="C34" s="111">
        <v>313.29462313522282</v>
      </c>
      <c r="D34" s="9"/>
      <c r="E34" s="9"/>
      <c r="F34" s="7"/>
      <c r="G34" s="7"/>
    </row>
    <row r="35" spans="2:10" ht="12" customHeight="1">
      <c r="B35" s="110">
        <v>2033</v>
      </c>
      <c r="C35" s="111">
        <v>282.86641586931745</v>
      </c>
      <c r="D35" s="9"/>
      <c r="E35" s="9"/>
      <c r="F35" s="7"/>
      <c r="G35" s="7"/>
    </row>
    <row r="36" spans="2:10" ht="12" customHeight="1">
      <c r="B36" s="110" t="s">
        <v>159</v>
      </c>
      <c r="C36" s="111">
        <v>712.53293615703376</v>
      </c>
      <c r="D36" s="9"/>
      <c r="E36" s="9"/>
      <c r="F36" s="7"/>
      <c r="G36" s="7"/>
    </row>
    <row r="37" spans="2:10" ht="12" customHeight="1">
      <c r="B37" s="84" t="s">
        <v>21</v>
      </c>
      <c r="C37" s="88">
        <f>SUM(C25:C36)</f>
        <v>8106.7185421219438</v>
      </c>
      <c r="D37" s="9"/>
      <c r="E37" s="9"/>
      <c r="F37" s="7"/>
      <c r="G37" s="7"/>
    </row>
    <row r="38" spans="2:10" ht="12" customHeight="1">
      <c r="B38" s="23" t="s">
        <v>626</v>
      </c>
    </row>
    <row r="39" spans="2:10" ht="12" customHeight="1">
      <c r="B39" s="23"/>
    </row>
    <row r="40" spans="2:10" ht="12" customHeight="1"/>
    <row r="41" spans="2:10" ht="12" customHeight="1">
      <c r="B41" s="272" t="s">
        <v>659</v>
      </c>
      <c r="C41" s="272"/>
      <c r="D41" s="273"/>
      <c r="E41" s="273"/>
      <c r="F41" s="274"/>
      <c r="G41" s="274"/>
      <c r="H41" s="274"/>
    </row>
    <row r="42" spans="2:10" ht="12" customHeight="1">
      <c r="B42" s="144"/>
      <c r="C42" s="144"/>
      <c r="D42" s="144"/>
      <c r="E42" s="144"/>
      <c r="F42" s="275"/>
      <c r="G42" s="275"/>
      <c r="H42" s="144"/>
    </row>
    <row r="43" spans="2:10" ht="24">
      <c r="B43" s="21" t="s">
        <v>70</v>
      </c>
      <c r="C43" s="21"/>
      <c r="D43" s="22" t="s">
        <v>160</v>
      </c>
      <c r="E43" s="239" t="s">
        <v>161</v>
      </c>
      <c r="F43" s="22" t="s">
        <v>162</v>
      </c>
      <c r="G43" s="22" t="s">
        <v>163</v>
      </c>
      <c r="H43" s="22" t="s">
        <v>707</v>
      </c>
      <c r="I43" s="112"/>
    </row>
    <row r="44" spans="2:10" ht="12">
      <c r="B44" s="36" t="s">
        <v>94</v>
      </c>
      <c r="C44" s="36"/>
      <c r="D44" s="18" t="s">
        <v>164</v>
      </c>
      <c r="E44" s="276">
        <v>45839</v>
      </c>
      <c r="F44" s="18" t="s">
        <v>618</v>
      </c>
      <c r="G44" s="18" t="s">
        <v>663</v>
      </c>
      <c r="H44" s="19">
        <v>47.276000000000003</v>
      </c>
      <c r="I44" s="112"/>
      <c r="J44" s="43"/>
    </row>
    <row r="45" spans="2:10" ht="12">
      <c r="B45" s="36" t="s">
        <v>77</v>
      </c>
      <c r="C45" s="36"/>
      <c r="D45" s="18" t="s">
        <v>165</v>
      </c>
      <c r="E45" s="276">
        <v>47757</v>
      </c>
      <c r="F45" s="18" t="s">
        <v>618</v>
      </c>
      <c r="G45" s="18" t="s">
        <v>664</v>
      </c>
      <c r="H45" s="19">
        <v>116.04</v>
      </c>
      <c r="I45" s="112"/>
      <c r="J45" s="43"/>
    </row>
    <row r="46" spans="2:10" ht="12">
      <c r="B46" s="36" t="s">
        <v>93</v>
      </c>
      <c r="C46" s="36"/>
      <c r="D46" s="18" t="s">
        <v>165</v>
      </c>
      <c r="E46" s="276">
        <v>50222</v>
      </c>
      <c r="F46" s="18" t="s">
        <v>618</v>
      </c>
      <c r="G46" s="18" t="s">
        <v>665</v>
      </c>
      <c r="H46" s="19">
        <v>88.540999999999997</v>
      </c>
      <c r="I46" s="112"/>
      <c r="J46" s="43"/>
    </row>
    <row r="47" spans="2:10" ht="12">
      <c r="B47" s="36" t="s">
        <v>79</v>
      </c>
      <c r="C47" s="36"/>
      <c r="D47" s="18" t="s">
        <v>165</v>
      </c>
      <c r="E47" s="276">
        <v>48580</v>
      </c>
      <c r="F47" s="18" t="s">
        <v>618</v>
      </c>
      <c r="G47" s="18" t="s">
        <v>666</v>
      </c>
      <c r="H47" s="19">
        <v>225.45599999999999</v>
      </c>
      <c r="I47" s="112"/>
      <c r="J47" s="43"/>
    </row>
    <row r="48" spans="2:10" ht="12">
      <c r="B48" s="36" t="s">
        <v>79</v>
      </c>
      <c r="C48" s="36"/>
      <c r="D48" s="18" t="s">
        <v>660</v>
      </c>
      <c r="E48" s="276">
        <v>46357</v>
      </c>
      <c r="F48" s="18" t="s">
        <v>619</v>
      </c>
      <c r="G48" s="18" t="s">
        <v>667</v>
      </c>
      <c r="H48" s="19">
        <v>30.768999999999998</v>
      </c>
      <c r="I48" s="112"/>
      <c r="J48" s="43"/>
    </row>
    <row r="49" spans="2:10" ht="12">
      <c r="B49" s="36" t="s">
        <v>80</v>
      </c>
      <c r="C49" s="36"/>
      <c r="D49" s="18" t="s">
        <v>165</v>
      </c>
      <c r="E49" s="276">
        <v>49004</v>
      </c>
      <c r="F49" s="18" t="s">
        <v>618</v>
      </c>
      <c r="G49" s="18" t="s">
        <v>668</v>
      </c>
      <c r="H49" s="19">
        <v>833.07600000000002</v>
      </c>
      <c r="I49" s="112"/>
      <c r="J49" s="43"/>
    </row>
    <row r="50" spans="2:10" ht="12">
      <c r="B50" s="36" t="s">
        <v>80</v>
      </c>
      <c r="C50" s="36"/>
      <c r="D50" s="18" t="s">
        <v>660</v>
      </c>
      <c r="E50" s="276">
        <v>47453</v>
      </c>
      <c r="F50" s="18" t="s">
        <v>619</v>
      </c>
      <c r="G50" s="18" t="s">
        <v>669</v>
      </c>
      <c r="H50" s="19">
        <v>218.04</v>
      </c>
      <c r="I50" s="112"/>
      <c r="J50" s="43"/>
    </row>
    <row r="51" spans="2:10" ht="12">
      <c r="B51" s="36" t="s">
        <v>260</v>
      </c>
      <c r="C51" s="36"/>
      <c r="D51" s="18" t="s">
        <v>166</v>
      </c>
      <c r="E51" s="276">
        <v>50526</v>
      </c>
      <c r="F51" s="18" t="s">
        <v>618</v>
      </c>
      <c r="G51" s="18" t="s">
        <v>670</v>
      </c>
      <c r="H51" s="19">
        <v>293.18299999999999</v>
      </c>
      <c r="I51" s="112"/>
      <c r="J51" s="43"/>
    </row>
    <row r="52" spans="2:10" ht="12">
      <c r="B52" s="36" t="s">
        <v>261</v>
      </c>
      <c r="C52" s="36"/>
      <c r="D52" s="18" t="s">
        <v>166</v>
      </c>
      <c r="E52" s="276">
        <v>50771</v>
      </c>
      <c r="F52" s="18" t="s">
        <v>618</v>
      </c>
      <c r="G52" s="18" t="s">
        <v>671</v>
      </c>
      <c r="H52" s="19">
        <v>277.60899999999998</v>
      </c>
      <c r="I52" s="112"/>
      <c r="J52" s="43"/>
    </row>
    <row r="53" spans="2:10" ht="12">
      <c r="B53" s="36" t="s">
        <v>167</v>
      </c>
      <c r="C53" s="36"/>
      <c r="D53" s="18" t="s">
        <v>660</v>
      </c>
      <c r="E53" s="276">
        <v>45413</v>
      </c>
      <c r="F53" s="18" t="s">
        <v>619</v>
      </c>
      <c r="G53" s="18" t="s">
        <v>672</v>
      </c>
      <c r="H53" s="19">
        <v>325.31</v>
      </c>
      <c r="I53" s="112"/>
      <c r="J53" s="43"/>
    </row>
    <row r="54" spans="2:10" ht="12">
      <c r="B54" s="36" t="s">
        <v>167</v>
      </c>
      <c r="C54" s="36"/>
      <c r="D54" s="18" t="s">
        <v>660</v>
      </c>
      <c r="E54" s="276">
        <v>46143</v>
      </c>
      <c r="F54" s="18" t="s">
        <v>619</v>
      </c>
      <c r="G54" s="18" t="s">
        <v>673</v>
      </c>
      <c r="H54" s="19">
        <v>177.16300000000001</v>
      </c>
      <c r="I54" s="112"/>
      <c r="J54" s="43"/>
    </row>
    <row r="55" spans="2:10" ht="12">
      <c r="B55" s="36" t="s">
        <v>167</v>
      </c>
      <c r="C55" s="36"/>
      <c r="D55" s="18" t="s">
        <v>660</v>
      </c>
      <c r="E55" s="276">
        <v>46143</v>
      </c>
      <c r="F55" s="18" t="s">
        <v>621</v>
      </c>
      <c r="G55" s="18" t="s">
        <v>674</v>
      </c>
      <c r="H55" s="19">
        <v>243.44200000000001</v>
      </c>
      <c r="I55" s="112"/>
      <c r="J55" s="43"/>
    </row>
    <row r="56" spans="2:10" ht="12">
      <c r="B56" s="36" t="s">
        <v>167</v>
      </c>
      <c r="C56" s="36"/>
      <c r="D56" s="18" t="s">
        <v>660</v>
      </c>
      <c r="E56" s="276">
        <v>46508</v>
      </c>
      <c r="F56" s="18" t="s">
        <v>619</v>
      </c>
      <c r="G56" s="18" t="s">
        <v>675</v>
      </c>
      <c r="H56" s="19">
        <v>193.298</v>
      </c>
      <c r="I56" s="112"/>
      <c r="J56" s="43"/>
    </row>
    <row r="57" spans="2:10" ht="12">
      <c r="B57" s="36" t="s">
        <v>167</v>
      </c>
      <c r="C57" s="36"/>
      <c r="D57" s="18" t="s">
        <v>660</v>
      </c>
      <c r="E57" s="276">
        <v>46997</v>
      </c>
      <c r="F57" s="18" t="s">
        <v>621</v>
      </c>
      <c r="G57" s="18" t="s">
        <v>676</v>
      </c>
      <c r="H57" s="19">
        <v>135.583</v>
      </c>
      <c r="I57" s="112"/>
      <c r="J57" s="43"/>
    </row>
    <row r="58" spans="2:10" ht="12">
      <c r="B58" s="36" t="s">
        <v>167</v>
      </c>
      <c r="C58" s="36"/>
      <c r="D58" s="18" t="s">
        <v>660</v>
      </c>
      <c r="E58" s="276">
        <v>46997</v>
      </c>
      <c r="F58" s="18" t="s">
        <v>621</v>
      </c>
      <c r="G58" s="18" t="s">
        <v>676</v>
      </c>
      <c r="H58" s="19">
        <v>62.938000000000002</v>
      </c>
      <c r="I58" s="112"/>
      <c r="J58" s="43"/>
    </row>
    <row r="59" spans="2:10" ht="12">
      <c r="B59" s="36" t="s">
        <v>167</v>
      </c>
      <c r="C59" s="36"/>
      <c r="D59" s="18" t="s">
        <v>660</v>
      </c>
      <c r="E59" s="276">
        <v>47178</v>
      </c>
      <c r="F59" s="18" t="s">
        <v>622</v>
      </c>
      <c r="G59" s="18" t="s">
        <v>677</v>
      </c>
      <c r="H59" s="19">
        <v>935.80700000000002</v>
      </c>
      <c r="I59" s="112"/>
      <c r="J59" s="43"/>
    </row>
    <row r="60" spans="2:10" ht="12">
      <c r="B60" s="36" t="s">
        <v>167</v>
      </c>
      <c r="C60" s="36"/>
      <c r="D60" s="18" t="s">
        <v>660</v>
      </c>
      <c r="E60" s="276">
        <v>46905</v>
      </c>
      <c r="F60" s="18" t="s">
        <v>622</v>
      </c>
      <c r="G60" s="18" t="s">
        <v>678</v>
      </c>
      <c r="H60" s="19">
        <v>80.95</v>
      </c>
      <c r="I60" s="112"/>
      <c r="J60" s="43"/>
    </row>
    <row r="61" spans="2:10" ht="12">
      <c r="B61" s="36" t="s">
        <v>168</v>
      </c>
      <c r="C61" s="36"/>
      <c r="D61" s="18" t="s">
        <v>165</v>
      </c>
      <c r="E61" s="276">
        <v>48519</v>
      </c>
      <c r="F61" s="18" t="s">
        <v>618</v>
      </c>
      <c r="G61" s="18" t="s">
        <v>679</v>
      </c>
      <c r="H61" s="19">
        <v>120.19199999999999</v>
      </c>
      <c r="I61" s="112"/>
      <c r="J61" s="43"/>
    </row>
    <row r="62" spans="2:10" ht="12">
      <c r="B62" s="36" t="s">
        <v>168</v>
      </c>
      <c r="C62" s="36"/>
      <c r="D62" s="18" t="s">
        <v>660</v>
      </c>
      <c r="E62" s="276">
        <v>47788</v>
      </c>
      <c r="F62" s="18" t="s">
        <v>618</v>
      </c>
      <c r="G62" s="18" t="s">
        <v>680</v>
      </c>
      <c r="H62" s="19">
        <v>41.024999999999999</v>
      </c>
      <c r="I62" s="112"/>
      <c r="J62" s="43"/>
    </row>
    <row r="63" spans="2:10" ht="12">
      <c r="B63" s="36" t="s">
        <v>169</v>
      </c>
      <c r="C63" s="36"/>
      <c r="D63" s="18" t="s">
        <v>165</v>
      </c>
      <c r="E63" s="276">
        <v>49096</v>
      </c>
      <c r="F63" s="18" t="s">
        <v>618</v>
      </c>
      <c r="G63" s="18" t="s">
        <v>681</v>
      </c>
      <c r="H63" s="19">
        <v>642.89200000000005</v>
      </c>
      <c r="I63" s="112"/>
      <c r="J63" s="43"/>
    </row>
    <row r="64" spans="2:10" ht="12">
      <c r="B64" s="36" t="s">
        <v>169</v>
      </c>
      <c r="C64" s="36"/>
      <c r="D64" s="18" t="s">
        <v>660</v>
      </c>
      <c r="E64" s="276">
        <v>47635</v>
      </c>
      <c r="F64" s="18" t="s">
        <v>619</v>
      </c>
      <c r="G64" s="18" t="s">
        <v>682</v>
      </c>
      <c r="H64" s="19">
        <v>169.99299999999999</v>
      </c>
      <c r="I64" s="112"/>
      <c r="J64" s="43"/>
    </row>
    <row r="65" spans="2:10" ht="12">
      <c r="B65" s="36" t="s">
        <v>170</v>
      </c>
      <c r="C65" s="36"/>
      <c r="D65" s="18" t="s">
        <v>166</v>
      </c>
      <c r="E65" s="276">
        <v>50710</v>
      </c>
      <c r="F65" s="18" t="s">
        <v>618</v>
      </c>
      <c r="G65" s="18" t="s">
        <v>683</v>
      </c>
      <c r="H65" s="19">
        <v>188.94900000000001</v>
      </c>
      <c r="I65" s="112"/>
      <c r="J65" s="43"/>
    </row>
    <row r="66" spans="2:10" ht="12">
      <c r="B66" s="36" t="s">
        <v>171</v>
      </c>
      <c r="C66" s="36"/>
      <c r="D66" s="18" t="s">
        <v>660</v>
      </c>
      <c r="E66" s="276">
        <v>45292</v>
      </c>
      <c r="F66" s="18" t="s">
        <v>620</v>
      </c>
      <c r="G66" s="18" t="s">
        <v>684</v>
      </c>
      <c r="H66" s="19">
        <v>695.89599999999996</v>
      </c>
      <c r="I66" s="112"/>
      <c r="J66" s="43"/>
    </row>
    <row r="67" spans="2:10" ht="12">
      <c r="B67" s="36" t="s">
        <v>171</v>
      </c>
      <c r="C67" s="36"/>
      <c r="D67" s="18" t="s">
        <v>166</v>
      </c>
      <c r="E67" s="276">
        <v>52413</v>
      </c>
      <c r="F67" s="18" t="s">
        <v>618</v>
      </c>
      <c r="G67" s="18" t="s">
        <v>685</v>
      </c>
      <c r="H67" s="19">
        <v>521.43200000000002</v>
      </c>
      <c r="I67" s="112"/>
      <c r="J67" s="43"/>
    </row>
    <row r="68" spans="2:10" ht="12">
      <c r="B68" s="36" t="s">
        <v>299</v>
      </c>
      <c r="C68" s="36"/>
      <c r="D68" s="18" t="s">
        <v>327</v>
      </c>
      <c r="E68" s="276">
        <v>51683</v>
      </c>
      <c r="F68" s="18" t="s">
        <v>619</v>
      </c>
      <c r="G68" s="18" t="s">
        <v>686</v>
      </c>
      <c r="H68" s="19">
        <v>224.41900000000001</v>
      </c>
      <c r="I68" s="112"/>
      <c r="J68" s="43"/>
    </row>
    <row r="69" spans="2:10" ht="31" customHeight="1">
      <c r="B69" s="36" t="s">
        <v>172</v>
      </c>
      <c r="C69" s="36"/>
      <c r="D69" s="18" t="s">
        <v>661</v>
      </c>
      <c r="E69" s="276">
        <v>45139</v>
      </c>
      <c r="F69" s="18" t="s">
        <v>619</v>
      </c>
      <c r="G69" s="18" t="s">
        <v>687</v>
      </c>
      <c r="H69" s="19">
        <v>169.364</v>
      </c>
      <c r="J69" s="43"/>
    </row>
    <row r="70" spans="2:10" ht="12">
      <c r="B70" s="36" t="s">
        <v>172</v>
      </c>
      <c r="C70" s="36"/>
      <c r="D70" s="18" t="s">
        <v>660</v>
      </c>
      <c r="E70" s="276">
        <v>45809</v>
      </c>
      <c r="F70" s="18" t="s">
        <v>621</v>
      </c>
      <c r="G70" s="18" t="s">
        <v>688</v>
      </c>
      <c r="H70" s="19">
        <v>680.18799999999999</v>
      </c>
      <c r="J70" s="43"/>
    </row>
    <row r="71" spans="2:10" ht="12">
      <c r="B71" s="36" t="s">
        <v>173</v>
      </c>
      <c r="C71" s="36"/>
      <c r="D71" s="18" t="s">
        <v>174</v>
      </c>
      <c r="E71" s="276">
        <v>45505</v>
      </c>
      <c r="F71" s="18" t="s">
        <v>621</v>
      </c>
      <c r="G71" s="18" t="s">
        <v>689</v>
      </c>
      <c r="H71" s="19">
        <v>512.26599999999996</v>
      </c>
      <c r="J71" s="43"/>
    </row>
    <row r="72" spans="2:10" ht="12">
      <c r="B72" s="36" t="s">
        <v>173</v>
      </c>
      <c r="C72" s="36"/>
      <c r="D72" s="18" t="s">
        <v>174</v>
      </c>
      <c r="E72" s="276">
        <v>45505</v>
      </c>
      <c r="F72" s="18" t="s">
        <v>621</v>
      </c>
      <c r="G72" s="18" t="s">
        <v>690</v>
      </c>
      <c r="H72" s="19">
        <v>259.91699999999997</v>
      </c>
      <c r="I72" s="112"/>
      <c r="J72" s="43"/>
    </row>
    <row r="73" spans="2:10" ht="12">
      <c r="B73" s="36" t="s">
        <v>662</v>
      </c>
      <c r="C73" s="36"/>
      <c r="D73" s="18" t="s">
        <v>706</v>
      </c>
      <c r="E73" s="276">
        <v>45261</v>
      </c>
      <c r="F73" s="18" t="s">
        <v>621</v>
      </c>
      <c r="G73" s="18" t="s">
        <v>691</v>
      </c>
      <c r="H73" s="19">
        <v>115.952</v>
      </c>
      <c r="I73" s="112"/>
      <c r="J73" s="43"/>
    </row>
    <row r="74" spans="2:10" ht="12">
      <c r="B74" s="89" t="s">
        <v>150</v>
      </c>
      <c r="C74" s="89"/>
      <c r="D74" s="277"/>
      <c r="E74" s="277"/>
      <c r="F74" s="277"/>
      <c r="G74" s="278"/>
      <c r="H74" s="279">
        <f>SUM(H44:H73)</f>
        <v>8626.9659999999967</v>
      </c>
      <c r="I74" s="112"/>
      <c r="J74" s="43"/>
    </row>
    <row r="75" spans="2:10" ht="12">
      <c r="B75" s="29" t="s">
        <v>88</v>
      </c>
      <c r="D75" s="316" t="s">
        <v>165</v>
      </c>
      <c r="E75" s="317">
        <v>45658</v>
      </c>
      <c r="F75" s="317" t="s">
        <v>618</v>
      </c>
      <c r="G75" s="316" t="s">
        <v>708</v>
      </c>
      <c r="H75" s="112">
        <v>6.1432292454000006</v>
      </c>
      <c r="I75" s="112"/>
      <c r="J75" s="43"/>
    </row>
    <row r="76" spans="2:10" ht="12">
      <c r="B76" s="29" t="s">
        <v>87</v>
      </c>
      <c r="D76" s="316" t="s">
        <v>660</v>
      </c>
      <c r="E76" s="317">
        <v>49157</v>
      </c>
      <c r="F76" s="317" t="s">
        <v>619</v>
      </c>
      <c r="G76" s="316" t="s">
        <v>709</v>
      </c>
      <c r="H76" s="112">
        <v>123.29986183</v>
      </c>
      <c r="I76" s="112"/>
      <c r="J76" s="43"/>
    </row>
    <row r="77" spans="2:10" ht="12">
      <c r="B77" s="29" t="s">
        <v>87</v>
      </c>
      <c r="D77" s="316" t="s">
        <v>165</v>
      </c>
      <c r="E77" s="317">
        <v>49706</v>
      </c>
      <c r="F77" s="317" t="s">
        <v>618</v>
      </c>
      <c r="G77" s="316" t="s">
        <v>710</v>
      </c>
      <c r="H77" s="112">
        <v>234.14185337000001</v>
      </c>
      <c r="I77" s="112"/>
      <c r="J77" s="43"/>
    </row>
    <row r="78" spans="2:10" ht="12">
      <c r="B78" s="29" t="s">
        <v>87</v>
      </c>
      <c r="D78" s="316" t="s">
        <v>660</v>
      </c>
      <c r="E78" s="317">
        <v>48183</v>
      </c>
      <c r="F78" s="317" t="s">
        <v>619</v>
      </c>
      <c r="G78" s="316" t="s">
        <v>711</v>
      </c>
      <c r="H78" s="112">
        <v>70.364922340000007</v>
      </c>
      <c r="I78" s="112"/>
      <c r="J78" s="43"/>
    </row>
    <row r="79" spans="2:10" ht="12">
      <c r="B79" s="29" t="s">
        <v>87</v>
      </c>
      <c r="D79" s="316" t="s">
        <v>166</v>
      </c>
      <c r="E79" s="317">
        <v>50587</v>
      </c>
      <c r="F79" s="317" t="s">
        <v>618</v>
      </c>
      <c r="G79" s="316" t="s">
        <v>712</v>
      </c>
      <c r="H79" s="112">
        <v>145.955176505</v>
      </c>
      <c r="I79" s="112"/>
      <c r="J79" s="43"/>
    </row>
    <row r="80" spans="2:10" ht="12">
      <c r="B80" s="29" t="s">
        <v>87</v>
      </c>
      <c r="D80" s="316" t="s">
        <v>165</v>
      </c>
      <c r="E80" s="317">
        <v>49096</v>
      </c>
      <c r="F80" s="317" t="s">
        <v>618</v>
      </c>
      <c r="G80" s="316" t="s">
        <v>713</v>
      </c>
      <c r="H80" s="112">
        <v>109.95001632</v>
      </c>
      <c r="I80" s="112"/>
      <c r="J80" s="43"/>
    </row>
    <row r="81" spans="2:10" ht="12">
      <c r="B81" s="29" t="s">
        <v>175</v>
      </c>
      <c r="D81" s="316" t="s">
        <v>165</v>
      </c>
      <c r="E81" s="317">
        <v>49096</v>
      </c>
      <c r="F81" s="317" t="s">
        <v>618</v>
      </c>
      <c r="G81" s="316" t="s">
        <v>714</v>
      </c>
      <c r="H81" s="112">
        <v>95.085638584999998</v>
      </c>
      <c r="I81" s="112"/>
      <c r="J81" s="43"/>
    </row>
    <row r="82" spans="2:10" ht="12">
      <c r="B82" s="29" t="s">
        <v>176</v>
      </c>
      <c r="D82" s="316" t="s">
        <v>660</v>
      </c>
      <c r="E82" s="317">
        <v>48670</v>
      </c>
      <c r="F82" s="317" t="s">
        <v>618</v>
      </c>
      <c r="G82" s="316" t="s">
        <v>715</v>
      </c>
      <c r="H82" s="112">
        <v>66.149466924999999</v>
      </c>
      <c r="I82" s="112"/>
      <c r="J82" s="43"/>
    </row>
    <row r="83" spans="2:10" ht="12">
      <c r="B83" s="29" t="s">
        <v>176</v>
      </c>
      <c r="D83" s="316" t="s">
        <v>165</v>
      </c>
      <c r="E83" s="317">
        <v>49400</v>
      </c>
      <c r="F83" s="317" t="s">
        <v>618</v>
      </c>
      <c r="G83" s="316" t="s">
        <v>716</v>
      </c>
      <c r="H83" s="112">
        <v>215.84622587000001</v>
      </c>
      <c r="I83" s="112"/>
      <c r="J83" s="43"/>
    </row>
    <row r="84" spans="2:10" ht="12">
      <c r="B84" s="29" t="s">
        <v>300</v>
      </c>
      <c r="D84" s="316" t="s">
        <v>660</v>
      </c>
      <c r="E84" s="317">
        <v>45231</v>
      </c>
      <c r="F84" s="317" t="s">
        <v>620</v>
      </c>
      <c r="G84" s="316" t="s">
        <v>672</v>
      </c>
      <c r="H84" s="112">
        <v>25.976072129999999</v>
      </c>
      <c r="I84" s="112"/>
      <c r="J84" s="43"/>
    </row>
    <row r="85" spans="2:10" ht="12">
      <c r="B85" s="29" t="s">
        <v>300</v>
      </c>
      <c r="D85" s="316" t="s">
        <v>166</v>
      </c>
      <c r="E85" s="317">
        <v>52718</v>
      </c>
      <c r="F85" s="317" t="s">
        <v>618</v>
      </c>
      <c r="G85" s="316" t="s">
        <v>717</v>
      </c>
      <c r="H85" s="112">
        <v>237.18576074000001</v>
      </c>
      <c r="I85" s="112"/>
      <c r="J85" s="43"/>
    </row>
    <row r="86" spans="2:10" ht="12">
      <c r="B86" s="89" t="s">
        <v>177</v>
      </c>
      <c r="C86" s="89"/>
      <c r="D86" s="277"/>
      <c r="E86" s="277"/>
      <c r="F86" s="277"/>
      <c r="G86" s="278"/>
      <c r="H86" s="279">
        <f>SUM(H74:H85)</f>
        <v>9957.0642238603978</v>
      </c>
      <c r="I86" s="112"/>
      <c r="J86" s="263"/>
    </row>
    <row r="87" spans="2:10" ht="12" customHeight="1">
      <c r="B87" s="23" t="s">
        <v>178</v>
      </c>
      <c r="I87" s="112"/>
    </row>
    <row r="88" spans="2:10" ht="12" customHeight="1">
      <c r="B88" s="23" t="s">
        <v>179</v>
      </c>
    </row>
    <row r="89" spans="2:10" ht="12" customHeight="1"/>
  </sheetData>
  <pageMargins left="0.511811024" right="0.511811024" top="0.78740157499999996" bottom="0.78740157499999996" header="0.31496062000000002" footer="0.31496062000000002"/>
  <pageSetup paperSize="9" orientation="portrait" horizontalDpi="300" verticalDpi="300" r:id="rId1"/>
  <ignoredErrors>
    <ignoredError sqref="D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61FA-37AA-4B30-BACC-3412A68945C1}">
  <sheetPr>
    <tabColor rgb="FF26395F"/>
  </sheetPr>
  <dimension ref="A1:T30"/>
  <sheetViews>
    <sheetView showGridLines="0" workbookViewId="0"/>
  </sheetViews>
  <sheetFormatPr defaultColWidth="0" defaultRowHeight="12" customHeight="1" zeroHeight="1"/>
  <cols>
    <col min="1" max="1" width="5.453125" style="7" customWidth="1"/>
    <col min="2" max="19" width="9.1796875" customWidth="1"/>
    <col min="20" max="20" width="4.7265625" customWidth="1"/>
    <col min="21" max="16384" width="9.1796875" hidden="1"/>
  </cols>
  <sheetData>
    <row r="1" spans="1:19" ht="12" customHeight="1">
      <c r="A1" s="7" t="s">
        <v>180</v>
      </c>
    </row>
    <row r="2" spans="1:19" ht="12" customHeight="1"/>
    <row r="3" spans="1:19" ht="12" customHeight="1"/>
    <row r="4" spans="1:19" ht="12" customHeight="1"/>
    <row r="5" spans="1:19" ht="12" customHeight="1"/>
    <row r="6" spans="1:19" s="7" customFormat="1" ht="12" customHeight="1">
      <c r="B6" s="75" t="s">
        <v>692</v>
      </c>
      <c r="C6" s="82"/>
      <c r="D6" s="82"/>
      <c r="E6" s="82"/>
      <c r="F6" s="82"/>
      <c r="G6" s="82"/>
      <c r="H6" s="82"/>
      <c r="I6" s="82"/>
      <c r="J6" s="82"/>
      <c r="K6" s="82"/>
      <c r="L6" s="82"/>
      <c r="M6" s="82"/>
      <c r="N6" s="82"/>
      <c r="O6" s="82"/>
      <c r="P6" s="82"/>
      <c r="Q6" s="82"/>
      <c r="R6" s="82"/>
      <c r="S6" s="82"/>
    </row>
    <row r="7" spans="1:19" ht="12" customHeight="1"/>
    <row r="8" spans="1:19" ht="12" customHeight="1"/>
    <row r="9" spans="1:19" ht="12" customHeight="1"/>
    <row r="10" spans="1:19" ht="12" customHeight="1"/>
    <row r="11" spans="1:19" ht="12" customHeight="1"/>
    <row r="12" spans="1:19" ht="12" customHeight="1"/>
    <row r="13" spans="1:19" ht="12" customHeight="1"/>
    <row r="14" spans="1:19" ht="12" customHeight="1"/>
    <row r="15" spans="1:19" ht="12" customHeight="1"/>
    <row r="16" spans="1:19"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0B370FF39926438992CA2E56ECF9A5" ma:contentTypeVersion="17" ma:contentTypeDescription="Criar um novo documento." ma:contentTypeScope="" ma:versionID="aa2cdc39e608e7e34de1ef87be316197">
  <xsd:schema xmlns:xsd="http://www.w3.org/2001/XMLSchema" xmlns:xs="http://www.w3.org/2001/XMLSchema" xmlns:p="http://schemas.microsoft.com/office/2006/metadata/properties" xmlns:ns2="01b2a052-d4e2-49c7-b291-f21febf6613e" xmlns:ns3="7446d943-6735-4f65-a92c-e33387c6efba" targetNamespace="http://schemas.microsoft.com/office/2006/metadata/properties" ma:root="true" ma:fieldsID="d127cc8be0bd5c806872564ee43cc9fa" ns2:_="" ns3:_="">
    <xsd:import namespace="01b2a052-d4e2-49c7-b291-f21febf6613e"/>
    <xsd:import namespace="7446d943-6735-4f65-a92c-e33387c6ef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2a052-d4e2-49c7-b291-f21febf66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4ec1fcb-ea75-447b-aa87-3d28193a5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46d943-6735-4f65-a92c-e33387c6efba"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c7fd8bbe-03c9-48bf-a0c1-ffbe727c0244}" ma:internalName="TaxCatchAll" ma:showField="CatchAllData" ma:web="7446d943-6735-4f65-a92c-e33387c6e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446d943-6735-4f65-a92c-e33387c6efba" xsi:nil="true"/>
    <lcf76f155ced4ddcb4097134ff3c332f xmlns="01b2a052-d4e2-49c7-b291-f21febf661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6513A-DEC0-4C81-8EED-B288C7E2D249}"/>
</file>

<file path=customXml/itemProps2.xml><?xml version="1.0" encoding="utf-8"?>
<ds:datastoreItem xmlns:ds="http://schemas.openxmlformats.org/officeDocument/2006/customXml" ds:itemID="{502DA7D8-0260-4A6B-9C07-6DA4D962BBD7}">
  <ds:schemaRefs>
    <ds:schemaRef ds:uri="http://schemas.microsoft.com/office/2006/metadata/properties"/>
    <ds:schemaRef ds:uri="http://schemas.microsoft.com/office/infopath/2007/PartnerControls"/>
    <ds:schemaRef ds:uri="7446d943-6735-4f65-a92c-e33387c6efba"/>
    <ds:schemaRef ds:uri="01b2a052-d4e2-49c7-b291-f21febf6613e"/>
  </ds:schemaRefs>
</ds:datastoreItem>
</file>

<file path=customXml/itemProps3.xml><?xml version="1.0" encoding="utf-8"?>
<ds:datastoreItem xmlns:ds="http://schemas.openxmlformats.org/officeDocument/2006/customXml" ds:itemID="{C85F4497-E55F-4AAD-9D61-61023F58DEC0}">
  <ds:schemaRefs>
    <ds:schemaRef ds:uri="http://schemas.microsoft.com/sharepoint/v3/contenttype/forms"/>
  </ds:schemaRefs>
</ds:datastoreItem>
</file>

<file path=docMetadata/LabelInfo.xml><?xml version="1.0" encoding="utf-8"?>
<clbl:labelList xmlns:clbl="http://schemas.microsoft.com/office/2020/mipLabelMetadata">
  <clbl:label id="{898e4078-23d6-433c-94aa-51bf928dca9d}" enabled="0" method="" siteId="{898e4078-23d6-433c-94aa-51bf928dca9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Disclaimer</vt:lpstr>
      <vt:lpstr>Complex Overview</vt:lpstr>
      <vt:lpstr>Development Program</vt:lpstr>
      <vt:lpstr>Energy Portfolio</vt:lpstr>
      <vt:lpstr>Operational KPIs</vt:lpstr>
      <vt:lpstr>Financials KPIs</vt:lpstr>
      <vt:lpstr>Pipoca 17 e 16</vt:lpstr>
      <vt:lpstr>Indebtedness</vt:lpstr>
      <vt:lpstr>Asset Structure</vt:lpstr>
      <vt:lpstr>Operational Power Plants</vt:lpstr>
      <vt:lpstr>P&amp;L</vt:lpstr>
      <vt:lpstr>Balance Sheet</vt:lpstr>
      <vt:lpstr>Notes - Net Op. Revenue </vt:lpstr>
      <vt:lpstr>'Complex Overview'!_Hlk2787261</vt:lpstr>
      <vt:lpstr>'Development Program'!_Hlk2787261</vt:lpstr>
      <vt:lpstr>Disclaimer!Print_Area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Aline Biazin</dc:creator>
  <cp:keywords/>
  <dc:description/>
  <cp:lastModifiedBy>Ramiro Pandullo</cp:lastModifiedBy>
  <cp:revision/>
  <dcterms:created xsi:type="dcterms:W3CDTF">2019-08-28T22:29:54Z</dcterms:created>
  <dcterms:modified xsi:type="dcterms:W3CDTF">2023-07-19T14:46:15Z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6fd6e43b-3458-4ba3-b7ae-bacd0985bbb5</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0x0101005E0B370FF39926438992CA2E56ECF9A5</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y fmtid="{D5CDD505-2E9C-101B-9397-08002B2CF9AE}" pid="8" name="MediaServiceImageTags">
    <vt:lpwstr/>
  </property>
</Properties>
</file>