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7"/>
  <workbookPr/>
  <mc:AlternateContent xmlns:mc="http://schemas.openxmlformats.org/markup-compatibility/2006">
    <mc:Choice Requires="x15">
      <x15ac:absPath xmlns:x15ac="http://schemas.microsoft.com/office/spreadsheetml/2010/11/ac" url="https://omegaenergiarenovavel.sharepoint.com/sites/RI/Documentos Partilhados/Serena Energia/07. Informações Ativos/01. Acompanhamento Mensal Geração/2024/12.2024/"/>
    </mc:Choice>
  </mc:AlternateContent>
  <xr:revisionPtr revIDLastSave="223" documentId="14_{61F3C868-993B-4B94-ACD2-0FA5B4D777D0}" xr6:coauthVersionLast="47" xr6:coauthVersionMax="47" xr10:uidLastSave="{020F6EE7-C30E-4770-AFC3-BD5AA325747A}"/>
  <bookViews>
    <workbookView xWindow="28680" yWindow="-120" windowWidth="29040" windowHeight="15840" firstSheet="3" activeTab="3" xr2:uid="{6FDA9EDF-18C0-49BF-A9B0-5528C7B5ACD5}"/>
  </bookViews>
  <sheets>
    <sheet name="Dados Históricos" sheetId="24" r:id="rId1"/>
    <sheet name="Sobre Recursos Naturais" sheetId="33" r:id="rId2"/>
    <sheet name="2024" sheetId="10" r:id="rId3"/>
    <sheet name="Produção de Energia - Dez. 2024" sheetId="31" r:id="rId4"/>
    <sheet name="Produção de Energia - Nov. 2024" sheetId="29" r:id="rId5"/>
    <sheet name="Produção de Energia - Out. 2024" sheetId="27" r:id="rId6"/>
    <sheet name="Produção de Energia - Set. 2024" sheetId="25" r:id="rId7"/>
    <sheet name="Produção de Energia - Ago. 2024" sheetId="21" r:id="rId8"/>
    <sheet name="Produção de Energia - Jul. 2024" sheetId="19" r:id="rId9"/>
    <sheet name="Produção de Energia - Jun. 2024" sheetId="17" r:id="rId10"/>
    <sheet name="Produção de Energia - Mai. 2024" sheetId="15" r:id="rId11"/>
    <sheet name="Produção de Energia - Abr. 2024" sheetId="12" r:id="rId12"/>
    <sheet name="Produção de Energia - Mar. 2024" sheetId="1" r:id="rId13"/>
    <sheet name="Produção de Energia - Fev. 2024" sheetId="5" r:id="rId14"/>
    <sheet name="Produção de Energia - Jan. 2024" sheetId="8" r:id="rId15"/>
    <sheet name="2023" sheetId="7" r:id="rId16"/>
    <sheet name="Produção de Energia - Dez. 2023" sheetId="32" r:id="rId17"/>
    <sheet name="Produção de Energia - Nov. 2023" sheetId="30" r:id="rId18"/>
    <sheet name="Produção de Energia - Out. 2023" sheetId="28" r:id="rId19"/>
    <sheet name="Produção de Energia - Set. 2023" sheetId="26" r:id="rId20"/>
    <sheet name="Produção de Energia - Ago. 2023" sheetId="22" r:id="rId21"/>
    <sheet name="Produção de Energia - Jul. 2023" sheetId="20" r:id="rId22"/>
    <sheet name="Produção de Energia - Jun. 2023" sheetId="18" r:id="rId23"/>
    <sheet name="Produção de Energia - Mai. 2023" sheetId="16" r:id="rId24"/>
    <sheet name="Produção de Energia - Abr. 2023" sheetId="11" r:id="rId25"/>
    <sheet name="Produção de Energia - Mar. 2023" sheetId="4" r:id="rId26"/>
    <sheet name="Produção de Energia - Fev. 2023" sheetId="6" r:id="rId27"/>
    <sheet name="Produção de Energia - Jan. 2023" sheetId="9" r:id="rId28"/>
  </sheets>
  <externalReferences>
    <externalReference r:id="rId29"/>
    <externalReference r:id="rId30"/>
    <externalReference r:id="rId31"/>
    <externalReference r:id="rId32"/>
    <externalReference r:id="rId33"/>
  </externalReferences>
  <definedNames>
    <definedName name="\0" localSheetId="1">#REF!</definedName>
    <definedName name="\0">#REF!</definedName>
    <definedName name="_" localSheetId="1">#REF!</definedName>
    <definedName name="_">#REF!</definedName>
    <definedName name="__123Graph_A" localSheetId="1" hidden="1">#REF!</definedName>
    <definedName name="__123Graph_A" hidden="1">#REF!</definedName>
    <definedName name="__123Graph_X" hidden="1">#REF!</definedName>
    <definedName name="__NT8">#REF!</definedName>
    <definedName name="_001_rev_mkt_region">#REF!</definedName>
    <definedName name="_16A">#REF!</definedName>
    <definedName name="_16C">#REF!</definedName>
    <definedName name="_570LXT4WD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gpl1">#REF!</definedName>
    <definedName name="_l">#REF!</definedName>
    <definedName name="_mnt1">#REF!</definedName>
    <definedName name="_mnt2">#REF!</definedName>
    <definedName name="_Mth3">#REF!</definedName>
    <definedName name="_NT1">#REF!</definedName>
    <definedName name="_NT2">#REF!</definedName>
    <definedName name="_NT3">#REF!</definedName>
    <definedName name="_NT4">#REF!</definedName>
    <definedName name="_NT5">#REF!</definedName>
    <definedName name="_NT6">#REF!</definedName>
    <definedName name="_NT7">#REF!</definedName>
    <definedName name="_PDM01">#REF!</definedName>
    <definedName name="_PDM02">#REF!</definedName>
    <definedName name="_SS7">#REF!</definedName>
    <definedName name="_TL18" localSheetId="1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_TL18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A" localSheetId="1">{"'RR'!$A$2:$E$81"}</definedName>
    <definedName name="A">{"'RR'!$A$2:$E$81"}</definedName>
    <definedName name="aa" localSheetId="1" hidden="1">{"'RR'!$A$2:$E$81"}</definedName>
    <definedName name="aa" hidden="1">{"'RR'!$A$2:$E$81"}</definedName>
    <definedName name="aaa" localSheetId="1" hidden="1">{"'RR'!$A$2:$E$81"}</definedName>
    <definedName name="aaa" hidden="1">{"'RR'!$A$2:$E$81"}</definedName>
    <definedName name="aaaa" localSheetId="1" hidden="1">{#N/A,#N/A,FALSE,"Aging Summary";#N/A,#N/A,FALSE,"Ratio Analysis";#N/A,#N/A,FALSE,"Test 120 Day Accts";#N/A,#N/A,FALSE,"Tickmarks"}</definedName>
    <definedName name="aaaa" hidden="1">{#N/A,#N/A,FALSE,"Aging Summary";#N/A,#N/A,FALSE,"Ratio Analysis";#N/A,#N/A,FALSE,"Test 120 Day Accts";#N/A,#N/A,FALSE,"Tickmarks"}</definedName>
    <definedName name="AAAAA" localSheetId="1" hidden="1">{#N/A,#N/A,TRUE,"7d";#N/A,#N/A,TRUE,"7g";#N/A,#N/A,TRUE,"7i"}</definedName>
    <definedName name="AAAAA" hidden="1">{#N/A,#N/A,TRUE,"7d";#N/A,#N/A,TRUE,"7g";#N/A,#N/A,TRUE,"7i"}</definedName>
    <definedName name="AAAAAA" localSheetId="1" hidden="1">{#N/A,#N/A,TRUE,"7d";#N/A,#N/A,TRUE,"7g";#N/A,#N/A,TRUE,"7i"}</definedName>
    <definedName name="AAAAAA" hidden="1">{#N/A,#N/A,TRUE,"7d";#N/A,#N/A,TRUE,"7g";#N/A,#N/A,TRUE,"7i"}</definedName>
    <definedName name="AAAAAAAA" localSheetId="1" hidden="1">{#N/A,#N/A,TRUE,"7d";#N/A,#N/A,TRUE,"7g";#N/A,#N/A,TRUE,"7i"}</definedName>
    <definedName name="AAAAAAAA" hidden="1">{#N/A,#N/A,TRUE,"7d";#N/A,#N/A,TRUE,"7g";#N/A,#N/A,TRUE,"7i"}</definedName>
    <definedName name="AAAAAAAAAA" localSheetId="1" hidden="1">{#N/A,#N/A,TRUE,"7d";#N/A,#N/A,TRUE,"7g";#N/A,#N/A,TRUE,"7i"}</definedName>
    <definedName name="AAAAAAAAAA" hidden="1">{#N/A,#N/A,TRUE,"7d";#N/A,#N/A,TRUE,"7g";#N/A,#N/A,TRUE,"7i"}</definedName>
    <definedName name="AAAAAAAAAAAAA" localSheetId="1" hidden="1">{#N/A,#N/A,TRUE,"7d";#N/A,#N/A,TRUE,"7g";#N/A,#N/A,TRUE,"7i"}</definedName>
    <definedName name="AAAAAAAAAAAAA" hidden="1">{#N/A,#N/A,TRUE,"7d";#N/A,#N/A,TRUE,"7g";#N/A,#N/A,TRUE,"7i"}</definedName>
    <definedName name="aaaaaaaaaaaaaa" localSheetId="1" hidden="1">{"'RR'!$A$2:$E$81"}</definedName>
    <definedName name="aaaaaaaaaaaaaa" hidden="1">{"'RR'!$A$2:$E$81"}</definedName>
    <definedName name="AAAAAAAAAAAAAAAAAAAA" localSheetId="1" hidden="1">{#N/A,#N/A,TRUE,"7d";#N/A,#N/A,TRUE,"7g";#N/A,#N/A,TRUE,"7i"}</definedName>
    <definedName name="AAAAAAAAAAAAAAAAAAAA" hidden="1">{#N/A,#N/A,TRUE,"7d";#N/A,#N/A,TRUE,"7g";#N/A,#N/A,TRUE,"7i"}</definedName>
    <definedName name="ACIARIA">#REF!</definedName>
    <definedName name="ACTIVO">#REF!</definedName>
    <definedName name="adadsgas" localSheetId="1" hidden="1">{#N/A,#N/A,TRUE,"7d";#N/A,#N/A,TRUE,"7g";#N/A,#N/A,TRUE,"7i"}</definedName>
    <definedName name="adadsgas" hidden="1">{#N/A,#N/A,TRUE,"7d";#N/A,#N/A,TRUE,"7g";#N/A,#N/A,TRUE,"7i"}</definedName>
    <definedName name="ADDINFO" localSheetId="1">#REF!,#REF!,#REF!</definedName>
    <definedName name="ADDINFO">#REF!,#REF!,#REF!</definedName>
    <definedName name="AFX">#REF!</definedName>
    <definedName name="Ag_Equipment_Products">#REF!</definedName>
    <definedName name="AG_TRACTOR">#REF!</definedName>
    <definedName name="ALL">#REF!</definedName>
    <definedName name="ANNUALCOSTS">#REF!</definedName>
    <definedName name="ANNUALLAB">#REF!</definedName>
    <definedName name="ANNUALMAT">#REF!</definedName>
    <definedName name="ANNUALTMC">#REF!</definedName>
    <definedName name="ANOS">[1]SCHULZ!$CJ$3:$DC$3</definedName>
    <definedName name="Anterior">[2]Sumário!$C$9</definedName>
    <definedName name="ANVERSA_EURO_per_tutti_i_CONSOLIDATI">#REF!</definedName>
    <definedName name="APLICAÇÃO">#REF!</definedName>
    <definedName name="APOLICE_SEGUROS">'[3]425'!$E$34</definedName>
    <definedName name="APR">#REF!</definedName>
    <definedName name="APRDATA">#REF!</definedName>
    <definedName name="_xlnm.Print_Area">#REF!</definedName>
    <definedName name="ARMAZ">'[3]159'!#REF!</definedName>
    <definedName name="ARMAZ_SILOTEC">'[3]159'!#REF!</definedName>
    <definedName name="ARMAZEN_COIMEX">'[3]298'!$E$30</definedName>
    <definedName name="ARMAZENAGEM_COIMEX">'[3]590'!$P$31</definedName>
    <definedName name="ARMAZENAGEM_COIMÉX">'[3]369'!$E$30</definedName>
    <definedName name="ARMAZENAGEM_TRA">'[3]371'!$E$25</definedName>
    <definedName name="ARREDONDAMENTO">'[3]638'!$J$55</definedName>
    <definedName name="AS2DocOpenMode" hidden="1">"AS2DocumentEdit"</definedName>
    <definedName name="AS2NamedRange" hidden="1">21</definedName>
    <definedName name="asgpl">#REF!</definedName>
    <definedName name="asitem">#REF!</definedName>
    <definedName name="asmbu">#REF!</definedName>
    <definedName name="asorg">#REF!</definedName>
    <definedName name="assubt">#REF!</definedName>
    <definedName name="ATIVO">#REF!</definedName>
    <definedName name="Atual">[2]Sumário!$C$8</definedName>
    <definedName name="ATUAL_EX_WORKS">'[3]761'!$Q$31</definedName>
    <definedName name="ATUALIZA_DESPORIGEM">'[3]2318'!$E$49</definedName>
    <definedName name="AUG">#REF!</definedName>
    <definedName name="b" localSheetId="1" hidden="1">{"'RR'!$A$2:$E$81"}</definedName>
    <definedName name="b" hidden="1">{"'RR'!$A$2:$E$81"}</definedName>
    <definedName name="_xlnm.Database">#REF!</definedName>
    <definedName name="BBB" localSheetId="1" hidden="1">{#N/A,#N/A,TRUE,"7d";#N/A,#N/A,TRUE,"7g";#N/A,#N/A,TRUE,"7i"}</definedName>
    <definedName name="BBB" hidden="1">{#N/A,#N/A,TRUE,"7d";#N/A,#N/A,TRUE,"7g";#N/A,#N/A,TRUE,"7i"}</definedName>
    <definedName name="Bbbbbbbbb" localSheetId="1" hidden="1">{#N/A,#N/A,TRUE,"7d";#N/A,#N/A,TRUE,"7g";#N/A,#N/A,TRUE,"7i"}</definedName>
    <definedName name="Bbbbbbbbb" hidden="1">{#N/A,#N/A,TRUE,"7d";#N/A,#N/A,TRUE,"7g";#N/A,#N/A,TRUE,"7i"}</definedName>
    <definedName name="BDG" localSheetId="1" hidden="1">{#N/A,#N/A,TRUE,"7d";#N/A,#N/A,TRUE,"7g";#N/A,#N/A,TRUE,"7i"}</definedName>
    <definedName name="BDG" hidden="1">{#N/A,#N/A,TRUE,"7d";#N/A,#N/A,TRUE,"7g";#N/A,#N/A,TRUE,"7i"}</definedName>
    <definedName name="BDG_99">#REF!</definedName>
    <definedName name="ber">#REF!</definedName>
    <definedName name="BFX">#REF!</definedName>
    <definedName name="BOTH">#REF!</definedName>
    <definedName name="bu" localSheetId="1" hidden="1">{"Title - BER",#N/A,FALSE,"TITLE"}</definedName>
    <definedName name="bu" hidden="1">{"Title - BER",#N/A,FALSE,"TITLE"}</definedName>
    <definedName name="BudgetTab">#REF!</definedName>
    <definedName name="BVO">#REF!</definedName>
    <definedName name="BVR">#REF!</definedName>
    <definedName name="C.I.F.">'[3]298'!$K$18</definedName>
    <definedName name="C.I.F._REAL">'[3]454'!$P$19</definedName>
    <definedName name="C.I.F._USD">'[3]298'!$L$18</definedName>
    <definedName name="CABDF">#REF!</definedName>
    <definedName name="CAIXA">[1]Caixa!$B$21:$L$216</definedName>
    <definedName name="CAMBIO">'[3]160'!$E$44</definedName>
    <definedName name="CAMBIO_FOB">'[3]444'!$E$40</definedName>
    <definedName name="CAP_RIO">'[3]557'!$D$31</definedName>
    <definedName name="CAPATAZIAS">'[3]2318'!$E$31</definedName>
    <definedName name="CAPATAZIAS_PORTO">'[3]454'!$E$26</definedName>
    <definedName name="CAPATAZIAS_RIO">'[3]371'!$E$26</definedName>
    <definedName name="Categories">#REF!</definedName>
    <definedName name="CENTO">#REF!</definedName>
    <definedName name="CID">#REF!</definedName>
    <definedName name="CIF">'[3]159'!#REF!</definedName>
    <definedName name="CIF_A">'[3]554'!$D$21</definedName>
    <definedName name="CIF_B">'[3]554'!$F$21</definedName>
    <definedName name="CIF_TOTAL">'[3]554'!$J$21</definedName>
    <definedName name="CLASSIFICAÇÃO_DO_INVESTIMENTO">#REF!</definedName>
    <definedName name="CMPF_FOB">'[3]557'!$P$31</definedName>
    <definedName name="CNLS">#REF!</definedName>
    <definedName name="CODE">#REF!</definedName>
    <definedName name="COIMEX">'[3]2318'!$E$35</definedName>
    <definedName name="COLUNASCAIXA">[1]Caixa!$B$21:$L$21</definedName>
    <definedName name="COMITÊ_DIRETORIA">#REF!</definedName>
    <definedName name="COMITÊ_INVESTIMENTOS">#REF!</definedName>
    <definedName name="COMPULSÓRIO">#REF!</definedName>
    <definedName name="CONCIL">#REF!</definedName>
    <definedName name="CONTAINER">'[3]277'!$C$10</definedName>
    <definedName name="CONTROLE_RESULTADOS">#REF!</definedName>
    <definedName name="CORRETAGEM">'[3]2318'!$E$48</definedName>
    <definedName name="count">#REF!</definedName>
    <definedName name="CPMF">'[3]2318'!$E$57</definedName>
    <definedName name="CPMF_TOTAL">'[3]557'!$T$31</definedName>
    <definedName name="CR" localSheetId="1" hidden="1">{"Title - LC",#N/A,FALSE,"TITLE"}</definedName>
    <definedName name="CR" hidden="1">{"Title - LC",#N/A,FALSE,"TITLE"}</definedName>
    <definedName name="curr">#REF!</definedName>
    <definedName name="currency">#REF!</definedName>
    <definedName name="CurYear">#REF!</definedName>
    <definedName name="d" localSheetId="1" hidden="1">{"'RR'!$A$2:$E$81"}</definedName>
    <definedName name="d" hidden="1">{"'RR'!$A$2:$E$81"}</definedName>
    <definedName name="da" localSheetId="1" hidden="1">{"'RR'!$A$2:$E$81"}</definedName>
    <definedName name="da" hidden="1">{"'RR'!$A$2:$E$81"}</definedName>
    <definedName name="daniel" localSheetId="1" hidden="1">{"'RR'!$A$2:$E$81"}</definedName>
    <definedName name="daniel" hidden="1">{"'RR'!$A$2:$E$81"}</definedName>
    <definedName name="data">#REF!</definedName>
    <definedName name="Date">#REF!</definedName>
    <definedName name="ddddddd" localSheetId="1" hidden="1">{"'RR'!$A$2:$E$81"}</definedName>
    <definedName name="ddddddd" hidden="1">{"'RR'!$A$2:$E$81"}</definedName>
    <definedName name="DEC">#REF!</definedName>
    <definedName name="Del">#REF!</definedName>
    <definedName name="DEL_ACQUISTI">#REF!</definedName>
    <definedName name="DEL_CENTO">#REF!</definedName>
    <definedName name="DEL_JESI">#REF!</definedName>
    <definedName name="DEL_MODENA">#REF!</definedName>
    <definedName name="Deleg">#REF!</definedName>
    <definedName name="delete" localSheetId="1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delete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Delta" localSheetId="1" hidden="1">{#N/A,#N/A,TRUE,"7d";#N/A,#N/A,TRUE,"7g";#N/A,#N/A,TRUE,"7i"}</definedName>
    <definedName name="Delta" hidden="1">{#N/A,#N/A,TRUE,"7d";#N/A,#N/A,TRUE,"7g";#N/A,#N/A,TRUE,"7i"}</definedName>
    <definedName name="DESC_FRETE">'[3]425'!$E$53</definedName>
    <definedName name="desconto">'[3]159'!$D$48</definedName>
    <definedName name="DESOVA">'[3]298'!$E$31</definedName>
    <definedName name="DESP_RIO">'[3]298'!$E$29</definedName>
    <definedName name="DESPACHANTE">'[3]371'!$E$34</definedName>
    <definedName name="DESPACHANTE_RIO">'[3]2318'!$E$34</definedName>
    <definedName name="DESPACHANTE_VITORIA">'[3]2318'!$E$39</definedName>
    <definedName name="DESPESA_ORIGEM">'[3]2318'!$E$20</definedName>
    <definedName name="DESPESAS">#REF!</definedName>
    <definedName name="DESPORIGEM_USD">'[3]2318'!$F$20</definedName>
    <definedName name="Details">#REF!</definedName>
    <definedName name="Detalle_pedido_ampliado">#REF!</definedName>
    <definedName name="DIF..FRETE">'[3]557'!$U$1</definedName>
    <definedName name="DIF._CAMBIAL">'[3]159'!$E$6</definedName>
    <definedName name="DIF_CAMBIAL">'[3]590'!$P$44</definedName>
    <definedName name="DIF_FOB">'[3]2318'!$E$47</definedName>
    <definedName name="DIF_FRETE">'[3]2318'!$E$37</definedName>
    <definedName name="dksndas" localSheetId="1" hidden="1">{"'RR'!$A$2:$E$81"}</definedName>
    <definedName name="dksndas" hidden="1">{"'RR'!$A$2:$E$81"}</definedName>
    <definedName name="DLN">#REF!</definedName>
    <definedName name="DLO">#REF!</definedName>
    <definedName name="dsadas" localSheetId="1" hidden="1">{#N/A,#N/A,FALSE,"Aging Summary";#N/A,#N/A,FALSE,"Ratio Analysis";#N/A,#N/A,FALSE,"Test 120 Day Accts";#N/A,#N/A,FALSE,"Tickmarks"}</definedName>
    <definedName name="dsadas" hidden="1">{#N/A,#N/A,FALSE,"Aging Summary";#N/A,#N/A,FALSE,"Ratio Analysis";#N/A,#N/A,FALSE,"Test 120 Day Accts";#N/A,#N/A,FALSE,"Tickmarks"}</definedName>
    <definedName name="dsagdhasdashfdj" localSheetId="1" hidden="1">{"'RR'!$A$2:$E$81"}</definedName>
    <definedName name="dsagdhasdashfdj" hidden="1">{"'RR'!$A$2:$E$81"}</definedName>
    <definedName name="DTA">'[3]557'!$K$31</definedName>
    <definedName name="DTA_RIO">'[3]371'!$E$29</definedName>
    <definedName name="DTAS">'[3]454'!$E$31</definedName>
    <definedName name="EEVOL">#REF!</definedName>
    <definedName name="EFFICIENZA">#REF!</definedName>
    <definedName name="EmpArvN">#REF!</definedName>
    <definedName name="ENCERRAMENTO">#REF!</definedName>
    <definedName name="ENG_CHANGE">#REF!</definedName>
    <definedName name="ENGINECOSTS">#REF!</definedName>
    <definedName name="Estimate_Types">#REF!</definedName>
    <definedName name="Estoque_jan" localSheetId="1" hidden="1">{"'RR'!$A$2:$E$81"}</definedName>
    <definedName name="Estoque_jan" hidden="1">{"'RR'!$A$2:$E$81"}</definedName>
    <definedName name="EVOL">#REF!</definedName>
    <definedName name="EX_WORKS">'[3]425'!$E$15</definedName>
    <definedName name="Exchange_Rates">#REF!</definedName>
    <definedName name="f">#REF!</definedName>
    <definedName name="F.I.T.P.A.">'[3]298'!$E$27</definedName>
    <definedName name="F.O.B">'[3]371'!$S$13</definedName>
    <definedName name="F.O.B.">'[3]159'!#REF!</definedName>
    <definedName name="FAT_COMP">#REF!</definedName>
    <definedName name="fcst">#REF!</definedName>
    <definedName name="FCST_1">#REF!</definedName>
    <definedName name="FEB">#REF!</definedName>
    <definedName name="FEBDATA">#REF!</definedName>
    <definedName name="FEC">#REF!</definedName>
    <definedName name="Ferias">#REF!</definedName>
    <definedName name="fhfhf" localSheetId="1" hidden="1">{#N/A,#N/A,TRUE,"7d";#N/A,#N/A,TRUE,"7g";#N/A,#N/A,TRUE,"7i"}</definedName>
    <definedName name="fhfhf" hidden="1">{#N/A,#N/A,TRUE,"7d";#N/A,#N/A,TRUE,"7g";#N/A,#N/A,TRUE,"7i"}</definedName>
    <definedName name="FILTERCOST">#REF!</definedName>
    <definedName name="FILTERED">#REF!</definedName>
    <definedName name="FITPA">'[3]371'!$E$27</definedName>
    <definedName name="FN">#REF!</definedName>
    <definedName name="FO">#REF!</definedName>
    <definedName name="FOB">'[3]2318'!$E$18</definedName>
    <definedName name="FOB_A">'[3]371'!$H$13</definedName>
    <definedName name="FOB_B">'[3]371'!$K$13</definedName>
    <definedName name="FOB_C">'[3]371'!$N$13</definedName>
    <definedName name="FOB_D">'[3]371'!$Q$13</definedName>
    <definedName name="FOB_E">'[3]590'!$K$17</definedName>
    <definedName name="FOB_F">'[3]590'!$M$17</definedName>
    <definedName name="FOB_REAL">'[3]298'!$K$14</definedName>
    <definedName name="FOB_TOTAL">'[3]371'!$T$13</definedName>
    <definedName name="FOB_USD">'[3]2318'!$F$18</definedName>
    <definedName name="FOB_USD_A">'[3]554'!$C$17</definedName>
    <definedName name="FOB_USD_B">'[3]554'!$E$17</definedName>
    <definedName name="FOB_USD_TOTAL">'[3]554'!$I$17</definedName>
    <definedName name="Footprint">#REF!</definedName>
    <definedName name="FRETE">'[3]159'!#REF!</definedName>
    <definedName name="FRETE_A">'[3]159'!#REF!</definedName>
    <definedName name="FRETE_INTERNO">'[3]159'!#REF!</definedName>
    <definedName name="FRETE_MARITIMO">'[3]2318'!$E$21</definedName>
    <definedName name="FRETE_PORTO">'[3]2318'!$E$33</definedName>
    <definedName name="FRETE_PORTO_DAP">'[3]557'!$E$31</definedName>
    <definedName name="FRETE_REAL">'[3]2318'!$F$21</definedName>
    <definedName name="FRETE_RIO">'[4]453'!$M$40</definedName>
    <definedName name="FRETE_RIO_VIX">'[3]371'!$E$28</definedName>
    <definedName name="FRETE_TTL">'[3]159'!$E$10</definedName>
    <definedName name="FRETE_USD">'[3]2318'!$F$7</definedName>
    <definedName name="frtn">#REF!</definedName>
    <definedName name="frto">#REF!</definedName>
    <definedName name="FX">#REF!</definedName>
    <definedName name="FXRate">#REF!</definedName>
    <definedName name="GAITP">'[3]454'!$E$28</definedName>
    <definedName name="Generic">#REF!</definedName>
    <definedName name="GESTOR">#REF!</definedName>
    <definedName name="gigi" localSheetId="1" hidden="1">{#N/A,#N/A,TRUE,"7d";#N/A,#N/A,TRUE,"7g";#N/A,#N/A,TRUE,"7i"}</definedName>
    <definedName name="gigi" hidden="1">{#N/A,#N/A,TRUE,"7d";#N/A,#N/A,TRUE,"7g";#N/A,#N/A,TRUE,"7i"}</definedName>
    <definedName name="gigi2" localSheetId="1" hidden="1">{#N/A,#N/A,TRUE,"7d";#N/A,#N/A,TRUE,"7g";#N/A,#N/A,TRUE,"7i"}</definedName>
    <definedName name="gigi2" hidden="1">{#N/A,#N/A,TRUE,"7d";#N/A,#N/A,TRUE,"7g";#N/A,#N/A,TRUE,"7i"}</definedName>
    <definedName name="GPE">#REF!</definedName>
    <definedName name="gpl">#REF!</definedName>
    <definedName name="Grupos">#REF!</definedName>
    <definedName name="h" localSheetId="1" hidden="1">{#N/A,#N/A,TRUE,"7d";#N/A,#N/A,TRUE,"7g";#N/A,#N/A,TRUE,"7i"}</definedName>
    <definedName name="h" hidden="1">{#N/A,#N/A,TRUE,"7d";#N/A,#N/A,TRUE,"7g";#N/A,#N/A,TRUE,"7i"}</definedName>
    <definedName name="help" localSheetId="1" hidden="1">{#N/A,#N/A,TRUE,"7d";#N/A,#N/A,TRUE,"7g";#N/A,#N/A,TRUE,"7i"}</definedName>
    <definedName name="help" hidden="1">{#N/A,#N/A,TRUE,"7d";#N/A,#N/A,TRUE,"7g";#N/A,#N/A,TRUE,"7i"}</definedName>
    <definedName name="help1" localSheetId="1" hidden="1">{#N/A,#N/A,TRUE,"7d";#N/A,#N/A,TRUE,"7g";#N/A,#N/A,TRUE,"7i"}</definedName>
    <definedName name="help1" hidden="1">{#N/A,#N/A,TRUE,"7d";#N/A,#N/A,TRUE,"7g";#N/A,#N/A,TRUE,"7i"}</definedName>
    <definedName name="help2" localSheetId="1" hidden="1">{#N/A,#N/A,TRUE,"7d";#N/A,#N/A,TRUE,"7g";#N/A,#N/A,TRUE,"7i"}</definedName>
    <definedName name="help2" hidden="1">{#N/A,#N/A,TRUE,"7d";#N/A,#N/A,TRUE,"7g";#N/A,#N/A,TRUE,"7i"}</definedName>
    <definedName name="HRS.5" localSheetId="1" hidden="1">{#N/A,#N/A,TRUE,"7d";#N/A,#N/A,TRUE,"7g";#N/A,#N/A,TRUE,"7i"}</definedName>
    <definedName name="HRS.5" hidden="1">{#N/A,#N/A,TRUE,"7d";#N/A,#N/A,TRUE,"7g";#N/A,#N/A,TRUE,"7i"}</definedName>
    <definedName name="HTML_CodePage" hidden="1">1252</definedName>
    <definedName name="HTML_Control" localSheetId="1" hidden="1">{"'RR'!$A$2:$E$81"}</definedName>
    <definedName name="HTML_Control" hidden="1">{"'RR'!$A$2:$E$81"}</definedName>
    <definedName name="HTML_Description" hidden="1">""</definedName>
    <definedName name="HTML_Email" hidden="1">""</definedName>
    <definedName name="HTML_Header" hidden="1">"RR"</definedName>
    <definedName name="HTML_LastUpdate" hidden="1">"11/10/99"</definedName>
    <definedName name="HTML_LineAfter" hidden="1">FALSE</definedName>
    <definedName name="HTML_LineBefore" hidden="1">FALSE</definedName>
    <definedName name="HTML_Name" hidden="1">"Departamento de Informática"</definedName>
    <definedName name="HTML_OBDlg2" hidden="1">TRUE</definedName>
    <definedName name="HTML_OBDlg4" hidden="1">TRUE</definedName>
    <definedName name="HTML_OS" hidden="1">0</definedName>
    <definedName name="HTML_PathFile" hidden="1">"C:\Intranet\Todos os Indicadores\MeuHTML.htm"</definedName>
    <definedName name="HTML_Title" hidden="1">"Regional 4 SET99"</definedName>
    <definedName name="i">'[3]159'!#REF!</definedName>
    <definedName name="I.I">'[3]159'!#REF!</definedName>
    <definedName name="I.I.">'[3]297'!$E$5</definedName>
    <definedName name="I.I._REAL">'[3]454'!$P$20</definedName>
    <definedName name="I.P.I.">'[3]297'!$E$6</definedName>
    <definedName name="I.P.I._NACION">'[3]159'!#REF!</definedName>
    <definedName name="I.P.I._REAL">'[3]454'!$P$22</definedName>
    <definedName name="Improvement">#REF!</definedName>
    <definedName name="IndDesvio">#REF!</definedName>
    <definedName name="IQ_0_PCT_RISK_WEIGHT_TOTAL_THRIFT" hidden="1">"c25055"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DWELLING_UNITS_CONSTRUCTION_MORTGAGE_LOANS_ADJUSTED_NCOS_TOTAL_THRIFT" hidden="1">"c25200"</definedName>
    <definedName name="IQ_1_4_DWELLING_UNITS_CONSTRUCTION_MORTGAGE_LOANS_GVA_CHARGE_OFFS_THRIFT" hidden="1">"c25115"</definedName>
    <definedName name="IQ_1_4_DWELLING_UNITS_CONSTRUCTION_MORTGAGE_LOANS_GVA_RECOVERIES_THRIFT" hidden="1">"c25146"</definedName>
    <definedName name="IQ_1_4_DWELLING_UNITS_CONSTRUCTION_MORTGAGE_LOANS_SVA_PROVISIONS_TRANSFERS_FROM_GVA_TOTAL_THRIFT" hidden="1">"c25169"</definedName>
    <definedName name="IQ_1_4_DWELLING_UNITS_REVOLVING_OPEN_END_PML_ADJUSTED_NCOS_TOTAL_THRIFT" hidden="1">"c25203"</definedName>
    <definedName name="IQ_1_4_DWELLING_UNITS_REVOLVING_OPEN_END_PML_GVA_CHARGE_OFFS_THRIFT" hidden="1">"c25118"</definedName>
    <definedName name="IQ_1_4_DWELLING_UNITS_REVOLVING_OPEN_END_PML_GVA_RECOVERIES_THRIFT" hidden="1">"c25149"</definedName>
    <definedName name="IQ_1_4_DWELLING_UNITS_REVOLVING_OPEN_END_PML_SVA_PROVISIONS_TRANSFERS_FROM_GVA_TOTAL_THRIFT" hidden="1">"c25172"</definedName>
    <definedName name="IQ_1_4_DWELLING_UNITS_SECURED_FIRST_LIENS_IN_PROCESS_FORECLOSURE_THRIFT" hidden="1">"c25305"</definedName>
    <definedName name="IQ_1_4_DWELLING_UNITS_SECURED_FIRST_LIENS_PML_ADJUSTED_NCOS_TOTAL_THRIFT" hidden="1">"c25204"</definedName>
    <definedName name="IQ_1_4_DWELLING_UNITS_SECURED_FIRST_LIENS_PML_GVA_CHARGE_OFFS_THRIFT" hidden="1">"c25119"</definedName>
    <definedName name="IQ_1_4_DWELLING_UNITS_SECURED_FIRST_LIENS_PML_GVA_RECOVERIES_THRIFT" hidden="1">"c25150"</definedName>
    <definedName name="IQ_1_4_DWELLING_UNITS_SECURED_FIRST_LIENS_PML_SVA_PROVISIONS_TRANSFERS_FROM_GVA_TOTAL_THRIFT" hidden="1">"c25173"</definedName>
    <definedName name="IQ_1_4_DWELLING_UNITS_SECURED_JUNIOR_LIENS_IN_PROCESS_FORECLOSURE_THRIFT" hidden="1">"c25306"</definedName>
    <definedName name="IQ_1_4_DWELLING_UNITS_SECURED_JUNIOR_LIENS_PML_ADJUSTED_NCOS_TOTAL_THRIFT" hidden="1">"c25205"</definedName>
    <definedName name="IQ_1_4_DWELLING_UNITS_SECURED_JUNIOR_LIENS_PML_GVA_CHARGE_OFFS_THRIFT" hidden="1">"c25120"</definedName>
    <definedName name="IQ_1_4_DWELLING_UNITS_SECURED_JUNIOR_LIENS_PML_GVA_RECOVERIES_THRIFT" hidden="1">"c25151"</definedName>
    <definedName name="IQ_1_4_DWELLING_UNITS_SECURED_JUNIOR_LIENS_PML_SVA_PROVISIONS_TRANSFERS_FROM_GVA_TOTAL_THRIFT" hidden="1">"c25174"</definedName>
    <definedName name="IQ_1_4_DWELLING_UNITS_SECURED_REVOLVING_OPEN_END_LOANS_IN_PROCESS_FORECLOSURE_THRIFT" hidden="1">"c25304"</definedName>
    <definedName name="IQ_1_4_FAMILY_CONSTRUCTION_LOANS_GROSS_LOANS_THRIFT" hidden="1">"c25727"</definedName>
    <definedName name="IQ_1_4_FAMILY_CONSTRUCTION_LOANS_RISK_BASED_CAPITAL_THRIFT" hidden="1">"c25712"</definedName>
    <definedName name="IQ_1_4_FAMILY_RES_DOM_FFIEC" hidden="1">"c15269"</definedName>
    <definedName name="IQ_100_PCT_RISK_WEIGHT_TOTAL_THRIFT" hidden="1">"c25073"</definedName>
    <definedName name="IQ_20_PCT_RISK_WEIGHT_TOTAL_THRIFT" hidden="1">"c25062"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50_PCT_RISK_WEIGHT_TOTAL_THRIFT" hidden="1">"c25069"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OUNTS_PAYABLE_THRIFT" hidden="1">"c24910"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_PAYABLE_DEPOSITS_THRIFT" hidden="1">"c24907"</definedName>
    <definedName name="IQ_ACCRUED_INT_PAYABLE_THRIFT" hidden="1">"c24906"</definedName>
    <definedName name="IQ_ACCRUED_INT_RECEIVABLE_MBS_THRIFT" hidden="1">"c24836"</definedName>
    <definedName name="IQ_ACCRUED_INT_RECEIVABLE_THRIFT" hidden="1">"c24827"</definedName>
    <definedName name="IQ_ACCRUED_INTEREST_RECEIVABLE_FFIEC" hidden="1">"c12842"</definedName>
    <definedName name="IQ_ACCRUED_MORTGAGE_INT_RECEIVABLE_THRIFT" hidden="1">"c24849"</definedName>
    <definedName name="IQ_ACCRUED_NON_MORTGAGE_INT_RECEIVABLE_THRIFT" hidden="1">"c24866"</definedName>
    <definedName name="IQ_ACCRUED_TAXES_THRIFT" hidden="1">"c24909"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 hidden="1">"c17749"</definedName>
    <definedName name="IQ_ACCUM_AMORT_INTAN_ASSETS" hidden="1">"c17747"</definedName>
    <definedName name="IQ_ACCUM_DEP" hidden="1">"c1340"</definedName>
    <definedName name="IQ_ACCUMULATED_GAINS_LOSSES_CASH_FLOW_HEDGES_THRIFT" hidden="1">"c24922"</definedName>
    <definedName name="IQ_ACCUMULATED_GAINS_LOSSES_CERTAIN_SEC_THRIFT" hidden="1">"c24921"</definedName>
    <definedName name="IQ_ACCUMULATED_LOSSES_GAINS_CASH_FLOW_HEDGES_ADJUSTED_ASSETS_THRIFT" hidden="1">"c25035"</definedName>
    <definedName name="IQ_ACCUMULATED_LOSSES_GAINS_CASH_FLOW_HEDGES_T1_THRIFT" hidden="1">"c25026"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CTUAL_THRIFT_INV_PERCENTAGE_MONTH_END_FIRST_MONTH_QUARTER_THRIFT" hidden="1">"c25584"</definedName>
    <definedName name="IQ_ACTUAL_THRIFT_INV_PERCENTAGE_MONTH_END_SECOND_MONTH_QUARTER_THRIFT" hidden="1">"c25585"</definedName>
    <definedName name="IQ_ACTUAL_THRIFT_INV_PERCENTAGE_MONTH_END_THIRD_MONTH_QUARTER_THRIFT" hidden="1">"c25586"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JUSTED_OPERATING_INCOME_AVG_ASSETS_THRIFT" hidden="1">"c25651"</definedName>
    <definedName name="IQ_ADJUSTED_TOTAL_ASSETS_ADJUSTED_ASSETS_THRIFT" hidden="1">"c25038"</definedName>
    <definedName name="IQ_ADJUSTMENTS_GVA_THRIFT" hidden="1">"c25095"</definedName>
    <definedName name="IQ_ADJUSTMENTS_SVA_THRIFT" hidden="1">"c25102"</definedName>
    <definedName name="IQ_ADJUSTMENTS_TVA_THRIFT" hidden="1">"c25109"</definedName>
    <definedName name="IQ_ADMIN_RATIO" hidden="1">"c2784"</definedName>
    <definedName name="IQ_ADVANCES_FROM_FHLB_THRIFT" hidden="1">"c24900"</definedName>
    <definedName name="IQ_ADVANCES_TAXES_INSURANCE_THRIFT" hidden="1">"c24850"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CM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ACT_OR_EST" hidden="1">"c18265"</definedName>
    <definedName name="IQ_AFFO_PER_SHARE_ACT_OR_EST_CIQ" hidden="1">"c18271"</definedName>
    <definedName name="IQ_AFFO_PER_SHARE_BASIC" hidden="1">"c8869"</definedName>
    <definedName name="IQ_AFFO_PER_SHARE_DILUTED" hidden="1">"c8870"</definedName>
    <definedName name="IQ_AFFO_PER_SHARE_EST" hidden="1">"c18112"</definedName>
    <definedName name="IQ_AFFO_PER_SHARE_EST_CIQ" hidden="1">"c18180"</definedName>
    <definedName name="IQ_AFFO_PER_SHARE_EST_NOTE" hidden="1">"c18233"</definedName>
    <definedName name="IQ_AFFO_PER_SHARE_EST_NOTE_CIQ" hidden="1">"c18240"</definedName>
    <definedName name="IQ_AFFO_PER_SHARE_GUIDANCE" hidden="1">"c18400"</definedName>
    <definedName name="IQ_AFFO_PER_SHARE_HIGH_EST" hidden="1">"c18132"</definedName>
    <definedName name="IQ_AFFO_PER_SHARE_HIGH_EST_CIQ" hidden="1">"c18194"</definedName>
    <definedName name="IQ_AFFO_PER_SHARE_HIGH_GUIDANCE" hidden="1">"c18401"</definedName>
    <definedName name="IQ_AFFO_PER_SHARE_LOW_EST" hidden="1">"c18142"</definedName>
    <definedName name="IQ_AFFO_PER_SHARE_LOW_EST_CIQ" hidden="1">"c18201"</definedName>
    <definedName name="IQ_AFFO_PER_SHARE_LOW_GUIDANCE" hidden="1">"c18402"</definedName>
    <definedName name="IQ_AFFO_PER_SHARE_MEDIAN_EST" hidden="1">"c18122"</definedName>
    <definedName name="IQ_AFFO_PER_SHARE_MEDIAN_EST_CIQ" hidden="1">"c18187"</definedName>
    <definedName name="IQ_AFFO_PER_SHARE_NUM_EST" hidden="1">"c18162"</definedName>
    <definedName name="IQ_AFFO_PER_SHARE_NUM_EST_CIQ" hidden="1">"c18215"</definedName>
    <definedName name="IQ_AFFO_PER_SHARE_STDDEV_EST" hidden="1">"c18152"</definedName>
    <definedName name="IQ_AFFO_PER_SHARE_STDDEV_EST_CIQ" hidden="1">"c18208"</definedName>
    <definedName name="IQ_AFS_INVEST_SECURITIES_FFIEC" hidden="1">"c13456"</definedName>
    <definedName name="IQ_AFS_SEC_AMOUNTS_NETTED_THRIFT" hidden="1">"c25492"</definedName>
    <definedName name="IQ_AFS_SEC_INV_SEC_THRIFT" hidden="1">"c25670"</definedName>
    <definedName name="IQ_AFS_SEC_LEVEL_1_THRIFT" hidden="1">"c25488"</definedName>
    <definedName name="IQ_AFS_SEC_LEVEL_2_THRIFT" hidden="1">"c25489"</definedName>
    <definedName name="IQ_AFS_SEC_LEVEL_3_THRIFT" hidden="1">"c25490"</definedName>
    <definedName name="IQ_AFS_SEC_THRIFT" hidden="1">"c24933"</definedName>
    <definedName name="IQ_AFS_SEC_TIER_1_CAPITAL_THRIFT" hidden="1">"c25630"</definedName>
    <definedName name="IQ_AFS_SEC_TOTAL_AFTER_NETTING_THRIFT" hidden="1">"c25493"</definedName>
    <definedName name="IQ_AFS_SEC_TOTAL_BEFORE_NETTING_THRIFT" hidden="1">"c25491"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BANK_OVER_TOTAL" hidden="1">"c24684"</definedName>
    <definedName name="IQ_AGG_BANK_SHARES" hidden="1">"c24686"</definedName>
    <definedName name="IQ_AGG_BANK_VALUE" hidden="1">"c24685"</definedName>
    <definedName name="IQ_AGG_COMPANY_FOUNDATION_OVER_TOTAL" hidden="1">"c13769"</definedName>
    <definedName name="IQ_AGG_COMPANY_FOUNDATION_SHARES" hidden="1">"c13783"</definedName>
    <definedName name="IQ_AGG_COMPANY_FOUNDATION_VALUE" hidden="1">"c13776"</definedName>
    <definedName name="IQ_AGG_CORPORATE_OVER_TOTAL" hidden="1">"c13767"</definedName>
    <definedName name="IQ_AGG_CORPORATE_SHARES" hidden="1">"c13781"</definedName>
    <definedName name="IQ_AGG_CORPORATE_VALUE" hidden="1">"c13774"</definedName>
    <definedName name="IQ_AGG_ENDOWMENT_OVER_TOTAL" hidden="1">"c24678"</definedName>
    <definedName name="IQ_AGG_ENDOWMENT_SHARES" hidden="1">"c24680"</definedName>
    <definedName name="IQ_AGG_ENDOWMENT_VALUE" hidden="1">"c24679"</definedName>
    <definedName name="IQ_AGG_ESOP_OVER_TOTAL" hidden="1">"c13768"</definedName>
    <definedName name="IQ_AGG_ESOP_SHARES" hidden="1">"c13782"</definedName>
    <definedName name="IQ_AGG_ESOP_VALUE" hidden="1">"c13775"</definedName>
    <definedName name="IQ_AGG_FAMILY_OVER_TOTAL" hidden="1">"c24687"</definedName>
    <definedName name="IQ_AGG_FAMILY_SHARES" hidden="1">"c24689"</definedName>
    <definedName name="IQ_AGG_FAMILY_VALUE" hidden="1">"c24688"</definedName>
    <definedName name="IQ_AGG_FOUNDATION_SHARES" hidden="1">"c24731"</definedName>
    <definedName name="IQ_AGG_FOUNDATION_VALUE" hidden="1">"c24732"</definedName>
    <definedName name="IQ_AGG_HEDGEFUND_OVER_TOTAL" hidden="1">"c13771"</definedName>
    <definedName name="IQ_AGG_HEDGEFUND_SHARES" hidden="1">"c13785"</definedName>
    <definedName name="IQ_AGG_HEDGEFUND_VALUE" hidden="1">"c13778"</definedName>
    <definedName name="IQ_AGG_INSIDER_OVER_TOTAL" hidden="1">"c1581"</definedName>
    <definedName name="IQ_AGG_INSIDER_SHARES" hidden="1">"c13780"</definedName>
    <definedName name="IQ_AGG_INSIDER_VALUE" hidden="1">"c13773"</definedName>
    <definedName name="IQ_AGG_INSTITUTION_HEDGEFUND_OVER_TOTAL" hidden="1">"c24711"</definedName>
    <definedName name="IQ_AGG_INSTITUTION_HEDGEFUND_SHARES" hidden="1">"c24713"</definedName>
    <definedName name="IQ_AGG_INSTITUTION_HEDGEFUND_VALUE" hidden="1">"c24712"</definedName>
    <definedName name="IQ_AGG_INSTITUTION_SOVEREIGN_OVER_TOTAL" hidden="1">"c24717"</definedName>
    <definedName name="IQ_AGG_INSTITUTION_SOVEREIGN_SHARES" hidden="1">"c24719"</definedName>
    <definedName name="IQ_AGG_INSTITUTION_SOVEREIGN_VALUE" hidden="1">"c24718"</definedName>
    <definedName name="IQ_AGG_INSTITUTION_UNCLASSIFIED_OVER_TOTAL" hidden="1">"c24696"</definedName>
    <definedName name="IQ_AGG_INSTITUTION_UNCLASSIFIED_SHARES" hidden="1">"c24698"</definedName>
    <definedName name="IQ_AGG_INSTITUTION_UNCLASSIFIED_VALUE" hidden="1">"c24697"</definedName>
    <definedName name="IQ_AGG_INSTITUTION_VC_PE_OVER_TOTAL" hidden="1">"c24714"</definedName>
    <definedName name="IQ_AGG_INSTITUTION_VC_PE_SHARES" hidden="1">"c24716"</definedName>
    <definedName name="IQ_AGG_INSTITUTION_VC_PE_VALUE" hidden="1">"c24715"</definedName>
    <definedName name="IQ_AGG_INSTITUTIONAL_OVER_TOTAL" hidden="1">"c1580"</definedName>
    <definedName name="IQ_AGG_INSTITUTIONAL_SHARES" hidden="1">"c13779"</definedName>
    <definedName name="IQ_AGG_INSTITUTIONAL_VALUE" hidden="1">"c13772"</definedName>
    <definedName name="IQ_AGG_INSURANCE_OVER_TOTAL" hidden="1">"c24681"</definedName>
    <definedName name="IQ_AGG_INSURANCE_SHARES" hidden="1">"c24683"</definedName>
    <definedName name="IQ_AGG_INSURANCE_VALUE" hidden="1">"c24682"</definedName>
    <definedName name="IQ_AGG_INV_MANAGERS_OVER_TOTAL" hidden="1">"c26967"</definedName>
    <definedName name="IQ_AGG_INV_MANAGERS_SHARES" hidden="1">"c26968"</definedName>
    <definedName name="IQ_AGG_INV_MANAGERS_VALUE" hidden="1">"c26969"</definedName>
    <definedName name="IQ_AGG_MONEY_MANAGERS_OVER_TOTAL" hidden="1">"c24669"</definedName>
    <definedName name="IQ_AGG_MONEY_MANAGERS_SHARES" hidden="1">"c24671"</definedName>
    <definedName name="IQ_AGG_MONEY_MANAGERS_VALUE" hidden="1">"c24670"</definedName>
    <definedName name="IQ_AGG_OTHER_OVER_TOTAL" hidden="1">"c13770"</definedName>
    <definedName name="IQ_AGG_OTHER_SHARES" hidden="1">"c13784"</definedName>
    <definedName name="IQ_AGG_OTHER_VALUE" hidden="1">"c13777"</definedName>
    <definedName name="IQ_AGG_PENSION_OVER_TOTAL" hidden="1">"c24675"</definedName>
    <definedName name="IQ_AGG_PENSION_SHARES" hidden="1">"c24677"</definedName>
    <definedName name="IQ_AGG_PENSION_VALUE" hidden="1">"c24676"</definedName>
    <definedName name="IQ_AGG_REIT_OVER_TOTAL" hidden="1">"c24693"</definedName>
    <definedName name="IQ_AGG_REIT_SHARES" hidden="1">"c24695"</definedName>
    <definedName name="IQ_AGG_REIT_VALUE" hidden="1">"c24694"</definedName>
    <definedName name="IQ_AGG_SOVEREIGN_OVER_TOTAL" hidden="1">"c24690"</definedName>
    <definedName name="IQ_AGG_SOVEREIGN_SHARES" hidden="1">"c24692"</definedName>
    <definedName name="IQ_AGG_SOVEREIGN_VALUE" hidden="1">"c24691"</definedName>
    <definedName name="IQ_AGG_STATE_OVER_TOTAL" hidden="1">"c24705"</definedName>
    <definedName name="IQ_AGG_STATE_SHARES" hidden="1">"c24707"</definedName>
    <definedName name="IQ_AGG_STATE_VALUE" hidden="1">"c24706"</definedName>
    <definedName name="IQ_AGG_STRATEGIC_CORP_PRIVATE_OVER_TOTAL" hidden="1">"c24702"</definedName>
    <definedName name="IQ_AGG_STRATEGIC_CORP_PRIVATE_SHARES" hidden="1">"c24704"</definedName>
    <definedName name="IQ_AGG_STRATEGIC_CORP_PRIVATE_VALUE" hidden="1">"c24703"</definedName>
    <definedName name="IQ_AGG_STRATEGIC_CORP_PUBLIC_OVER_TOTAL" hidden="1">"c24699"</definedName>
    <definedName name="IQ_AGG_STRATEGIC_CORP_PUBLIC_SHARES" hidden="1">"c24701"</definedName>
    <definedName name="IQ_AGG_STRATEGIC_CORP_PUBLIC_VALUE" hidden="1">"c24700"</definedName>
    <definedName name="IQ_AGG_STRATEGIC_HEDGEFUND_OVER_TOTAL" hidden="1">"c24726"</definedName>
    <definedName name="IQ_AGG_STRATEGIC_HEDGEFUND_SHARES" hidden="1">"c24728"</definedName>
    <definedName name="IQ_AGG_STRATEGIC_HEDGEFUND_VALUE" hidden="1">"c24727"</definedName>
    <definedName name="IQ_AGG_STRATEGIC_OVER_TOTAL" hidden="1">"c24708"</definedName>
    <definedName name="IQ_AGG_STRATEGIC_SHARES" hidden="1">"c24710"</definedName>
    <definedName name="IQ_AGG_STRATEGIC_SWF_OVER_TOTAL" hidden="1">"c24723"</definedName>
    <definedName name="IQ_AGG_STRATEGIC_SWF_SHARES" hidden="1">"c24725"</definedName>
    <definedName name="IQ_AGG_STRATEGIC_SWF_VALUE" hidden="1">"c24724"</definedName>
    <definedName name="IQ_AGG_STRATEGIC_VALUE" hidden="1">"c24709"</definedName>
    <definedName name="IQ_AGG_STRATEGIC_VC_PE_OVER_TOTAL" hidden="1">"c24720"</definedName>
    <definedName name="IQ_AGG_STRATEGIC_VC_PE_SHARES" hidden="1">"c24722"</definedName>
    <definedName name="IQ_AGG_STRATEGIC_VC_PE_VALUE" hidden="1">"c24721"</definedName>
    <definedName name="IQ_AGG_VC_PE_OVER_TOTAL" hidden="1">"c24672"</definedName>
    <definedName name="IQ_AGG_VC_PE_SHARES" hidden="1">"c24674"</definedName>
    <definedName name="IQ_AGG_VC_PE_VALUE" hidden="1">"c24673"</definedName>
    <definedName name="IQ_AGGREGATE_AMT_ALL_EXTENSIONS_CREDIT_THRIFT" hidden="1">"c25589"</definedName>
    <definedName name="IQ_AGGREGATE_INV_IN_SERVICE_CORPORATIONS_THRIFT" hidden="1">"c25588"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IRCRAFT_RENT" hidden="1">"c17872"</definedName>
    <definedName name="IQ_ALL_OTHER_ASSETS_ELIGIBLE_100_PCT_RISK_WEIGHT_THRIFT" hidden="1">"c25072"</definedName>
    <definedName name="IQ_ALL_OTHER_DEPOSITS_FOREIGN_DEP_FFIEC" hidden="1">"c15347"</definedName>
    <definedName name="IQ_ALL_OTHER_FINANCIAL_ASSETS_AMOUNTS_NETTED_THRIFT" hidden="1">"c25516"</definedName>
    <definedName name="IQ_ALL_OTHER_FINANCIAL_ASSETS_LEVEL_1_THRIFT" hidden="1">"c25512"</definedName>
    <definedName name="IQ_ALL_OTHER_FINANCIAL_ASSETS_LEVEL_2_THRIFT" hidden="1">"c25513"</definedName>
    <definedName name="IQ_ALL_OTHER_FINANCIAL_ASSETS_LEVEL_3_THRIFT" hidden="1">"c25514"</definedName>
    <definedName name="IQ_ALL_OTHER_FINANCIAL_ASSETS_TOTAL_AFTER_NETTING_THRIFT" hidden="1">"c25517"</definedName>
    <definedName name="IQ_ALL_OTHER_FINANCIAL_ASSETS_TOTAL_BEFORE_NETTING_THRIFT" hidden="1">"c25515"</definedName>
    <definedName name="IQ_ALL_OTHER_FINANCIAL_LIABILITIES_AMOUNTS_NETTED_THRIFT" hidden="1">"c25558"</definedName>
    <definedName name="IQ_ALL_OTHER_FINANCIAL_LIABILITIES_LEVEL_1_THRIFT" hidden="1">"c25554"</definedName>
    <definedName name="IQ_ALL_OTHER_FINANCIAL_LIABILITIES_LEVEL_2_THRIFT" hidden="1">"c25555"</definedName>
    <definedName name="IQ_ALL_OTHER_FINANCIAL_LIABILITIES_LEVEL_3_THRIFT" hidden="1">"c25556"</definedName>
    <definedName name="IQ_ALL_OTHER_FINANCIAL_LIABILITIES_TOTAL_AFTER_NETTING_THRIFT" hidden="1">"c25559"</definedName>
    <definedName name="IQ_ALL_OTHER_FINANCIAL_LIABILITIES_TOTAL_BEFORE_NETTING_THRIFT" hidden="1">"c25557"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EXCL_CONSUMER_LL_REC_DOM_FFIEC" hidden="1">"c25857"</definedName>
    <definedName name="IQ_ALL_OTHER_LOANS_EXCL_CONSUMER_LL_REC_FFIEC" hidden="1">"c25853"</definedName>
    <definedName name="IQ_ALL_OTHER_LOANS_RECOV_FFIEC" hidden="1">"c13205"</definedName>
    <definedName name="IQ_ALL_OTHER_SEC_1_4_DOM_CHARGE_OFFS_FFIEC" hidden="1">"c25842"</definedName>
    <definedName name="IQ_ALL_OTHER_SEC_1_4_DOM_RECOV_FFIEC" hidden="1">"c25843"</definedName>
    <definedName name="IQ_ALL_OTHER_SEC_1_4_DUE_30_89_FFIEC" hidden="1">"c25835"</definedName>
    <definedName name="IQ_ALL_OTHER_SEC_1_4_DUE_90_FFIEC" hidden="1">"c25836"</definedName>
    <definedName name="IQ_ALL_OTHER_SEC_1_4_NON_ACCRUAL_FFIEC" hidden="1">"c25837"</definedName>
    <definedName name="IQ_ALL_OTHER_TRADING_LIABILITIES_DOM_FFIEC" hidden="1">"c12942"</definedName>
    <definedName name="IQ_ALL_OTHER_UNUSED_FFIEC" hidden="1">"c25861"</definedName>
    <definedName name="IQ_ALL_STATEMENTS_AP" hidden="1">"c25895"</definedName>
    <definedName name="IQ_ALL_STATEMENTS_AP_CO" hidden="1">"c25896"</definedName>
    <definedName name="IQ_ALL_STATEMENTS_INDUSTRY" hidden="1">"c25891"</definedName>
    <definedName name="IQ_ALL_STATEMENTS_INDUSTRY_CO" hidden="1">"c25892"</definedName>
    <definedName name="IQ_ALL_STATEMENTS_STANDARD" hidden="1">"c25893"</definedName>
    <definedName name="IQ_ALL_STATEMENTS_STANDARD_CO" hidden="1">"c25894"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_MORTGAGE_LL_LOSSES_THRIFT" hidden="1">"c24851"</definedName>
    <definedName name="IQ_ALLOW_NON_MORTGAGE_LOAN_LL_THRIFT" hidden="1">"c24867"</definedName>
    <definedName name="IQ_ALLOWABLE_T2_CAPITAL_FFIEC" hidden="1">"c13150"</definedName>
    <definedName name="IQ_ALLOWABLE_TIER_2_CAPITAL_T2_THRIFT" hidden="1">"c25046"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AMT_INCLUDED_IN_ALLOWANCE_LOAN_LEASE_LOSSES_PURCHASED_CREDIT_IMPAIRED_LOANS_THRIFT" hidden="1">"c25239"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LLOWANCES_LL_LOSSES_T2_THRIFT" hidden="1">"c25043"</definedName>
    <definedName name="IQ_ALPHA_SCORE_DATE" hidden="1">"c25923"</definedName>
    <definedName name="IQ_AMORT_EXP_IMPAIRMENT_OTHER_INTANGIBLE_ASSETS_FFIEC" hidden="1">"c13026"</definedName>
    <definedName name="IQ_AMORT_LOAN_SERVICING_ASSETS_LIABILITIES_THRIFT" hidden="1">"c24767"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DIRECT_CREDIT_SUBSTITUTES_ASSETS_THRIFT" hidden="1">"c25616"</definedName>
    <definedName name="IQ_AMT_LOW_LEVEL_RECOURSE_RESIDUAL_INTERESTS_BEFORE_RISK_WEIGHTING_THRIFT" hidden="1">"c25074"</definedName>
    <definedName name="IQ_AMT_NONINTEREST_BEARING_TRANSACTION_ACCOUNTS_MORE_THAN_250000_THRIFT" hidden="1">"c25582"</definedName>
    <definedName name="IQ_AMT_OUT" hidden="1">"c2145"</definedName>
    <definedName name="IQ_AMT_RECOURSE_OBLIGATIONS_ASSETS_THRIFT" hidden="1">"c25617"</definedName>
    <definedName name="IQ_AMT_RECOURSE_OBLIGATIONS_LOANS_THRIFT" hidden="1">"c25618"</definedName>
    <definedName name="IQ_AMT_RECOURSE_OBLIGATIONS_LOANS_WHERE_RECOURSE_IS_120_DAYS_LESS_THRIFT" hidden="1">"c25619"</definedName>
    <definedName name="IQ_AMT_RECOURSE_OBLIGATIONS_LOANS_WHERE_RECOURSE_IS_GREATER_THAN_120_DAYS_THRIFT" hidden="1">"c25620"</definedName>
    <definedName name="IQ_AMT_THIS_QUARTER_TROUBLED_DEBT_RESTRUCTURED_THRIFT" hidden="1">"c25229"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OCI_THRIFT" hidden="1">"c24920"</definedName>
    <definedName name="IQ_AP" hidden="1">"c32"</definedName>
    <definedName name="IQ_AP_BNK" hidden="1">"c33"</definedName>
    <definedName name="IQ_AP_CM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IC_THRIFT" hidden="1">"c24918"</definedName>
    <definedName name="IQ_APPLICABLE_INCOME_TAXES_AVG_ASSETS_THRIFT" hidden="1">"c25657"</definedName>
    <definedName name="IQ_APPLICABLE_INCOME_TAXES_FTE_FFIEC" hidden="1">"c13853"</definedName>
    <definedName name="IQ_AR" hidden="1">"c40"</definedName>
    <definedName name="IQ_AR_CM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KPRICE" hidden="1">"c13927"</definedName>
    <definedName name="IQ_ASSET_BACKED_SEC_INV_SEC_THRIFT" hidden="1">"c25674"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CF" hidden="1">"c51"</definedName>
    <definedName name="IQ_ASSET_WRITEDOWN_CF_BNK" hidden="1">"c52"</definedName>
    <definedName name="IQ_ASSET_WRITEDOWN_CF_CM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CM" hidden="1">"c50"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EXCLUDED_PURPOSES_OTS_ASSESSMENT_COMPLEXITY_COMPONENT_MANAGED_ASSETS_THRIFT" hidden="1">"c25356"</definedName>
    <definedName name="IQ_ASSETS_EXCLUDED_PURPOSES_OTS_ASSESSMENT_COMPLEXITY_COMPONENT_NONMANAGED_ASSETS_THRIFT" hidden="1">"c25378"</definedName>
    <definedName name="IQ_ASSETS_FAIR_VALUE" hidden="1">"c13843"</definedName>
    <definedName name="IQ_ASSETS_HFS_THRIFT" hidden="1">"c24934"</definedName>
    <definedName name="IQ_ASSETS_LEVEL_1" hidden="1">"c13839"</definedName>
    <definedName name="IQ_ASSETS_LEVEL_2" hidden="1">"c13840"</definedName>
    <definedName name="IQ_ASSETS_LEVEL_3" hidden="1">"c13841"</definedName>
    <definedName name="IQ_ASSETS_LOSS_SHARING_DEBT_SEC_FFIEC" hidden="1">"c25867"</definedName>
    <definedName name="IQ_ASSETS_LOSS_SHARING_FFIEC" hidden="1">"c25864"</definedName>
    <definedName name="IQ_ASSETS_LOSS_SHARING_LL_FFIEC" hidden="1">"c25865"</definedName>
    <definedName name="IQ_ASSETS_LOSS_SHARING_OREO_FFIEC" hidden="1">"c25866"</definedName>
    <definedName name="IQ_ASSETS_LOSS_SHARING_OTHER_FFIEC" hidden="1">"c25868"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NON_INCLUDABLE_SUBS_ADJUSTED_ASSETS_THRIFT" hidden="1">"c25031"</definedName>
    <definedName name="IQ_ASSETS_OPER_LEASE_DEPR" hidden="1">"c2070"</definedName>
    <definedName name="IQ_ASSETS_OPER_LEASE_GROSS" hidden="1">"c2071"</definedName>
    <definedName name="IQ_ASSETS_PER_EMPLOYEE_THRIFT" hidden="1">"c25783"</definedName>
    <definedName name="IQ_ASSETS_REPRICE_ASSETS_TOT_FFIEC" hidden="1">"c13454"</definedName>
    <definedName name="IQ_ASSETS_RISK_WEIGHT_THRIFT" hidden="1">"c25076"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HRIFT" hidden="1">"c24862"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DEPOSITS_ESCROWS_THRIFT" hidden="1">"c24950"</definedName>
    <definedName name="IQ_AVG_DEPOSITS_INV_EXCLUDING_NON_INT_EARNING_ITEMS_THRIFT" hidden="1">"c24947"</definedName>
    <definedName name="IQ_AVG_EARNING_ASSETS_AVG_ASSETS_THRIFT" hidden="1">"c25645"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BEARING_FUNDS_AVG_ASSETS_THRIFT" hidden="1">"c25646"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ARKETCAP_Z" hidden="1">"c25900"</definedName>
    <definedName name="IQ_AVG_MKTCAP" hidden="1">"c80"</definedName>
    <definedName name="IQ_AVG_MORTGAGE_LOANS_MBS_THRIFT" hidden="1">"c24948"</definedName>
    <definedName name="IQ_AVG_NON_MORTGAGE_LOANS_THRIFT" hidden="1">"c24949"</definedName>
    <definedName name="IQ_AVG_PORTFOLIO_DURATION" hidden="1">"c17693"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TOTAL_ASSETS_THRIFT" hidden="1">"c24946"</definedName>
    <definedName name="IQ_AVG_TOTAL_BORROWINGS_THRIFT" hidden="1">"c24951"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SHEET_AP" hidden="1">"c25883"</definedName>
    <definedName name="IQ_BALANCE_SHEET_AP_CO" hidden="1">"c25884"</definedName>
    <definedName name="IQ_BALANCE_SHEET_INDUSTRY" hidden="1">"c25879"</definedName>
    <definedName name="IQ_BALANCE_SHEET_INDUSTRY_CO" hidden="1">"c25880"</definedName>
    <definedName name="IQ_BALANCE_SHEET_STANDARD" hidden="1">"c25881"</definedName>
    <definedName name="IQ_BALANCE_SHEET_STANDARD_CO" hidden="1">"c25882"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_OWNED_LIFE_INSURANCE_THRIFT" hidden="1">"c24884"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GINNING_BALANCE_GVA_THRIFT" hidden="1">"c25091"</definedName>
    <definedName name="IQ_BEGINNING_BALANCE_REPORTED_QUARTERLY_BALANCE_GVA_THRIFT" hidden="1">"c25090"</definedName>
    <definedName name="IQ_BEGINNING_BALANCE_REPORTED_QUARTERLY_BALANCE_SVA_THRIFT" hidden="1">"c25098"</definedName>
    <definedName name="IQ_BEGINNING_BALANCE_REPORTED_QUARTERLY_BALANCE_TVA_THRIFT" hidden="1">"c25105"</definedName>
    <definedName name="IQ_BEGINNING_BALANCE_SVA_THRIFT" hidden="1">"c25099"</definedName>
    <definedName name="IQ_BEGINNING_BALANCE_TVA_THRIFT" hidden="1">"c25106"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DPRICE" hidden="1">"c13926"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P" hidden="1">"c20560"</definedName>
    <definedName name="IQ_BOP_BALANCE_ON_CURRENT_ACCOUNT" hidden="1">"c20561"</definedName>
    <definedName name="IQ_BOP_BALANCE_ON_GOODS" hidden="1">"c20562"</definedName>
    <definedName name="IQ_BOP_BALANCE_ON_GOODS_SERVICES" hidden="1">"c20563"</definedName>
    <definedName name="IQ_BOP_BALANCE_ON_INCOME" hidden="1">"c20564"</definedName>
    <definedName name="IQ_BOP_BALANCE_ON_SERVICES" hidden="1">"c20565"</definedName>
    <definedName name="IQ_BOP_CAPITAL_TRANSACTION_NET" hidden="1">"c20566"</definedName>
    <definedName name="IQ_BOP_CURRENT_TRANSFER_GOVERNMENT_GRANTS" hidden="1">"c20567"</definedName>
    <definedName name="IQ_BOP_CURRENT_TRANSFER_GOVERNMENT_PENSIONS" hidden="1">"c20568"</definedName>
    <definedName name="IQ_BOP_CURRENT_TRANSFER_NET" hidden="1">"c20569"</definedName>
    <definedName name="IQ_BOP_CURRENT_TRANSFER_PRIVATE_TRANSFER" hidden="1">"c20570"</definedName>
    <definedName name="IQ_BOP_EXPORTS_AND_RECEIPTS" hidden="1">"c20571"</definedName>
    <definedName name="IQ_BOP_EXPORTS_GOODS" hidden="1">"c20572"</definedName>
    <definedName name="IQ_BOP_EXPORTS_GOODS_SERVICES" hidden="1">"c20573"</definedName>
    <definedName name="IQ_BOP_EXPORTS_SERVICES" hidden="1">"c20574"</definedName>
    <definedName name="IQ_BOP_EXPORTS_SERVICES_FARES" hidden="1">"c20575"</definedName>
    <definedName name="IQ_BOP_EXPORTS_SERVICES_GOVERNMENT_MISC" hidden="1">"c20576"</definedName>
    <definedName name="IQ_BOP_EXPORTS_SERVICES_MILITARY_SALES_CONTRACTS" hidden="1">"c20577"</definedName>
    <definedName name="IQ_BOP_EXPORTS_SERVICES_OTHER" hidden="1">"c20578"</definedName>
    <definedName name="IQ_BOP_EXPORTS_SERVICES_ROYALTIES" hidden="1">"c20579"</definedName>
    <definedName name="IQ_BOP_EXPORTS_SERVICES_TRANSPORTATION" hidden="1">"c20580"</definedName>
    <definedName name="IQ_BOP_EXPORTS_SERVICES_TRAVEL" hidden="1">"c20581"</definedName>
    <definedName name="IQ_BOP_FOREIGN_ASSETS" hidden="1">"c20582"</definedName>
    <definedName name="IQ_BOP_FOREIGN_ASSETS_OFFICIAL" hidden="1">"c20583"</definedName>
    <definedName name="IQ_BOP_FOREIGN_ASSETS_OFFICIAL_BANK_LIABILITIES" hidden="1">"c20584"</definedName>
    <definedName name="IQ_BOP_FOREIGN_ASSETS_OFFICIAL_GOVT_LIABILITIES" hidden="1">"c20585"</definedName>
    <definedName name="IQ_BOP_FOREIGN_ASSETS_OFFICIAL_GOVT_SECURITIES" hidden="1">"c20586"</definedName>
    <definedName name="IQ_BOP_FOREIGN_ASSETS_OFFICIAL_GOVT_SECURITIES_OTHER" hidden="1">"c20587"</definedName>
    <definedName name="IQ_BOP_FOREIGN_ASSETS_OFFICIAL_OTHER" hidden="1">"c20588"</definedName>
    <definedName name="IQ_BOP_FOREIGN_ASSETS_OFFICIAL_TREASURIES" hidden="1">"c20589"</definedName>
    <definedName name="IQ_BOP_FOREIGN_ASSETS_OTHER" hidden="1">"c20590"</definedName>
    <definedName name="IQ_BOP_FOREIGN_ASSETS_OTHER_BANK_LIABILITIES" hidden="1">"c20591"</definedName>
    <definedName name="IQ_BOP_FOREIGN_ASSETS_OTHER_CURRENCY" hidden="1">"c20592"</definedName>
    <definedName name="IQ_BOP_FOREIGN_ASSETS_OTHER_DIRECT_INVEST" hidden="1">"c20593"</definedName>
    <definedName name="IQ_BOP_FOREIGN_ASSETS_OTHER_LIABILITIES_TO_FOREIGNERS" hidden="1">"c20594"</definedName>
    <definedName name="IQ_BOP_FOREIGN_ASSETS_OTHER_SECURITIES" hidden="1">"c20595"</definedName>
    <definedName name="IQ_BOP_FOREIGN_ASSETS_OTHER_TREASURIES" hidden="1">"c20596"</definedName>
    <definedName name="IQ_BOP_IMPORTS_AND_PAYMENTS" hidden="1">"c20597"</definedName>
    <definedName name="IQ_BOP_IMPORTS_GOODS" hidden="1">"c20598"</definedName>
    <definedName name="IQ_BOP_IMPORTS_GOODS_SERVICES" hidden="1">"c20599"</definedName>
    <definedName name="IQ_BOP_IMPORTS_SERVICES" hidden="1">"c20600"</definedName>
    <definedName name="IQ_BOP_IMPORTS_SERVICES_DEF_EXPENDITURES" hidden="1">"c20601"</definedName>
    <definedName name="IQ_BOP_IMPORTS_SERVICES_FARES" hidden="1">"c20602"</definedName>
    <definedName name="IQ_BOP_IMPORTS_SERVICES_GOVERNMENT_MISC" hidden="1">"c20603"</definedName>
    <definedName name="IQ_BOP_IMPORTS_SERVICES_OTHER" hidden="1">"c20604"</definedName>
    <definedName name="IQ_BOP_IMPORTS_SERVICES_ROYALTIES" hidden="1">"c20605"</definedName>
    <definedName name="IQ_BOP_IMPORTS_SERVICES_TRANSPORTATION" hidden="1">"c20606"</definedName>
    <definedName name="IQ_BOP_IMPORTS_SERVICES_TRAVEL" hidden="1">"c20607"</definedName>
    <definedName name="IQ_BOP_PAYMENTS" hidden="1">"c20608"</definedName>
    <definedName name="IQ_BOP_PAYMENTS_DIRECT_INVEST" hidden="1">"c20609"</definedName>
    <definedName name="IQ_BOP_PAYMENTS_EMPLOYEE_COMPENSATION" hidden="1">"c20610"</definedName>
    <definedName name="IQ_BOP_PAYMENTS_FOREGN_OWNED_ASSETS" hidden="1">"c20611"</definedName>
    <definedName name="IQ_BOP_PAYMENTS_GOVT" hidden="1">"c20612"</definedName>
    <definedName name="IQ_BOP_PAYMENTS_OTHER" hidden="1">"c20613"</definedName>
    <definedName name="IQ_BOP_RECEIPTS" hidden="1">"c20614"</definedName>
    <definedName name="IQ_BOP_RECEIPTS_DIRECT_INVEST" hidden="1">"c20615"</definedName>
    <definedName name="IQ_BOP_RECEIPTS_EMPLOYEE_COMPENSATION" hidden="1">"c20616"</definedName>
    <definedName name="IQ_BOP_RECEIPTS_GOVT" hidden="1">"c20617"</definedName>
    <definedName name="IQ_BOP_RECEIPTS_OTHER" hidden="1">"c20618"</definedName>
    <definedName name="IQ_BOP_RECEIPTS_US_ASSETS_ABROAD" hidden="1">"c20619"</definedName>
    <definedName name="IQ_BOP_STATISTICAL_DISCREPANCY" hidden="1">"c20620"</definedName>
    <definedName name="IQ_BOP_US_ASSETS_ABROAD" hidden="1">"c20621"</definedName>
    <definedName name="IQ_BOP_US_GOVT_ASSETS" hidden="1">"c20622"</definedName>
    <definedName name="IQ_BOP_US_GOVT_ASSETS_FX" hidden="1">"c20623"</definedName>
    <definedName name="IQ_BOP_US_GOVT_ASSETS_US_CREDITS" hidden="1">"c20624"</definedName>
    <definedName name="IQ_BOP_US_GOVT_ASSETS_US_CREDITS_REPAYMENTS" hidden="1">"c20625"</definedName>
    <definedName name="IQ_BOP_US_PRIVATE_ASSETS" hidden="1">"c20626"</definedName>
    <definedName name="IQ_BOP_US_PRIVATE_ASSETS_CLAIMS_BANKS_BROKERS" hidden="1">"c20627"</definedName>
    <definedName name="IQ_BOP_US_PRIVATE_ASSETS_CLAIMS_ON_FOREIGNERS" hidden="1">"c20628"</definedName>
    <definedName name="IQ_BOP_US_PRIVATE_ASSETS_DIRECT_INVEST" hidden="1">"c20629"</definedName>
    <definedName name="IQ_BOP_US_PRIVATE_ASSETS_FOREIGN_SECURITIES" hidden="1">"c20630"</definedName>
    <definedName name="IQ_BOP_US_RESERVE_ASSETS" hidden="1">"c20631"</definedName>
    <definedName name="IQ_BOP_US_RESERVE_ASSETS_DRAWING_RIGHTS" hidden="1">"c20632"</definedName>
    <definedName name="IQ_BOP_US_RESERVE_ASSETS_FX" hidden="1">"c20633"</definedName>
    <definedName name="IQ_BOP_US_RESERVE_ASSETS_GOLD" hidden="1">"c20634"</definedName>
    <definedName name="IQ_BOP_US_RESERVE_ASSETS_IMF_RESERVES" hidden="1">"c20635"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_DEPOSITS_TOTAL_DEPOSITS_THRIFT" hidden="1">"c25781"</definedName>
    <definedName name="IQ_BROKER_ORIGINATED_DEPOSITS_FULLY_INSURED_100000_THROUGH_250000_THRIFT" hidden="1">"c24980"</definedName>
    <definedName name="IQ_BROKER_ORIGINATED_DEPOSITS_FULLY_INSURED_LESS_THAN_100000_THRIFT" hidden="1">"c24979"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EST" hidden="1">"c5624"</definedName>
    <definedName name="IQ_BV_EST_CIQ" hidden="1">"c4737"</definedName>
    <definedName name="IQ_BV_HIGH_EST" hidden="1">"c5626"</definedName>
    <definedName name="IQ_BV_HIGH_EST_CIQ" hidden="1">"c4739"</definedName>
    <definedName name="IQ_BV_LOW_EST" hidden="1">"c5627"</definedName>
    <definedName name="IQ_BV_LOW_EST_CIQ" hidden="1">"c4740"</definedName>
    <definedName name="IQ_BV_MEDIAN_EST" hidden="1">"c5625"</definedName>
    <definedName name="IQ_BV_MEDIAN_EST_CIQ" hidden="1">"c4738"</definedName>
    <definedName name="IQ_BV_NUM_EST" hidden="1">"c5628"</definedName>
    <definedName name="IQ_BV_NUM_EST_CIQ" hidden="1">"c4741"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EST_DOWN_2MONTH" hidden="1">"c16573"</definedName>
    <definedName name="IQ_BV_SHARE_EST_DOWN_2MONTH_CIQ" hidden="1">"c16837"</definedName>
    <definedName name="IQ_BV_SHARE_EST_DOWN_3MONTH" hidden="1">"c16577"</definedName>
    <definedName name="IQ_BV_SHARE_EST_DOWN_3MONTH_CIQ" hidden="1">"c16841"</definedName>
    <definedName name="IQ_BV_SHARE_EST_DOWN_MONTH" hidden="1">"c16569"</definedName>
    <definedName name="IQ_BV_SHARE_EST_DOWN_MONTH_CIQ" hidden="1">"c16833"</definedName>
    <definedName name="IQ_BV_SHARE_EST_NOTE" hidden="1">"c17523"</definedName>
    <definedName name="IQ_BV_SHARE_EST_NOTE_CIQ" hidden="1">"c17476"</definedName>
    <definedName name="IQ_BV_SHARE_EST_NUM_ANALYSTS_2MONTH" hidden="1">"c16571"</definedName>
    <definedName name="IQ_BV_SHARE_EST_NUM_ANALYSTS_2MONTH_CIQ" hidden="1">"c16835"</definedName>
    <definedName name="IQ_BV_SHARE_EST_NUM_ANALYSTS_3MONTH" hidden="1">"c16575"</definedName>
    <definedName name="IQ_BV_SHARE_EST_NUM_ANALYSTS_3MONTH_CIQ" hidden="1">"c16839"</definedName>
    <definedName name="IQ_BV_SHARE_EST_NUM_ANALYSTS_MONTH" hidden="1">"c16567"</definedName>
    <definedName name="IQ_BV_SHARE_EST_NUM_ANALYSTS_MONTH_CIQ" hidden="1">"c16831"</definedName>
    <definedName name="IQ_BV_SHARE_EST_TOTAL_REVISED_2MONTH" hidden="1">"c16574"</definedName>
    <definedName name="IQ_BV_SHARE_EST_TOTAL_REVISED_2MONTH_CIQ" hidden="1">"c16838"</definedName>
    <definedName name="IQ_BV_SHARE_EST_TOTAL_REVISED_3MONTH" hidden="1">"c16578"</definedName>
    <definedName name="IQ_BV_SHARE_EST_TOTAL_REVISED_3MONTH_CIQ" hidden="1">"c16842"</definedName>
    <definedName name="IQ_BV_SHARE_EST_TOTAL_REVISED_MONTH" hidden="1">"c16570"</definedName>
    <definedName name="IQ_BV_SHARE_EST_TOTAL_REVISED_MONTH_CIQ" hidden="1">"c16834"</definedName>
    <definedName name="IQ_BV_SHARE_EST_UP_2MONTH" hidden="1">"c16572"</definedName>
    <definedName name="IQ_BV_SHARE_EST_UP_2MONTH_CIQ" hidden="1">"c16836"</definedName>
    <definedName name="IQ_BV_SHARE_EST_UP_3MONTH" hidden="1">"c16576"</definedName>
    <definedName name="IQ_BV_SHARE_EST_UP_3MONTH_CIQ" hidden="1">"c16840"</definedName>
    <definedName name="IQ_BV_SHARE_EST_UP_MONTH" hidden="1">"c16568"</definedName>
    <definedName name="IQ_BV_SHARE_EST_UP_MONTH_CIQ" hidden="1">"c16832"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CM" hidden="1">"c111"</definedName>
    <definedName name="IQ_CAPEX_EST" hidden="1">"c3523"</definedName>
    <definedName name="IQ_CAPEX_EST_CIQ" hidden="1">"c3807"</definedName>
    <definedName name="IQ_CAPEX_EST_DOWN_2MONTH" hidden="1">"c16525"</definedName>
    <definedName name="IQ_CAPEX_EST_DOWN_2MONTH_CIQ" hidden="1">"c16789"</definedName>
    <definedName name="IQ_CAPEX_EST_DOWN_3MONTH" hidden="1">"c16529"</definedName>
    <definedName name="IQ_CAPEX_EST_DOWN_3MONTH_CIQ" hidden="1">"c16793"</definedName>
    <definedName name="IQ_CAPEX_EST_DOWN_MONTH" hidden="1">"c16521"</definedName>
    <definedName name="IQ_CAPEX_EST_DOWN_MONTH_CIQ" hidden="1">"c16785"</definedName>
    <definedName name="IQ_CAPEX_EST_NOTE" hidden="1">"c17519"</definedName>
    <definedName name="IQ_CAPEX_EST_NOTE_CIQ" hidden="1">"c17472"</definedName>
    <definedName name="IQ_CAPEX_EST_NUM_ANALYSTS_2MONTH" hidden="1">"c16523"</definedName>
    <definedName name="IQ_CAPEX_EST_NUM_ANALYSTS_2MONTH_CIQ" hidden="1">"c16787"</definedName>
    <definedName name="IQ_CAPEX_EST_NUM_ANALYSTS_3MONTH" hidden="1">"c16527"</definedName>
    <definedName name="IQ_CAPEX_EST_NUM_ANALYSTS_3MONTH_CIQ" hidden="1">"c16791"</definedName>
    <definedName name="IQ_CAPEX_EST_NUM_ANALYSTS_MONTH" hidden="1">"c16519"</definedName>
    <definedName name="IQ_CAPEX_EST_NUM_ANALYSTS_MONTH_CIQ" hidden="1">"c16783"</definedName>
    <definedName name="IQ_CAPEX_EST_TOTAL_REVISED_2MONTH" hidden="1">"c16526"</definedName>
    <definedName name="IQ_CAPEX_EST_TOTAL_REVISED_2MONTH_CIQ" hidden="1">"c16790"</definedName>
    <definedName name="IQ_CAPEX_EST_TOTAL_REVISED_3MONTH" hidden="1">"c16530"</definedName>
    <definedName name="IQ_CAPEX_EST_TOTAL_REVISED_3MONTH_CIQ" hidden="1">"c16794"</definedName>
    <definedName name="IQ_CAPEX_EST_TOTAL_REVISED_MONTH" hidden="1">"c16522"</definedName>
    <definedName name="IQ_CAPEX_EST_TOTAL_REVISED_MONTH_CIQ" hidden="1">"c16786"</definedName>
    <definedName name="IQ_CAPEX_EST_UP_2MONTH" hidden="1">"c16524"</definedName>
    <definedName name="IQ_CAPEX_EST_UP_2MONTH_CIQ" hidden="1">"c16788"</definedName>
    <definedName name="IQ_CAPEX_EST_UP_3MONTH" hidden="1">"c16528"</definedName>
    <definedName name="IQ_CAPEX_EST_UP_3MONTH_CIQ" hidden="1">"c16792"</definedName>
    <definedName name="IQ_CAPEX_EST_UP_MONTH" hidden="1">"c16520"</definedName>
    <definedName name="IQ_CAPEX_EST_UP_MONTH_CIQ" hidden="1">"c16784"</definedName>
    <definedName name="IQ_CAPEX_FIN" hidden="1">"c112"</definedName>
    <definedName name="IQ_CAPEX_GUIDANCE" hidden="1">"c4150"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UTI" hidden="1">"c114"</definedName>
    <definedName name="IQ_CAPITAL_ALLOCATION_ADJUSTMENT_FOREIGN_FFIEC" hidden="1">"c15389"</definedName>
    <definedName name="IQ_CAPITAL_CONTRIBUTIONS_SAVINGS_ASSOCIATION_THRIFT" hidden="1">"c25014"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_THRIFT" hidden="1">"c24763"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RRYING_AMT_DEBT_SEC_COVERED_FDIC_LOSS_SHARING_AGREEMENTS_THRIFT" hidden="1">"c24944"</definedName>
    <definedName name="IQ_CARRYING_AMT_LOANS_LEASES_COVERED_FDIC_LOSS_SHARING_AGREEMENTS_THRIFT" hidden="1">"c24942"</definedName>
    <definedName name="IQ_CARRYING_AMT_OTHER_ASSETS_COVERED_FDIC_LOSS_SHARING_AGREEMENTS_THRIFT" hidden="1">"c24945"</definedName>
    <definedName name="IQ_CARRYING_AMT_RE_OWNED_COVERED_FDIC_LOSS_SHARING_AGREEMENTS_THRIFT" hidden="1">"c24943"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THRIFT" hidden="1">"c25634"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LIGIBLE_0_PCT_RISK_WEIGHT_THRIFT" hidden="1">"c25051"</definedName>
    <definedName name="IQ_CASH_EPS_ACT_OR_EST" hidden="1">"c5638"</definedName>
    <definedName name="IQ_CASH_EPS_ACT_OR_EST_CIQ" hidden="1">"c18264"</definedName>
    <definedName name="IQ_CASH_EPS_EST" hidden="1">"c5631"</definedName>
    <definedName name="IQ_CASH_EPS_EST_CIQ" hidden="1">"c18111"</definedName>
    <definedName name="IQ_CASH_EPS_EST_DOWN_2MONTH" hidden="1">"c16333"</definedName>
    <definedName name="IQ_CASH_EPS_EST_DOWN_3MONTH" hidden="1">"c16337"</definedName>
    <definedName name="IQ_CASH_EPS_EST_DOWN_MONTH" hidden="1">"c16329"</definedName>
    <definedName name="IQ_CASH_EPS_EST_NOTE_CIQ" hidden="1">"c18232"</definedName>
    <definedName name="IQ_CASH_EPS_EST_NUM_ANALYSTS_2MONTH" hidden="1">"c16331"</definedName>
    <definedName name="IQ_CASH_EPS_EST_NUM_ANALYSTS_3MONTH" hidden="1">"c16335"</definedName>
    <definedName name="IQ_CASH_EPS_EST_NUM_ANALYSTS_MONTH" hidden="1">"c16327"</definedName>
    <definedName name="IQ_CASH_EPS_EST_TOTAL_REVISED_2MONTH" hidden="1">"c16334"</definedName>
    <definedName name="IQ_CASH_EPS_EST_TOTAL_REVISED_3MONTH" hidden="1">"c16338"</definedName>
    <definedName name="IQ_CASH_EPS_EST_TOTAL_REVISED_MONTH" hidden="1">"c16330"</definedName>
    <definedName name="IQ_CASH_EPS_EST_UP_2MONTH" hidden="1">"c16332"</definedName>
    <definedName name="IQ_CASH_EPS_EST_UP_3MONTH" hidden="1">"c16336"</definedName>
    <definedName name="IQ_CASH_EPS_EST_UP_MONTH" hidden="1">"c16328"</definedName>
    <definedName name="IQ_CASH_EPS_GUIDANCE" hidden="1">"c18397"</definedName>
    <definedName name="IQ_CASH_EPS_HIGH_EST" hidden="1">"c5633"</definedName>
    <definedName name="IQ_CASH_EPS_HIGH_EST_CIQ" hidden="1">"c18131"</definedName>
    <definedName name="IQ_CASH_EPS_HIGH_GUIDANCE" hidden="1">"c18398"</definedName>
    <definedName name="IQ_CASH_EPS_LOW_EST" hidden="1">"c5634"</definedName>
    <definedName name="IQ_CASH_EPS_LOW_EST_CIQ" hidden="1">"c18141"</definedName>
    <definedName name="IQ_CASH_EPS_LOW_GUIDANCE" hidden="1">"c18399"</definedName>
    <definedName name="IQ_CASH_EPS_MEDIAN_EST" hidden="1">"c5632"</definedName>
    <definedName name="IQ_CASH_EPS_MEDIAN_EST_CIQ" hidden="1">"c18121"</definedName>
    <definedName name="IQ_CASH_EPS_NUM_EST" hidden="1">"c5635"</definedName>
    <definedName name="IQ_CASH_EPS_NUM_EST_CIQ" hidden="1">"c18161"</definedName>
    <definedName name="IQ_CASH_EPS_STDDEV_EST" hidden="1">"c5636"</definedName>
    <definedName name="IQ_CASH_EPS_STDDEV_EST_CIQ" hidden="1">"c18151"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P" hidden="1">"c25889"</definedName>
    <definedName name="IQ_CASH_FLOW_AP_CO" hidden="1">"c25890"</definedName>
    <definedName name="IQ_CASH_FLOW_EST" hidden="1">"c4153"</definedName>
    <definedName name="IQ_CASH_FLOW_EST_CIQ" hidden="1">"c4565"</definedName>
    <definedName name="IQ_CASH_FLOW_HIGH_EST" hidden="1">"c4156"</definedName>
    <definedName name="IQ_CASH_FLOW_HIGH_EST_CIQ" hidden="1">"c4568"</definedName>
    <definedName name="IQ_CASH_FLOW_INDUSTRY" hidden="1">"c25885"</definedName>
    <definedName name="IQ_CASH_FLOW_INDUSTRY_CO" hidden="1">"c25886"</definedName>
    <definedName name="IQ_CASH_FLOW_LOW_EST" hidden="1">"c4157"</definedName>
    <definedName name="IQ_CASH_FLOW_LOW_EST_CIQ" hidden="1">"c4569"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ANDARD" hidden="1">"c25887"</definedName>
    <definedName name="IQ_CASH_FLOW_STANDARD_CO" hidden="1">"c25888"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NON_INT_EARNING_DEPOSITS_THRIFT" hidden="1">"c24818"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"c26900"</definedName>
    <definedName name="IQ_CASH_OPER_EST_CIQ" hidden="1">"c4575"</definedName>
    <definedName name="IQ_CASH_OPER_EST_DOWN_2MONTH_CIQ" hidden="1">"c24567"</definedName>
    <definedName name="IQ_CASH_OPER_EST_DOWN_3MONTH_CIQ" hidden="1">"c24571"</definedName>
    <definedName name="IQ_CASH_OPER_EST_DOWN_MONTH_CIQ" hidden="1">"c24563"</definedName>
    <definedName name="IQ_CASH_OPER_EST_NOTE_CIQ" hidden="1">"c24554"</definedName>
    <definedName name="IQ_CASH_OPER_EST_NUM_ANALYSTS_2MONTH_CIQ" hidden="1">"c24565"</definedName>
    <definedName name="IQ_CASH_OPER_EST_NUM_ANALYSTS_3MONTH_CIQ" hidden="1">"c24569"</definedName>
    <definedName name="IQ_CASH_OPER_EST_NUM_ANALYSTS_MONTH_CIQ" hidden="1">"c24561"</definedName>
    <definedName name="IQ_CASH_OPER_EST_TOTAL_REVISED_2MONTH_CIQ" hidden="1">"c24568"</definedName>
    <definedName name="IQ_CASH_OPER_EST_TOTAL_REVISED_3MONTH_CIQ" hidden="1">"c24572"</definedName>
    <definedName name="IQ_CASH_OPER_EST_TOTAL_REVISED_MONTH_CIQ" hidden="1">"c24564"</definedName>
    <definedName name="IQ_CASH_OPER_EST_UP_2MONTH_CIQ" hidden="1">"c24566"</definedName>
    <definedName name="IQ_CASH_OPER_EST_UP_3MONTH_CIQ" hidden="1">"c24570"</definedName>
    <definedName name="IQ_CASH_OPER_EST_UP_MONTH_CIQ" hidden="1">"c24562"</definedName>
    <definedName name="IQ_CASH_OPER_GUIDANCE" hidden="1">"c4165"</definedName>
    <definedName name="IQ_CASH_OPER_HIGH_EST" hidden="1">"c26901"</definedName>
    <definedName name="IQ_CASH_OPER_HIGH_EST_CIQ" hidden="1">"c4578"</definedName>
    <definedName name="IQ_CASH_OPER_HIGH_GUIDANCE" hidden="1">"c4185"</definedName>
    <definedName name="IQ_CASH_OPER_LOW_EST" hidden="1">"c26902"</definedName>
    <definedName name="IQ_CASH_OPER_LOW_EST_CIQ" hidden="1">"c4768"</definedName>
    <definedName name="IQ_CASH_OPER_LOW_GUIDANCE" hidden="1">"c4225"</definedName>
    <definedName name="IQ_CASH_OPER_MEDIAN_EST" hidden="1">"c26903"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"c26904"</definedName>
    <definedName name="IQ_CASH_OPER_NUM_EST_CIQ" hidden="1">"c4772"</definedName>
    <definedName name="IQ_CASH_OPER_STDDEV_EST" hidden="1">"c26905"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HIGH_EST" hidden="1">"c4251"</definedName>
    <definedName name="IQ_CASH_ST_INVEST_HIGH_EST_CIQ" hidden="1">"c4777"</definedName>
    <definedName name="IQ_CASH_ST_INVEST_LOW_EST" hidden="1">"c4252"</definedName>
    <definedName name="IQ_CASH_ST_INVEST_LOW_EST_CIQ" hidden="1">"c4778"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ATASTROPHIC_LOSSES" hidden="1">"c17694"</definedName>
    <definedName name="IQ_CC_RELATED_DUE_90_FFIEC" hidden="1">"c25833"</definedName>
    <definedName name="IQ_CC_RELATED_LOANS_DUE_30_89_FFIEC" hidden="1">"c25832"</definedName>
    <definedName name="IQ_CC_RELATED_NON_ACCRUAL_FFIEC" hidden="1">"c25834"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EST_DOWN_2MONTH" hidden="1">"c16321"</definedName>
    <definedName name="IQ_CFPS_EST_DOWN_2MONTH_CIQ" hidden="1">"c16645"</definedName>
    <definedName name="IQ_CFPS_EST_DOWN_3MONTH" hidden="1">"c16325"</definedName>
    <definedName name="IQ_CFPS_EST_DOWN_3MONTH_CIQ" hidden="1">"c16649"</definedName>
    <definedName name="IQ_CFPS_EST_DOWN_MONTH" hidden="1">"c16317"</definedName>
    <definedName name="IQ_CFPS_EST_DOWN_MONTH_CIQ" hidden="1">"c16641"</definedName>
    <definedName name="IQ_CFPS_EST_NOTE" hidden="1">"c17508"</definedName>
    <definedName name="IQ_CFPS_EST_NOTE_CIQ" hidden="1">"c17461"</definedName>
    <definedName name="IQ_CFPS_EST_NUM_ANALYSTS_2MONTH" hidden="1">"c16319"</definedName>
    <definedName name="IQ_CFPS_EST_NUM_ANALYSTS_2MONTH_CIQ" hidden="1">"c16643"</definedName>
    <definedName name="IQ_CFPS_EST_NUM_ANALYSTS_3MONTH" hidden="1">"c16323"</definedName>
    <definedName name="IQ_CFPS_EST_NUM_ANALYSTS_3MONTH_CIQ" hidden="1">"c16647"</definedName>
    <definedName name="IQ_CFPS_EST_NUM_ANALYSTS_MONTH" hidden="1">"c16315"</definedName>
    <definedName name="IQ_CFPS_EST_NUM_ANALYSTS_MONTH_CIQ" hidden="1">"c16639"</definedName>
    <definedName name="IQ_CFPS_EST_TOTAL_REVISED_2MONTH" hidden="1">"c16322"</definedName>
    <definedName name="IQ_CFPS_EST_TOTAL_REVISED_2MONTH_CIQ" hidden="1">"c16646"</definedName>
    <definedName name="IQ_CFPS_EST_TOTAL_REVISED_3MONTH" hidden="1">"c16326"</definedName>
    <definedName name="IQ_CFPS_EST_TOTAL_REVISED_3MONTH_CIQ" hidden="1">"c16650"</definedName>
    <definedName name="IQ_CFPS_EST_TOTAL_REVISED_MONTH" hidden="1">"c16318"</definedName>
    <definedName name="IQ_CFPS_EST_TOTAL_REVISED_MONTH_CIQ" hidden="1">"c16642"</definedName>
    <definedName name="IQ_CFPS_EST_UP_2MONTH" hidden="1">"c16320"</definedName>
    <definedName name="IQ_CFPS_EST_UP_2MONTH_CIQ" hidden="1">"c16644"</definedName>
    <definedName name="IQ_CFPS_EST_UP_3MONTH" hidden="1">"c16324"</definedName>
    <definedName name="IQ_CFPS_EST_UP_3MONTH_CIQ" hidden="1">"c16648"</definedName>
    <definedName name="IQ_CFPS_EST_UP_MONTH" hidden="1">"c16316"</definedName>
    <definedName name="IQ_CFPS_EST_UP_MONTH_CIQ" hidden="1">"c16640"</definedName>
    <definedName name="IQ_CFPS_GUIDANCE" hidden="1">"c4256"</definedName>
    <definedName name="IQ_CFPS_HIGH_EST" hidden="1">"c1669"</definedName>
    <definedName name="IQ_CFPS_HIGH_EST_CIQ" hidden="1">"c3677"</definedName>
    <definedName name="IQ_CFPS_HIGH_GUIDANCE" hidden="1">"c4167"</definedName>
    <definedName name="IQ_CFPS_LOW_EST" hidden="1">"c1670"</definedName>
    <definedName name="IQ_CFPS_LOW_EST_CIQ" hidden="1">"c3678"</definedName>
    <definedName name="IQ_CFPS_LOW_GUIDANCE" hidden="1">"c4207"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CM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CM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CM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CM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GVA_THRIFT" hidden="1">"c25096"</definedName>
    <definedName name="IQ_CHARGE_OFFS_NET" hidden="1">"c163"</definedName>
    <definedName name="IQ_CHARGE_OFFS_RECOVERED" hidden="1">"c164"</definedName>
    <definedName name="IQ_CHARGE_OFFS_SVA_THRIFT" hidden="1">"c25103"</definedName>
    <definedName name="IQ_CHARGE_OFFS_TOTAL_AVG_LOANS" hidden="1">"c165"</definedName>
    <definedName name="IQ_CHARGE_OFFS_TVA_THRIFT" hidden="1">"c25110"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IMS_DOMESTIC_DEPOSITORY_INSTITUTIONS_ELIGIBLE_20_PCT_RISK_WEIGHT_THRIFT" hidden="1">"c25060"</definedName>
    <definedName name="IQ_CLAIMS_FHLBS_ELIGIBLE_20_PCT_RISK_WEIGHT_THRIFT" hidden="1">"c25058"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AMILY_LOANS_TOTAL_LOANS_THRIFT" hidden="1">"c25742"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LOANS_GROSS_LOANS_THRIFT" hidden="1">"c25724"</definedName>
    <definedName name="IQ_CLOSED_END_LOANS_RISK_BASED_CAPITAL_THRIFT" hidden="1">"c25709"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D_PURCHASED_COMM_NON_MORTGAGE_LOANS_THRIFT" hidden="1">"c25339"</definedName>
    <definedName name="IQ_CLOSED_PURCHASED_CONSUMER_NON_MORTGAGE_LOANS_THRIFT" hidden="1">"c25341"</definedName>
    <definedName name="IQ_CLOSEPRICE" hidden="1">"c174"</definedName>
    <definedName name="IQ_CLOSEPRICE_ADJ" hidden="1">"c2115"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THRIFT" hidden="1">"c24903"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ATERALIZED_MBS_ISSUED_GUARANTEED_FNMA_FHLMC_GNMA_THRIFT" hidden="1">"c24834"</definedName>
    <definedName name="IQ_COLLECTIVE_INV_FUNDS_COMMON_TRUST_FUNDS_DOMESTIC_EQUITY_MARKET_VALUE_FUNDED_ASSETS_THRIFT" hidden="1">"c25445"</definedName>
    <definedName name="IQ_COLLECTIVE_INV_FUNDS_COMMON_TRUST_FUNDS_DOMESTIC_EQUITY_NUMBER_FUNDS_THRIFT" hidden="1">"c25446"</definedName>
    <definedName name="IQ_COLLECTIVE_INV_FUNDS_COMMON_TRUST_FUNDS_INTERNATIONALGLOBAL_EQUITY_MARKET_VALUE_FUNDED_ASSETS_THRIFT" hidden="1">"c25447"</definedName>
    <definedName name="IQ_COLLECTIVE_INV_FUNDS_COMMON_TRUST_FUNDS_INTERNATIONALGLOBAL_EQUITY_NUMBER_FUNDS_THRIFT" hidden="1">"c25448"</definedName>
    <definedName name="IQ_COLLECTIVE_INV_FUNDS_COMMON_TRUST_FUNDS_MUNICIPAL_BOND_MARKET_VALUE_FUNDED_ASSETS_THRIFT" hidden="1">"c25453"</definedName>
    <definedName name="IQ_COLLECTIVE_INV_FUNDS_COMMON_TRUST_FUNDS_MUNICIPAL_BOND_NUMBER_FUNDS_THRIFT" hidden="1">"c25454"</definedName>
    <definedName name="IQ_COLLECTIVE_INV_FUNDS_COMMON_TRUST_FUNDS_SHORT_TERM_INVESTMENTSMONEY_MARKET_MARKET_VALUE_FUNDED_ASSETS_THRIFT" hidden="1">"c25455"</definedName>
    <definedName name="IQ_COLLECTIVE_INV_FUNDS_COMMON_TRUST_FUNDS_SHORT_TERM_INVESTMENTSMONEY_MARKET_NUMBER_FUNDS_THRIFT" hidden="1">"c25456"</definedName>
    <definedName name="IQ_COLLECTIVE_INV_FUNDS_COMMON_TRUST_FUNDS_SPECIALTYOTHER_MARKET_VALUE_FUNDED_ASSETS_THRIFT" hidden="1">"c25457"</definedName>
    <definedName name="IQ_COLLECTIVE_INV_FUNDS_COMMON_TRUST_FUNDS_SPECIALTYOTHER_NUMBER_FUNDS_THRIFT" hidden="1">"c25458"</definedName>
    <definedName name="IQ_COLLECTIVE_INV_FUNDS_COMMON_TRUST_FUNDS_STOCKBOND_BLEND_MARKET_VALUE_FUNDED_ASSETS_THRIFT" hidden="1">"c25449"</definedName>
    <definedName name="IQ_COLLECTIVE_INV_FUNDS_COMMON_TRUST_FUNDS_STOCKBOND_BLEND_NUMBER_FUNDS_THRIFT" hidden="1">"c25450"</definedName>
    <definedName name="IQ_COLLECTIVE_INV_FUNDS_COMMON_TRUST_FUNDS_TAXABLE_BOND_MARKET_VALUE_FUNDED_ASSETS_THRIFT" hidden="1">"c25451"</definedName>
    <definedName name="IQ_COLLECTIVE_INV_FUNDS_COMMON_TRUST_FUNDS_TAXABLE_BOND_NUMBER_FUNDS_THRIFT" hidden="1">"c25452"</definedName>
    <definedName name="IQ_COLLECTIVE_INV_FUNDS_COMMON_TRUST_FUNDS_TOTAL_COLLECTIVE_INV_FUNDS_MARKET_VALUE_FUNDED_ASSETS_THRIFT" hidden="1">"c25459"</definedName>
    <definedName name="IQ_COLLECTIVE_INV_FUNDS_COMMON_TRUST_FUNDS_TOTAL_COLLECTIVE_INV_FUNDS_NUMBER_FUNDS_THRIFT" hidden="1">"c25460"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LETTERS_CREDIT_THRIFT" hidden="1">"c25613"</definedName>
    <definedName name="IQ_COMM_LOANS_GROSS_LOANS_THRIFT" hidden="1">"c25732"</definedName>
    <definedName name="IQ_COMM_LOANS_NON_MORTGAGE_ADJUSTED_NCOS_TOTAL_THRIFT" hidden="1">"c25210"</definedName>
    <definedName name="IQ_COMM_LOANS_NON_MORTGAGE_GVA_CHARGE_OFFS_THRIFT" hidden="1">"c25125"</definedName>
    <definedName name="IQ_COMM_LOANS_NON_MORTGAGE_GVA_RECOVERIES_THRIFT" hidden="1">"c25156"</definedName>
    <definedName name="IQ_COMM_LOANS_NON_MORTGAGE_SVA_PROVISIONS_TRANSFERS_FROM_GVA_TOTAL_THRIFT" hidden="1">"c25179"</definedName>
    <definedName name="IQ_COMM_LOANS_RISK_BASED_CAPITAL_THRIFT" hidden="1">"c25717"</definedName>
    <definedName name="IQ_COMM_LOANS_THRIFT" hidden="1">"c24853"</definedName>
    <definedName name="IQ_COMM_LOANS_TOTAL_LOANS_THRIFT" hidden="1">"c25749"</definedName>
    <definedName name="IQ_COMM_NON_MORTGAGE_LOANS_DUE_30_89_THRIFT" hidden="1">"c25247"</definedName>
    <definedName name="IQ_COMM_NON_MORTGAGE_LOANS_DUE_90_THRIFT" hidden="1">"c25268"</definedName>
    <definedName name="IQ_COMM_NON_MORTGAGE_LOANS_NON_ACCRUAL_THRIFT" hidden="1">"c25289"</definedName>
    <definedName name="IQ_COMM_RE_FARM_LOANS_TOT_LOANS_FFIEC" hidden="1">"c13872"</definedName>
    <definedName name="IQ_COMM_RE_FARM_LOANS_TOTAL_LOANS_THRIFT" hidden="1">"c25743"</definedName>
    <definedName name="IQ_COMM_RE_LOANS_GROSS_LOANS_THRIFT" hidden="1">"c25725"</definedName>
    <definedName name="IQ_COMM_RE_LOANS_RISK_BASED_CAPITAL_THRIFT" hidden="1">"c25710"</definedName>
    <definedName name="IQ_COMM_RE_NONFARM_NONRES_TOT_LOANS_FFIEC" hidden="1">"c13871"</definedName>
    <definedName name="IQ_COMM_RE_NONFARM_NONRESIDENTIAL_TOTAL_LOANS_THRIFT" hidden="1">"c25746"</definedName>
    <definedName name="IQ_COMMERCIAL_DOM" hidden="1">"c177"</definedName>
    <definedName name="IQ_COMMERCIAL_FIRE_WRITTEN" hidden="1">"c178"</definedName>
    <definedName name="IQ_COMMERCIAL_IND_UNUSED_FFIEC" hidden="1">"c25859"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CM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CM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CM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DIVIDENDS_DECLARED_SAVINGS_ASSOCIATION_THRIFT" hidden="1">"c25011"</definedName>
    <definedName name="IQ_COMMON_STOCK_FFIEC" hidden="1">"c12876"</definedName>
    <definedName name="IQ_COMMON_STOCK_THRIFT" hidden="1">"c24917"</definedName>
    <definedName name="IQ_COMMON_TRUST_FUNDS_COLLECTIVE_INV_FUNDS_ALL_OTHER_ACCOUNTS_THRIFT" hidden="1">"c25430"</definedName>
    <definedName name="IQ_COMMON_TRUST_FUNDS_COLLECTIVE_INV_FUNDS_EMPLOYEE_BENEFIT_RETIREMENT_RELATED_ACCOUNTS_THRIFT" hidden="1">"c25414"</definedName>
    <definedName name="IQ_COMMON_TRUST_FUNDS_COLLECTIVE_INV_FUNDS_PERSONAL_TRUST_AGENCY_INV_MANAGEMENT_ACCOUNTS_THRIFT" hidden="1">"c25398"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MAIN_FAX" hidden="1">"c18016"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1_4_DWELLING_UNITS_THRIFT" hidden="1">"c24839"</definedName>
    <definedName name="IQ_CONSTRUCTION_LAND_DEV_DOM_FFIEC" hidden="1">"c15267"</definedName>
    <definedName name="IQ_CONSTRUCTION_LAND_DEVELOPMENT_LOANS_TOTAL_LOANS_THRIFT" hidden="1">"c25744"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GROSS_LOANS_THRIFT" hidden="1">"c25726"</definedName>
    <definedName name="IQ_CONSTRUCTION_LOANS_IN_PROCESS_FORECLOSURE_THRIFT" hidden="1">"c25303"</definedName>
    <definedName name="IQ_CONSTRUCTION_LOANS_RISK_BASED_CAPITAL_THRIFT" hidden="1">"c25711"</definedName>
    <definedName name="IQ_CONSTRUCTION_LOANS_TOTAL_LOANS" hidden="1">"c15711"</definedName>
    <definedName name="IQ_CONSTRUCTION_MORTGAGE_LOANS_30_89_DAYS_PAST_DUE_STILL_ACCRUING_THRIFT" hidden="1">"c25240"</definedName>
    <definedName name="IQ_CONSTRUCTION_MORTGAGE_LOANS_DUE_90_THRIFT" hidden="1">"c25261"</definedName>
    <definedName name="IQ_CONSTRUCTION_MORTGAGE_LOANS_FORECLOSED_DURING_QUARTER_THRIFT" hidden="1">"c25231"</definedName>
    <definedName name="IQ_CONSTRUCTION_MORTGAGE_LOANS_NON_ACCRUAL_THRIFT" hidden="1">"c25282"</definedName>
    <definedName name="IQ_CONSTRUCTION_MORTGAGE_LOANS_THRIFT" hidden="1">"c24838"</definedName>
    <definedName name="IQ_CONSTRUCTION_MULTIFAMILY_DWELLING_UNITS_THRIFT" hidden="1">"c24840"</definedName>
    <definedName name="IQ_CONSTRUCTION_NONRES_PROPERTY_THRIFT" hidden="1">"c24841"</definedName>
    <definedName name="IQ_CONSTRUCTION_RISK_BASED_FFIEC" hidden="1">"c13422"</definedName>
    <definedName name="IQ_CONSULTING_FFIEC" hidden="1">"c13055"</definedName>
    <definedName name="IQ_CONSUMER_AUTO_LOANS_DUE_90_THRIFT" hidden="1">"c25272"</definedName>
    <definedName name="IQ_CONSUMER_AUTO_LOANS_NON_MORTGAGE_ADJUSTED_NCOS_TOTAL_THRIFT" hidden="1">"c25214"</definedName>
    <definedName name="IQ_CONSUMER_AUTO_LOANS_NON_MORTGAGE_GVA_CHARGE_OFFS_THRIFT" hidden="1">"c25129"</definedName>
    <definedName name="IQ_CONSUMER_AUTO_LOANS_NON_MORTGAGE_GVA_RECOVERIES_THRIFT" hidden="1">"c25160"</definedName>
    <definedName name="IQ_CONSUMER_AUTO_LOANS_NON_MORTGAGE_LOANS_DUE_30_89_THRIFT" hidden="1">"c25251"</definedName>
    <definedName name="IQ_CONSUMER_AUTO_LOANS_NON_MORTGAGE_LOANS_NON_ACCRUAL_THRIFT" hidden="1">"c25293"</definedName>
    <definedName name="IQ_CONSUMER_AUTO_LOANS_NON_MORTGAGE_SVA_PROVISIONS_TRANSFERS_FROM_GVA_TOTAL_THRIFT" hidden="1">"c25183"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CREDIT_CARD_LINES_UNUSED_FFIEC" hidden="1">"c25862"</definedName>
    <definedName name="IQ_CONSUMER_CREDIT_CARDS_NON_MORTGAGE_ADJUSTED_NCOS_TOTAL_THRIFT" hidden="1">"c25216"</definedName>
    <definedName name="IQ_CONSUMER_CREDIT_CARDS_NON_MORTGAGE_GVA_CHARGE_OFFS_THRIFT" hidden="1">"c25131"</definedName>
    <definedName name="IQ_CONSUMER_CREDIT_CARDS_NON_MORTGAGE_GVA_RECOVERIES_THRIFT" hidden="1">"c25162"</definedName>
    <definedName name="IQ_CONSUMER_CREDIT_CARDS_NON_MORTGAGE_LOANS_DUE_30_89_THRIFT" hidden="1">"c25253"</definedName>
    <definedName name="IQ_CONSUMER_CREDIT_CARDS_NON_MORTGAGE_LOANS_DUE_90_THRIFT" hidden="1">"c25274"</definedName>
    <definedName name="IQ_CONSUMER_CREDIT_CARDS_NON_MORTGAGE_LOANS_NON_ACCRUAL_THRIFT" hidden="1">"c25295"</definedName>
    <definedName name="IQ_CONSUMER_CREDIT_CARDS_NON_MORTGAGE_SVA_PROVISIONS_TRANSFERS_FROM_GVA_TOTAL_THRIFT" hidden="1">"c25185"</definedName>
    <definedName name="IQ_CONSUMER_EDUCATION_LOANS_NON_MORTGAGE_ADJUSTED_NCOS_TOTAL_THRIFT" hidden="1">"c25213"</definedName>
    <definedName name="IQ_CONSUMER_EDUCATION_LOANS_NON_MORTGAGE_GVA_CHARGE_OFFS_THRIFT" hidden="1">"c25128"</definedName>
    <definedName name="IQ_CONSUMER_EDUCATION_LOANS_NON_MORTGAGE_GVA_RECOVERIES_THRIFT" hidden="1">"c25159"</definedName>
    <definedName name="IQ_CONSUMER_EDUCATION_LOANS_NON_MORTGAGE_SVA_PROVISIONS_TRANSFERS_FROM_GVA_TOTAL_THRIFT" hidden="1">"c25182"</definedName>
    <definedName name="IQ_CONSUMER_EDUCATION_NON_MORTGAGE_LOANS_DUE_30_89_THRIFT" hidden="1">"c25250"</definedName>
    <definedName name="IQ_CONSUMER_EDUCATION_NON_MORTGAGE_LOANS_DUE_90_THRIFT" hidden="1">"c25271"</definedName>
    <definedName name="IQ_CONSUMER_EDUCATION_NON_MORTGAGE_LOANS_NON_ACCRUAL_THRIFT" hidden="1">"c25292"</definedName>
    <definedName name="IQ_CONSUMER_HOME_IMPROVEMENT_LOANS_NON_MORTGAGE_ADJUSTED_NCOS_TOTAL_THRIFT" hidden="1">"c25212"</definedName>
    <definedName name="IQ_CONSUMER_HOME_IMPROVEMENT_LOANS_NON_MORTGAGE_GVA_CHARGE_OFFS_THRIFT" hidden="1">"c25127"</definedName>
    <definedName name="IQ_CONSUMER_HOME_IMPROVEMENT_LOANS_NON_MORTGAGE_GVA_RECOVERIES_THRIFT" hidden="1">"c25158"</definedName>
    <definedName name="IQ_CONSUMER_HOME_IMPROVEMENT_LOANS_NON_MORTGAGE_SVA_PROVISIONS_TRANSFERS_FROM_GVA_TOTAL_THRIFT" hidden="1">"c25181"</definedName>
    <definedName name="IQ_CONSUMER_HOME_IMPROVEMENT_NON_MORTGAGE_LOANS_DUE_30_89_THRIFT" hidden="1">"c25249"</definedName>
    <definedName name="IQ_CONSUMER_HOME_IMPROVEMENT_NON_MORTGAGE_LOANS_DUE_90_THRIFT" hidden="1">"c25270"</definedName>
    <definedName name="IQ_CONSUMER_HOME_IMPROVEMENT_NON_MORTGAGE_LOANS_NON_ACCRUAL_THRIFT" hidden="1">"c25291"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L_REC_FFIEC" hidden="1">"c25869"</definedName>
    <definedName name="IQ_CONSUMER_LOANS" hidden="1">"c223"</definedName>
    <definedName name="IQ_CONSUMER_LOANS_CHARGE_OFFS_FFIEC" hidden="1">"c25838"</definedName>
    <definedName name="IQ_CONSUMER_LOANS_DEPOSITS_NON_MORTGAGE_ADJUSTED_NCOS_TOTAL_THRIFT" hidden="1">"c25211"</definedName>
    <definedName name="IQ_CONSUMER_LOANS_DEPOSITS_NON_MORTGAGE_GVA_CHARGE_OFFS_THRIFT" hidden="1">"c25126"</definedName>
    <definedName name="IQ_CONSUMER_LOANS_DEPOSITS_NON_MORTGAGE_GVA_RECOVERIES_THRIFT" hidden="1">"c25157"</definedName>
    <definedName name="IQ_CONSUMER_LOANS_DEPOSITS_NON_MORTGAGE_LOANS_DUE_30_89_THRIFT" hidden="1">"c25248"</definedName>
    <definedName name="IQ_CONSUMER_LOANS_DEPOSITS_NON_MORTGAGE_LOANS_DUE_90_THRIFT" hidden="1">"c25269"</definedName>
    <definedName name="IQ_CONSUMER_LOANS_DEPOSITS_NON_MORTGAGE_LOANS_NON_ACCRUAL_THRIFT" hidden="1">"c25290"</definedName>
    <definedName name="IQ_CONSUMER_LOANS_DEPOSITS_NON_MORTGAGE_SVA_PROVISIONS_TRANSFERS_FROM_GVA_TOTAL_THRIFT" hidden="1">"c25180"</definedName>
    <definedName name="IQ_CONSUMER_LOANS_DEPOSITS_THRIFT" hidden="1">"c24859"</definedName>
    <definedName name="IQ_CONSUMER_LOANS_DUE_30_89_FFIEC" hidden="1">"c25829"</definedName>
    <definedName name="IQ_CONSUMER_LOANS_DUE_90_FFIEC" hidden="1">"c25830"</definedName>
    <definedName name="IQ_CONSUMER_LOANS_LL_REC_DOM_FFIEC" hidden="1">"c12911"</definedName>
    <definedName name="IQ_CONSUMER_LOANS_NON_ACCRUAL_FFIEC" hidden="1">"c25831"</definedName>
    <definedName name="IQ_CONSUMER_LOANS_RECOV_FFIEC" hidden="1">"c25839"</definedName>
    <definedName name="IQ_CONSUMER_LOANS_THRIFT" hidden="1">"c24858"</definedName>
    <definedName name="IQ_CONSUMER_LOANS_TOT_LOANS_FFIEC" hidden="1">"c13875"</definedName>
    <definedName name="IQ_CONSUMER_LOANS_TOTAL_LOANS" hidden="1">"c15712"</definedName>
    <definedName name="IQ_CONSUMER_LOANS_TOTAL_LOANS_THRIFT" hidden="1">"c25750"</definedName>
    <definedName name="IQ_CONSUMER_MOBILE_HOME_LOANS_NON_MORTGAGE_ADJUSTED_NCOS_TOTAL_THRIFT" hidden="1">"c25215"</definedName>
    <definedName name="IQ_CONSUMER_MOBILE_HOME_LOANS_NON_MORTGAGE_GVA_CHARGE_OFFS_THRIFT" hidden="1">"c25130"</definedName>
    <definedName name="IQ_CONSUMER_MOBILE_HOME_LOANS_NON_MORTGAGE_GVA_RECOVERIES_THRIFT" hidden="1">"c25161"</definedName>
    <definedName name="IQ_CONSUMER_MOBILE_HOME_LOANS_NON_MORTGAGE_LOANS_DUE_30_89_THRIFT" hidden="1">"c25252"</definedName>
    <definedName name="IQ_CONSUMER_MOBILE_HOME_LOANS_NON_MORTGAGE_LOANS_DUE_90_THRIFT" hidden="1">"c25273"</definedName>
    <definedName name="IQ_CONSUMER_MOBILE_HOME_LOANS_NON_MORTGAGE_LOANS_NON_ACCRUAL_THRIFT" hidden="1">"c25294"</definedName>
    <definedName name="IQ_CONSUMER_MOBILE_HOME_LOANS_NON_MORTGAGE_SVA_PROVISIONS_TRANSFERS_FROM_GVA_TOTAL_THRIFT" hidden="1">"c25184"</definedName>
    <definedName name="IQ_CONSUMER_OTHER_NON_MORTGAGE_ADJUSTED_NCOS_TOTAL_THRIFT" hidden="1">"c25217"</definedName>
    <definedName name="IQ_CONSUMER_OTHER_NON_MORTGAGE_GVA_RECOVERIES_THRIFT" hidden="1">"c25163"</definedName>
    <definedName name="IQ_CONSUMER_OTHER_NON_MORTGAGE_LOANS_DUE_30_89_THRIFT" hidden="1">"c25254"</definedName>
    <definedName name="IQ_CONSUMER_OTHER_NON_MORTGAGE_LOANS_DUE_90_THRIFT" hidden="1">"c25275"</definedName>
    <definedName name="IQ_CONSUMER_OTHER_NON_MORTGAGE_LOANS_GVA_CHARGE_OFFS_THRIFT" hidden="1">"c25132"</definedName>
    <definedName name="IQ_CONSUMER_OTHER_NON_MORTGAGE_LOANS_NON_ACCRUAL_THRIFT" hidden="1">"c25296"</definedName>
    <definedName name="IQ_CONSUMER_OTHER_NON_MORTGAGE_SVA_PROVISIONS_TRANSFERS_FROM_GVA_TOTAL_THRIFT" hidden="1">"c25186"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ASSETS_THRIFT" hidden="1">"c25622"</definedName>
    <definedName name="IQ_CONTINGENT_LIABILITIES" hidden="1">"c18873"</definedName>
    <definedName name="IQ_CONTINGENT_RENTAL" hidden="1">"c17746"</definedName>
    <definedName name="IQ_CONTRACT_AMOUNT" hidden="1">"c13933"</definedName>
    <definedName name="IQ_CONTRACT_DETAILS" hidden="1">"c15555"</definedName>
    <definedName name="IQ_CONTRACT_MONTH" hidden="1">"c13934"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_UNIT" hidden="1">"c13932"</definedName>
    <definedName name="IQ_CONTRACT_YEAR" hidden="1">"c13935"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HRIFT" hidden="1">"c25089"</definedName>
    <definedName name="IQ_CORE_DEPOSITS_TOT_DEPOSITS_FFIEC" hidden="1">"c13911"</definedName>
    <definedName name="IQ_CORE_DEPOSITS_TOTAL_ASSETS_THRIFT" hidden="1">"c25699"</definedName>
    <definedName name="IQ_CORE_DEPOSITS_TOTAL_DEPOSITS_THRIFT" hidden="1">"c25782"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" hidden="1">"c20636"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FTER_TAXES" hidden="1">"c20637"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TAXES" hidden="1">"c20638"</definedName>
    <definedName name="IQ_CORP_PROFITS_YOY" hidden="1">"c7283"</definedName>
    <definedName name="IQ_CORP_PROFITS_YOY_FC" hidden="1">"c8163"</definedName>
    <definedName name="IQ_CORPORATE_MUNICIPAL_TRUSTEESHIPS_NUMBER_ISSUES_THRIFT" hidden="1">"c25441"</definedName>
    <definedName name="IQ_CORPORATE_MUNICIPAL_TRUSTEESHIPS_PRINCIPAL_AMT_OUTSTANDING_THRIFT" hidden="1">"c25440"</definedName>
    <definedName name="IQ_CORPORATE_OVER_TOTAL" hidden="1">"c24733"</definedName>
    <definedName name="IQ_CORPORATE_TRUST_AGENCY_ACCOUNTS_INC_THRIFT" hidden="1">"c24805"</definedName>
    <definedName name="IQ_CORPORATE_TRUST_AGENCY_ACCOUNTS_MANAGED_ASSETS_THRIFT" hidden="1">"c25352"</definedName>
    <definedName name="IQ_CORPORATE_TRUST_AGENCY_ACCOUNTS_NONMANAGED_ASSETS_THRIFT" hidden="1">"c25373"</definedName>
    <definedName name="IQ_CORPORATE_TRUST_AGENCY_ACCOUNTS_NUMBER_MANAGED_ACCOUNTS_THRIFT" hidden="1">"c25363"</definedName>
    <definedName name="IQ_CORPORATE_TRUST_AGENCY_ACCOUNTS_NUMBER_NONMANAGED_ACCOUNTS_THRIFT" hidden="1">"c25385"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ED_FUNDS_PURCHASED_THRIFT" hidden="1">"c25681"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BEARING_DEPOSITS_THRIFT" hidden="1">"c25680"</definedName>
    <definedName name="IQ_COST_INT_DEPOSITS_FFIEC" hidden="1">"c13489"</definedName>
    <definedName name="IQ_COST_OTHER_BORROWED_FUNDS_THRIFT" hidden="1">"c25682"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PI_YOY_PCT" hidden="1">"c20639"</definedName>
    <definedName name="IQ_CPI_YOY_PCT_FC" hidden="1">"c20640"</definedName>
    <definedName name="IQ_CQ">5000</definedName>
    <definedName name="IQ_CREDIT_CARD_CHARGE_OFFS_RELATED_ACCRUED_INTEREST_THRIFT" hidden="1">"c25228"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GROSS_LOANS_THRIFT" hidden="1">"c25734"</definedName>
    <definedName name="IQ_CREDIT_CARD_LOANS_NON_ACCRUAL_FFIEC" hidden="1">"c13324"</definedName>
    <definedName name="IQ_CREDIT_CARD_LOANS_OUTSTANDING_BUS_NON_MORTGAGE_COMM_LOANS_THRIFT" hidden="1">"c24856"</definedName>
    <definedName name="IQ_CREDIT_CARD_LOANS_RECOV_FFIEC" hidden="1">"c13202"</definedName>
    <definedName name="IQ_CREDIT_CARD_LOANS_RELATED_CHARGE_OFFS_FFIEC" hidden="1">"c25840"</definedName>
    <definedName name="IQ_CREDIT_CARD_LOANS_RELATED_RECOV_FFIEC" hidden="1">"c25841"</definedName>
    <definedName name="IQ_CREDIT_CARD_LOANS_RISK_BASED_CAPITAL_THRIFT" hidden="1">"c25719"</definedName>
    <definedName name="IQ_CREDIT_CARD_RELATED_LL_REC_FFIEC" hidden="1">"c25870"</definedName>
    <definedName name="IQ_CREDIT_CARD_RISK_BASED_FFIEC" hidden="1">"c13433"</definedName>
    <definedName name="IQ_CREDIT_CARDS_CONSUMER_LOANS_FFIEC" hidden="1">"c12822"</definedName>
    <definedName name="IQ_CREDIT_CARDS_CONSUMER_OPEN_END_LINES_CREDIT_THRIFT" hidden="1">"c25609"</definedName>
    <definedName name="IQ_CREDIT_CARDS_LL_REC_FFIEC" hidden="1">"c12889"</definedName>
    <definedName name="IQ_CREDIT_CARDS_LOANS_TRADING_DOM_FFIEC" hidden="1">"c12933"</definedName>
    <definedName name="IQ_CREDIT_CARDS_OTHER_OPEN_END_LINES_CREDIT_THRIFT" hidden="1">"c25610"</definedName>
    <definedName name="IQ_CREDIT_CARDS_THRIFT" hidden="1">"c24864"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_EFFECT_CHANGE_ACCOUNTING_FFIEC" hidden="1">"c25849"</definedName>
    <definedName name="IQ_CUMULATIVE_PREF_THRIFT" hidden="1">"c24915"</definedName>
    <definedName name="IQ_CUMULATIVE_PREFERREDS_T2_FFIEC" hidden="1">"c13145"</definedName>
    <definedName name="IQ_CUMULATIVE_SPLIT_FACTOR" hidden="1">"c2094"</definedName>
    <definedName name="IQ_CURR_ACCT_BALANCE" hidden="1">"c20641"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GDP" hidden="1">"c20642"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CM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CM" hidden="1">"c1567"</definedName>
    <definedName name="IQ_CURRENT_PORT_DEBT_DERIVATIVES" hidden="1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DY_SAFEKEEPING_ACCOUNTS_INC_THRIFT" hidden="1">"c24809"</definedName>
    <definedName name="IQ_CUSTODY_SAFEKEEPING_ACCOUNTS_NONMANAGED_ASSETS_THRIFT" hidden="1">"c25377"</definedName>
    <definedName name="IQ_CUSTODY_SAFEKEEPING_ACCOUNTS_NUMBER_NONMANAGED_ACCOUNTS_THRIFT" hidden="1">"c25389"</definedName>
    <definedName name="IQ_CUSTOMER_LIAB_ACCEPTANCES_OUT_FFIEC" hidden="1">"c12835"</definedName>
    <definedName name="IQ_CY">10000</definedName>
    <definedName name="IQ_DA" hidden="1">"c247"</definedName>
    <definedName name="IQ_DA_ACT_OR_EST" hidden="1">"c18268"</definedName>
    <definedName name="IQ_DA_ACT_OR_EST_CIQ" hidden="1">"c18274"</definedName>
    <definedName name="IQ_DA_CF" hidden="1">"c249"</definedName>
    <definedName name="IQ_DA_CF_BNK" hidden="1">"c250"</definedName>
    <definedName name="IQ_DA_CF_CM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CM" hidden="1">"c248"</definedName>
    <definedName name="IQ_DA_EBITDA" hidden="1">"c5528"</definedName>
    <definedName name="IQ_DA_EST" hidden="1">"c18115"</definedName>
    <definedName name="IQ_DA_EST_CIQ" hidden="1">"c18183"</definedName>
    <definedName name="IQ_DA_EST_NOTE" hidden="1">"c18236"</definedName>
    <definedName name="IQ_DA_EST_NOTE_CIQ" hidden="1">"c18243"</definedName>
    <definedName name="IQ_DA_FIN" hidden="1">"c256"</definedName>
    <definedName name="IQ_DA_GUIDANCE" hidden="1">"c18409"</definedName>
    <definedName name="IQ_DA_HIGH_EST" hidden="1">"c18135"</definedName>
    <definedName name="IQ_DA_HIGH_EST_CIQ" hidden="1">"c18197"</definedName>
    <definedName name="IQ_DA_HIGH_GUIDANCE" hidden="1">"c18410"</definedName>
    <definedName name="IQ_DA_INS" hidden="1">"c257"</definedName>
    <definedName name="IQ_DA_LOW_EST" hidden="1">"c18145"</definedName>
    <definedName name="IQ_DA_LOW_EST_CIQ" hidden="1">"c18204"</definedName>
    <definedName name="IQ_DA_LOW_GUIDANCE" hidden="1">"c18411"</definedName>
    <definedName name="IQ_DA_MEDIAN_EST" hidden="1">"c18125"</definedName>
    <definedName name="IQ_DA_MEDIAN_EST_CIQ" hidden="1">"c18190"</definedName>
    <definedName name="IQ_DA_NUM_EST" hidden="1">"c18165"</definedName>
    <definedName name="IQ_DA_NUM_EST_CIQ" hidden="1">"c18218"</definedName>
    <definedName name="IQ_DA_RE" hidden="1">"c6207"</definedName>
    <definedName name="IQ_DA_REIT" hidden="1">"c258"</definedName>
    <definedName name="IQ_DA_STDDEV_EST" hidden="1">"c18155"</definedName>
    <definedName name="IQ_DA_STDDEV_EST_CIQ" hidden="1">"c18211"</definedName>
    <definedName name="IQ_DA_SUPPL" hidden="1">"c259"</definedName>
    <definedName name="IQ_DA_SUPPL_CF" hidden="1">"c261"</definedName>
    <definedName name="IQ_DA_SUPPL_CF_BNK" hidden="1">"c262"</definedName>
    <definedName name="IQ_DA_SUPPL_CF_CM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CM" hidden="1">"c260"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LESS_THAN_1YR_INV_SEC_THRIFT" hidden="1">"c25676"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BT_SECURITIES_OVER_1YR_INV_SEC_THRIFT" hidden="1">"c25677"</definedName>
    <definedName name="IQ_DECREASE_INT_EXPENSE_FFIEC" hidden="1">"c13064"</definedName>
    <definedName name="IQ_DEDUCTION_EQUITY_INV_OTHER_ASSETS_THRIFT" hidden="1">"c25047"</definedName>
    <definedName name="IQ_DEDUCTION_LOW_LEVEL_RECOURSE_RESIDUAL_INTERESTS_THRIFT" hidden="1">"c25048"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CM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CF" hidden="1">"c289"</definedName>
    <definedName name="IQ_DEF_CHARGES_CM" hidden="1">"c288"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CM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CM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CM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INCOME_TAXES_THRIFT" hidden="1">"c24911"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CONSOLIDATED_SUBSIDIARIES_THRIFT" hidden="1">"c25570"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ACQUIRED_NET_DISPOSITIONS_IN_BULK_TRANSACTIONS_THRIFT" hidden="1">"c25345"</definedName>
    <definedName name="IQ_DEPOSITS_AMOUNTS_NETTED_THRIFT" hidden="1">"c25534"</definedName>
    <definedName name="IQ_DEPOSITS_DOM_FFIEC" hidden="1">"c12850"</definedName>
    <definedName name="IQ_DEPOSITS_ESCROWS_THRIFT" hidden="1">"c24895"</definedName>
    <definedName name="IQ_DEPOSITS_EXCLUDING_RETIREMENT_ACCOUNTS_GREATER_THAN_250000_THRIFT" hidden="1">"c24986"</definedName>
    <definedName name="IQ_DEPOSITS_EXCLUDING_RETIREMENT_ACCOUNTS_LESS_THAN_250000_THRIFT" hidden="1">"c24985"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INV_SEC_GVA_CHARGE_OFFS_THRIFT" hidden="1">"c25112"</definedName>
    <definedName name="IQ_DEPOSITS_INV_SEC_GVA_RECOVERIES_THRIFT" hidden="1">"c25143"</definedName>
    <definedName name="IQ_DEPOSITS_INV_SEC_SVA_PROVISIONS_TRANSFERS_FROM_GVA_THRIFT" hidden="1">"c25166"</definedName>
    <definedName name="IQ_DEPOSITS_INV_SEC_TOTAL_THRIFT" hidden="1">"c25197"</definedName>
    <definedName name="IQ_DEPOSITS_LESS_100K_COMMERCIAL_BANK_SUBS_FFIEC" hidden="1">"c12948"</definedName>
    <definedName name="IQ_DEPOSITS_LEVEL_1_FFIEC" hidden="1">"c13221"</definedName>
    <definedName name="IQ_DEPOSITS_LEVEL_1_THRIFT" hidden="1">"c25530"</definedName>
    <definedName name="IQ_DEPOSITS_LEVEL_2_FFIEC" hidden="1">"c13229"</definedName>
    <definedName name="IQ_DEPOSITS_LEVEL_2_THRIFT" hidden="1">"c25531"</definedName>
    <definedName name="IQ_DEPOSITS_LEVEL_3_FFIEC" hidden="1">"c13237"</definedName>
    <definedName name="IQ_DEPOSITS_LEVEL_3_THRIFT" hidden="1">"c25532"</definedName>
    <definedName name="IQ_DEPOSITS_MORE_100K_COMMERCIAL_BANK_SUBS_FFIEC" hidden="1">"c12949"</definedName>
    <definedName name="IQ_DEPOSITS_THRIFT" hidden="1">"c24896"</definedName>
    <definedName name="IQ_DEPOSITS_TOTAL_AFTER_NETTING_THRIFT" hidden="1">"c25535"</definedName>
    <definedName name="IQ_DEPOSITS_TOTAL_BEFORE_NETTING_THRIFT" hidden="1">"c25533"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PRECIATION_RENTAL_ASSETS" hidden="1">"c26972"</definedName>
    <definedName name="IQ_DEPRECIATION_RENTAL_ASSETS_CF" hidden="1">"c26973"</definedName>
    <definedName name="IQ_DERIVATIVE_ASSETS_AMOUNTS_NETTED_THRIFT" hidden="1">"c25510"</definedName>
    <definedName name="IQ_DERIVATIVE_ASSETS_CURRENT" hidden="1">"c17744"</definedName>
    <definedName name="IQ_DERIVATIVE_ASSETS_FAIR_VALUE_TOT_FFIEC" hidden="1">"c15403"</definedName>
    <definedName name="IQ_DERIVATIVE_ASSETS_LEVEL_1_FFIEC" hidden="1">"c15425"</definedName>
    <definedName name="IQ_DERIVATIVE_ASSETS_LEVEL_1_THRIFT" hidden="1">"c25506"</definedName>
    <definedName name="IQ_DERIVATIVE_ASSETS_LEVEL_2_FFIEC" hidden="1">"c15438"</definedName>
    <definedName name="IQ_DERIVATIVE_ASSETS_LEVEL_2_THRIFT" hidden="1">"c25507"</definedName>
    <definedName name="IQ_DERIVATIVE_ASSETS_LEVEL_3_FFIEC" hidden="1">"c15451"</definedName>
    <definedName name="IQ_DERIVATIVE_ASSETS_LEVEL_3_THRIFT" hidden="1">"c25508"</definedName>
    <definedName name="IQ_DERIVATIVE_ASSETS_LT" hidden="1">"c17745"</definedName>
    <definedName name="IQ_DERIVATIVE_ASSETS_TOTAL_AFTER_NETTING_THRIFT" hidden="1">"c25511"</definedName>
    <definedName name="IQ_DERIVATIVE_ASSETS_TOTAL_BEFORE_NETTING_THRIFT" hidden="1">"c25509"</definedName>
    <definedName name="IQ_DERIVATIVE_LIAB_CURRENT" hidden="1">"c17873"</definedName>
    <definedName name="IQ_DERIVATIVE_LIAB_NON_CURRENT" hidden="1">"c17874"</definedName>
    <definedName name="IQ_DERIVATIVE_LIABILITIES_AMOUNTS_NETTED_THRIFT" hidden="1">"c25552"</definedName>
    <definedName name="IQ_DERIVATIVE_LIABILITIES_FAIR_VALUE_TOT_FFIEC" hidden="1">"c15407"</definedName>
    <definedName name="IQ_DERIVATIVE_LIABILITIES_LEVEL_1_FFIEC" hidden="1">"c15429"</definedName>
    <definedName name="IQ_DERIVATIVE_LIABILITIES_LEVEL_1_THRIFT" hidden="1">"c25548"</definedName>
    <definedName name="IQ_DERIVATIVE_LIABILITIES_LEVEL_2_FFIEC" hidden="1">"c15442"</definedName>
    <definedName name="IQ_DERIVATIVE_LIABILITIES_LEVEL_2_THRIFT" hidden="1">"c25549"</definedName>
    <definedName name="IQ_DERIVATIVE_LIABILITIES_LEVEL_3_FFIEC" hidden="1">"c15455"</definedName>
    <definedName name="IQ_DERIVATIVE_LIABILITIES_LEVEL_3_THRIFT" hidden="1">"c25550"</definedName>
    <definedName name="IQ_DERIVATIVE_LIABILITIES_TOTAL_AFTER_NETTING_THRIFT" hidden="1">"c25553"</definedName>
    <definedName name="IQ_DERIVATIVE_LIABILITIES_TOTAL_BEFORE_NETTING_THRIFT" hidden="1">"c25551"</definedName>
    <definedName name="IQ_DERIVATIVE_TRADING_ASSETS" hidden="1">"c17875"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ALLOWED_SERVICING_OTHER_ASSETS_ADJUSTED_ASSETS_THRIFT" hidden="1">"c25033"</definedName>
    <definedName name="IQ_DISALLOWED_SERVICING_OTHER_ASSETS_T1_THRIFT" hidden="1">"c25024"</definedName>
    <definedName name="IQ_DISBURSED_CONSTRUCTION_MORTGAGE_LOANS_1_4_DWELLING_UNITS_THRIFT" hidden="1">"c25317"</definedName>
    <definedName name="IQ_DISBURSED_CONSTRUCTION_MORTGAGE_LOANS_MULTIFAMILY_5_MORE_DWELLING_UNITS_THRIFT" hidden="1">"c25318"</definedName>
    <definedName name="IQ_DISBURSED_CONSTRUCTION_MORTGAGE_LOANS_NONRES_THRIFT" hidden="1">"c25319"</definedName>
    <definedName name="IQ_DISBURSED_PML_1_4_DWELLING_UNITS_THRIFT" hidden="1">"c25320"</definedName>
    <definedName name="IQ_DISBURSED_PML_HOME_EQUITY_JUNIOR_LIENS_THRIFT" hidden="1">"c25321"</definedName>
    <definedName name="IQ_DISBURSED_PML_LAND_THRIFT" hidden="1">"c25324"</definedName>
    <definedName name="IQ_DISBURSED_PML_MULTIFAMILY_5_MORE_DWELLING_UNITS_THRIFT" hidden="1">"c25322"</definedName>
    <definedName name="IQ_DISBURSED_PML_NONRES_EXCEPT_LAND_THRIFT" hidden="1">"c25323"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_CASH_SHARE_TRUSTS_EST" hidden="1">"c26906"</definedName>
    <definedName name="IQ_DISTRIB_CASH_SHARE_TRUSTS_EST_CIQ" hidden="1">"c4810"</definedName>
    <definedName name="IQ_DISTRIB_CASH_SHARE_TRUSTS_EST_DOWN_2MONTH_CIQ" hidden="1">"c24624"</definedName>
    <definedName name="IQ_DISTRIB_CASH_SHARE_TRUSTS_EST_DOWN_3MONTH_CIQ" hidden="1">"c24628"</definedName>
    <definedName name="IQ_DISTRIB_CASH_SHARE_TRUSTS_EST_DOWN_MONTH_CIQ" hidden="1">"c24620"</definedName>
    <definedName name="IQ_DISTRIB_CASH_SHARE_TRUSTS_EST_NOTE_CIQ" hidden="1">"c24611"</definedName>
    <definedName name="IQ_DISTRIB_CASH_SHARE_TRUSTS_EST_NUM_ANALYSTS_2MONTH_CIQ" hidden="1">"c24622"</definedName>
    <definedName name="IQ_DISTRIB_CASH_SHARE_TRUSTS_EST_NUM_ANALYSTS_3MONTH_CIQ" hidden="1">"c24626"</definedName>
    <definedName name="IQ_DISTRIB_CASH_SHARE_TRUSTS_EST_NUM_ANALYSTS_MONTH_CIQ" hidden="1">"c24618"</definedName>
    <definedName name="IQ_DISTRIB_CASH_SHARE_TRUSTS_EST_TOTAL_REVISED_2MONTH_CIQ" hidden="1">"c24625"</definedName>
    <definedName name="IQ_DISTRIB_CASH_SHARE_TRUSTS_EST_TOTAL_REVISED_3MONTH_CIQ" hidden="1">"c24629"</definedName>
    <definedName name="IQ_DISTRIB_CASH_SHARE_TRUSTS_EST_TOTAL_REVISED_MONTH_CIQ" hidden="1">"c24621"</definedName>
    <definedName name="IQ_DISTRIB_CASH_SHARE_TRUSTS_EST_UP_2MONTH_CIQ" hidden="1">"c24623"</definedName>
    <definedName name="IQ_DISTRIB_CASH_SHARE_TRUSTS_EST_UP_3MONTH_CIQ" hidden="1">"c24627"</definedName>
    <definedName name="IQ_DISTRIB_CASH_SHARE_TRUSTS_EST_UP_MONTH_CIQ" hidden="1">"c24619"</definedName>
    <definedName name="IQ_DISTRIB_CASH_SHARE_TRUSTS_HIGH_EST" hidden="1">"c26907"</definedName>
    <definedName name="IQ_DISTRIB_CASH_SHARE_TRUSTS_HIGH_EST_CIQ" hidden="1">"c4813"</definedName>
    <definedName name="IQ_DISTRIB_CASH_SHARE_TRUSTS_LOW_EST" hidden="1">"c26908"</definedName>
    <definedName name="IQ_DISTRIB_CASH_SHARE_TRUSTS_LOW_EST_CIQ" hidden="1">"c4814"</definedName>
    <definedName name="IQ_DISTRIB_CASH_SHARE_TRUSTS_MEDIAN_EST" hidden="1">"c26909"</definedName>
    <definedName name="IQ_DISTRIB_CASH_SHARE_TRUSTS_MEDIAN_EST_CIQ" hidden="1">"c4815"</definedName>
    <definedName name="IQ_DISTRIB_CASH_SHARE_TRUSTS_NUM_EST" hidden="1">"c26910"</definedName>
    <definedName name="IQ_DISTRIB_CASH_SHARE_TRUSTS_NUM_EST_CIQ" hidden="1">"c4816"</definedName>
    <definedName name="IQ_DISTRIB_CASH_SHARE_TRUSTS_STDDEV_EST" hidden="1">"c26911"</definedName>
    <definedName name="IQ_DISTRIB_CASH_SHARE_TRUSTS_STDDEV_EST_CIQ" hidden="1">"c4817"</definedName>
    <definedName name="IQ_DISTRIB_CASH_TRUSTS_EST" hidden="1">"c26912"</definedName>
    <definedName name="IQ_DISTRIB_CASH_TRUSTS_EST_CIQ" hidden="1">"c4802"</definedName>
    <definedName name="IQ_DISTRIB_CASH_TRUSTS_EST_DOWN_2MONTH_CIQ" hidden="1">"c24605"</definedName>
    <definedName name="IQ_DISTRIB_CASH_TRUSTS_EST_DOWN_3MONTH_CIQ" hidden="1">"c24609"</definedName>
    <definedName name="IQ_DISTRIB_CASH_TRUSTS_EST_DOWN_MONTH_CIQ" hidden="1">"c24601"</definedName>
    <definedName name="IQ_DISTRIB_CASH_TRUSTS_EST_NOTE_CIQ" hidden="1">"c24592"</definedName>
    <definedName name="IQ_DISTRIB_CASH_TRUSTS_EST_NUM_ANALYSTS_2MONTH_CIQ" hidden="1">"c24603"</definedName>
    <definedName name="IQ_DISTRIB_CASH_TRUSTS_EST_NUM_ANALYSTS_3MONTH_CIQ" hidden="1">"c24607"</definedName>
    <definedName name="IQ_DISTRIB_CASH_TRUSTS_EST_NUM_ANALYSTS_MONTH_CIQ" hidden="1">"c24599"</definedName>
    <definedName name="IQ_DISTRIB_CASH_TRUSTS_EST_TOTAL_REVISED_2MONTH_CIQ" hidden="1">"c24606"</definedName>
    <definedName name="IQ_DISTRIB_CASH_TRUSTS_EST_TOTAL_REVISED_3MONTH_CIQ" hidden="1">"c24610"</definedName>
    <definedName name="IQ_DISTRIB_CASH_TRUSTS_EST_TOTAL_REVISED_MONTH_CIQ" hidden="1">"c24602"</definedName>
    <definedName name="IQ_DISTRIB_CASH_TRUSTS_EST_UP_2MONTH_CIQ" hidden="1">"c24604"</definedName>
    <definedName name="IQ_DISTRIB_CASH_TRUSTS_EST_UP_3MONTH_CIQ" hidden="1">"c24608"</definedName>
    <definedName name="IQ_DISTRIB_CASH_TRUSTS_EST_UP_MONTH_CIQ" hidden="1">"c24600"</definedName>
    <definedName name="IQ_DISTRIB_CASH_TRUSTS_HIGH_EST" hidden="1">"c26913"</definedName>
    <definedName name="IQ_DISTRIB_CASH_TRUSTS_HIGH_EST_CIQ" hidden="1">"c4805"</definedName>
    <definedName name="IQ_DISTRIB_CASH_TRUSTS_LOW_EST" hidden="1">"c26914"</definedName>
    <definedName name="IQ_DISTRIB_CASH_TRUSTS_LOW_EST_CIQ" hidden="1">"c4806"</definedName>
    <definedName name="IQ_DISTRIB_CASH_TRUSTS_MEDIAN_EST" hidden="1">"c26915"</definedName>
    <definedName name="IQ_DISTRIB_CASH_TRUSTS_MEDIAN_EST_CIQ" hidden="1">"c4807"</definedName>
    <definedName name="IQ_DISTRIB_CASH_TRUSTS_NUM_EST" hidden="1">"c26916"</definedName>
    <definedName name="IQ_DISTRIB_CASH_TRUSTS_NUM_EST_CIQ" hidden="1">"c4808"</definedName>
    <definedName name="IQ_DISTRIB_CASH_TRUSTS_STDDEV_EST" hidden="1">"c26917"</definedName>
    <definedName name="IQ_DISTRIB_CASH_TRUSTS_STDDEV_EST_CIQ" hidden="1">"c4819"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INCOME_FHLB_STOCK_THRIFT" hidden="1">"c24754"</definedName>
    <definedName name="IQ_DIVIDEND_INCOME_OTHER_EQUITY_INV_THRIFT" hidden="1">"c24755"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EST_DOWN_2MONTH" hidden="1">"c16345"</definedName>
    <definedName name="IQ_DPS_EST_DOWN_2MONTH_CIQ" hidden="1">"c16657"</definedName>
    <definedName name="IQ_DPS_EST_DOWN_3MONTH" hidden="1">"c16349"</definedName>
    <definedName name="IQ_DPS_EST_DOWN_3MONTH_CIQ" hidden="1">"c16661"</definedName>
    <definedName name="IQ_DPS_EST_DOWN_MONTH" hidden="1">"c16341"</definedName>
    <definedName name="IQ_DPS_EST_DOWN_MONTH_CIQ" hidden="1">"c16653"</definedName>
    <definedName name="IQ_DPS_EST_NOTE" hidden="1">"c17509"</definedName>
    <definedName name="IQ_DPS_EST_NOTE_CIQ" hidden="1">"c17462"</definedName>
    <definedName name="IQ_DPS_EST_NUM_ANALYSTS_2MONTH" hidden="1">"c16343"</definedName>
    <definedName name="IQ_DPS_EST_NUM_ANALYSTS_2MONTH_CIQ" hidden="1">"c16655"</definedName>
    <definedName name="IQ_DPS_EST_NUM_ANALYSTS_3MONTH" hidden="1">"c16347"</definedName>
    <definedName name="IQ_DPS_EST_NUM_ANALYSTS_3MONTH_CIQ" hidden="1">"c16659"</definedName>
    <definedName name="IQ_DPS_EST_NUM_ANALYSTS_MONTH" hidden="1">"c16339"</definedName>
    <definedName name="IQ_DPS_EST_NUM_ANALYSTS_MONTH_CIQ" hidden="1">"c16651"</definedName>
    <definedName name="IQ_DPS_EST_TOTAL_REVISED_2MONTH" hidden="1">"c16346"</definedName>
    <definedName name="IQ_DPS_EST_TOTAL_REVISED_2MONTH_CIQ" hidden="1">"c16658"</definedName>
    <definedName name="IQ_DPS_EST_TOTAL_REVISED_3MONTH" hidden="1">"c16350"</definedName>
    <definedName name="IQ_DPS_EST_TOTAL_REVISED_3MONTH_CIQ" hidden="1">"c16662"</definedName>
    <definedName name="IQ_DPS_EST_TOTAL_REVISED_MONTH" hidden="1">"c16342"</definedName>
    <definedName name="IQ_DPS_EST_TOTAL_REVISED_MONTH_CIQ" hidden="1">"c16654"</definedName>
    <definedName name="IQ_DPS_EST_UP_2MONTH" hidden="1">"c16344"</definedName>
    <definedName name="IQ_DPS_EST_UP_2MONTH_CIQ" hidden="1">"c16656"</definedName>
    <definedName name="IQ_DPS_EST_UP_3MONTH" hidden="1">"c16348"</definedName>
    <definedName name="IQ_DPS_EST_UP_3MONTH_CIQ" hidden="1">"c16660"</definedName>
    <definedName name="IQ_DPS_EST_UP_MONTH" hidden="1">"c16340"</definedName>
    <definedName name="IQ_DPS_EST_UP_MONTH_CIQ" hidden="1">"c16652"</definedName>
    <definedName name="IQ_DPS_GUIDANCE" hidden="1">"c4302"</definedName>
    <definedName name="IQ_DPS_HIGH_EST" hidden="1">"c1676"</definedName>
    <definedName name="IQ_DPS_HIGH_EST_CIQ" hidden="1">"c3684"</definedName>
    <definedName name="IQ_DPS_HIGH_GUIDANCE" hidden="1">"c4168"</definedName>
    <definedName name="IQ_DPS_LOW_EST" hidden="1">"c1677"</definedName>
    <definedName name="IQ_DPS_LOW_EST_CIQ" hidden="1">"c3685"</definedName>
    <definedName name="IQ_DPS_LOW_GUIDANCE" hidden="1">"c4208"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_PARENT_EXCL_EXTRA" hidden="1">"c25791"</definedName>
    <definedName name="IQ_EARNINGS_ANNOUNCE_DATE" hidden="1">"c1649"</definedName>
    <definedName name="IQ_EARNINGS_ANNOUNCE_DATE_CIQ" hidden="1">"c4656"</definedName>
    <definedName name="IQ_EARNINGS_BEFORE_TAXES_AVG_ASSETS_THRIFT" hidden="1">"c25656"</definedName>
    <definedName name="IQ_EARNINGS_CO_FFIEC" hidden="1">"c13032"</definedName>
    <definedName name="IQ_EARNINGS_CO_THRIFT" hidden="1">"c24796"</definedName>
    <definedName name="IQ_EARNINGS_CONT_OPS_HOMEBUILDING_SALES" hidden="1">"c15817"</definedName>
    <definedName name="IQ_EARNINGS_COVERAGE_LOSSES_FFIEC" hidden="1">"c13351"</definedName>
    <definedName name="IQ_EARNINGS_COVERAGE_NET_LOSSES_THRIFT" hidden="1">"c25641"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DOWN_2MONTH" hidden="1">"c16357"</definedName>
    <definedName name="IQ_EBIT_EST_DOWN_2MONTH_CIQ" hidden="1">"c16669"</definedName>
    <definedName name="IQ_EBIT_EST_DOWN_3MONTH" hidden="1">"c16361"</definedName>
    <definedName name="IQ_EBIT_EST_DOWN_3MONTH_CIQ" hidden="1">"c16673"</definedName>
    <definedName name="IQ_EBIT_EST_DOWN_MONTH" hidden="1">"c16353"</definedName>
    <definedName name="IQ_EBIT_EST_DOWN_MONTH_CIQ" hidden="1">"c16665"</definedName>
    <definedName name="IQ_EBIT_EST_NOTE" hidden="1">"c17510"</definedName>
    <definedName name="IQ_EBIT_EST_NOTE_CIQ" hidden="1">"c17463"</definedName>
    <definedName name="IQ_EBIT_EST_NUM_ANALYSTS_2MONTH" hidden="1">"c16355"</definedName>
    <definedName name="IQ_EBIT_EST_NUM_ANALYSTS_2MONTH_CIQ" hidden="1">"c16667"</definedName>
    <definedName name="IQ_EBIT_EST_NUM_ANALYSTS_3MONTH" hidden="1">"c16359"</definedName>
    <definedName name="IQ_EBIT_EST_NUM_ANALYSTS_3MONTH_CIQ" hidden="1">"c16671"</definedName>
    <definedName name="IQ_EBIT_EST_NUM_ANALYSTS_MONTH" hidden="1">"c16351"</definedName>
    <definedName name="IQ_EBIT_EST_NUM_ANALYSTS_MONTH_CIQ" hidden="1">"c16663"</definedName>
    <definedName name="IQ_EBIT_EST_TOTAL_REVISED_2MONTH" hidden="1">"c16358"</definedName>
    <definedName name="IQ_EBIT_EST_TOTAL_REVISED_2MONTH_CIQ" hidden="1">"c16670"</definedName>
    <definedName name="IQ_EBIT_EST_TOTAL_REVISED_3MONTH" hidden="1">"c16362"</definedName>
    <definedName name="IQ_EBIT_EST_TOTAL_REVISED_3MONTH_CIQ" hidden="1">"c16674"</definedName>
    <definedName name="IQ_EBIT_EST_TOTAL_REVISED_MONTH" hidden="1">"c16354"</definedName>
    <definedName name="IQ_EBIT_EST_TOTAL_REVISED_MONTH_CIQ" hidden="1">"c16666"</definedName>
    <definedName name="IQ_EBIT_EST_UP_2MONTH" hidden="1">"c16356"</definedName>
    <definedName name="IQ_EBIT_EST_UP_2MONTH_CIQ" hidden="1">"c16668"</definedName>
    <definedName name="IQ_EBIT_EST_UP_3MONTH" hidden="1">"c16360"</definedName>
    <definedName name="IQ_EBIT_EST_UP_3MONTH_CIQ" hidden="1">"c16672"</definedName>
    <definedName name="IQ_EBIT_EST_UP_MONTH" hidden="1">"c16352"</definedName>
    <definedName name="IQ_EBIT_EST_UP_MONTH_CIQ" hidden="1">"c16664"</definedName>
    <definedName name="IQ_EBIT_EXCL_SBC" hidden="1">"c3082"</definedName>
    <definedName name="IQ_EBIT_GUIDANCE" hidden="1">"c4303"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HIGH_EST" hidden="1">"c4308"</definedName>
    <definedName name="IQ_EBIT_GW_HIGH_EST_CIQ" hidden="1">"c4833"</definedName>
    <definedName name="IQ_EBIT_GW_LOW_EST" hidden="1">"c4309"</definedName>
    <definedName name="IQ_EBIT_GW_LOW_EST_CIQ" hidden="1">"c4834"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HIGH_EST" hidden="1">"c4322"</definedName>
    <definedName name="IQ_EBIT_SBC_GW_HIGH_EST_CIQ" hidden="1">"c4847"</definedName>
    <definedName name="IQ_EBIT_SBC_GW_LOW_EST" hidden="1">"c4323"</definedName>
    <definedName name="IQ_EBIT_SBC_GW_LOW_EST_CIQ" hidden="1">"c4848"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LOW_EST" hidden="1">"c4329"</definedName>
    <definedName name="IQ_EBIT_SBC_LOW_EST_CIQ" hidden="1">"c4854"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3MONTH" hidden="1">"c16301"</definedName>
    <definedName name="IQ_EBITDA_EST_DOWN_3MONTH_CIQ" hidden="1">"c16625"</definedName>
    <definedName name="IQ_EBITDA_EST_DOWN_MONTH" hidden="1">"c16293"</definedName>
    <definedName name="IQ_EBITDA_EST_DOWN_MONTH_CIQ" hidden="1">"c16617"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3MONTH" hidden="1">"c16299"</definedName>
    <definedName name="IQ_EBITDA_EST_NUM_ANALYSTS_3MONTH_CIQ" hidden="1">"c16623"</definedName>
    <definedName name="IQ_EBITDA_EST_NUM_ANALYSTS_MONTH" hidden="1">"c16291"</definedName>
    <definedName name="IQ_EBITDA_EST_NUM_ANALYSTS_MONTH_CIQ" hidden="1">"c16615"</definedName>
    <definedName name="IQ_EBITDA_EST_TOTAL_REVISED_2MONTH" hidden="1">"c16298"</definedName>
    <definedName name="IQ_EBITDA_EST_TOTAL_REVISED_2MONTH_CIQ" hidden="1">"c16622"</definedName>
    <definedName name="IQ_EBITDA_EST_TOTAL_REVISED_3MONTH" hidden="1">"c16302"</definedName>
    <definedName name="IQ_EBITDA_EST_TOTAL_REVISED_3MONTH_CIQ" hidden="1">"c16626"</definedName>
    <definedName name="IQ_EBITDA_EST_TOTAL_REVISED_MONTH" hidden="1">"c16294"</definedName>
    <definedName name="IQ_EBITDA_EST_TOTAL_REVISED_MONTH_CIQ" hidden="1">"c16618"</definedName>
    <definedName name="IQ_EBITDA_EST_UP_2MONTH" hidden="1">"c16296"</definedName>
    <definedName name="IQ_EBITDA_EST_UP_2MONTH_CIQ" hidden="1">"c16620"</definedName>
    <definedName name="IQ_EBITDA_EST_UP_3MONTH" hidden="1">"c16300"</definedName>
    <definedName name="IQ_EBITDA_EST_UP_3MONTH_CIQ" hidden="1">"c16624"</definedName>
    <definedName name="IQ_EBITDA_EST_UP_MONTH" hidden="1">"c16292"</definedName>
    <definedName name="IQ_EBITDA_EST_UP_MONTH_CIQ" hidden="1">"c16616"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HIGH_EST" hidden="1">"c4339"</definedName>
    <definedName name="IQ_EBITDA_SBC_HIGH_EST_CIQ" hidden="1">"c4864"</definedName>
    <definedName name="IQ_EBITDA_SBC_LOW_EST" hidden="1">"c4340"</definedName>
    <definedName name="IQ_EBITDA_SBC_LOW_EST_CIQ" hidden="1">"c4865"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CM" hidden="1">"c378"</definedName>
    <definedName name="IQ_EBT_EXCL" hidden="1">"c379"</definedName>
    <definedName name="IQ_EBT_EXCL_BNK" hidden="1">"c380"</definedName>
    <definedName name="IQ_EBT_EXCL_CM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HIGH_EST" hidden="1">"c4356"</definedName>
    <definedName name="IQ_EBT_SBC_GW_HIGH_EST_CIQ" hidden="1">"c4881"</definedName>
    <definedName name="IQ_EBT_SBC_GW_LOW_EST" hidden="1">"c4357"</definedName>
    <definedName name="IQ_EBT_SBC_GW_LOW_EST_CIQ" hidden="1">"c4882"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LOW_EST" hidden="1">"c4363"</definedName>
    <definedName name="IQ_EBT_SBC_LOW_EST_CIQ" hidden="1">"c4888"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THRIFT" hidden="1">"c24794"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DUCATION_LOANS_THRIFT" hidden="1">"c24861"</definedName>
    <definedName name="IQ_EFFECT_SPECIAL_CHARGE" hidden="1">"c1595"</definedName>
    <definedName name="IQ_EFFECT_TAX_RATE" hidden="1">"c1899"</definedName>
    <definedName name="IQ_EFFECTIVE_DATE" hidden="1">"c8966"</definedName>
    <definedName name="IQ_EFFECTIVE_TAX_ACT_OR_EST" hidden="1">"c18266"</definedName>
    <definedName name="IQ_EFFECTIVE_TAX_ACT_OR_EST_CIQ" hidden="1">"c18272"</definedName>
    <definedName name="IQ_EFFECTIVE_TAX_EST" hidden="1">"c18113"</definedName>
    <definedName name="IQ_EFFECTIVE_TAX_EST_CIQ" hidden="1">"c18181"</definedName>
    <definedName name="IQ_EFFECTIVE_TAX_EST_NOTE" hidden="1">"c18234"</definedName>
    <definedName name="IQ_EFFECTIVE_TAX_EST_NOTE_CIQ" hidden="1">"c18241"</definedName>
    <definedName name="IQ_EFFECTIVE_TAX_GUIDANCE" hidden="1">"c18403"</definedName>
    <definedName name="IQ_EFFECTIVE_TAX_HIGH_EST" hidden="1">"c18133"</definedName>
    <definedName name="IQ_EFFECTIVE_TAX_HIGH_EST_CIQ" hidden="1">"c18195"</definedName>
    <definedName name="IQ_EFFECTIVE_TAX_HIGH_GUIDANCE" hidden="1">"c18404"</definedName>
    <definedName name="IQ_EFFECTIVE_TAX_LOW_EST" hidden="1">"c18143"</definedName>
    <definedName name="IQ_EFFECTIVE_TAX_LOW_EST_CIQ" hidden="1">"c18202"</definedName>
    <definedName name="IQ_EFFECTIVE_TAX_LOW_GUIDANCE" hidden="1">"c18405"</definedName>
    <definedName name="IQ_EFFECTIVE_TAX_MEDIAN_EST" hidden="1">"c18123"</definedName>
    <definedName name="IQ_EFFECTIVE_TAX_MEDIAN_EST_CIQ" hidden="1">"c18188"</definedName>
    <definedName name="IQ_EFFECTIVE_TAX_NUM_EST" hidden="1">"c18163"</definedName>
    <definedName name="IQ_EFFECTIVE_TAX_NUM_EST_CIQ" hidden="1">"c18216"</definedName>
    <definedName name="IQ_EFFECTIVE_TAX_STDDEV_EST" hidden="1">"c18153"</definedName>
    <definedName name="IQ_EFFECTIVE_TAX_STDDEV_EST_CIQ" hidden="1">"c18209"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MPLOYMENT_YOY" hidden="1">"c20643"</definedName>
    <definedName name="IQ_ENDING_BALANCE_GVA_THRIFT" hidden="1">"c25097"</definedName>
    <definedName name="IQ_ENDING_BALANCE_SVA_THRIFT" hidden="1">"c25104"</definedName>
    <definedName name="IQ_ENDING_BALANCE_TVA_THRIFT" hidden="1">"c25111"</definedName>
    <definedName name="IQ_ENERGY_CRUDE_STOCK" hidden="1">"c20644"</definedName>
    <definedName name="IQ_ENERGY_FUEL_OIL_STOCK" hidden="1">"c20645"</definedName>
    <definedName name="IQ_ENERGY_GASOLINE_AVERAGE" hidden="1">"c20646"</definedName>
    <definedName name="IQ_ENERGY_GASOLINE_STOCK" hidden="1">"c20647"</definedName>
    <definedName name="IQ_ENERGY_PROPANE_STOCK" hidden="1">"c20648"</definedName>
    <definedName name="IQ_ENERGY_WTI_SPOT" hidden="1">"c20649"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3MONTH" hidden="1">"c16313"</definedName>
    <definedName name="IQ_EPS_EST_DOWN_3MONTH_CIQ" hidden="1">"c16637"</definedName>
    <definedName name="IQ_EPS_EST_DOWN_MONTH" hidden="1">"c16305"</definedName>
    <definedName name="IQ_EPS_EST_DOWN_MONTH_CIQ" hidden="1">"c16629"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3MONTH" hidden="1">"c16311"</definedName>
    <definedName name="IQ_EPS_EST_NUM_ANALYSTS_3MONTH_CIQ" hidden="1">"c16635"</definedName>
    <definedName name="IQ_EPS_EST_NUM_ANALYSTS_MONTH" hidden="1">"c16303"</definedName>
    <definedName name="IQ_EPS_EST_NUM_ANALYSTS_MONTH_CIQ" hidden="1">"c16627"</definedName>
    <definedName name="IQ_EPS_EST_TOTAL_REVISED_2MONTH" hidden="1">"c16310"</definedName>
    <definedName name="IQ_EPS_EST_TOTAL_REVISED_2MONTH_CIQ" hidden="1">"c16634"</definedName>
    <definedName name="IQ_EPS_EST_TOTAL_REVISED_3MONTH" hidden="1">"c16314"</definedName>
    <definedName name="IQ_EPS_EST_TOTAL_REVISED_3MONTH_CIQ" hidden="1">"c16638"</definedName>
    <definedName name="IQ_EPS_EST_TOTAL_REVISED_MONTH" hidden="1">"c16306"</definedName>
    <definedName name="IQ_EPS_EST_TOTAL_REVISED_MONTH_CIQ" hidden="1">"c16630"</definedName>
    <definedName name="IQ_EPS_EST_UP_2MONTH" hidden="1">"c16308"</definedName>
    <definedName name="IQ_EPS_EST_UP_2MONTH_CIQ" hidden="1">"c16632"</definedName>
    <definedName name="IQ_EPS_EST_UP_3MONTH" hidden="1">"c16312"</definedName>
    <definedName name="IQ_EPS_EST_UP_3MONTH_CIQ" hidden="1">"c16636"</definedName>
    <definedName name="IQ_EPS_EST_UP_MONTH" hidden="1">"c16304"</definedName>
    <definedName name="IQ_EPS_EST_UP_MONTH_CIQ" hidden="1">"c16628"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ROWTH_GUIDANCE" hidden="1">"c13495"</definedName>
    <definedName name="IQ_EPS_GROWTH_HIGH_GUIDANCE" hidden="1">"c13496"</definedName>
    <definedName name="IQ_EPS_GROWTH_LOW_GUIDANCE" hidden="1">"c13497"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3MONTH" hidden="1">"c16469"</definedName>
    <definedName name="IQ_EPS_GW_EST_DOWN_3MONTH_CIQ" hidden="1">"c16757"</definedName>
    <definedName name="IQ_EPS_GW_EST_DOWN_MONTH" hidden="1">"c16461"</definedName>
    <definedName name="IQ_EPS_GW_EST_DOWN_MONTH_CIQ" hidden="1">"c16749"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3MONTH" hidden="1">"c16467"</definedName>
    <definedName name="IQ_EPS_GW_EST_NUM_ANALYSTS_3MONTH_CIQ" hidden="1">"c16755"</definedName>
    <definedName name="IQ_EPS_GW_EST_NUM_ANALYSTS_MONTH" hidden="1">"c16459"</definedName>
    <definedName name="IQ_EPS_GW_EST_NUM_ANALYSTS_MONTH_CIQ" hidden="1">"c16747"</definedName>
    <definedName name="IQ_EPS_GW_EST_TOTAL_REVISED_2MONTH" hidden="1">"c16466"</definedName>
    <definedName name="IQ_EPS_GW_EST_TOTAL_REVISED_2MONTH_CIQ" hidden="1">"c16754"</definedName>
    <definedName name="IQ_EPS_GW_EST_TOTAL_REVISED_3MONTH" hidden="1">"c16470"</definedName>
    <definedName name="IQ_EPS_GW_EST_TOTAL_REVISED_3MONTH_CIQ" hidden="1">"c16758"</definedName>
    <definedName name="IQ_EPS_GW_EST_TOTAL_REVISED_MONTH" hidden="1">"c16462"</definedName>
    <definedName name="IQ_EPS_GW_EST_TOTAL_REVISED_MONTH_CIQ" hidden="1">"c16750"</definedName>
    <definedName name="IQ_EPS_GW_EST_UP_2MONTH" hidden="1">"c16464"</definedName>
    <definedName name="IQ_EPS_GW_EST_UP_2MONTH_CIQ" hidden="1">"c16752"</definedName>
    <definedName name="IQ_EPS_GW_EST_UP_3MONTH" hidden="1">"c16468"</definedName>
    <definedName name="IQ_EPS_GW_EST_UP_3MONTH_CIQ" hidden="1">"c16756"</definedName>
    <definedName name="IQ_EPS_GW_EST_UP_MONTH" hidden="1">"c16460"</definedName>
    <definedName name="IQ_EPS_GW_EST_UP_MONTH_CIQ" hidden="1">"c16748"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3MONTH" hidden="1">"c16481"</definedName>
    <definedName name="IQ_EPS_REPORTED_EST_DOWN_3MONTH_CIQ" hidden="1">"c16769"</definedName>
    <definedName name="IQ_EPS_REPORTED_EST_DOWN_MONTH" hidden="1">"c16473"</definedName>
    <definedName name="IQ_EPS_REPORTED_EST_DOWN_MONTH_CIQ" hidden="1">"c16761"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3MONTH" hidden="1">"c16479"</definedName>
    <definedName name="IQ_EPS_REPORTED_EST_NUM_ANALYSTS_3MONTH_CIQ" hidden="1">"c16767"</definedName>
    <definedName name="IQ_EPS_REPORTED_EST_NUM_ANALYSTS_MONTH" hidden="1">"c16471"</definedName>
    <definedName name="IQ_EPS_REPORTED_EST_NUM_ANALYSTS_MONTH_CIQ" hidden="1">"c16759"</definedName>
    <definedName name="IQ_EPS_REPORTED_EST_TOTAL_REVISED_2MONTH" hidden="1">"c16478"</definedName>
    <definedName name="IQ_EPS_REPORTED_EST_TOTAL_REVISED_2MONTH_CIQ" hidden="1">"c16766"</definedName>
    <definedName name="IQ_EPS_REPORTED_EST_TOTAL_REVISED_3MONTH" hidden="1">"c16482"</definedName>
    <definedName name="IQ_EPS_REPORTED_EST_TOTAL_REVISED_3MONTH_CIQ" hidden="1">"c16770"</definedName>
    <definedName name="IQ_EPS_REPORTED_EST_TOTAL_REVISED_MONTH" hidden="1">"c16474"</definedName>
    <definedName name="IQ_EPS_REPORTED_EST_TOTAL_REVISED_MONTH_CIQ" hidden="1">"c16762"</definedName>
    <definedName name="IQ_EPS_REPORTED_EST_UP_2MONTH" hidden="1">"c16476"</definedName>
    <definedName name="IQ_EPS_REPORTED_EST_UP_2MONTH_CIQ" hidden="1">"c16764"</definedName>
    <definedName name="IQ_EPS_REPORTED_EST_UP_3MONTH" hidden="1">"c16480"</definedName>
    <definedName name="IQ_EPS_REPORTED_EST_UP_3MONTH_CIQ" hidden="1">"c16768"</definedName>
    <definedName name="IQ_EPS_REPORTED_EST_UP_MONTH" hidden="1">"c16472"</definedName>
    <definedName name="IQ_EPS_REPORTED_EST_UP_MONTH_CIQ" hidden="1">"c16760"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HIGH_EST" hidden="1">"c4382"</definedName>
    <definedName name="IQ_EPS_SBC_GW_HIGH_EST_CIQ" hidden="1">"c4907"</definedName>
    <definedName name="IQ_EPS_SBC_GW_LOW_EST" hidden="1">"c4383"</definedName>
    <definedName name="IQ_EPS_SBC_GW_LOW_EST_CIQ" hidden="1">"c4908"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LOW_EST" hidden="1">"c4389"</definedName>
    <definedName name="IQ_EPS_SBC_LOW_EST_CIQ" hidden="1">"c4914"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KPRICE" hidden="1">"c17798"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BIDPRICE" hidden="1">"c17797"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INV_NOT_CARRIED_FV_ADJUSTED_NCOS_THRIFT" hidden="1">"c25226"</definedName>
    <definedName name="IQ_EQUITY_INV_NOT_CARRIED_FV_SVA_PROVISIONS_TRANSFERS_FROM_GVA_THRIFT" hidden="1">"c25195"</definedName>
    <definedName name="IQ_EQUITY_INV_NOT_SUBJECT_SFAS_NO115_GVA_CHARGE_OFFS_THRIFT" hidden="1">"c25141"</definedName>
    <definedName name="IQ_EQUITY_INV_NOT_SUBJECT_SFAS_NO115_GVA_RECOVERIES_THRIFT" hidden="1">"c25164"</definedName>
    <definedName name="IQ_EQUITY_LIST" hidden="1">"c15158"</definedName>
    <definedName name="IQ_EQUITY_METHOD" hidden="1">"c404"</definedName>
    <definedName name="IQ_EQUITY_MIDPRICE" hidden="1">"c17799"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FV_THRIFT" hidden="1">"c24823"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CROWS_THRIFT" hidden="1">"c24897"</definedName>
    <definedName name="IQ_ESOP_DEBT" hidden="1">"c1597"</definedName>
    <definedName name="IQ_ESOP_DEBT_GUARANTEED_FFIEC" hidden="1">"c12971"</definedName>
    <definedName name="IQ_ESOP_OVER_TOTAL" hidden="1">"c24734"</definedName>
    <definedName name="IQ_EST_ACT_AFFO_PER_SHARE" hidden="1">"c18250"</definedName>
    <definedName name="IQ_EST_ACT_AFFO_PER_SHARE_CIQ" hidden="1">"c18256"</definedName>
    <definedName name="IQ_EST_ACT_BV" hidden="1">"c5630"</definedName>
    <definedName name="IQ_EST_ACT_BV_CIQ" hidden="1">"c4743"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EPS_CIQ" hidden="1">"c18249"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A" hidden="1">"c18253"</definedName>
    <definedName name="IQ_EST_ACT_DA_CIQ" hidden="1">"c18259"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FFECTIVE_TAX" hidden="1">"c18251"</definedName>
    <definedName name="IQ_EST_ACT_EFFECTIVE_TAX_CIQ" hidden="1">"c18257"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CF" hidden="1">"c18255"</definedName>
    <definedName name="IQ_EST_ACT_FCF_CIQ" hidden="1">"c18261"</definedName>
    <definedName name="IQ_EST_ACT_FFO" hidden="1">"c4407"</definedName>
    <definedName name="IQ_EST_ACT_FFO_ADJ" hidden="1">"c4406"</definedName>
    <definedName name="IQ_EST_ACT_FFO_ADJ_CIQ" hidden="1">"c4931"</definedName>
    <definedName name="IQ_EST_ACT_FFO_CIQ" hidden="1">"c4932"</definedName>
    <definedName name="IQ_EST_ACT_FFO_SHARE" hidden="1">"c1666"</definedName>
    <definedName name="IQ_EST_ACT_FFO_SHARE_CIQ" hidden="1">"c3674"</definedName>
    <definedName name="IQ_EST_ACT_GROSS_MARGIN" hidden="1">"c5553"</definedName>
    <definedName name="IQ_EST_ACT_GROSS_MARGIN_CIQ" hidden="1">"c18248"</definedName>
    <definedName name="IQ_EST_ACT_INTEREST_EXP" hidden="1">"c18252"</definedName>
    <definedName name="IQ_EST_ACT_INTEREST_EXP_CIQ" hidden="1">"c18258"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CIQ" hidden="1">"c18247"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CIQ" hidden="1">"c3834"</definedName>
    <definedName name="IQ_EST_ACT_RETURN_EQUITY" hidden="1">"c3548"</definedName>
    <definedName name="IQ_EST_ACT_RETURN_EQUITY_CIQ" hidden="1">"c3827"</definedName>
    <definedName name="IQ_EST_ACT_REV" hidden="1">"c2113"</definedName>
    <definedName name="IQ_EST_ACT_REV_CIQ" hidden="1">"c3666"</definedName>
    <definedName name="IQ_EST_ACT_SAME_STORE" hidden="1">"c18254"</definedName>
    <definedName name="IQ_EST_ACT_SAME_STORE_CIQ" hidden="1">"c18260"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"c4444"</definedName>
    <definedName name="IQ_EST_FFO_DIFF_CIQ" hidden="1">"c4969"</definedName>
    <definedName name="IQ_EST_FFO_GROWTH_1YR" hidden="1">"c4425"</definedName>
    <definedName name="IQ_EST_FFO_GROWTH_1YR_CIQ" hidden="1">"c4950"</definedName>
    <definedName name="IQ_EST_FFO_GROWTH_2YR" hidden="1">"c4426"</definedName>
    <definedName name="IQ_EST_FFO_GROWTH_2YR_CIQ" hidden="1">"c4951"</definedName>
    <definedName name="IQ_EST_FFO_GROWTH_Q_1YR" hidden="1">"c4427"</definedName>
    <definedName name="IQ_EST_FFO_GROWTH_Q_1YR_CIQ" hidden="1">"c4952"</definedName>
    <definedName name="IQ_EST_FFO_SEQ_GROWTH_Q" hidden="1">"c4428"</definedName>
    <definedName name="IQ_EST_FFO_SEQ_GROWTH_Q_CIQ" hidden="1">"c4953"</definedName>
    <definedName name="IQ_EST_FFO_SHARE_DIFF" hidden="1">"c1869"</definedName>
    <definedName name="IQ_EST_FFO_SHARE_DIFF_CIQ" hidden="1">"c3721"</definedName>
    <definedName name="IQ_EST_FFO_SHARE_GROWTH_1YR" hidden="1">"c1770"</definedName>
    <definedName name="IQ_EST_FFO_SHARE_GROWTH_1YR_CIQ" hidden="1">"c3705"</definedName>
    <definedName name="IQ_EST_FFO_SHARE_GROWTH_2YR" hidden="1">"c1771"</definedName>
    <definedName name="IQ_EST_FFO_SHARE_GROWTH_2YR_CIQ" hidden="1">"c3706"</definedName>
    <definedName name="IQ_EST_FFO_SHARE_GROWTH_Q_1YR" hidden="1">"c1772"</definedName>
    <definedName name="IQ_EST_FFO_SHARE_GROWTH_Q_1YR_CIQ" hidden="1">"c3707"</definedName>
    <definedName name="IQ_EST_FFO_SHARE_SEQ_GROWTH_Q" hidden="1">"c1773"</definedName>
    <definedName name="IQ_EST_FFO_SHARE_SEQ_GROWTH_Q_CIQ" hidden="1">"c3708"</definedName>
    <definedName name="IQ_EST_FFO_SHARE_SURPRISE_PERCENT" hidden="1">"c1870"</definedName>
    <definedName name="IQ_EST_FFO_SHARE_SURPRISE_PERCENT_CIQ" hidden="1">"c3722"</definedName>
    <definedName name="IQ_EST_FFO_SURPRISE_PERCENT" hidden="1">"c4453"</definedName>
    <definedName name="IQ_EST_FFO_SURPRISE_PERCENT_CIQ" hidden="1">"c4982"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GW_DIFF" hidden="1">"c1887"</definedName>
    <definedName name="IQ_EST_NI_GW_DIFF_CIQ" hidden="1">"c4757"</definedName>
    <definedName name="IQ_EST_NI_GW_SURPRISE_PERCENT" hidden="1">"c1888"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ESS_ALLOWANCE_LL_LOSSES_THRIFT" hidden="1">"c25078"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IRATION_DATE" hidden="1">"c13930"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_USD" hidden="1">"c20650"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CM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AVG_ASSETS_THRIFT" hidden="1">"c25659"</definedName>
    <definedName name="IQ_EXTRAORDINARY_ITEMS_FFIEC" hidden="1">"c13033"</definedName>
    <definedName name="IQ_EXTRAORDINARY_ITEMS_THRIFT" hidden="1">"c24797"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CF_ACT_OR_EST" hidden="1">"c18270"</definedName>
    <definedName name="IQ_FCF_ACT_OR_EST_CIQ" hidden="1">"c18276"</definedName>
    <definedName name="IQ_FCF_EST" hidden="1">"c18118"</definedName>
    <definedName name="IQ_FCF_EST_CIQ" hidden="1">"c18186"</definedName>
    <definedName name="IQ_FCF_EST_NOTE" hidden="1">"c18239"</definedName>
    <definedName name="IQ_FCF_EST_NOTE_CIQ" hidden="1">"c18246"</definedName>
    <definedName name="IQ_FCF_GUIDANCE" hidden="1">"c18415"</definedName>
    <definedName name="IQ_FCF_HIGH_EST" hidden="1">"c18138"</definedName>
    <definedName name="IQ_FCF_HIGH_EST_CIQ" hidden="1">"c18200"</definedName>
    <definedName name="IQ_FCF_HIGH_GUIDANCE" hidden="1">"c18416"</definedName>
    <definedName name="IQ_FCF_LOW_EST" hidden="1">"c18148"</definedName>
    <definedName name="IQ_FCF_LOW_EST_CIQ" hidden="1">"c18207"</definedName>
    <definedName name="IQ_FCF_LOW_GUIDANCE" hidden="1">"c18417"</definedName>
    <definedName name="IQ_FCF_MEDIAN_EST" hidden="1">"c18128"</definedName>
    <definedName name="IQ_FCF_MEDIAN_EST_CIQ" hidden="1">"c18193"</definedName>
    <definedName name="IQ_FCF_NUM_EST" hidden="1">"c18168"</definedName>
    <definedName name="IQ_FCF_NUM_EST_CIQ" hidden="1">"c18221"</definedName>
    <definedName name="IQ_FCF_STDDEV_EST" hidden="1">"c18158"</definedName>
    <definedName name="IQ_FCF_STDDEV_EST_CIQ" hidden="1">"c18214"</definedName>
    <definedName name="IQ_FDI_INFLOWS" hidden="1">"c20651"</definedName>
    <definedName name="IQ_FDI_NET" hidden="1">"c20652"</definedName>
    <definedName name="IQ_FDI_OUTFLOWS" hidden="1">"c20653"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PURCHASED_SEC_SOLD_REPURCHASE_THRIFT" hidden="1">"c24901"</definedName>
    <definedName name="IQ_FED_FUND_SOLD_SEC_PURCHASED_RESELL_FFIEC" hidden="1">"c15488"</definedName>
    <definedName name="IQ_FED_FUND_SOLD_SEC_PURCHASED_RESELL_THRIFT" hidden="1">"c24821"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PURCHASED_REPOS_TOTAL_ASSETS_THRIFT" hidden="1">"c25702"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ERAL_FUNDS_PURCHASED_SEC_SOLD_UNDER_AGREEMENTS_REPURCHASE_AMOUNTS_NETTED_THRIFT" hidden="1">"c25528"</definedName>
    <definedName name="IQ_FEDERAL_FUNDS_PURCHASED_SEC_SOLD_UNDER_AGREEMENTS_REPURCHASE_LEVEL_1_THRIFT" hidden="1">"c25524"</definedName>
    <definedName name="IQ_FEDERAL_FUNDS_PURCHASED_SEC_SOLD_UNDER_AGREEMENTS_REPURCHASE_LEVEL_2_THRIFT" hidden="1">"c25525"</definedName>
    <definedName name="IQ_FEDERAL_FUNDS_PURCHASED_SEC_SOLD_UNDER_AGREEMENTS_REPURCHASE_LEVEL_3_THRIFT" hidden="1">"c25526"</definedName>
    <definedName name="IQ_FEDERAL_FUNDS_PURCHASED_SEC_SOLD_UNDER_AGREEMENTS_REPURCHASE_TOTAL_AFTER_NETTING_THRIFT" hidden="1">"c25529"</definedName>
    <definedName name="IQ_FEDERAL_FUNDS_PURCHASED_SEC_SOLD_UNDER_AGREEMENTS_REPURCHASE_TOTAL_BEFORE_NETTING_THRIFT" hidden="1">"c25527"</definedName>
    <definedName name="IQ_FEDERAL_FUNDS_SOLD_SEC_PURCHASED_UNDER_AGREEMENTS_RESELL_AMOUNTS_NETTED_THRIFT" hidden="1">"c25480"</definedName>
    <definedName name="IQ_FEDERAL_FUNDS_SOLD_SEC_PURCHASED_UNDER_AGREEMENTS_RESELL_LEVEL_1_THRIFT" hidden="1">"c25476"</definedName>
    <definedName name="IQ_FEDERAL_FUNDS_SOLD_SEC_PURCHASED_UNDER_AGREEMENTS_RESELL_LEVEL_2_THRIFT" hidden="1">"c25477"</definedName>
    <definedName name="IQ_FEDERAL_FUNDS_SOLD_SEC_PURCHASED_UNDER_AGREEMENTS_RESELL_LEVEL_3_THRIFT" hidden="1">"c25478"</definedName>
    <definedName name="IQ_FEDERAL_FUNDS_SOLD_SEC_PURCHASED_UNDER_AGREEMENTS_RESELL_TOTAL_AFTER_NETTING_THRIFT" hidden="1">"c25481"</definedName>
    <definedName name="IQ_FEDERAL_FUNDS_SOLD_SEC_PURCHASED_UNDER_AGREEMENTS_RESELL_TOTAL_BEFORE_NETTING_THRIFT" hidden="1">"c25479"</definedName>
    <definedName name="IQ_FEDERAL_INC_TAXES_THRIFT" hidden="1">"c24816"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_INCOME_COMM_LOANS_THRIFT" hidden="1">"c24751"</definedName>
    <definedName name="IQ_FEE_INCOME_CONSUMER_LOANS_THRIFT" hidden="1">"c24752"</definedName>
    <definedName name="IQ_FEE_INCOME_MORTGAGE_LOANS_THRIFT" hidden="1">"c24750"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"c4446"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REIT_EST" hidden="1">"c26918"</definedName>
    <definedName name="IQ_FFO_ADJ_REIT_EST_CIQ" hidden="1">"c4959"</definedName>
    <definedName name="IQ_FFO_ADJ_REIT_EST_DOWN_2MONTH_CIQ" hidden="1">"c24662"</definedName>
    <definedName name="IQ_FFO_ADJ_REIT_EST_DOWN_3MONTH_CIQ" hidden="1">"c24666"</definedName>
    <definedName name="IQ_FFO_ADJ_REIT_EST_DOWN_MONTH_CIQ" hidden="1">"c24658"</definedName>
    <definedName name="IQ_FFO_ADJ_REIT_EST_NOTE_CIQ" hidden="1">"c24649"</definedName>
    <definedName name="IQ_FFO_ADJ_REIT_EST_NUM_ANALYSTS_2MONTH_CIQ" hidden="1">"c24660"</definedName>
    <definedName name="IQ_FFO_ADJ_REIT_EST_NUM_ANALYSTS_3MONTH_CIQ" hidden="1">"c24664"</definedName>
    <definedName name="IQ_FFO_ADJ_REIT_EST_NUM_ANALYSTS_MONTH_CIQ" hidden="1">"c24656"</definedName>
    <definedName name="IQ_FFO_ADJ_REIT_EST_TOTAL_REVISED_2MONTH_CIQ" hidden="1">"c24663"</definedName>
    <definedName name="IQ_FFO_ADJ_REIT_EST_TOTAL_REVISED_3MONTH_CIQ" hidden="1">"c24667"</definedName>
    <definedName name="IQ_FFO_ADJ_REIT_EST_TOTAL_REVISED_MONTH_CIQ" hidden="1">"c24659"</definedName>
    <definedName name="IQ_FFO_ADJ_REIT_EST_UP_2MONTH_CIQ" hidden="1">"c24661"</definedName>
    <definedName name="IQ_FFO_ADJ_REIT_EST_UP_3MONTH_CIQ" hidden="1">"c24665"</definedName>
    <definedName name="IQ_FFO_ADJ_REIT_EST_UP_MONTH_CIQ" hidden="1">"c24657"</definedName>
    <definedName name="IQ_FFO_ADJ_REIT_HIGH_EST" hidden="1">"c26919"</definedName>
    <definedName name="IQ_FFO_ADJ_REIT_HIGH_EST_CIQ" hidden="1">"c4962"</definedName>
    <definedName name="IQ_FFO_ADJ_REIT_LOW_EST" hidden="1">"c26920"</definedName>
    <definedName name="IQ_FFO_ADJ_REIT_LOW_EST_CIQ" hidden="1">"c4963"</definedName>
    <definedName name="IQ_FFO_ADJ_REIT_MEDIAN_EST" hidden="1">"c26921"</definedName>
    <definedName name="IQ_FFO_ADJ_REIT_MEDIAN_EST_CIQ" hidden="1">"c4964"</definedName>
    <definedName name="IQ_FFO_ADJ_REIT_NUM_EST" hidden="1">"c26922"</definedName>
    <definedName name="IQ_FFO_ADJ_REIT_NUM_EST_CIQ" hidden="1">"c4965"</definedName>
    <definedName name="IQ_FFO_ADJ_REIT_STDDEV_EST" hidden="1">"c26923"</definedName>
    <definedName name="IQ_FFO_ADJ_REIT_STDDEV_EST_CIQ" hidden="1">"c4966"</definedName>
    <definedName name="IQ_FFO_ADJ_STDDEV_EST" hidden="1">"c4441"</definedName>
    <definedName name="IQ_FFO_DILUTED" hidden="1">"c16186"</definedName>
    <definedName name="IQ_FFO_EST" hidden="1">"c4445"</definedName>
    <definedName name="IQ_FFO_GUIDANCE" hidden="1">"c4443"</definedName>
    <definedName name="IQ_FFO_HIGH_EST" hidden="1">"c4448"</definedName>
    <definedName name="IQ_FFO_HIGH_GUIDANCE" hidden="1">"c4184"</definedName>
    <definedName name="IQ_FFO_LOW_EST" hidden="1">"c4449"</definedName>
    <definedName name="IQ_FFO_LOW_GUIDANCE" hidden="1">"c4224"</definedName>
    <definedName name="IQ_FFO_MEDIAN_EST" hidden="1">"c4450"</definedName>
    <definedName name="IQ_FFO_NUM_EST" hidden="1">"c4451"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REIT_EST" hidden="1">"c26924"</definedName>
    <definedName name="IQ_FFO_REIT_EST_CIQ" hidden="1">"c4970"</definedName>
    <definedName name="IQ_FFO_REIT_EST_DOWN_2MONTH_CIQ" hidden="1">"c24643"</definedName>
    <definedName name="IQ_FFO_REIT_EST_DOWN_3MONTH_CIQ" hidden="1">"c24647"</definedName>
    <definedName name="IQ_FFO_REIT_EST_DOWN_MONTH_CIQ" hidden="1">"c24639"</definedName>
    <definedName name="IQ_FFO_REIT_EST_NOTE_CIQ" hidden="1">"c24630"</definedName>
    <definedName name="IQ_FFO_REIT_EST_NUM_ANALYSTS_2MONTH_CIQ" hidden="1">"c24641"</definedName>
    <definedName name="IQ_FFO_REIT_EST_NUM_ANALYSTS_3MONTH_CIQ" hidden="1">"c24645"</definedName>
    <definedName name="IQ_FFO_REIT_EST_NUM_ANALYSTS_MONTH_CIQ" hidden="1">"c24637"</definedName>
    <definedName name="IQ_FFO_REIT_EST_TOTAL_REVISED_2MONTH_CIQ" hidden="1">"c24644"</definedName>
    <definedName name="IQ_FFO_REIT_EST_TOTAL_REVISED_3MONTH_CIQ" hidden="1">"c24648"</definedName>
    <definedName name="IQ_FFO_REIT_EST_TOTAL_REVISED_MONTH_CIQ" hidden="1">"c24640"</definedName>
    <definedName name="IQ_FFO_REIT_EST_UP_2MONTH_CIQ" hidden="1">"c24642"</definedName>
    <definedName name="IQ_FFO_REIT_EST_UP_3MONTH_CIQ" hidden="1">"c24646"</definedName>
    <definedName name="IQ_FFO_REIT_EST_UP_MONTH_CIQ" hidden="1">"c24638"</definedName>
    <definedName name="IQ_FFO_REIT_HIGH_EST" hidden="1">"c26925"</definedName>
    <definedName name="IQ_FFO_REIT_HIGH_EST_CIQ" hidden="1">"c4977"</definedName>
    <definedName name="IQ_FFO_REIT_LOW_EST" hidden="1">"c26926"</definedName>
    <definedName name="IQ_FFO_REIT_LOW_EST_CIQ" hidden="1">"c4978"</definedName>
    <definedName name="IQ_FFO_REIT_MEDIAN_EST" hidden="1">"c26927"</definedName>
    <definedName name="IQ_FFO_REIT_MEDIAN_EST_CIQ" hidden="1">"c4979"</definedName>
    <definedName name="IQ_FFO_REIT_NUM_EST" hidden="1">"c26928"</definedName>
    <definedName name="IQ_FFO_REIT_NUM_EST_CIQ" hidden="1">"c4980"</definedName>
    <definedName name="IQ_FFO_REIT_STDDEV_EST" hidden="1">"c26929"</definedName>
    <definedName name="IQ_FFO_REIT_STDDEV_EST_CIQ" hidden="1">"c4981"</definedName>
    <definedName name="IQ_FFO_SHARE_ACT_OR_EST" hidden="1">"c2216"</definedName>
    <definedName name="IQ_FFO_SHARE_ACT_OR_EST_CIQ" hidden="1">"c4971"</definedName>
    <definedName name="IQ_FFO_SHARE_EST" hidden="1">"c418"</definedName>
    <definedName name="IQ_FFO_SHARE_EST_CIQ" hidden="1">"c3668"</definedName>
    <definedName name="IQ_FFO_SHARE_EST_DOWN_2MONTH" hidden="1">"c16585"</definedName>
    <definedName name="IQ_FFO_SHARE_EST_DOWN_2MONTH_CIQ" hidden="1">"c16849"</definedName>
    <definedName name="IQ_FFO_SHARE_EST_DOWN_3MONTH" hidden="1">"c16589"</definedName>
    <definedName name="IQ_FFO_SHARE_EST_DOWN_3MONTH_CIQ" hidden="1">"c16853"</definedName>
    <definedName name="IQ_FFO_SHARE_EST_DOWN_MONTH" hidden="1">"c16581"</definedName>
    <definedName name="IQ_FFO_SHARE_EST_DOWN_MONTH_CIQ" hidden="1">"c16845"</definedName>
    <definedName name="IQ_FFO_SHARE_EST_NUM_ANALYSTS_2MONTH" hidden="1">"c16583"</definedName>
    <definedName name="IQ_FFO_SHARE_EST_NUM_ANALYSTS_2MONTH_CIQ" hidden="1">"c16847"</definedName>
    <definedName name="IQ_FFO_SHARE_EST_NUM_ANALYSTS_3MONTH" hidden="1">"c16587"</definedName>
    <definedName name="IQ_FFO_SHARE_EST_NUM_ANALYSTS_3MONTH_CIQ" hidden="1">"c16851"</definedName>
    <definedName name="IQ_FFO_SHARE_EST_NUM_ANALYSTS_MONTH" hidden="1">"c16579"</definedName>
    <definedName name="IQ_FFO_SHARE_EST_NUM_ANALYSTS_MONTH_CIQ" hidden="1">"c16843"</definedName>
    <definedName name="IQ_FFO_SHARE_EST_TOTAL_REVISED_2MONTH" hidden="1">"c16586"</definedName>
    <definedName name="IQ_FFO_SHARE_EST_TOTAL_REVISED_2MONTH_CIQ" hidden="1">"c16850"</definedName>
    <definedName name="IQ_FFO_SHARE_EST_TOTAL_REVISED_3MONTH" hidden="1">"c16590"</definedName>
    <definedName name="IQ_FFO_SHARE_EST_TOTAL_REVISED_3MONTH_CIQ" hidden="1">"c16854"</definedName>
    <definedName name="IQ_FFO_SHARE_EST_TOTAL_REVISED_MONTH" hidden="1">"c16582"</definedName>
    <definedName name="IQ_FFO_SHARE_EST_TOTAL_REVISED_MONTH_CIQ" hidden="1">"c16846"</definedName>
    <definedName name="IQ_FFO_SHARE_EST_UP_2MONTH" hidden="1">"c16584"</definedName>
    <definedName name="IQ_FFO_SHARE_EST_UP_2MONTH_CIQ" hidden="1">"c16848"</definedName>
    <definedName name="IQ_FFO_SHARE_EST_UP_3MONTH" hidden="1">"c16588"</definedName>
    <definedName name="IQ_FFO_SHARE_EST_UP_3MONTH_CIQ" hidden="1">"c16852"</definedName>
    <definedName name="IQ_FFO_SHARE_EST_UP_MONTH" hidden="1">"c16580"</definedName>
    <definedName name="IQ_FFO_SHARE_EST_UP_MONTH_CIQ" hidden="1">"c16844"</definedName>
    <definedName name="IQ_FFO_SHARE_GUIDANCE" hidden="1">"c4447"</definedName>
    <definedName name="IQ_FFO_SHARE_HIGH_EST" hidden="1">"c419"</definedName>
    <definedName name="IQ_FFO_SHARE_HIGH_EST_CIQ" hidden="1">"c3670"</definedName>
    <definedName name="IQ_FFO_SHARE_HIGH_GUIDANCE" hidden="1">"c4203"</definedName>
    <definedName name="IQ_FFO_SHARE_LOW_EST" hidden="1">"c420"</definedName>
    <definedName name="IQ_FFO_SHARE_LOW_EST_CIQ" hidden="1">"c3671"</definedName>
    <definedName name="IQ_FFO_SHARE_LOW_GUIDANCE" hidden="1">"c4243"</definedName>
    <definedName name="IQ_FFO_SHARE_MEDIAN_EST" hidden="1">"c1665"</definedName>
    <definedName name="IQ_FFO_SHARE_MEDIAN_EST_CIQ" hidden="1">"c3669"</definedName>
    <definedName name="IQ_FFO_SHARE_NUM_EST" hidden="1">"c421"</definedName>
    <definedName name="IQ_FFO_SHARE_NUM_EST_CIQ" hidden="1">"c3672"</definedName>
    <definedName name="IQ_FFO_SHARE_STDDEV_EST" hidden="1">"c422"</definedName>
    <definedName name="IQ_FFO_SHARE_STDDEV_EST_CIQ" hidden="1">"c3673"</definedName>
    <definedName name="IQ_FFO_SHARES_BASIC" hidden="1">"c16185"</definedName>
    <definedName name="IQ_FFO_SHARES_DILUTED" hidden="1">"c16187"</definedName>
    <definedName name="IQ_FFO_STDDEV_EST" hidden="1">"c4452"</definedName>
    <definedName name="IQ_FFO_TOTAL_REVENUE" hidden="1">"c16060"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HLB_STOCK_NOT_CARRIED_FV_THRIFT" hidden="1">"c24880"</definedName>
    <definedName name="IQ_FIDUCIARY_ACTIVITIES_INCOME_ADJUSTED_OPERATING_INCOME_THRIFT" hidden="1">"c25689"</definedName>
    <definedName name="IQ_FIDUCIARY_INCOME_OPERATING_INC_FFIEC" hidden="1">"c13383"</definedName>
    <definedName name="IQ_FIDUCIARY_MANAGED_ASSETS_THRIFT" hidden="1">"c25438"</definedName>
    <definedName name="IQ_FIDUCIARY_RELATED_SERVICES_EXP_THRIFT" hidden="1">"c24812"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MINORITY_INT_REDEEM" hidden="1">"c25788"</definedName>
    <definedName name="IQ_FIN_DIV_MINORITY_INTEREST" hidden="1">"c25790"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_UNUSED_FFIEC" hidden="1">"c25860"</definedName>
    <definedName name="IQ_FIN_INSTANCE_ID" hidden="1">"c13921"</definedName>
    <definedName name="IQ_FIN_PERIOD_ID" hidden="1">"c13920"</definedName>
    <definedName name="IQ_FINANCIAL_ASSETS_CARRIED_FV_THROUGH_EARNINGS_THRIFT" hidden="1">"c24931"</definedName>
    <definedName name="IQ_FINANCIAL_ASSETS_HELD_TRADING_PURPOSES_THRIFT" hidden="1">"c24930"</definedName>
    <definedName name="IQ_FINANCIAL_LIABILITIES_CARRIED_FV_THROUGH_EARNINGS_THRIFT" hidden="1">"c24932"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BALANCE_PCT_GDP" hidden="1">"c20654"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SCAL_YEAR_END_THRIFT" hidden="1">"c25020"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IXED_RATE_DEBT" hidden="1">"c17894"</definedName>
    <definedName name="IQ_FIXED_RATE_DEBT_PCT" hidden="1">"c18008"</definedName>
    <definedName name="IQ_FLOAT" hidden="1">"c17421"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"c24735"</definedName>
    <definedName name="IQ_FOUNDATIONS_ENDOWMENT_ACCOUNTS_MANAGED_ASSETS_THRIFT" hidden="1">"c25354"</definedName>
    <definedName name="IQ_FOUNDATIONS_ENDOWMENT_ACCOUNTS_NONMANAGED_ASSETS_THRIFT" hidden="1">"c25375"</definedName>
    <definedName name="IQ_FOUNDATIONS_ENDOWMENT_ACCOUNTS_NUMBER_MANAGED_ACCOUNTS_THRIFT" hidden="1">"c25365"</definedName>
    <definedName name="IQ_FOUNDATIONS_ENDOWMENT_ACCOUNTS_NUMBER_NONMANAGED_ACCOUNTS_THRIFT" hidden="1">"c25387"</definedName>
    <definedName name="IQ_FOUNDATIONS_ENDOWMENTS_INC_THRIFT" hidden="1">"c24807"</definedName>
    <definedName name="IQ_FQ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BROKERED_TIME_DEPOSITS_THRIFT" hidden="1">"c25005"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CONTRACT_LIST" hidden="1">"c17682"</definedName>
    <definedName name="IQ_FUTURES_NAME" hidden="1">"c13936"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X_RATE" hidden="1">"c20655"</definedName>
    <definedName name="IQ_FX_RATE_FC" hidden="1">"c20656"</definedName>
    <definedName name="IQ_FX_RESERVES" hidden="1">"c20657"</definedName>
    <definedName name="IQ_FX_RESERVES_PCT_GDP" hidden="1">"c20658"</definedName>
    <definedName name="IQ_FX_RESERVES_PCT_GDP_FC" hidden="1">"c20659"</definedName>
    <definedName name="IQ_FY">1000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CF" hidden="1">"c455"</definedName>
    <definedName name="IQ_GAIN_ASSETS_CF_BNK" hidden="1">"c456"</definedName>
    <definedName name="IQ_GAIN_ASSETS_CF_CM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CM" hidden="1">"c454"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CM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CF" hidden="1">"c480"</definedName>
    <definedName name="IQ_GAIN_INVEST_CF_BNK" hidden="1">"c481"</definedName>
    <definedName name="IQ_GAIN_INVEST_CF_CM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CM" hidden="1">"c1464"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CM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BARGAIN_PURCHASES_FFIEC" hidden="1">"c25844"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_AVAILABLE_SALE_AVG_ASSETS_THRIFT" hidden="1">"c25655"</definedName>
    <definedName name="IQ_GAINS_SEC_HELD_MATURITY_AVG_ASSETS_THRIFT" hidden="1">"c25654"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NERAL_OBLIGATIONS_STATE_LOCAL_GOVERNMENTS_ELIGIBLE_20_PCT_RISK_WEIGHT_THRIFT" hidden="1">"c25059"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INTANGIBLE_ASSETS_THRIFT" hidden="1">"c24887"</definedName>
    <definedName name="IQ_GOODWILL_NET" hidden="1">"c1380"</definedName>
    <definedName name="IQ_GOODWILL_OTHER_INTANGIBLE_ASSETS_ADJUSTED_ASSETS_THRIFT" hidden="1">"c25032"</definedName>
    <definedName name="IQ_GOODWILL_OTHER_INTANGIBLE_ASSETS_T1_THRIFT" hidden="1">"c25023"</definedName>
    <definedName name="IQ_GOODWILL_OTHER_INTANGIBLE_ASSETS_THRIFT" hidden="1">"c24890"</definedName>
    <definedName name="IQ_GOODWILL_OTHER_INTANGIBLES_EXP_THRIFT" hidden="1">"c24791"</definedName>
    <definedName name="IQ_GOVT_CAPITAL_TRANSFER_PAYMENTS" hidden="1">"c20660"</definedName>
    <definedName name="IQ_GOVT_CAPITAL_TRANSFER_RECEIPTS" hidden="1">"c20661"</definedName>
    <definedName name="IQ_GOVT_CONSUM_FIXED_CAPITAL" hidden="1">"c20663"</definedName>
    <definedName name="IQ_GOVT_CONTRIBUTIONS_SOCIAL_INSURANCE" hidden="1">"c20664"</definedName>
    <definedName name="IQ_GOVT_CURRENT_EXPENDITURES" hidden="1">"c20665"</definedName>
    <definedName name="IQ_GOVT_CURRENT_RECEIPTS" hidden="1">"c20666"</definedName>
    <definedName name="IQ_GOVT_ENTERPRISE_SURPLUS" hidden="1">"c20667"</definedName>
    <definedName name="IQ_GOVT_EXPENDITURES" hidden="1">"c20668"</definedName>
    <definedName name="IQ_GOVT_EXPENDITURES_FEDERAL" hidden="1">"c20669"</definedName>
    <definedName name="IQ_GOVT_GROSS_INVEST" hidden="1">"c20673"</definedName>
    <definedName name="IQ_GOVT_GROSS_INVEST_EQUIP" hidden="1">"c20674"</definedName>
    <definedName name="IQ_GOVT_GROSS_INVEST_FEDERAL" hidden="1">"c20676"</definedName>
    <definedName name="IQ_GOVT_GROSS_INVEST_FEDERAL_DEF_EQUIP" hidden="1">"c20679"</definedName>
    <definedName name="IQ_GOVT_GROSS_INVEST_FEDERAL_DEFENSE_STRUCTURES" hidden="1">"c20677"</definedName>
    <definedName name="IQ_GOVT_GROSS_INVEST_FEDERAL_EQUIP" hidden="1">"c20680"</definedName>
    <definedName name="IQ_GOVT_GROSS_INVEST_FEDERAL_NONDEF_EQUIP" hidden="1">"c20682"</definedName>
    <definedName name="IQ_GOVT_GROSS_INVEST_FEDERAL_NONDEFENSE_STRUCTURES" hidden="1">"c24741"</definedName>
    <definedName name="IQ_GOVT_GROSS_INVEST_FEDERAL_STRUCTURES" hidden="1">"c20683"</definedName>
    <definedName name="IQ_GOVT_GROSS_INVEST_STATE_LOCAL_EQUIP" hidden="1">"c20685"</definedName>
    <definedName name="IQ_GOVT_GROSS_INVEST_STATE_LOCAL_STRUCTURES" hidden="1">"c20686"</definedName>
    <definedName name="IQ_GOVT_GROSS_INVEST_STRUCTURES" hidden="1">"c20687"</definedName>
    <definedName name="IQ_GOVT_INTEREST_PAYMENTS" hidden="1">"c20688"</definedName>
    <definedName name="IQ_GOVT_INTEREST_PAYMENTS_PERSON" hidden="1">"c20689"</definedName>
    <definedName name="IQ_GOVT_INTEREST_PAYMENTS_WORLD" hidden="1">"c20690"</definedName>
    <definedName name="IQ_GOVT_NET_BORROWING" hidden="1">"c20691"</definedName>
    <definedName name="IQ_GOVT_NET_PURCHASE_NONPRODUCED_ASSETS" hidden="1">"c20692"</definedName>
    <definedName name="IQ_GOVT_NET_SAVING" hidden="1">"c20693"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AL_EXPENDITURES" hidden="1">"c20694"</definedName>
    <definedName name="IQ_GOVT_REAL_EXPENDITURES_FEDERAL" hidden="1">"c20695"</definedName>
    <definedName name="IQ_GOVT_REAL_GROSS_INVEST" hidden="1">"c20699"</definedName>
    <definedName name="IQ_GOVT_REAL_GROSS_INVEST_EQUIP" hidden="1">"c20700"</definedName>
    <definedName name="IQ_GOVT_REAL_GROSS_INVEST_FEDERAL" hidden="1">"c20701"</definedName>
    <definedName name="IQ_GOVT_REAL_GROSS_INVEST_FEDERAL_DEF_EQUIP" hidden="1">"c20704"</definedName>
    <definedName name="IQ_GOVT_REAL_GROSS_INVEST_FEDERAL_DEFENSE_STRUCTURES" hidden="1">"c20702"</definedName>
    <definedName name="IQ_GOVT_REAL_GROSS_INVEST_FEDERAL_EQUIP" hidden="1">"c20705"</definedName>
    <definedName name="IQ_GOVT_REAL_GROSS_INVEST_FEDERAL_NONDEF_EQUIP" hidden="1">"c20707"</definedName>
    <definedName name="IQ_GOVT_REAL_GROSS_INVEST_FEDERAL_NONDEFENSE_STRUCTURES" hidden="1">"c24742"</definedName>
    <definedName name="IQ_GOVT_REAL_GROSS_INVEST_FEDERAL_STRUCTURES" hidden="1">"c20708"</definedName>
    <definedName name="IQ_GOVT_REAL_GROSS_INVEST_STATE_LOCAL_EQUIP" hidden="1">"c20710"</definedName>
    <definedName name="IQ_GOVT_REAL_GROSS_INVEST_STATE_LOCAL_STRUCTURES" hidden="1">"c20711"</definedName>
    <definedName name="IQ_GOVT_REAL_GROSS_INVEST_STRUCTURES" hidden="1">"c20712"</definedName>
    <definedName name="IQ_GOVT_REAL_RECEIPTS_CONSUM_INVEST_RESIDUAL" hidden="1">"c20717"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ASSETS" hidden="1">"c20719"</definedName>
    <definedName name="IQ_GOVT_RECEIPTS_ASSETS_DIVIDENDS" hidden="1">"c20720"</definedName>
    <definedName name="IQ_GOVT_RECEIPTS_ASSETS_INTEREST" hidden="1">"c20721"</definedName>
    <definedName name="IQ_GOVT_RECEIPTS_ASSETS_RENT" hidden="1">"c20722"</definedName>
    <definedName name="IQ_GOVT_RECEIPTS_EXPENSITURES_OTHER" hidden="1">"c20728"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TRANSFER" hidden="1">"c20729"</definedName>
    <definedName name="IQ_GOVT_RECEIPTS_TRANSFER_BUSINESS" hidden="1">"c20730"</definedName>
    <definedName name="IQ_GOVT_RECEIPTS_TRANSFER_PERSONAL" hidden="1">"c20731"</definedName>
    <definedName name="IQ_GOVT_RECEIPTS_YOY" hidden="1">"c7317"</definedName>
    <definedName name="IQ_GOVT_RECEIPTS_YOY_FC" hidden="1">"c8197"</definedName>
    <definedName name="IQ_GOVT_SOCIAL_BENEFITS" hidden="1">"c20732"</definedName>
    <definedName name="IQ_GOVT_SOCIAL_BENEFITS_PERSONS" hidden="1">"c20733"</definedName>
    <definedName name="IQ_GOVT_SOCIAL_BENEFITS_WORLD" hidden="1">"c20734"</definedName>
    <definedName name="IQ_GOVT_SOCIAL_INSURANCE_FUNDS" hidden="1">"c20735"</definedName>
    <definedName name="IQ_GOVT_SUBSIDIES" hidden="1">"c20736"</definedName>
    <definedName name="IQ_GOVT_TAX_RECEIPTS" hidden="1">"c20737"</definedName>
    <definedName name="IQ_GOVT_TAX_RECEIPTS_CORPORATE" hidden="1">"c20738"</definedName>
    <definedName name="IQ_GOVT_TAX_RECEIPTS_CORPORATE_FED_RESERVE" hidden="1">"c20739"</definedName>
    <definedName name="IQ_GOVT_TAX_RECEIPTS_CORPORATE_OTHER" hidden="1">"c20740"</definedName>
    <definedName name="IQ_GOVT_TAX_RECEIPTS_CUSTOMS" hidden="1">"c20741"</definedName>
    <definedName name="IQ_GOVT_TAX_RECEIPTS_EXCISE" hidden="1">"c20742"</definedName>
    <definedName name="IQ_GOVT_TAX_RECEIPTS_PERSONAL" hidden="1">"c20743"</definedName>
    <definedName name="IQ_GOVT_TAX_RECEIPTS_PRODUCTION_IMPORTS" hidden="1">"c20744"</definedName>
    <definedName name="IQ_GOVT_TAX_RECEIPTS_WORLD" hidden="1">"c20745"</definedName>
    <definedName name="IQ_GOVT_TOTAL_EXPENDITURES" hidden="1">"c20746"</definedName>
    <definedName name="IQ_GOVT_TOTAL_RECEIPTS" hidden="1">"c20747"</definedName>
    <definedName name="IQ_GOVT_TRANSFER_PAYMENTS" hidden="1">"c20748"</definedName>
    <definedName name="IQ_GOVT_TRANSFER_PAYMENTS_OTHER" hidden="1">"c20749"</definedName>
    <definedName name="IQ_GOVT_TRANSFER_PAYMENTS_OTHER_STATE_LOCAL" hidden="1">"c20750"</definedName>
    <definedName name="IQ_GOVT_TRANSFER_PAYMENTS_OTHER_WORLD" hidden="1">"c20751"</definedName>
    <definedName name="IQ_GOVT_WAGE_ACCRUAL" hidden="1">"c20752"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"c17750"</definedName>
    <definedName name="IQ_GROSS_INTAN_ASSETS" hidden="1">"c17748"</definedName>
    <definedName name="IQ_GROSS_LIFE_EARNED" hidden="1">"c2737"</definedName>
    <definedName name="IQ_GROSS_LIFE_IN_FORCE" hidden="1">"c2767"</definedName>
    <definedName name="IQ_GROSS_LOAN_AVG_LOANS_THRIFT" hidden="1">"c25636"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CIQ" hidden="1">"c18263"</definedName>
    <definedName name="IQ_GROSS_MARGIN_EST" hidden="1">"c5547"</definedName>
    <definedName name="IQ_GROSS_MARGIN_EST_CIQ" hidden="1">"c18110"</definedName>
    <definedName name="IQ_GROSS_MARGIN_EST_DOWN_2MONTH" hidden="1">"c16381"</definedName>
    <definedName name="IQ_GROSS_MARGIN_EST_DOWN_3MONTH" hidden="1">"c16385"</definedName>
    <definedName name="IQ_GROSS_MARGIN_EST_DOWN_MONTH" hidden="1">"c16377"</definedName>
    <definedName name="IQ_GROSS_MARGIN_EST_NOTE_CIQ" hidden="1">"c18230"</definedName>
    <definedName name="IQ_GROSS_MARGIN_EST_NUM_ANALYSTS_2MONTH" hidden="1">"c16379"</definedName>
    <definedName name="IQ_GROSS_MARGIN_EST_NUM_ANALYSTS_3MONTH" hidden="1">"c16383"</definedName>
    <definedName name="IQ_GROSS_MARGIN_EST_NUM_ANALYSTS_MONTH" hidden="1">"c16375"</definedName>
    <definedName name="IQ_GROSS_MARGIN_EST_TOTAL_REVISED_2MONTH" hidden="1">"c16382"</definedName>
    <definedName name="IQ_GROSS_MARGIN_EST_TOTAL_REVISED_3MONTH" hidden="1">"c16386"</definedName>
    <definedName name="IQ_GROSS_MARGIN_EST_TOTAL_REVISED_MONTH" hidden="1">"c16378"</definedName>
    <definedName name="IQ_GROSS_MARGIN_EST_UP_2MONTH" hidden="1">"c16380"</definedName>
    <definedName name="IQ_GROSS_MARGIN_EST_UP_3MONTH" hidden="1">"c16384"</definedName>
    <definedName name="IQ_GROSS_MARGIN_EST_UP_MONTH" hidden="1">"c16376"</definedName>
    <definedName name="IQ_GROSS_MARGIN_GUIDANCE" hidden="1">"c18394"</definedName>
    <definedName name="IQ_GROSS_MARGIN_HIGH_EST" hidden="1">"c5549"</definedName>
    <definedName name="IQ_GROSS_MARGIN_HIGH_EST_CIQ" hidden="1">"c18130"</definedName>
    <definedName name="IQ_GROSS_MARGIN_HIGH_GUIDANCE" hidden="1">"c18395"</definedName>
    <definedName name="IQ_GROSS_MARGIN_LOW_EST" hidden="1">"c5550"</definedName>
    <definedName name="IQ_GROSS_MARGIN_LOW_EST_CIQ" hidden="1">"c18140"</definedName>
    <definedName name="IQ_GROSS_MARGIN_LOW_GUIDANCE" hidden="1">"c18396"</definedName>
    <definedName name="IQ_GROSS_MARGIN_MEDIAN_EST" hidden="1">"c5548"</definedName>
    <definedName name="IQ_GROSS_MARGIN_MEDIAN_EST_CIQ" hidden="1">"c18120"</definedName>
    <definedName name="IQ_GROSS_MARGIN_NUM_EST" hidden="1">"c5551"</definedName>
    <definedName name="IQ_GROSS_MARGIN_NUM_EST_CIQ" hidden="1">"c18160"</definedName>
    <definedName name="IQ_GROSS_MARGIN_STDDEV_EST" hidden="1">"c5552"</definedName>
    <definedName name="IQ_GROSS_MARGIN_STDDEV_EST_CIQ" hidden="1">"c18150"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UARANTEED_PORTION_OTHER_LOANS_LEASES_EXCLUDE_REBOOKED_GNMA_LOANS_DUE_90_THRIFT" hidden="1">"c25280"</definedName>
    <definedName name="IQ_GUARANTEED_PORTION_OTHER_LOANS_LEASES_EXCLUDE_REBOOKED_GNMA_LOANS_NON_ACCRUAL_THRIFT" hidden="1">"c25301"</definedName>
    <definedName name="IQ_GUARTANTEED_PORTION_OTHER_LOANS_LEASES_EXCLUDE_REBOOKED_GNMA_LOANS_DUE_30_89_THRIFT" hidden="1">"c25259"</definedName>
    <definedName name="IQ_GVKEY" hidden="1">"c15590"</definedName>
    <definedName name="IQ_GVKEY_OTHER" hidden="1">"c15633"</definedName>
    <definedName name="IQ_GW" hidden="1">"c530"</definedName>
    <definedName name="IQ_GW_AMORT_CM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CF" hidden="1">"c1471"</definedName>
    <definedName name="IQ_GW_INTAN_AMORT_CF_BNK" hidden="1">"c1472"</definedName>
    <definedName name="IQ_GW_INTAN_AMORT_CF_CM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CM" hidden="1">"c1470"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"c24736"</definedName>
    <definedName name="IQ_HEDGING_ACTIVITIES" hidden="1">"c17899"</definedName>
    <definedName name="IQ_HEDGING_ACTIVITIES_PCT" hidden="1">"c18013"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INSTITUTION_TYPE" hidden="1">"c24729"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QUITY_ASSETS" hidden="1">"c26966"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ANS_TOTAL_LOANS_THRIFT" hidden="1">"c25748"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MPROVEMENT_LOANS_NOT_SECURED_RE_THRIFT" hidden="1">"c24860"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30YR_MORTGAGE" hidden="1">"c20753"</definedName>
    <definedName name="IQ_HOUSING_COMPLETION" hidden="1">"c20754"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CONSTRUCTION_PERMITS" hidden="1">"c20755"</definedName>
    <definedName name="IQ_HOUSING_CONSTRUCTION_PRIVATE" hidden="1">"c20756"</definedName>
    <definedName name="IQ_HOUSING_EXISTING_HOME_SALES" hidden="1">"c20757"</definedName>
    <definedName name="IQ_HOUSING_HOMEOWNER_VACANCY" hidden="1">"c20758"</definedName>
    <definedName name="IQ_HOUSING_HOMEOWNERSHIP_RATE" hidden="1">"c20759"</definedName>
    <definedName name="IQ_HOUSING_MEDIAN_SALES_PRICE" hidden="1">"c20760"</definedName>
    <definedName name="IQ_HOUSING_NEW_HOME_SALES" hidden="1">"c20761"</definedName>
    <definedName name="IQ_HOUSING_PENDING_HOME_SALE_INDEX" hidden="1">"c20762"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RENTAL_VACANCY" hidden="1">"c20763"</definedName>
    <definedName name="IQ_HOUSING_START" hidden="1">"c20764"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_INV_SEC_THRIFT" hidden="1">"c25669"</definedName>
    <definedName name="IQ_HTM_SEC_TIER_1_CAPITAL_THRIFT" hidden="1">"c25629"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CHARGES_DEBT_EQUITY_SEC_THRIFT" hidden="1">"c24777"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ORTS_USD" hidden="1">"c20765"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CF" hidden="1">"c551"</definedName>
    <definedName name="IQ_INC_EQUITY_CM" hidden="1">"c550"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BEFORE_EXTRAORDINARY_ITEMS_AVG_ASSETS_THRIFT" hidden="1">"c25658"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STATEMENT_AP" hidden="1">"c25877"</definedName>
    <definedName name="IQ_INCOME_STATEMENT_AP_CO" hidden="1">"c25878"</definedName>
    <definedName name="IQ_INCOME_STATEMENT_INDUSTRY" hidden="1">"c25873"</definedName>
    <definedName name="IQ_INCOME_STATEMENT_INDUSTRY_CO" hidden="1">"c25874"</definedName>
    <definedName name="IQ_INCOME_STATEMENT_STANDARD" hidden="1">"c25875"</definedName>
    <definedName name="IQ_INCOME_STATEMENT_STANDARD_CO" hidden="1">"c25876"</definedName>
    <definedName name="IQ_INCOME_TAX_FOREIGN_FFIEC" hidden="1">"c15391"</definedName>
    <definedName name="IQ_INCOME_TAXES_FFIEC" hidden="1">"c13030"</definedName>
    <definedName name="IQ_INCOME_TAXES_PRETAX_NET_OPERATING_INCOME_THRIFT" hidden="1">"c25693"</definedName>
    <definedName name="IQ_INCOME_TAXES_THRIFT" hidden="1">"c24795"</definedName>
    <definedName name="IQ_INCREASE_INT_INCOME_FFIEC" hidden="1">"c13063"</definedName>
    <definedName name="IQ_IND_PROD_INDEX_GROWTH" hidden="1">"c20766"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AUTO_SALES_DOMESTIC" hidden="1">"c20767"</definedName>
    <definedName name="IQ_INDUSTRIAL_AUTO_SALES_FOREIGN" hidden="1">"c20768"</definedName>
    <definedName name="IQ_INDUSTRIAL_AUTO_SALES_TOTAL" hidden="1">"c20769"</definedName>
    <definedName name="IQ_INDUSTRIAL_CAPACITY_UTILIZATION" hidden="1">"c20770"</definedName>
    <definedName name="IQ_INDUSTRIAL_IPI" hidden="1">"c20771"</definedName>
    <definedName name="IQ_INDUSTRIAL_MV_ASSEMBLIES_AUTO" hidden="1">"c20772"</definedName>
    <definedName name="IQ_INDUSTRIAL_MV_ASSEMBLIES_TOTAL" hidden="1">"c20773"</definedName>
    <definedName name="IQ_INDUSTRIAL_MV_ASSEMBLIES_TRUCKS" hidden="1">"c20774"</definedName>
    <definedName name="IQ_INDUSTRIAL_MV_ASSEMBLIES_TRUCKS_HEAVY" hidden="1">"c20775"</definedName>
    <definedName name="IQ_INDUSTRIAL_MV_ASSEMBLIES_TRUCKS_LIGHT" hidden="1">"c20776"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NAV_SHARE_EST" hidden="1">"c18117"</definedName>
    <definedName name="IQ_INDUSTRY_NAV_SHARE_EST_CIQ" hidden="1">"c18185"</definedName>
    <definedName name="IQ_INDUSTRY_NAV_SHARE_EST_NOTE" hidden="1">"c18238"</definedName>
    <definedName name="IQ_INDUSTRY_NAV_SHARE_EST_NOTE_CIQ" hidden="1">"c18245"</definedName>
    <definedName name="IQ_INDUSTRY_NAV_SHARE_HIGH_EST" hidden="1">"c18137"</definedName>
    <definedName name="IQ_INDUSTRY_NAV_SHARE_HIGH_EST_CIQ" hidden="1">"c18199"</definedName>
    <definedName name="IQ_INDUSTRY_NAV_SHARE_LOW_EST" hidden="1">"c18147"</definedName>
    <definedName name="IQ_INDUSTRY_NAV_SHARE_LOW_EST_CIQ" hidden="1">"c18206"</definedName>
    <definedName name="IQ_INDUSTRY_NAV_SHARE_MEDIAN_EST" hidden="1">"c18127"</definedName>
    <definedName name="IQ_INDUSTRY_NAV_SHARE_MEDIAN_EST_CIQ" hidden="1">"c18192"</definedName>
    <definedName name="IQ_INDUSTRY_NAV_SHARE_NUM_EST" hidden="1">"c18167"</definedName>
    <definedName name="IQ_INDUSTRY_NAV_SHARE_NUM_EST_CIQ" hidden="1">"c18220"</definedName>
    <definedName name="IQ_INDUSTRY_NAV_SHARE_STDDEV_EST" hidden="1">"c18157"</definedName>
    <definedName name="IQ_INDUSTRY_NAV_SHARE_STDDEV_EST_CIQ" hidden="1">"c18213"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CPI_APPAREL" hidden="1">"c20777"</definedName>
    <definedName name="IQ_INFLATION_CPI_EDUCATION" hidden="1">"c20778"</definedName>
    <definedName name="IQ_INFLATION_CPI_FOOD" hidden="1">"c20779"</definedName>
    <definedName name="IQ_INFLATION_CPI_HOUSING" hidden="1">"c20780"</definedName>
    <definedName name="IQ_INFLATION_CPI_MEDICAL" hidden="1">"c20781"</definedName>
    <definedName name="IQ_INFLATION_CPI_OTHER" hidden="1">"c20782"</definedName>
    <definedName name="IQ_INFLATION_CPI_RECREATION" hidden="1">"c20783"</definedName>
    <definedName name="IQ_INFLATION_CPI_TRANSPORTATION" hidden="1">"c20784"</definedName>
    <definedName name="IQ_INFLATION_CPI_TRANSPORTATION_PUBLIC" hidden="1">"c20785"</definedName>
    <definedName name="IQ_INFLATION_CPI_URBAN_ALL" hidden="1">"c20786"</definedName>
    <definedName name="IQ_INFLATION_PPI_FINISHED_GOODS" hidden="1">"c20787"</definedName>
    <definedName name="IQ_INFLATION_PPI_FINISHED_GOODS_EX_FOOD_ENERGY" hidden="1">"c20788"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CM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"c24737"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_TYPE" hidden="1">"c24730"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"c24738"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SURED_GUARANTEED_AGENCY_US_SPONSORED_ENTERPRISE_THRIFT" hidden="1">"c24830"</definedName>
    <definedName name="IQ_INT_ADVANCES_FHLB_THRIFT" hidden="1">"c24759"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COMM_LOANS_LEASES_THRIFT" hidden="1">"c24748"</definedName>
    <definedName name="IQ_INT_CONSUMER_LOANS_LEASES_THRIFT" hidden="1">"c24749"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EPOSITS_INV_SEC_THRIFT" hidden="1">"c24745"</definedName>
    <definedName name="IQ_INT_DEPOSITS_THRIFT" hidden="1">"c24757"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ARNING_DEPOSITS_FHLBS_THRIFT" hidden="1">"c24819"</definedName>
    <definedName name="IQ_INT_ESCROWS_THRIFT" hidden="1">"c24758"</definedName>
    <definedName name="IQ_INT_EXP_AVG_ASSETS_FFIEC" hidden="1">"c13357"</definedName>
    <definedName name="IQ_INT_EXP_AVG_ASSETS_THRIFT" hidden="1">"c25648"</definedName>
    <definedName name="IQ_INT_EXP_AVG_EARNING_ASSETS_THRIFT" hidden="1">"c25667"</definedName>
    <definedName name="IQ_INT_EXP_CM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FULLY_INSURED_BROKERED_DEPOSITS_THRIFT" hidden="1">"c24982"</definedName>
    <definedName name="IQ_INT_EXP_INCL_CAP" hidden="1">"c2988"</definedName>
    <definedName name="IQ_INT_EXP_INS" hidden="1">"c589"</definedName>
    <definedName name="IQ_INT_EXP_LTD" hidden="1">"c2086"</definedName>
    <definedName name="IQ_INT_EXP_OTHER_BROKERED_DEPOSITS_THRIFT" hidden="1">"c24983"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CM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AVG_ASSETS_THRIFT" hidden="1">"c25647"</definedName>
    <definedName name="IQ_INT_INCOME_AVG_EARNING_ASSETS_THRIFT" hidden="1">"c25666"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MBS_THRIFT" hidden="1">"c24746"</definedName>
    <definedName name="IQ_INT_MORTGAGE_COLLATERALIZED_SEC_THRIFT" hidden="1">"c24761"</definedName>
    <definedName name="IQ_INT_MORTGAGE_LOANS_THRIFT" hidden="1">"c24747"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ONLY_STRIP_RECEIVABLES_OTHER_INSTRUMENTS_THRIFT" hidden="1">"c24891"</definedName>
    <definedName name="IQ_INT_OTHER_BORROWINGS_THRIFT" hidden="1">"c24762"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DEBT_THRIFT" hidden="1">"c24760"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_YIELD_DEPOSITS_INV_SEC_THRIFT" hidden="1">"c25679"</definedName>
    <definedName name="IQ_INT_YIELD_MBS_THRIFT" hidden="1">"c25678"</definedName>
    <definedName name="IQ_INTANGIBLE_ASSETS_ADJUSTED_ASSETS_THRIFT" hidden="1">"c25036"</definedName>
    <definedName name="IQ_INTANGIBLE_ASSETS_T1_THRIFT" hidden="1">"c25027"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ALL_OTHER_ACCOUNTS_THRIFT" hidden="1">"c25424"</definedName>
    <definedName name="IQ_INTEREST_BEARING_DEPOSITS_EMPLOYEE_BENEFIT_RETIREMENT_RELATED_ACCOUNTS_THRIFT" hidden="1">"c25408"</definedName>
    <definedName name="IQ_INTEREST_BEARING_DEPOSITS_PERSONAL_TRUST_AGENCY_INV_MANAGEMENT_AGENCY_ACCOUNTS_THRIFT_THRIFT" hidden="1">"c25392"</definedName>
    <definedName name="IQ_INTEREST_BEARING_TRANS_DOM_QUARTERLY_AVG_FFIEC" hidden="1">"c15484"</definedName>
    <definedName name="IQ_INTEREST_CASH_DEPOSITS" hidden="1">"c2255"</definedName>
    <definedName name="IQ_INTEREST_CREDITED_DEPOSITS_THRIFT" hidden="1">"c25344"</definedName>
    <definedName name="IQ_INTEREST_EXP" hidden="1">"c618"</definedName>
    <definedName name="IQ_INTEREST_EXP_ACT_OR_EST" hidden="1">"c18267"</definedName>
    <definedName name="IQ_INTEREST_EXP_ACT_OR_EST_CIQ" hidden="1">"c18273"</definedName>
    <definedName name="IQ_INTEREST_EXP_EST" hidden="1">"c18114"</definedName>
    <definedName name="IQ_INTEREST_EXP_EST_CIQ" hidden="1">"c18182"</definedName>
    <definedName name="IQ_INTEREST_EXP_EST_NOTE" hidden="1">"c18235"</definedName>
    <definedName name="IQ_INTEREST_EXP_EST_NOTE_CIQ" hidden="1">"c18242"</definedName>
    <definedName name="IQ_INTEREST_EXP_GUIDANCE" hidden="1">"c18406"</definedName>
    <definedName name="IQ_INTEREST_EXP_HIGH_EST" hidden="1">"c18134"</definedName>
    <definedName name="IQ_INTEREST_EXP_HIGH_EST_CIQ" hidden="1">"c18196"</definedName>
    <definedName name="IQ_INTEREST_EXP_HIGH_GUIDANCE" hidden="1">"c18407"</definedName>
    <definedName name="IQ_INTEREST_EXP_LOW_EST" hidden="1">"c18144"</definedName>
    <definedName name="IQ_INTEREST_EXP_LOW_EST_CIQ" hidden="1">"c18203"</definedName>
    <definedName name="IQ_INTEREST_EXP_LOW_GUIDANCE" hidden="1">"c18408"</definedName>
    <definedName name="IQ_INTEREST_EXP_MEDIAN_EST" hidden="1">"c18124"</definedName>
    <definedName name="IQ_INTEREST_EXP_MEDIAN_EST_CIQ" hidden="1">"c18189"</definedName>
    <definedName name="IQ_INTEREST_EXP_NET" hidden="1">"c1450"</definedName>
    <definedName name="IQ_INTEREST_EXP_NON" hidden="1">"c1383"</definedName>
    <definedName name="IQ_INTEREST_EXP_NUM_EST" hidden="1">"c18164"</definedName>
    <definedName name="IQ_INTEREST_EXP_NUM_EST_CIQ" hidden="1">"c18217"</definedName>
    <definedName name="IQ_INTEREST_EXP_STDDEV_EST" hidden="1">"c18154"</definedName>
    <definedName name="IQ_INTEREST_EXP_STDDEV_EST_CIQ" hidden="1">"c18210"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TRACO_INC_CREDITS_FIDUCIARY_RELATED_SERVICES_THRIFT" hidden="1">"c24814"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IN_UNREGISTERED_FUNDS_PRIVATE_EQUITY_INV_ALL_OTHER_ACCOUNTS_THRIFT" hidden="1">"c25433"</definedName>
    <definedName name="IQ_INV_IN_UNREGISTERED_FUNDS_PRIVATE_EQUITY_INV_EMPLOYEE_BENEFIT_RETIREMENT_RELATED_ACCOUNTS_THRIFT" hidden="1">"c25417"</definedName>
    <definedName name="IQ_INV_IN_UNREGISTERED_FUNDS_PRIVATE_EQUITY_INV_PERSONAL_TRUST_AGENCY_INV_MANAGEMENT_ACCOUNTS_THRIFT" hidden="1">"c25401"</definedName>
    <definedName name="IQ_INV_MANAGEMENT_INV_ADVISORY_AGENCY_ACCOUNTS_GROSS_LOSSES_MANAGED_ACCOUNTS_THRIFT" hidden="1">"c25463"</definedName>
    <definedName name="IQ_INV_MANAGEMENT_INV_ADVISORY_AGENCY_ACCOUNTS_GROSS_LOSSES_NONMANAGED_ACCOUNTS_THRIFT" hidden="1">"c25468"</definedName>
    <definedName name="IQ_INV_MANAGEMENT_INV_ADVISORY_AGENCY_ACCOUNTS_MANAGED_ASSETS_THRIFT" hidden="1">"c25353"</definedName>
    <definedName name="IQ_INV_MANAGEMENT_INV_ADVISORY_AGENCY_ACCOUNTS_NONMANAGED_ASSETS_THRIFT" hidden="1">"c25374"</definedName>
    <definedName name="IQ_INV_MANAGEMENT_INV_ADVISORY_AGENCY_ACCOUNTS_NUMBER_MANAGED_ACCOUNTS_THRIFT" hidden="1">"c25364"</definedName>
    <definedName name="IQ_INV_MANAGEMENT_INV_ADVISORY_AGENCY_ACCOUNTS_NUMBER_NONMANAGED_ACCOUNTS_THRIFT" hidden="1">"c25386"</definedName>
    <definedName name="IQ_INV_MANAGEMENT_INV_ADVISORY_AGENCY_ACCOUNTS_RECOVERIES_THRIFT" hidden="1">"c25473"</definedName>
    <definedName name="IQ_INV_METHOD" hidden="1">"c621"</definedName>
    <definedName name="IQ_INV_MGMT_ADVISORY_AGENCY_ACCOUNTS_INC_THRIFT" hidden="1">"c24806"</definedName>
    <definedName name="IQ_INV_NONCONTROLLING_INTERESTS_IN_SUBS_T1_THRIFT" hidden="1">"c25022"</definedName>
    <definedName name="IQ_INV_REL_ID" hidden="1">"c15220"</definedName>
    <definedName name="IQ_INV_REL_NAME" hidden="1">"c15219"</definedName>
    <definedName name="IQ_INV_SEC_TOTAL_ASSETS_THRIFT" hidden="1">"c25697"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 hidden="1">"c17796"</definedName>
    <definedName name="IQ_INVEST_BREAKUP_COMMON" hidden="1">"c17687"</definedName>
    <definedName name="IQ_INVEST_BREAKUP_CORP_DEBT" hidden="1">"c17684"</definedName>
    <definedName name="IQ_INVEST_BREAKUP_CORP_EQUITY" hidden="1">"c17689"</definedName>
    <definedName name="IQ_INVEST_BREAKUP_NON_US_GOVT" hidden="1">"c17794"</definedName>
    <definedName name="IQ_INVEST_BREAKUP_NOT_CLASSIFIED" hidden="1">"c17690"</definedName>
    <definedName name="IQ_INVEST_BREAKUP_OTHER_FIXED" hidden="1">"c17685"</definedName>
    <definedName name="IQ_INVEST_BREAKUP_PREFERRED" hidden="1">"c17688"</definedName>
    <definedName name="IQ_INVEST_BREAKUP_PUBLIC_UTIL_DEBT" hidden="1">"c17683"</definedName>
    <definedName name="IQ_INVEST_BREAKUP_STATE_MUNI" hidden="1">"c17795"</definedName>
    <definedName name="IQ_INVEST_BREAKUP_TOTAL_FIXED" hidden="1">"c17686"</definedName>
    <definedName name="IQ_INVEST_BREAKUP_TOTAL_INVEST" hidden="1">"c17691"</definedName>
    <definedName name="IQ_INVEST_BREAKUP_US_GOVT" hidden="1">"c17793"</definedName>
    <definedName name="IQ_INVEST_CREDIT_QUAL_AMORT_TYPE_1" hidden="1">"c17785"</definedName>
    <definedName name="IQ_INVEST_CREDIT_QUAL_AMORT_TYPE_1_PCT" hidden="1">"c17844"</definedName>
    <definedName name="IQ_INVEST_CREDIT_QUAL_AMORT_TYPE_2" hidden="1">"c17786"</definedName>
    <definedName name="IQ_INVEST_CREDIT_QUAL_AMORT_TYPE_2_PCT" hidden="1">"c17845"</definedName>
    <definedName name="IQ_INVEST_CREDIT_QUAL_AMORT_TYPE_3" hidden="1">"c17787"</definedName>
    <definedName name="IQ_INVEST_CREDIT_QUAL_AMORT_TYPE_3_PCT" hidden="1">"c17846"</definedName>
    <definedName name="IQ_INVEST_CREDIT_QUAL_AMORT_TYPE_4" hidden="1">"c17788"</definedName>
    <definedName name="IQ_INVEST_CREDIT_QUAL_AMORT_TYPE_4_PCT" hidden="1">"c17847"</definedName>
    <definedName name="IQ_INVEST_CREDIT_QUAL_AMORT_TYPE_5" hidden="1">"c17789"</definedName>
    <definedName name="IQ_INVEST_CREDIT_QUAL_AMORT_TYPE_5_PCT" hidden="1">"c17848"</definedName>
    <definedName name="IQ_INVEST_CREDIT_QUAL_AMORT_TYPE_6" hidden="1">"c17790"</definedName>
    <definedName name="IQ_INVEST_CREDIT_QUAL_AMORT_TYPE_6_PCT" hidden="1">"c17849"</definedName>
    <definedName name="IQ_INVEST_CREDIT_QUAL_AMORT_TYPE_OTHER" hidden="1">"c17791"</definedName>
    <definedName name="IQ_INVEST_CREDIT_QUAL_AMORT_TYPE_OTHER_PCT" hidden="1">"c17850"</definedName>
    <definedName name="IQ_INVEST_CREDIT_QUAL_AMORT_TYPE_TOTAL_FIXED" hidden="1">"c17792"</definedName>
    <definedName name="IQ_INVEST_CREDIT_QUAL_CV_TYPE_1" hidden="1">"c17769"</definedName>
    <definedName name="IQ_INVEST_CREDIT_QUAL_CV_TYPE_1_PCT" hidden="1">"c17830"</definedName>
    <definedName name="IQ_INVEST_CREDIT_QUAL_CV_TYPE_2" hidden="1">"c17770"</definedName>
    <definedName name="IQ_INVEST_CREDIT_QUAL_CV_TYPE_2_PCT" hidden="1">"c17831"</definedName>
    <definedName name="IQ_INVEST_CREDIT_QUAL_CV_TYPE_3" hidden="1">"c17771"</definedName>
    <definedName name="IQ_INVEST_CREDIT_QUAL_CV_TYPE_3_PCT" hidden="1">"c17832"</definedName>
    <definedName name="IQ_INVEST_CREDIT_QUAL_CV_TYPE_4" hidden="1">"c17772"</definedName>
    <definedName name="IQ_INVEST_CREDIT_QUAL_CV_TYPE_4_PCT" hidden="1">"c17833"</definedName>
    <definedName name="IQ_INVEST_CREDIT_QUAL_CV_TYPE_5" hidden="1">"c17773"</definedName>
    <definedName name="IQ_INVEST_CREDIT_QUAL_CV_TYPE_5_PCT" hidden="1">"c17834"</definedName>
    <definedName name="IQ_INVEST_CREDIT_QUAL_CV_TYPE_6" hidden="1">"c17774"</definedName>
    <definedName name="IQ_INVEST_CREDIT_QUAL_CV_TYPE_6_PCT" hidden="1">"c17835"</definedName>
    <definedName name="IQ_INVEST_CREDIT_QUAL_CV_TYPE_OTHER" hidden="1">"c17775"</definedName>
    <definedName name="IQ_INVEST_CREDIT_QUAL_CV_TYPE_OTHER_PCT" hidden="1">"c17836"</definedName>
    <definedName name="IQ_INVEST_CREDIT_QUAL_CV_TYPE_TOTAL_FIXED" hidden="1">"c17776"</definedName>
    <definedName name="IQ_INVEST_CREDIT_QUAL_FV_TYPE_1" hidden="1">"c17777"</definedName>
    <definedName name="IQ_INVEST_CREDIT_QUAL_FV_TYPE_1_PCT" hidden="1">"c17837"</definedName>
    <definedName name="IQ_INVEST_CREDIT_QUAL_FV_TYPE_2" hidden="1">"c17778"</definedName>
    <definedName name="IQ_INVEST_CREDIT_QUAL_FV_TYPE_2_PCT" hidden="1">"c17838"</definedName>
    <definedName name="IQ_INVEST_CREDIT_QUAL_FV_TYPE_3" hidden="1">"c17779"</definedName>
    <definedName name="IQ_INVEST_CREDIT_QUAL_FV_TYPE_3_PCT" hidden="1">"c17839"</definedName>
    <definedName name="IQ_INVEST_CREDIT_QUAL_FV_TYPE_4" hidden="1">"c17780"</definedName>
    <definedName name="IQ_INVEST_CREDIT_QUAL_FV_TYPE_4_PCT" hidden="1">"c17840"</definedName>
    <definedName name="IQ_INVEST_CREDIT_QUAL_FV_TYPE_5" hidden="1">"c17781"</definedName>
    <definedName name="IQ_INVEST_CREDIT_QUAL_FV_TYPE_5_PCT" hidden="1">"c17841"</definedName>
    <definedName name="IQ_INVEST_CREDIT_QUAL_FV_TYPE_6" hidden="1">"c17782"</definedName>
    <definedName name="IQ_INVEST_CREDIT_QUAL_FV_TYPE_6_PCT" hidden="1">"c17842"</definedName>
    <definedName name="IQ_INVEST_CREDIT_QUAL_FV_TYPE_OTHER" hidden="1">"c17783"</definedName>
    <definedName name="IQ_INVEST_CREDIT_QUAL_FV_TYPE_OTHER_PCT" hidden="1">"c17843"</definedName>
    <definedName name="IQ_INVEST_CREDIT_QUAL_FV_TYPE_TOTAL_FIXED" hidden="1">"c17784"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DETAIL_AVAIL_SALE" hidden="1">"c17692"</definedName>
    <definedName name="IQ_INVEST_DETAIL_AVAIL_SALE_AMORT" hidden="1">"c17810"</definedName>
    <definedName name="IQ_INVEST_DETAIL_HELD_MATURITY" hidden="1">"c17807"</definedName>
    <definedName name="IQ_INVEST_DETAIL_OTHER" hidden="1">"c17809"</definedName>
    <definedName name="IQ_INVEST_DETAIL_TRADING" hidden="1">"c17808"</definedName>
    <definedName name="IQ_INVEST_DETAIL_TRADING_AMORT" hidden="1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CM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 hidden="1">"c17764"</definedName>
    <definedName name="IQ_INVEST_MAT_AMORT_1_5_YR_PCT" hidden="1">"c17825"</definedName>
    <definedName name="IQ_INVEST_MAT_AMORT_1_YR" hidden="1">"c17763"</definedName>
    <definedName name="IQ_INVEST_MAT_AMORT_1_YR_PCT" hidden="1">"c17824"</definedName>
    <definedName name="IQ_INVEST_MAT_AMORT_5_10_YR" hidden="1">"c17765"</definedName>
    <definedName name="IQ_INVEST_MAT_AMORT_5_10_YR_PCT" hidden="1">"c17826"</definedName>
    <definedName name="IQ_INVEST_MAT_AMORT_AFTER_10_YR" hidden="1">"c17766"</definedName>
    <definedName name="IQ_INVEST_MAT_AMORT_AFTER_10_YR_PCT" hidden="1">"c17827"</definedName>
    <definedName name="IQ_INVEST_MAT_AMORT_ASSET_MBS" hidden="1">"c17767"</definedName>
    <definedName name="IQ_INVEST_MAT_AMORT_ASSET_MBS_PCT" hidden="1">"c17828"</definedName>
    <definedName name="IQ_INVEST_MAT_AMORT_OTHER_FIXED" hidden="1">"c17768"</definedName>
    <definedName name="IQ_INVEST_MAT_AMORT_OTHER_FIXED_PCT" hidden="1">"c17829"</definedName>
    <definedName name="IQ_INVEST_MAT_CV_1_5_YR" hidden="1">"c17752"</definedName>
    <definedName name="IQ_INVEST_MAT_CV_1_5_YR_PCT" hidden="1">"c17813"</definedName>
    <definedName name="IQ_INVEST_MAT_CV_1_YR" hidden="1">"c17751"</definedName>
    <definedName name="IQ_INVEST_MAT_CV_1_YR_PCT" hidden="1">"c17812"</definedName>
    <definedName name="IQ_INVEST_MAT_CV_5_10_YR" hidden="1">"c17753"</definedName>
    <definedName name="IQ_INVEST_MAT_CV_5_10_YR_PCT" hidden="1">"c17814"</definedName>
    <definedName name="IQ_INVEST_MAT_CV_AFTER_10_YR" hidden="1">"c17754"</definedName>
    <definedName name="IQ_INVEST_MAT_CV_AFTER_10_YR_PCT" hidden="1">"c17815"</definedName>
    <definedName name="IQ_INVEST_MAT_CV_ASSET_MBS" hidden="1">"c17755"</definedName>
    <definedName name="IQ_INVEST_MAT_CV_ASSET_MBS_PCT" hidden="1">"c17816"</definedName>
    <definedName name="IQ_INVEST_MAT_CV_OTHER_FIXED" hidden="1">"c17756"</definedName>
    <definedName name="IQ_INVEST_MAT_CV_OTHER_FIXED_PCT" hidden="1">"c17817"</definedName>
    <definedName name="IQ_INVEST_MAT_FV_1_5_YR" hidden="1">"c17758"</definedName>
    <definedName name="IQ_INVEST_MAT_FV_1_5_YR_PCT" hidden="1">"c17819"</definedName>
    <definedName name="IQ_INVEST_MAT_FV_1_YR" hidden="1">"c17757"</definedName>
    <definedName name="IQ_INVEST_MAT_FV_1_YR_PCT" hidden="1">"c17818"</definedName>
    <definedName name="IQ_INVEST_MAT_FV_5_10_YR" hidden="1">"c17759"</definedName>
    <definedName name="IQ_INVEST_MAT_FV_5_10_YR_PCT" hidden="1">"c17820"</definedName>
    <definedName name="IQ_INVEST_MAT_FV_AFTER_10_YR" hidden="1">"c17760"</definedName>
    <definedName name="IQ_INVEST_MAT_FV_AFTER_10_YR_PCT" hidden="1">"c17821"</definedName>
    <definedName name="IQ_INVEST_MAT_FV_ASSET_MBS" hidden="1">"c17761"</definedName>
    <definedName name="IQ_INVEST_MAT_FV_ASSET_MBS_PCT" hidden="1">"c17822"</definedName>
    <definedName name="IQ_INVEST_MAT_FV_OTHER_FIXED" hidden="1">"c17762"</definedName>
    <definedName name="IQ_INVEST_MAT_FV_OTHER_FIXED_PCT" hidden="1">"c17823"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CM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NVESTORS_ALL" hidden="1">"c20509"</definedName>
    <definedName name="IQ_INVESTORS_ALL_COVER" hidden="1">"c20510"</definedName>
    <definedName name="IQ_INVESTORS_ALL_ID" hidden="1">"C20508"</definedName>
    <definedName name="IQ_INVESTORS_ALL_REL" hidden="1">"c20511"</definedName>
    <definedName name="IQ_INVESTORS_ALL_STAKE" hidden="1">"c20512"</definedName>
    <definedName name="IQ_INVESTORS_CURR" hidden="1">"c20514"</definedName>
    <definedName name="IQ_INVESTORS_CURR_COVER" hidden="1">"c20515"</definedName>
    <definedName name="IQ_INVESTORS_CURR_ID" hidden="1">"c20513"</definedName>
    <definedName name="IQ_INVESTORS_CURR_RECENT_AMOUNT" hidden="1">"c20516"</definedName>
    <definedName name="IQ_INVESTORS_CURR_REL" hidden="1">"c20517"</definedName>
    <definedName name="IQ_INVESTORS_CURR_STAKE" hidden="1">"c20518"</definedName>
    <definedName name="IQ_INVESTORS_CURR_TRANSACTION_DATE" hidden="1">"c20519"</definedName>
    <definedName name="IQ_INVESTORS_CURR_TRANSACTION_ID" hidden="1">"c20520"</definedName>
    <definedName name="IQ_INVESTORS_PENDING" hidden="1">"c20522"</definedName>
    <definedName name="IQ_INVESTORS_PENDING_COVER" hidden="1">"c20523"</definedName>
    <definedName name="IQ_INVESTORS_PENDING_ID" hidden="1">"c20521"</definedName>
    <definedName name="IQ_INVESTORS_PENDING_REL" hidden="1">"c20524"</definedName>
    <definedName name="IQ_INVESTORS_PENDING_STAKE" hidden="1">"c20525"</definedName>
    <definedName name="IQ_INVESTORS_PRIOR" hidden="1">"c20526"</definedName>
    <definedName name="IQ_INVESTORS_PRIOR_ID" hidden="1">"c20527"</definedName>
    <definedName name="IQ_IPRD" hidden="1">"c644"</definedName>
    <definedName name="IQ_IPRD_SUPPLE" hidden="1">"c13813"</definedName>
    <definedName name="IQ_IRA_KEOGH_ACCOUNTS_GREATER_THAN_100000_INCLUDED_IN_TIME_DEPOSITS_THRIFT" hidden="1">"c25004"</definedName>
    <definedName name="IQ_IRA_KEOGH_ACCOUNTS_THRIFT" hidden="1">"c24994"</definedName>
    <definedName name="IQ_IRAS_HSAS_SIMILAR_ACCOUNTS_MANAGED_ASSETS_THRIFT" hidden="1">"c25351"</definedName>
    <definedName name="IQ_IRAS_HSAS_SIMILAR_ACCOUNTS_NONMANAGED_ASSETS_THRIFT" hidden="1">"c25372"</definedName>
    <definedName name="IQ_IRAS_HSAS_SIMILAR_ACCOUNTS_NUMBER_MANAGED_ACCOUNTS_THRIFT" hidden="1">"c25362"</definedName>
    <definedName name="IQ_IRAS_HSAS_SIMILAR_ACCOUNTS_NUMBER_NONMANAGED_ACCOUNTS_THRIFT" hidden="1">"c25384"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FNMA_FHLMC_GNMA_THRIFT" hidden="1">"c24833"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ISSUES_IN_DEFAULT_PRINCIPAL_AMT_OUTSTANDING_THRIFT" hidden="1">"c25442"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KEY_PERSON_LIFE_INSURANCE_THRIFT" hidden="1">"c24885"</definedName>
    <definedName name="IQ_LABOR_BENEFITS_CIVILIANS" hidden="1">"c20789"</definedName>
    <definedName name="IQ_LABOR_BENEFITS_GOVT" hidden="1">"c20790"</definedName>
    <definedName name="IQ_LABOR_BENEFITS_PRIVATE_INDUSTRY" hidden="1">"c20791"</definedName>
    <definedName name="IQ_LABOR_COMP_CIVILIANS" hidden="1">"c20792"</definedName>
    <definedName name="IQ_LABOR_COMP_GOVT" hidden="1">"c20793"</definedName>
    <definedName name="IQ_LABOR_COMP_PRIVATE_INDUSTRY" hidden="1">"c20794"</definedName>
    <definedName name="IQ_LABOR_NONFARM_PAYROLL" hidden="1">"c20795"</definedName>
    <definedName name="IQ_LABOR_UNEMPLOYMENT_CLAIMS" hidden="1">"c20796"</definedName>
    <definedName name="IQ_LABOR_UNEMPLOYMENT_CLAIMS_4WEEK" hidden="1">"c20797"</definedName>
    <definedName name="IQ_LABOR_UNEMPLOYMENT_RATE" hidden="1">"c20798"</definedName>
    <definedName name="IQ_LABOR_UNEMPLOYMENT_RATE_PCT_INSURED" hidden="1">"c20799"</definedName>
    <definedName name="IQ_LABOR_WAGES_CIVILIANS" hidden="1">"c20800"</definedName>
    <definedName name="IQ_LABOR_WAGES_GOVT" hidden="1">"c20801"</definedName>
    <definedName name="IQ_LABOR_WAGES_PRIVATE_INDUSTRY" hidden="1">"c20802"</definedName>
    <definedName name="IQ_LAND" hidden="1">"c645"</definedName>
    <definedName name="IQ_LAND_LOANS_IN_PROCESS_FORECLOSURE_THRIFT" hidden="1">"c25309"</definedName>
    <definedName name="IQ_LAND_LOANS_TOTAL_LOANS_THRIFT" hidden="1">"c25747"</definedName>
    <definedName name="IQ_LAND_MINERAL_RIGHTS_TO_PPE_GROSS_COAL" hidden="1">"c15949"</definedName>
    <definedName name="IQ_LAND_MINERAL_RIGHTS_TO_PPE_NET_COAL" hidden="1">"c15950"</definedName>
    <definedName name="IQ_LAND_PML_ADJUSTED_NCOS_TOTAL_THRIFT" hidden="1">"c25208"</definedName>
    <definedName name="IQ_LAND_PML_GVA_CHARGE_OFFS_THRIFT" hidden="1">"c25123"</definedName>
    <definedName name="IQ_LAND_PML_GVA_RECOVERIES_THRIFT" hidden="1">"c25154"</definedName>
    <definedName name="IQ_LAND_PML_SVA_PROVISIONS_TRANSFERS_FROM_GVA_TOTAL_THRIFT" hidden="1">"c25177"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CEIVABLES_THRIFT" hidden="1">"c24857"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EXP_THRIFT" hidden="1">"c24789"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CM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TTERS_CREDIT_THRIFT" hidden="1">"c25612"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_LIQUID_ASSETS_THRIFT" hidden="1">"c25626"</definedName>
    <definedName name="IQ_LIQUID_ASSETS_NONCORE_FUNDING_FFIEC" hidden="1">"c13339"</definedName>
    <definedName name="IQ_LIQUID_ASSETS_TOTAL_ASSETS_THRIFT" hidden="1">"c25696"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L_ALLOWANCE_GROSS_LOANS_THRIFT" hidden="1">"c25637"</definedName>
    <definedName name="IQ_LL_ALLOWANCE_NET_LOANS_LOSSES_THRIFT" hidden="1">"c25642"</definedName>
    <definedName name="IQ_LL_ALLOWANCE_NONACCRUAL_ASSETS_THRIFT" hidden="1">"c25638"</definedName>
    <definedName name="IQ_LME_INVENTORY" hidden="1">"c24740"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ALLOWANCE_PAST_DUE_NONACCRUAL_LOANS_THRIFT" hidden="1">"c25643"</definedName>
    <definedName name="IQ_LOAN_LEASE_RECEIV" hidden="1">"c657"</definedName>
    <definedName name="IQ_LOAN_LOSS" hidden="1">"c1386"</definedName>
    <definedName name="IQ_LOAN_LOSS_ALLOWANCE_GROSS_LOANS_THRIFT" hidden="1">"c25736"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RECOVERIES_AVG_LOANS_THRIFT" hidden="1">"c25644"</definedName>
    <definedName name="IQ_LOAN_SERVICE_REV" hidden="1">"c658"</definedName>
    <definedName name="IQ_LOAN_SERVICING_FEES_THRIFT" hidden="1">"c24790"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CM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_LL_REC_DOM_FFIEC" hidden="1">"c25855"</definedName>
    <definedName name="IQ_LOANS_DEP_LL_REC_FFIEC" hidden="1">"c25851"</definedName>
    <definedName name="IQ_LOANS_DEP_OTHER_LL_REC_DOM_FFIEC" hidden="1">"c25854"</definedName>
    <definedName name="IQ_LOANS_DEP_OTHER_LL_REC_FFIEC" hidden="1">"c25850"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INDIVIDUALS_GROSS_LOANS_THRIFT" hidden="1">"c25733"</definedName>
    <definedName name="IQ_LOANS_INDIVIDUALS_RISK_BASED_CAPITAL_THRIFT" hidden="1">"c25718"</definedName>
    <definedName name="IQ_LOANS_LEASES_AMOUNTS_NETTED_THRIFT" hidden="1">"c25498"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DUE_30_89_THRIFT" hidden="1">"c25257"</definedName>
    <definedName name="IQ_LOANS_LEASES_HFS_DUE_90_THRIFT" hidden="1">"c25278"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HFS_NON_ACCRUAL_THRIFT" hidden="1">"c25299"</definedName>
    <definedName name="IQ_LOANS_LEASES_LEVEL_1_FFIEC" hidden="1">"c13217"</definedName>
    <definedName name="IQ_LOANS_LEASES_LEVEL_1_THRIFT" hidden="1">"c25494"</definedName>
    <definedName name="IQ_LOANS_LEASES_LEVEL_2_FFIEC" hidden="1">"c13225"</definedName>
    <definedName name="IQ_LOANS_LEASES_LEVEL_2_THRIFT" hidden="1">"c25495"</definedName>
    <definedName name="IQ_LOANS_LEASES_LEVEL_3_FFIEC" hidden="1">"c13233"</definedName>
    <definedName name="IQ_LOANS_LEASES_LEVEL_3_THRIFT" hidden="1">"c25496"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EASES_REPORTED_WHOLLY_PARTIALLY_GUARANT_US_GOVT_AGENCY_SPONS_ENTITY_DUE_30_89_THRIFT" hidden="1">"c25258"</definedName>
    <definedName name="IQ_LOANS_LEASES_REPORTED_WHOLLY_PARTIALLY_GUARANT_US_GOVT_AGENCY_SPONS_ENTITY_DUE_90_THRIFT" hidden="1">"c25279"</definedName>
    <definedName name="IQ_LOANS_LEASES_REPORTED_WHOLLY_PARTIALLY_GUARANT_US_GOVT_AGENCY_SPONS_ENTITY_NON_ACCRUAL_THRIFT" hidden="1">"c25300"</definedName>
    <definedName name="IQ_LOANS_LEASES_TOTAL_AFTER_NETTING_THRIFT" hidden="1">"c25499"</definedName>
    <definedName name="IQ_LOANS_LEASES_TOTAL_BEFORE_NETTING_THRIFT" hidden="1">"c25497"</definedName>
    <definedName name="IQ_LOANS_LOC_ASSETS_TOT_FFIEC" hidden="1">"c13441"</definedName>
    <definedName name="IQ_LOANS_PAST_DUE" hidden="1">"c667"</definedName>
    <definedName name="IQ_LOANS_PURCHASE_CARRY_LL_REC_DOM_FFIEC" hidden="1">"c25856"</definedName>
    <definedName name="IQ_LOANS_PURCHASE_CARRY_LL_REC_FFIEC" hidden="1">"c25852"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_100000_THROUGH_250000_THRIFT" hidden="1">"c24968"</definedName>
    <definedName name="IQ_LOANS_SECURED_FARM_250000_THROUGH_500000_THRIFT" hidden="1">"c24970"</definedName>
    <definedName name="IQ_LOANS_SECURED_FARM_LESS_THAN_EQUAL_100000_THRIFT" hidden="1">"c24966"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RVICED_OTHERS_THRIFT" hidden="1">"c24935"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RECOGNIZED_OCI_FFIEC" hidden="1">"c25847"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CM" hidden="1">"c676"</definedName>
    <definedName name="IQ_LT_DEBT_DERIVATIVES" hidden="1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CM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CM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CM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BUSINESS_BAROMETER" hidden="1">"c20803"</definedName>
    <definedName name="IQ_MACRO_SURVEY_BUSINESS_CONDITION" hidden="1">"c20804"</definedName>
    <definedName name="IQ_MACRO_SURVEY_BUSINESS_CONDITIONS" hidden="1">"c20805"</definedName>
    <definedName name="IQ_MACRO_SURVEY_CONSUMER_COMFORT" hidden="1">"c20806"</definedName>
    <definedName name="IQ_MACRO_SURVEY_CONSUMER_CONFIDENCE" hidden="1">"c20807"</definedName>
    <definedName name="IQ_MACRO_SURVEY_ISM_NONMANUFACTURING" hidden="1">"c20809"</definedName>
    <definedName name="IQ_MACRO_SURVEY_ISM_PMI" hidden="1">"c20810"</definedName>
    <definedName name="IQ_MACRO_SURVEY_LEADING_INDICATOR" hidden="1">"c20811"</definedName>
    <definedName name="IQ_MACRO_SURVEY_PMAC_DIFFUSION" hidden="1">"c20812"</definedName>
    <definedName name="IQ_MAINT_CAPEX" hidden="1">"c2947"</definedName>
    <definedName name="IQ_MAINT_CAPEX_ACT_OR_EST_CIQ" hidden="1">"c4987"</definedName>
    <definedName name="IQ_MAINT_CAPEX_EST" hidden="1">"c26930"</definedName>
    <definedName name="IQ_MAINT_CAPEX_EST_CIQ" hidden="1">"c4986"</definedName>
    <definedName name="IQ_MAINT_CAPEX_EST_DOWN_2MONTH_CIQ" hidden="1">"c24586"</definedName>
    <definedName name="IQ_MAINT_CAPEX_EST_DOWN_3MONTH_CIQ" hidden="1">"c24590"</definedName>
    <definedName name="IQ_MAINT_CAPEX_EST_DOWN_MONTH_CIQ" hidden="1">"c24582"</definedName>
    <definedName name="IQ_MAINT_CAPEX_EST_NOTE_CIQ" hidden="1">"c24573"</definedName>
    <definedName name="IQ_MAINT_CAPEX_EST_NUM_ANALYSTS_2MONTH_CIQ" hidden="1">"c24584"</definedName>
    <definedName name="IQ_MAINT_CAPEX_EST_NUM_ANALYSTS_3MONTH_CIQ" hidden="1">"c24588"</definedName>
    <definedName name="IQ_MAINT_CAPEX_EST_NUM_ANALYSTS_MONTH_CIQ" hidden="1">"c24580"</definedName>
    <definedName name="IQ_MAINT_CAPEX_EST_TOTAL_REVISED_2MONTH_CIQ" hidden="1">"c24587"</definedName>
    <definedName name="IQ_MAINT_CAPEX_EST_TOTAL_REVISED_3MONTH_CIQ" hidden="1">"c24591"</definedName>
    <definedName name="IQ_MAINT_CAPEX_EST_TOTAL_REVISED_MONTH_CIQ" hidden="1">"c24583"</definedName>
    <definedName name="IQ_MAINT_CAPEX_EST_UP_2MONTH_CIQ" hidden="1">"c24585"</definedName>
    <definedName name="IQ_MAINT_CAPEX_EST_UP_3MONTH_CIQ" hidden="1">"c24589"</definedName>
    <definedName name="IQ_MAINT_CAPEX_EST_UP_MONTH_CIQ" hidden="1">"c24581"</definedName>
    <definedName name="IQ_MAINT_CAPEX_GUIDANCE" hidden="1">"c4459"</definedName>
    <definedName name="IQ_MAINT_CAPEX_HIGH_EST" hidden="1">"c26931"</definedName>
    <definedName name="IQ_MAINT_CAPEX_HIGH_EST_CIQ" hidden="1">"c4989"</definedName>
    <definedName name="IQ_MAINT_CAPEX_HIGH_GUIDANCE" hidden="1">"c4197"</definedName>
    <definedName name="IQ_MAINT_CAPEX_LOW_EST" hidden="1">"c26932"</definedName>
    <definedName name="IQ_MAINT_CAPEX_LOW_EST_CIQ" hidden="1">"c4990"</definedName>
    <definedName name="IQ_MAINT_CAPEX_LOW_GUIDANCE" hidden="1">"c4237"</definedName>
    <definedName name="IQ_MAINT_CAPEX_MEDIAN_EST" hidden="1">"c26933"</definedName>
    <definedName name="IQ_MAINT_CAPEX_MEDIAN_EST_CIQ" hidden="1">"c4991"</definedName>
    <definedName name="IQ_MAINT_CAPEX_NUM_EST" hidden="1">"c26934"</definedName>
    <definedName name="IQ_MAINT_CAPEX_NUM_EST_CIQ" hidden="1">"c5001"</definedName>
    <definedName name="IQ_MAINT_CAPEX_STDDEV_EST" hidden="1">"c26935"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NUFACTURING_INV_APPAREL" hidden="1">"c20813"</definedName>
    <definedName name="IQ_MANUFACTURING_INV_BEVERAGE" hidden="1">"c20814"</definedName>
    <definedName name="IQ_MANUFACTURING_INV_CHEMICALS" hidden="1">"c20815"</definedName>
    <definedName name="IQ_MANUFACTURING_INV_COMPUTER" hidden="1">"c20816"</definedName>
    <definedName name="IQ_MANUFACTURING_INV_DUR" hidden="1">"c20817"</definedName>
    <definedName name="IQ_MANUFACTURING_INV_DUR_MISC" hidden="1">"c20818"</definedName>
    <definedName name="IQ_MANUFACTURING_INV_ELECTRIC" hidden="1">"c20819"</definedName>
    <definedName name="IQ_MANUFACTURING_INV_FAB_METALS" hidden="1">"c20820"</definedName>
    <definedName name="IQ_MANUFACTURING_INV_FOOD" hidden="1">"c20821"</definedName>
    <definedName name="IQ_MANUFACTURING_INV_FURNITURE" hidden="1">"c20822"</definedName>
    <definedName name="IQ_MANUFACTURING_INV_LEATHER" hidden="1">"c20823"</definedName>
    <definedName name="IQ_MANUFACTURING_INV_MACHINERY" hidden="1">"c20824"</definedName>
    <definedName name="IQ_MANUFACTURING_INV_MINERAL" hidden="1">"c20825"</definedName>
    <definedName name="IQ_MANUFACTURING_INV_NONDUR" hidden="1">"c20826"</definedName>
    <definedName name="IQ_MANUFACTURING_INV_PAPER" hidden="1">"c20827"</definedName>
    <definedName name="IQ_MANUFACTURING_INV_PETROLEUM" hidden="1">"c20828"</definedName>
    <definedName name="IQ_MANUFACTURING_INV_PLASTICS" hidden="1">"c20829"</definedName>
    <definedName name="IQ_MANUFACTURING_INV_PRIMARY_METALS" hidden="1">"c20830"</definedName>
    <definedName name="IQ_MANUFACTURING_INV_PRINTING" hidden="1">"c20831"</definedName>
    <definedName name="IQ_MANUFACTURING_INV_SALES_RATIO" hidden="1">"c20832"</definedName>
    <definedName name="IQ_MANUFACTURING_INV_TEXTILE_MILLS" hidden="1">"c20833"</definedName>
    <definedName name="IQ_MANUFACTURING_INV_TEXTILE_PRODUCTS" hidden="1">"c20834"</definedName>
    <definedName name="IQ_MANUFACTURING_INV_TOTAL" hidden="1">"c20835"</definedName>
    <definedName name="IQ_MANUFACTURING_INV_TRANSPORTATION" hidden="1">"c20836"</definedName>
    <definedName name="IQ_MANUFACTURING_INV_WOOD" hidden="1">"c20837"</definedName>
    <definedName name="IQ_MANUFACTURING_NEW_ORDERS" hidden="1">"c20838"</definedName>
    <definedName name="IQ_MANUFACTURING_NEW_ORDERS_COMPUTERS" hidden="1">"c20839"</definedName>
    <definedName name="IQ_MANUFACTURING_NEW_ORDERS_DUR" hidden="1">"c20840"</definedName>
    <definedName name="IQ_MANUFACTURING_NEW_ORDERS_ELECTRIC" hidden="1">"c20841"</definedName>
    <definedName name="IQ_MANUFACTURING_NEW_ORDERS_FAB_METALS" hidden="1">"c20842"</definedName>
    <definedName name="IQ_MANUFACTURING_NEW_ORDERS_FURNITURE" hidden="1">"c20843"</definedName>
    <definedName name="IQ_MANUFACTURING_NEW_ORDERS_MACHINERY" hidden="1">"c20844"</definedName>
    <definedName name="IQ_MANUFACTURING_NEW_ORDERS_METALS" hidden="1">"c20845"</definedName>
    <definedName name="IQ_MANUFACTURING_NEW_ORDERS_NONDUR" hidden="1">"c20846"</definedName>
    <definedName name="IQ_MANUFACTURING_NEW_ORDERS_TRANSPORTATION" hidden="1">"c20847"</definedName>
    <definedName name="IQ_MANUFACTURING_SHIPMENTS_APPAREL" hidden="1">"c20848"</definedName>
    <definedName name="IQ_MANUFACTURING_SHIPMENTS_BEVERAGE" hidden="1">"c20849"</definedName>
    <definedName name="IQ_MANUFACTURING_SHIPMENTS_CHEMICALS" hidden="1">"c20850"</definedName>
    <definedName name="IQ_MANUFACTURING_SHIPMENTS_DUR" hidden="1">"c20851"</definedName>
    <definedName name="IQ_MANUFACTURING_SHIPMENTS_DUR_COMPUTER" hidden="1">"c20852"</definedName>
    <definedName name="IQ_MANUFACTURING_SHIPMENTS_DUR_ELECTRIC" hidden="1">"c20853"</definedName>
    <definedName name="IQ_MANUFACTURING_SHIPMENTS_DUR_FAB_METALS" hidden="1">"c20854"</definedName>
    <definedName name="IQ_MANUFACTURING_SHIPMENTS_DUR_FURNITURE" hidden="1">"c20855"</definedName>
    <definedName name="IQ_MANUFACTURING_SHIPMENTS_DUR_MACHINERY" hidden="1">"c20856"</definedName>
    <definedName name="IQ_MANUFACTURING_SHIPMENTS_DUR_MINERALS" hidden="1">"c20857"</definedName>
    <definedName name="IQ_MANUFACTURING_SHIPMENTS_DUR_MISC" hidden="1">"c20858"</definedName>
    <definedName name="IQ_MANUFACTURING_SHIPMENTS_DUR_PRIM_METALS" hidden="1">"c20859"</definedName>
    <definedName name="IQ_MANUFACTURING_SHIPMENTS_DUR_TRANSPORTATION" hidden="1">"c20860"</definedName>
    <definedName name="IQ_MANUFACTURING_SHIPMENTS_DUR_WOOD" hidden="1">"c20861"</definedName>
    <definedName name="IQ_MANUFACTURING_SHIPMENTS_FOOD" hidden="1">"c20862"</definedName>
    <definedName name="IQ_MANUFACTURING_SHIPMENTS_LEATHER" hidden="1">"c20863"</definedName>
    <definedName name="IQ_MANUFACTURING_SHIPMENTS_NONDUR" hidden="1">"c20864"</definedName>
    <definedName name="IQ_MANUFACTURING_SHIPMENTS_PAPER" hidden="1">"c20865"</definedName>
    <definedName name="IQ_MANUFACTURING_SHIPMENTS_PETROLEUM" hidden="1">"c20866"</definedName>
    <definedName name="IQ_MANUFACTURING_SHIPMENTS_PLASTICS" hidden="1">"c20867"</definedName>
    <definedName name="IQ_MANUFACTURING_SHIPMENTS_PRINTING" hidden="1">"c20868"</definedName>
    <definedName name="IQ_MANUFACTURING_SHIPMENTS_TEXTILE_MILLS" hidden="1">"c20869"</definedName>
    <definedName name="IQ_MANUFACTURING_SHIPMENTS_TEXTILE_PRODUCTS" hidden="1">"c20870"</definedName>
    <definedName name="IQ_MANUFACTURING_SHIPMENTS_TOTAL" hidden="1">"c20871"</definedName>
    <definedName name="IQ_MANUFACTURING_UNFILLED_ORDERS" hidden="1">"c20872"</definedName>
    <definedName name="IQ_MANUFACTURING_UNFILLED_ORDERS_COMPUTERS" hidden="1">"c20873"</definedName>
    <definedName name="IQ_MANUFACTURING_UNFILLED_ORDERS_DUR" hidden="1">"c20874"</definedName>
    <definedName name="IQ_MANUFACTURING_UNFILLED_ORDERS_ELECTRIC" hidden="1">"c20875"</definedName>
    <definedName name="IQ_MANUFACTURING_UNFILLED_ORDERS_FAB_METALS" hidden="1">"c20876"</definedName>
    <definedName name="IQ_MANUFACTURING_UNFILLED_ORDERS_FURNITURE" hidden="1">"c20877"</definedName>
    <definedName name="IQ_MANUFACTURING_UNFILLED_ORDERS_MACHINERY" hidden="1">"c20878"</definedName>
    <definedName name="IQ_MANUFACTURING_UNFILLED_ORDERS_METALS" hidden="1">"c20879"</definedName>
    <definedName name="IQ_MANUFACTURING_UNFILLED_ORDERS_TRANSPORTATION" hidden="1">"c20880"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OTHER_PROF_SERVICES_THRIFT" hidden="1">"c24788"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MO_LOANS_SOLD_WITH_RECOURSE_120_DAYS_LESS_THRIFT" hidden="1">"c25337"</definedName>
    <definedName name="IQ_MEMO_LOANS_SOLD_WITH_RECOURSE_GREATER_THAN_120_DAYS_THRIFT" hidden="1">"c25338"</definedName>
    <definedName name="IQ_MEMO_REFINANCING_LOANS_THRIFT" hidden="1">"c25336"</definedName>
    <definedName name="IQ_MERGER" hidden="1">"c713"</definedName>
    <definedName name="IQ_MERGER_BNK" hidden="1">"c714"</definedName>
    <definedName name="IQ_MERGER_CM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CM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ETRIC_NAME" hidden="1">"c18017"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IMUM_RENTAL" hidden="1">"c26970"</definedName>
    <definedName name="IQ_MINORITY_INT_AVG_ASSETS_FFIEC" hidden="1">"c13367"</definedName>
    <definedName name="IQ_MINORITY_INT_AVG_ASSETS_THRIFT" hidden="1">"c25660"</definedName>
    <definedName name="IQ_MINORITY_INT_BS_FFIEC" hidden="1">"c12874"</definedName>
    <definedName name="IQ_MINORITY_INT_FFIEC" hidden="1">"c13031"</definedName>
    <definedName name="IQ_MINORITY_INT_REDEEM" hidden="1">"c25787"</definedName>
    <definedName name="IQ_MINORITY_INT_REDEEM_TOT" hidden="1">"c25789"</definedName>
    <definedName name="IQ_MINORITY_INT_THRIFT" hidden="1">"c24926"</definedName>
    <definedName name="IQ_MINORITY_INTEREST" hidden="1">"c727"</definedName>
    <definedName name="IQ_MINORITY_INTEREST_BNK" hidden="1">"c728"</definedName>
    <definedName name="IQ_MINORITY_INTEREST_CF" hidden="1">"c730"</definedName>
    <definedName name="IQ_MINORITY_INTEREST_CM" hidden="1">"c729"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ISCELLANEOUS_ASSETS_ALL_OTHER_ACCOUNTS_THRIFT" hidden="1">"c25437"</definedName>
    <definedName name="IQ_MISCELLANEOUS_ASSETS_EMPLOYEE_BENEFIT_RETIREMENT_RELATED_ACCOUNTS_THRIFT" hidden="1">"c25421"</definedName>
    <definedName name="IQ_MISCELLANEOUS_ASSETS_PERSONAL_TRUST_AGENCY_INV_MANAGEMENT_ACCOUNTS_THRIFT" hidden="1">"c25405"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MDA_SAVINGS_TOTAL_DEPOSITS_THRIFT" hidden="1">"c25778"</definedName>
    <definedName name="IQ_MOBILE_HOME_LOANS_THRIFT" hidden="1">"c24863"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THRIFT" hidden="1">"c24999"</definedName>
    <definedName name="IQ_MONEY_MKT_DEPOSITS_TOTAL_DEPOSITS" hidden="1">"c15720"</definedName>
    <definedName name="IQ_MONEY_MKT_SAVINGS_ACCT_DEPOSITS_TOTAL_DEPOSITS" hidden="1">"c15722"</definedName>
    <definedName name="IQ_MONEY_SUPPLY_M1" hidden="1">"c20881"</definedName>
    <definedName name="IQ_MONEY_SUPPLY_M2" hidden="1">"c20882"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ASSET_BACKED_SEC_ELIGIBLE_20_PCT_RISK_WEIGHT_THRIFT" hidden="1">"c25057"</definedName>
    <definedName name="IQ_MORTGAGE_ASSET_BACKED_SEC_ELIGIBLE_50_PCT_RISK_WEIGHT_THRIFT" hidden="1">"c25066"</definedName>
    <definedName name="IQ_MORTGAGE_BACKED_SEC_ADJUSTED_NCOS_THRIFT" hidden="1">"c25198"</definedName>
    <definedName name="IQ_MORTGAGE_BACKED_SEC_GVA_CHARGE_OFFS_THRIFT" hidden="1">"c25113"</definedName>
    <definedName name="IQ_MORTGAGE_BACKED_SEC_GVA_RECOVERIES_THRIFT" hidden="1">"c25144"</definedName>
    <definedName name="IQ_MORTGAGE_BACKED_SEC_INV_SEC_THRIFT" hidden="1">"c25673"</definedName>
    <definedName name="IQ_MORTGAGE_BACKED_SEC_SVA_PROVISIONS_TRANSFERS_FROM_GVA_THRIFT" hidden="1">"c25167"</definedName>
    <definedName name="IQ_MORTGAGE_DEBT_UNDER_CAPITAL_LEASES_FFIEC" hidden="1">"c15276"</definedName>
    <definedName name="IQ_MORTGAGE_LOAN_SERVICING_FEES_THRIFT" hidden="1">"c24766"</definedName>
    <definedName name="IQ_MORTGAGE_LOANS_ADJUSTED_NCOS_TOTAL_THRIFT" hidden="1">"c25199"</definedName>
    <definedName name="IQ_MORTGAGE_LOANS_CASH_REPAYMENT_PRINCIPAL_THRIFT" hidden="1">"c25334"</definedName>
    <definedName name="IQ_MORTGAGE_LOANS_DEBITS_LESS_CREDITS_OTHER_THAN_REPAYMENT_PRINCIPAL_THRIFT" hidden="1">"c25335"</definedName>
    <definedName name="IQ_MORTGAGE_LOANS_FORECLOSED_DURING_QUARTER_TOTAL_THRIFT" hidden="1">"c25236"</definedName>
    <definedName name="IQ_MORTGAGE_LOANS_GROSS_LOANS_THRIFT" hidden="1">"c25721"</definedName>
    <definedName name="IQ_MORTGAGE_LOANS_GVA_RECOVERIES_TOTAL_THRIFT" hidden="1">"c25145"</definedName>
    <definedName name="IQ_MORTGAGE_LOANS_PARTICIPATIONS_PURCHASED_FROM_ENTITIES_OTHER_THAN_FEDERALLY_INSURED_DEPOSITORY_INSTITUTIONS_THEIR_SUBSIDIARIES_THRIFT" hidden="1">"c25326"</definedName>
    <definedName name="IQ_MORTGAGE_LOANS_PARTICIPATIONS_PURCHASED_SECURED_1_4_DWELLING_UNITS_THRIFT" hidden="1">"c25325"</definedName>
    <definedName name="IQ_MORTGAGE_LOANS_PARTICIPATIONS_PURCHASED_SECURED_HOME_EQUITY_JUNIOR_LIENS_THRIFT" hidden="1">"c25327"</definedName>
    <definedName name="IQ_MORTGAGE_LOANS_PARTICIPATIONS_PURCHASED_SECURED_MULTIFAMILY_5_MORE_DWELLING_UNITS_THRIFT" hidden="1">"c25328"</definedName>
    <definedName name="IQ_MORTGAGE_LOANS_PARTICIPATIONS_PURCHASED_SECURED_NONRES_THRIFT" hidden="1">"c25329"</definedName>
    <definedName name="IQ_MORTGAGE_LOANS_PARTICIPATIONS_SOLD_SECURED_1_4_DWELLING_UNITS_THRIFT" hidden="1">"c25330"</definedName>
    <definedName name="IQ_MORTGAGE_LOANS_PARTICIPATIONS_SOLD_SECURED_HOME_EQUITY_JUNIOR_LIENS_THRIFT" hidden="1">"c25331"</definedName>
    <definedName name="IQ_MORTGAGE_LOANS_PARTICIPATIONS_SOLD_SECURED_MULTIFAMILY_5_MORE_DWELLING_UNITS_THRIFT" hidden="1">"c25332"</definedName>
    <definedName name="IQ_MORTGAGE_LOANS_PARTICIPATIONS_SOLD_SECURED_NONRES_THRIFT" hidden="1">"c25333"</definedName>
    <definedName name="IQ_MORTGAGE_LOANS_RISK_BASED_CAPITAL_THRIFT" hidden="1">"c25706"</definedName>
    <definedName name="IQ_MORTGAGE_LOANS_SECURED_NON_RES_PROPERTY_100000_THROUGH_250000_THRIFT" hidden="1">"c24954"</definedName>
    <definedName name="IQ_MORTGAGE_LOANS_SECURED_NON_RES_PROPERTY_250000_THROUGH_1000000_THRIFT" hidden="1">"c24956"</definedName>
    <definedName name="IQ_MORTGAGE_LOANS_SECURED_NON_RES_PROPERTY_LESS_THAN_EQUAL_100000_THRIFT" hidden="1">"c24952"</definedName>
    <definedName name="IQ_MORTGAGE_LOANS_SVA_PROVISIONS_TRANSFERS_FROM_GVA_TOTAL_THRIFT" hidden="1">"c25168"</definedName>
    <definedName name="IQ_MORTGAGE_LOANS_TOTAL_GVA_CHARGE_OFFS_THRIFT" hidden="1">"c25114"</definedName>
    <definedName name="IQ_MORTGAGE_LOANS_TOTAL_LOANS_THRIFT" hidden="1">"c25740"</definedName>
    <definedName name="IQ_MORTGAGE_SERV_RIGHTS" hidden="1">"c2242"</definedName>
    <definedName name="IQ_MORTGAGE_SERVICING_ASSETS_FFIEC" hidden="1">"c12838"</definedName>
    <definedName name="IQ_MORTGAGE_SERVICING_RIGHTS_AMOUNTS_NETTED_THRIFT" hidden="1">"c25504"</definedName>
    <definedName name="IQ_MORTGAGE_SERVICING_RIGHTS_LEVEL_1_THRIFT" hidden="1">"c25500"</definedName>
    <definedName name="IQ_MORTGAGE_SERVICING_RIGHTS_LEVEL_2_THRIFT" hidden="1">"c25501"</definedName>
    <definedName name="IQ_MORTGAGE_SERVICING_RIGHTS_LEVEL_3_THRIFT" hidden="1">"c25502"</definedName>
    <definedName name="IQ_MORTGAGE_SERVICING_RIGHTS_TOTAL_AFTER_NETTING_THRIFT" hidden="1">"c25505"</definedName>
    <definedName name="IQ_MORTGAGE_SERVICING_RIGHTS_TOTAL_BEFORE_NETTING_THRIFT" hidden="1">"c25503"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5_MORE_DWELLING_UNITS_CONSTRUCTION_MORTGAGE_LOANS_ADJUSTED_NCOS_TOTAL_THRIFT" hidden="1">"c25201"</definedName>
    <definedName name="IQ_MULTIFAMILY_5_MORE_DWELLING_UNITS_CONSTRUCTION_MORTGAGE_LOANS_GVA_CHARGE_OFFS_THRIFT" hidden="1">"c25116"</definedName>
    <definedName name="IQ_MULTIFAMILY_5_MORE_DWELLING_UNITS_CONSTRUCTION_MORTGAGE_LOANS_GVA_RECOVERIES_THRIFT" hidden="1">"c25147"</definedName>
    <definedName name="IQ_MULTIFAMILY_5_MORE_DWELLING_UNITS_CONSTRUCTION_MORTGAGE_LOANS_SVA_PROVISIONS_TRANSFERS_FROM_GVA_TOTAL_THRIFT" hidden="1">"c25170"</definedName>
    <definedName name="IQ_MULTIFAMILY_5_MORE_DWELLING_UNITS_IN_PROCESS_FORECLOSURE_THRIFT" hidden="1">"c25307"</definedName>
    <definedName name="IQ_MULTIFAMILY_5_MORE_DWELLING_UNITS_PML_ADJUSTED_NCOS_TOTAL_THRIFT" hidden="1">"c25206"</definedName>
    <definedName name="IQ_MULTIFAMILY_5_MORE_DWELLING_UNITS_PML_GVA_CHARGE_OFFS_THRIFT" hidden="1">"c25121"</definedName>
    <definedName name="IQ_MULTIFAMILY_5_MORE_DWELLING_UNITS_PML_GVA_RECOVERIES_THRIFT" hidden="1">"c25152"</definedName>
    <definedName name="IQ_MULTIFAMILY_5_MORE_DWELLING_UNITS_PML_SVA_PROVISIONS_TRANSFERS_FROM_GVA_TOTAL_THRIFT" hidden="1">"c25175"</definedName>
    <definedName name="IQ_MULTIFAMILY_5_MORE_LOANS_TOTAL_LOANS_THRIFT" hidden="1">"c25745"</definedName>
    <definedName name="IQ_MULTIFAMILY_LOANS_GROSS_LOANS_FFIEC" hidden="1">"c13404"</definedName>
    <definedName name="IQ_MULTIFAMILY_LOANS_GROSS_LOANS_THRIFT" hidden="1">"c25729"</definedName>
    <definedName name="IQ_MULTIFAMILY_LOANS_RISK_BASED_CAPITAL_THRIFT" hidden="1">"c25714"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NICIPAL_SEC_INV_SEC_THRIFT" hidden="1">"c25672"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MUTUAL_FUNDS_EQUITY_ALL_OTHER_ACCOUNTS_THRIFT" hidden="1">"c25428"</definedName>
    <definedName name="IQ_MUTUAL_FUNDS_EQUITY_EMPLOYEE_BENEFIT_RETIREMENT_RELATED_ACCOUNTS_THRIFT" hidden="1">"c25412"</definedName>
    <definedName name="IQ_MUTUAL_FUNDS_EQUITY_PERSONAL_TRUST_AGENCY_INV_MANAGEMENT_ACCOUNTS_THRIFT" hidden="1">"c25396"</definedName>
    <definedName name="IQ_MUTUAL_FUNDS_MONEY_MARKET_ALL_OTHER_ACCOUNTS_THRIFT" hidden="1">"c25427"</definedName>
    <definedName name="IQ_MUTUAL_FUNDS_MONEY_MARKET_EMPLOYEE_BENEFIT_RETIREMENT_RELATED_ACCOUNTS_THRIFT" hidden="1">"c25411"</definedName>
    <definedName name="IQ_MUTUAL_FUNDS_MONEY_MARKET_PERSONAL_TRUST_AGENCY_INV_MANAGEMENT_ACCOUNTS_THRIFT" hidden="1">"c25395"</definedName>
    <definedName name="IQ_MUTUAL_FUNDS_OTHER_ALL_OTHER_ACCOUNTS_THRIFT" hidden="1">"c25429"</definedName>
    <definedName name="IQ_MUTUAL_FUNDS_OTHER_EMPLOYEE_BENEFIT_RETIREMENT_RELATED_ACCOUNTS_THRIFT" hidden="1">"c25413"</definedName>
    <definedName name="IQ_MUTUAL_FUNDS_OTHER_PERSONAL_TRUST_AGENCY_INV_MANAGEMENT_ACCOUNTS_THRIFT" hidden="1">"c25397"</definedName>
    <definedName name="IQ_NAMES_REVISION_DATE_" hidden="1">"06/26/2017 12:49:31"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_CIQ" hidden="1">"c18262"</definedName>
    <definedName name="IQ_NAV_EST" hidden="1">"c1751"</definedName>
    <definedName name="IQ_NAV_EST_CIQ" hidden="1">"c18109"</definedName>
    <definedName name="IQ_NAV_EST_DOWN_2MONTH" hidden="1">"c16501"</definedName>
    <definedName name="IQ_NAV_EST_DOWN_3MONTH" hidden="1">"c16505"</definedName>
    <definedName name="IQ_NAV_EST_DOWN_MONTH" hidden="1">"c16497"</definedName>
    <definedName name="IQ_NAV_EST_NOTE_CIQ" hidden="1">"c18229"</definedName>
    <definedName name="IQ_NAV_EST_NUM_ANALYSTS_2MONTH" hidden="1">"c16499"</definedName>
    <definedName name="IQ_NAV_EST_NUM_ANALYSTS_3MONTH" hidden="1">"c16503"</definedName>
    <definedName name="IQ_NAV_EST_NUM_ANALYSTS_MONTH" hidden="1">"c16495"</definedName>
    <definedName name="IQ_NAV_EST_TOTAL_REVISED_2MONTH" hidden="1">"c16502"</definedName>
    <definedName name="IQ_NAV_EST_TOTAL_REVISED_3MONTH" hidden="1">"c16506"</definedName>
    <definedName name="IQ_NAV_EST_TOTAL_REVISED_MONTH" hidden="1">"c16498"</definedName>
    <definedName name="IQ_NAV_EST_UP_2MONTH" hidden="1">"c16500"</definedName>
    <definedName name="IQ_NAV_EST_UP_3MONTH" hidden="1">"c16504"</definedName>
    <definedName name="IQ_NAV_EST_UP_MONTH" hidden="1">"c16496"</definedName>
    <definedName name="IQ_NAV_GUIDANCE" hidden="1">"c18391"</definedName>
    <definedName name="IQ_NAV_HIGH_EST" hidden="1">"c1753"</definedName>
    <definedName name="IQ_NAV_HIGH_EST_CIQ" hidden="1">"c18129"</definedName>
    <definedName name="IQ_NAV_HIGH_GUIDANCE" hidden="1">"c18392"</definedName>
    <definedName name="IQ_NAV_LOW_EST" hidden="1">"c1754"</definedName>
    <definedName name="IQ_NAV_LOW_EST_CIQ" hidden="1">"c18139"</definedName>
    <definedName name="IQ_NAV_LOW_GUIDANCE" hidden="1">"c18393"</definedName>
    <definedName name="IQ_NAV_MEDIAN_EST" hidden="1">"c1752"</definedName>
    <definedName name="IQ_NAV_MEDIAN_EST_CIQ" hidden="1">"c18119"</definedName>
    <definedName name="IQ_NAV_NUM_EST" hidden="1">"c1755"</definedName>
    <definedName name="IQ_NAV_NUM_EST_CIQ" hidden="1">"c18159"</definedName>
    <definedName name="IQ_NAV_RE" hidden="1">"c15996"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EST_DOWN_2MONTH" hidden="1">"c16561"</definedName>
    <definedName name="IQ_NAV_SHARE_EST_DOWN_2MONTH_CIQ" hidden="1">"c16825"</definedName>
    <definedName name="IQ_NAV_SHARE_EST_DOWN_3MONTH" hidden="1">"c16565"</definedName>
    <definedName name="IQ_NAV_SHARE_EST_DOWN_3MONTH_CIQ" hidden="1">"c16829"</definedName>
    <definedName name="IQ_NAV_SHARE_EST_DOWN_MONTH" hidden="1">"c16557"</definedName>
    <definedName name="IQ_NAV_SHARE_EST_DOWN_MONTH_CIQ" hidden="1">"c16821"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2MONTH_CIQ" hidden="1">"c16823"</definedName>
    <definedName name="IQ_NAV_SHARE_EST_NUM_ANALYSTS_3MONTH" hidden="1">"c16563"</definedName>
    <definedName name="IQ_NAV_SHARE_EST_NUM_ANALYSTS_3MONTH_CIQ" hidden="1">"c16827"</definedName>
    <definedName name="IQ_NAV_SHARE_EST_NUM_ANALYSTS_MONTH" hidden="1">"c16555"</definedName>
    <definedName name="IQ_NAV_SHARE_EST_NUM_ANALYSTS_MONTH_CIQ" hidden="1">"c16819"</definedName>
    <definedName name="IQ_NAV_SHARE_EST_TOTAL_REVISED_2MONTH" hidden="1">"c16562"</definedName>
    <definedName name="IQ_NAV_SHARE_EST_TOTAL_REVISED_2MONTH_CIQ" hidden="1">"c16826"</definedName>
    <definedName name="IQ_NAV_SHARE_EST_TOTAL_REVISED_3MONTH" hidden="1">"c16566"</definedName>
    <definedName name="IQ_NAV_SHARE_EST_TOTAL_REVISED_3MONTH_CIQ" hidden="1">"c16830"</definedName>
    <definedName name="IQ_NAV_SHARE_EST_TOTAL_REVISED_MONTH" hidden="1">"c16558"</definedName>
    <definedName name="IQ_NAV_SHARE_EST_TOTAL_REVISED_MONTH_CIQ" hidden="1">"c16822"</definedName>
    <definedName name="IQ_NAV_SHARE_EST_UP_2MONTH" hidden="1">"c16560"</definedName>
    <definedName name="IQ_NAV_SHARE_EST_UP_2MONTH_CIQ" hidden="1">"c16824"</definedName>
    <definedName name="IQ_NAV_SHARE_EST_UP_3MONTH" hidden="1">"c16564"</definedName>
    <definedName name="IQ_NAV_SHARE_EST_UP_3MONTH_CIQ" hidden="1">"c16828"</definedName>
    <definedName name="IQ_NAV_SHARE_EST_UP_MONTH" hidden="1">"c16556"</definedName>
    <definedName name="IQ_NAV_SHARE_EST_UP_MONTH_CIQ" hidden="1">"c16820"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AV_STDDEV_EST_CIQ" hidden="1">"c18149"</definedName>
    <definedName name="IQ_NCLS_CLOSED_END_1_4_FAM_LOANS_TOT_LOANS_FFIEC" hidden="1">"c13891"</definedName>
    <definedName name="IQ_NCLS_CLOSED_END_1_4_FAMILY_LOANS_TOTAL_LOANS_THRIFT" hidden="1">"c25769"</definedName>
    <definedName name="IQ_NCLS_COMM_IND_LOANS_TOT_LOANS_FFIEC" hidden="1">"c13898"</definedName>
    <definedName name="IQ_NCLS_COMM_LOANS_TOTAL_LOANS_THRIFT" hidden="1">"c25775"</definedName>
    <definedName name="IQ_NCLS_COMM_RE_FARM_LOANS_TOT_LOANS_FFIEC" hidden="1">"c13897"</definedName>
    <definedName name="IQ_NCLS_COMM_RE_FARM_LOANS_TOTAL_LOANS_THRIFT" hidden="1">"c25771"</definedName>
    <definedName name="IQ_NCLS_COMM_RE_NONFARM_NONRES_TOT_LOANS_FFIEC" hidden="1">"c13896"</definedName>
    <definedName name="IQ_NCLS_COMM_RE_NONFARM_NONRESIDENTIAL_TOTAL_LOANS_THRIFT" hidden="1">"c25773"</definedName>
    <definedName name="IQ_NCLS_CONST_LAND_DEV_LOANS_TOT_LOANS_FFIEC" hidden="1">"c13890"</definedName>
    <definedName name="IQ_NCLS_CONSTRUCTION_LAND_DEVELOPMENT_LOANS_TOTAL_LOANS_THRIFT" hidden="1">"c25767"</definedName>
    <definedName name="IQ_NCLS_CONSUMER_LOANS_TOT_LOANS_FFIEC" hidden="1">"c13899"</definedName>
    <definedName name="IQ_NCLS_CONSUMER_LOANS_TOTAL_LOANS_THRIFT" hidden="1">"c25776"</definedName>
    <definedName name="IQ_NCLS_FARM_LOANS_TOT_LOANS_FFIEC" hidden="1">"c13895"</definedName>
    <definedName name="IQ_NCLS_HOME_EQUITY_LOANS_TOT_LOANS_FFIEC" hidden="1">"c13892"</definedName>
    <definedName name="IQ_NCLS_LAND_LOANS_TOTAL_LOANS_THRIFT" hidden="1">"c25772"</definedName>
    <definedName name="IQ_NCLS_MULTIFAM_5_LOANS_TOT_LOANS_FFIEC" hidden="1">"c13894"</definedName>
    <definedName name="IQ_NCLS_MULTIFAMILY_5_MORE_LOANS_TOTAL_LOANS_THRIFT" hidden="1">"c25770"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LS_TOTAL_1_4_FAMILY_LOANS_TOTAL_LOANS_THRIFT" hidden="1">"c25768"</definedName>
    <definedName name="IQ_NCLS_TOTAL_LOANS_TOTAL_LOANS_THRIFT" hidden="1">"c25765"</definedName>
    <definedName name="IQ_NCLS_TOTAL_MORTGAGE_LOANS_TOTAL_LOANS_THRIFT" hidden="1">"c25766"</definedName>
    <definedName name="IQ_NCLS_TOTAL_NON_RE_LOANS_TOTAL_LOANS_THRIFT" hidden="1">"c25774"</definedName>
    <definedName name="IQ_NCOS_CLOSED_END_1_4_FAM_LOANS_TOT_LOANS_FFIEC" hidden="1">"c13879"</definedName>
    <definedName name="IQ_NCOS_CLOSED_END_1_4_FAMILY_LOANS_TOTAL_LOANS_THRIFT" hidden="1">"c25757"</definedName>
    <definedName name="IQ_NCOS_COMM_IND_LOANS_TOT_LOANS_FFIEC" hidden="1">"c13886"</definedName>
    <definedName name="IQ_NCOS_COMM_LOANS_TOTAL_LOANS_THRIFT" hidden="1">"c25763"</definedName>
    <definedName name="IQ_NCOS_COMM_RE_FARM_LOANS_TOT_LOANS_FFIEC" hidden="1">"c13885"</definedName>
    <definedName name="IQ_NCOS_COMM_RE_FARM_LOANS_TOTAL_LOANS_THRIFT" hidden="1">"c25759"</definedName>
    <definedName name="IQ_NCOS_COMM_RE_NONFARM_NONRES_TOT_LOANS_FFIEC" hidden="1">"c13884"</definedName>
    <definedName name="IQ_NCOS_COMM_RE_NONFARM_NONRESIDENTIAL_TOTAL_LOANS_THRIFT" hidden="1">"c25761"</definedName>
    <definedName name="IQ_NCOS_CONST_LAND_DEV_LOANS_TOT_LOANS_FFIEC" hidden="1">"c13878"</definedName>
    <definedName name="IQ_NCOS_CONSTRUCTION_LAND_DEVELOPMENT_LOANS_TOTAL_LOANS_THRIFT" hidden="1">"c25755"</definedName>
    <definedName name="IQ_NCOS_CONSUMER_LOANS_TOT_LOANS_FFIEC" hidden="1">"c13887"</definedName>
    <definedName name="IQ_NCOS_CONSUMER_LOANS_TOTAL_LOANS_THRIFT" hidden="1">"c25764"</definedName>
    <definedName name="IQ_NCOS_FARM_LOANS_TOT_LOANS_FFIEC" hidden="1">"c13883"</definedName>
    <definedName name="IQ_NCOS_HOME_EQUITY_LOANS_TOT_LOANS_FFIEC" hidden="1">"c13880"</definedName>
    <definedName name="IQ_NCOS_LAND_LOANS_TOTAL_LOANS_THRIFT" hidden="1">"c25760"</definedName>
    <definedName name="IQ_NCOS_MULTIFAM_5_LOANS_TOT_LOANS_FFIEC" hidden="1">"c13882"</definedName>
    <definedName name="IQ_NCOS_MULTIFAMILY_5_MORE_LOANS_TOTAL_LOANS_THRIFT" hidden="1">"c25758"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COS_TOTAL_1_4_FAMILY_LOANS_TOTAL_LOANS_THRIFT" hidden="1">"c25756"</definedName>
    <definedName name="IQ_NCOS_TOTAL_LOANS_TOTAL_LOANS_THRIFT" hidden="1">"c25753"</definedName>
    <definedName name="IQ_NCOS_TOTAL_MORTGAGE_LOANS_TOTAL_LOANS_THRIFT" hidden="1">"c25754"</definedName>
    <definedName name="IQ_NCOS_TOTAL_NON_RE_LOANS_TOTAL_LOANS_THRIFT" hidden="1">"c25762"</definedName>
    <definedName name="IQ_NEARBY_CONTRACT_ID" hidden="1">"c14328"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DOWN_2MONTH" hidden="1">"c16513"</definedName>
    <definedName name="IQ_NET_DEBT_EST_DOWN_2MONTH_CIQ" hidden="1">"c16777"</definedName>
    <definedName name="IQ_NET_DEBT_EST_DOWN_3MONTH" hidden="1">"c16517"</definedName>
    <definedName name="IQ_NET_DEBT_EST_DOWN_3MONTH_CIQ" hidden="1">"c16781"</definedName>
    <definedName name="IQ_NET_DEBT_EST_DOWN_MONTH" hidden="1">"c16509"</definedName>
    <definedName name="IQ_NET_DEBT_EST_DOWN_MONTH_CIQ" hidden="1">"c16773"</definedName>
    <definedName name="IQ_NET_DEBT_EST_NOTE" hidden="1">"c17518"</definedName>
    <definedName name="IQ_NET_DEBT_EST_NOTE_CIQ" hidden="1">"c17471"</definedName>
    <definedName name="IQ_NET_DEBT_EST_NUM_ANALYSTS_2MONTH" hidden="1">"c16511"</definedName>
    <definedName name="IQ_NET_DEBT_EST_NUM_ANALYSTS_2MONTH_CIQ" hidden="1">"c16775"</definedName>
    <definedName name="IQ_NET_DEBT_EST_NUM_ANALYSTS_3MONTH" hidden="1">"c16515"</definedName>
    <definedName name="IQ_NET_DEBT_EST_NUM_ANALYSTS_3MONTH_CIQ" hidden="1">"c16779"</definedName>
    <definedName name="IQ_NET_DEBT_EST_NUM_ANALYSTS_MONTH" hidden="1">"c16507"</definedName>
    <definedName name="IQ_NET_DEBT_EST_NUM_ANALYSTS_MONTH_CIQ" hidden="1">"c16771"</definedName>
    <definedName name="IQ_NET_DEBT_EST_TOTAL_REVISED_2MONTH" hidden="1">"c16514"</definedName>
    <definedName name="IQ_NET_DEBT_EST_TOTAL_REVISED_2MONTH_CIQ" hidden="1">"c16778"</definedName>
    <definedName name="IQ_NET_DEBT_EST_TOTAL_REVISED_3MONTH" hidden="1">"c16518"</definedName>
    <definedName name="IQ_NET_DEBT_EST_TOTAL_REVISED_3MONTH_CIQ" hidden="1">"c16782"</definedName>
    <definedName name="IQ_NET_DEBT_EST_TOTAL_REVISED_MONTH" hidden="1">"c16510"</definedName>
    <definedName name="IQ_NET_DEBT_EST_TOTAL_REVISED_MONTH_CIQ" hidden="1">"c16774"</definedName>
    <definedName name="IQ_NET_DEBT_EST_UP_2MONTH" hidden="1">"c16512"</definedName>
    <definedName name="IQ_NET_DEBT_EST_UP_2MONTH_CIQ" hidden="1">"c16776"</definedName>
    <definedName name="IQ_NET_DEBT_EST_UP_3MONTH" hidden="1">"c16516"</definedName>
    <definedName name="IQ_NET_DEBT_EST_UP_3MONTH_CIQ" hidden="1">"c16780"</definedName>
    <definedName name="IQ_NET_DEBT_EST_UP_MONTH" hidden="1">"c16508"</definedName>
    <definedName name="IQ_NET_DEBT_EST_UP_MONTH_CIQ" hidden="1">"c16772"</definedName>
    <definedName name="IQ_NET_DEBT_GUIDANCE" hidden="1">"c4467"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CM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FED_FUNDS_PURCHASED_TOTAL_ASSETS_THRIFT" hidden="1">"c25704"</definedName>
    <definedName name="IQ_NET_FIDUCIARY_RELATED_SERVICES_INC_THRIFT" hidden="1">"c24815"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AFS_SEC_THRIFT" hidden="1">"c24770"</definedName>
    <definedName name="IQ_NET_GAIN_SALE_LOANS_HELD_INV_THRIFT" hidden="1">"c24774"</definedName>
    <definedName name="IQ_NET_GAIN_SALE_LOANS_LEASES_HFS_THRIFT" hidden="1">"c24771"</definedName>
    <definedName name="IQ_NET_GAIN_SALE_OTHER_ASSETS_HELD_INV_THRIFT" hidden="1">"c24775"</definedName>
    <definedName name="IQ_NET_GAIN_SALE_OTHER_ASSETS_HFS_THRIFT" hidden="1">"c24772"</definedName>
    <definedName name="IQ_NET_GAIN_SALE_PREMISES_FIXED_ASSETS_EXP_FFIEC" hidden="1">"c15372"</definedName>
    <definedName name="IQ_NET_GAIN_SALE_PREMISES_FIXED_ASSETS_INC_FFIEC" hidden="1">"c15369"</definedName>
    <definedName name="IQ_NET_GAIN_SALE_SEC_HTM_THRIFT" hidden="1">"c24773"</definedName>
    <definedName name="IQ_NET_GAINS_FIN_ASSETS_LIABILITIES_FV_THRIFT" hidden="1">"c24776"</definedName>
    <definedName name="IQ_NET_IMPAIR_LOSS_FFIEC" hidden="1">"c25848"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AVG_ASSETS_THRIFT" hidden="1">"c25661"</definedName>
    <definedName name="IQ_NET_INCOME_HOMEBUILDING_SALES" hidden="1">"c15818"</definedName>
    <definedName name="IQ_NET_INCOME_LH_FFIEC" hidden="1">"c13110"</definedName>
    <definedName name="IQ_NET_INCOME_LOCOM_ADJUST_THRIFT" hidden="1">"c24779"</definedName>
    <definedName name="IQ_NET_INCOME_LOSS_ATTRIBUTABLE_SAVINGS_ASSOCIATION_THRIFT" hidden="1">"c25009"</definedName>
    <definedName name="IQ_NET_INCOME_PC_FFIEC" hidden="1">"c13103"</definedName>
    <definedName name="IQ_NET_INCOME_REPOSSESS_ASSETS_THRIFT" hidden="1">"c24778"</definedName>
    <definedName name="IQ_NET_INCOME_SALE_ASSETS_HFS_AFS_SEC_THRIFT" hidden="1">"c24769"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CM" hidden="1">"c765"</definedName>
    <definedName name="IQ_NET_INT_INC_FIN" hidden="1">"c766"</definedName>
    <definedName name="IQ_NET_INT_INC_TOTAL_REV" hidden="1">"c767"</definedName>
    <definedName name="IQ_NET_INT_INCOME_AFTER_PROVISION_THRIFT" hidden="1">"c25871"</definedName>
    <definedName name="IQ_NET_INT_INCOME_AVG_ASSET" hidden="1">"c15706"</definedName>
    <definedName name="IQ_NET_INT_INCOME_AVG_ASSETS_THRIFT" hidden="1">"c25649"</definedName>
    <definedName name="IQ_NET_INT_INCOME_AVG_EARNING_ASSETS_THRIFT" hidden="1">"c25668"</definedName>
    <definedName name="IQ_NET_INT_INCOME_FFIEC" hidden="1">"c13001"</definedName>
    <definedName name="IQ_NET_INT_INCOME_FTE_FFIEC" hidden="1">"c13036"</definedName>
    <definedName name="IQ_NET_INT_INCOME_THRIFT" hidden="1">"c24765"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_LOSSES_AVG_LOANS_THRIFT" hidden="1">"c25635"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CORE_DEPOSITS_THRIFT" hidden="1">"c25628"</definedName>
    <definedName name="IQ_NET_LOANS_DEPOSITS_FFIEC" hidden="1">"c13340"</definedName>
    <definedName name="IQ_NET_LOANS_EQUITY_FFIEC" hidden="1">"c13347"</definedName>
    <definedName name="IQ_NET_LOANS_EQUITY_THRIFT" hidden="1">"c25632"</definedName>
    <definedName name="IQ_NET_LOANS_LEASES_LETTERS_CREDIT_TOTAL_ASSETS_THRIFT" hidden="1">"c25698"</definedName>
    <definedName name="IQ_NET_LOANS_LEASES_TOTAL_ASSETS_THRIFT" hidden="1">"c25694"</definedName>
    <definedName name="IQ_NET_LOANS_TOTAL_DEPOSITS" hidden="1">"c779"</definedName>
    <definedName name="IQ_NET_LOANS_TOTAL_DEPOSITS_THRIFT" hidden="1">"c25627"</definedName>
    <definedName name="IQ_NET_LOSSES" hidden="1">"c15873"</definedName>
    <definedName name="IQ_NET_LOSSES_FIDUCIARY_RELATED_SERVICES_THRIFT" hidden="1">"c24813"</definedName>
    <definedName name="IQ_NET_NEW_CLIENT_ASSETS" hidden="1">"c20430"</definedName>
    <definedName name="IQ_NET_NONCORE_FUNDING_DEPENDENCE_SHORT_TERM_THRIFT" hidden="1">"c25624"</definedName>
    <definedName name="IQ_NET_NONCORE_FUNDING_DEPENDENCE_THRIFT" hidden="1">"c25623"</definedName>
    <definedName name="IQ_NET_NONINTEREST_INC_EXP_INTERNATIONAL_OPS_FFIEC" hidden="1">"c15387"</definedName>
    <definedName name="IQ_NET_OCCUPANCY_EXP_ADJUSTED_OPERATING_INCOME_THRIFT" hidden="1">"c25686"</definedName>
    <definedName name="IQ_NET_PC_WRITTEN" hidden="1">"c1027"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PROVISION_LOSS_GVA_THRIFT" hidden="1">"c25092"</definedName>
    <definedName name="IQ_NET_PROVISION_LOSS_SVA_THRIFT" hidden="1">"c25100"</definedName>
    <definedName name="IQ_NET_PROVISION_LOSS_TVA_THRIFT" hidden="1">"c25107"</definedName>
    <definedName name="IQ_NET_RENTAL_EXP_FN" hidden="1">"c780"</definedName>
    <definedName name="IQ_NET_SECURITIZATION_INC_FOREIGN_FFIEC" hidden="1">"c15379"</definedName>
    <definedName name="IQ_NET_SERVICING_FEES_ADJUSTED_OPERATING_INCOME_THRIFT" hidden="1">"c25690"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BASIS_ACCOUNTING_ADJUSTMENTS_SAVINGS_ASSOCIATION_THRIFT" hidden="1">"c25015"</definedName>
    <definedName name="IQ_NEW_DEPOSITS_RECEIVED_LESS_DEPOSITS_WITHDRAWN_THRIFT" hidden="1">"c25343"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CONTRACT_ID" hidden="1">"c13928"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ANK_NONCONTROLLING_INT_THRIFT" hidden="1">"c24798"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COMPANY" hidden="1">"c25786"</definedName>
    <definedName name="IQ_NI_EST" hidden="1">"c1716"</definedName>
    <definedName name="IQ_NI_EST_CIQ" hidden="1">"c4702"</definedName>
    <definedName name="IQ_NI_EST_DOWN_2MONTH" hidden="1">"c16429"</definedName>
    <definedName name="IQ_NI_EST_DOWN_2MONTH_CIQ" hidden="1">"c16717"</definedName>
    <definedName name="IQ_NI_EST_DOWN_3MONTH" hidden="1">"c16433"</definedName>
    <definedName name="IQ_NI_EST_DOWN_3MONTH_CIQ" hidden="1">"c16721"</definedName>
    <definedName name="IQ_NI_EST_DOWN_MONTH" hidden="1">"c16425"</definedName>
    <definedName name="IQ_NI_EST_DOWN_MONTH_CIQ" hidden="1">"c16713"</definedName>
    <definedName name="IQ_NI_EST_NOTE" hidden="1">"c17514"</definedName>
    <definedName name="IQ_NI_EST_NOTE_CIQ" hidden="1">"c17467"</definedName>
    <definedName name="IQ_NI_EST_NUM_ANALYSTS_2MONTH" hidden="1">"c16427"</definedName>
    <definedName name="IQ_NI_EST_NUM_ANALYSTS_2MONTH_CIQ" hidden="1">"c16715"</definedName>
    <definedName name="IQ_NI_EST_NUM_ANALYSTS_3MONTH" hidden="1">"c16431"</definedName>
    <definedName name="IQ_NI_EST_NUM_ANALYSTS_3MONTH_CIQ" hidden="1">"c16719"</definedName>
    <definedName name="IQ_NI_EST_NUM_ANALYSTS_MONTH" hidden="1">"c16423"</definedName>
    <definedName name="IQ_NI_EST_NUM_ANALYSTS_MONTH_CIQ" hidden="1">"c16711"</definedName>
    <definedName name="IQ_NI_EST_TOTAL_REVISED_2MONTH" hidden="1">"c16430"</definedName>
    <definedName name="IQ_NI_EST_TOTAL_REVISED_2MONTH_CIQ" hidden="1">"c16718"</definedName>
    <definedName name="IQ_NI_EST_TOTAL_REVISED_3MONTH" hidden="1">"c16434"</definedName>
    <definedName name="IQ_NI_EST_TOTAL_REVISED_3MONTH_CIQ" hidden="1">"c16722"</definedName>
    <definedName name="IQ_NI_EST_TOTAL_REVISED_MONTH" hidden="1">"c16426"</definedName>
    <definedName name="IQ_NI_EST_TOTAL_REVISED_MONTH_CIQ" hidden="1">"c16714"</definedName>
    <definedName name="IQ_NI_EST_UP_2MONTH" hidden="1">"c16428"</definedName>
    <definedName name="IQ_NI_EST_UP_2MONTH_CIQ" hidden="1">"c16716"</definedName>
    <definedName name="IQ_NI_EST_UP_3MONTH" hidden="1">"c16432"</definedName>
    <definedName name="IQ_NI_EST_UP_3MONTH_CIQ" hidden="1">"c16720"</definedName>
    <definedName name="IQ_NI_EST_UP_MONTH" hidden="1">"c16424"</definedName>
    <definedName name="IQ_NI_EST_UP_MONTH_CIQ" hidden="1">"c16712"</definedName>
    <definedName name="IQ_NI_FFIEC" hidden="1">"c13034"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CIQ" hidden="1">"c4709"</definedName>
    <definedName name="IQ_NI_GW_EST_DOWN_2MONTH" hidden="1">"c16453"</definedName>
    <definedName name="IQ_NI_GW_EST_DOWN_2MONTH_CIQ" hidden="1">"c16741"</definedName>
    <definedName name="IQ_NI_GW_EST_DOWN_3MONTH" hidden="1">"c16457"</definedName>
    <definedName name="IQ_NI_GW_EST_DOWN_3MONTH_CIQ" hidden="1">"c16745"</definedName>
    <definedName name="IQ_NI_GW_EST_DOWN_MONTH" hidden="1">"c16449"</definedName>
    <definedName name="IQ_NI_GW_EST_DOWN_MONTH_CIQ" hidden="1">"c16737"</definedName>
    <definedName name="IQ_NI_GW_EST_NOTE" hidden="1">"c17516"</definedName>
    <definedName name="IQ_NI_GW_EST_NOTE_CIQ" hidden="1">"c17469"</definedName>
    <definedName name="IQ_NI_GW_EST_NUM_ANALYSTS_2MONTH" hidden="1">"c16451"</definedName>
    <definedName name="IQ_NI_GW_EST_NUM_ANALYSTS_2MONTH_CIQ" hidden="1">"c16739"</definedName>
    <definedName name="IQ_NI_GW_EST_NUM_ANALYSTS_3MONTH" hidden="1">"c16455"</definedName>
    <definedName name="IQ_NI_GW_EST_NUM_ANALYSTS_3MONTH_CIQ" hidden="1">"c16743"</definedName>
    <definedName name="IQ_NI_GW_EST_NUM_ANALYSTS_MONTH" hidden="1">"c16447"</definedName>
    <definedName name="IQ_NI_GW_EST_NUM_ANALYSTS_MONTH_CIQ" hidden="1">"c16735"</definedName>
    <definedName name="IQ_NI_GW_EST_TOTAL_REVISED_2MONTH" hidden="1">"c16454"</definedName>
    <definedName name="IQ_NI_GW_EST_TOTAL_REVISED_2MONTH_CIQ" hidden="1">"c16742"</definedName>
    <definedName name="IQ_NI_GW_EST_TOTAL_REVISED_3MONTH" hidden="1">"c16458"</definedName>
    <definedName name="IQ_NI_GW_EST_TOTAL_REVISED_3MONTH_CIQ" hidden="1">"c16746"</definedName>
    <definedName name="IQ_NI_GW_EST_TOTAL_REVISED_MONTH" hidden="1">"c16450"</definedName>
    <definedName name="IQ_NI_GW_EST_TOTAL_REVISED_MONTH_CIQ" hidden="1">"c16738"</definedName>
    <definedName name="IQ_NI_GW_EST_UP_2MONTH" hidden="1">"c16452"</definedName>
    <definedName name="IQ_NI_GW_EST_UP_2MONTH_CIQ" hidden="1">"c16740"</definedName>
    <definedName name="IQ_NI_GW_EST_UP_3MONTH" hidden="1">"c16456"</definedName>
    <definedName name="IQ_NI_GW_EST_UP_3MONTH_CIQ" hidden="1">"c16744"</definedName>
    <definedName name="IQ_NI_GW_EST_UP_MONTH" hidden="1">"c16448"</definedName>
    <definedName name="IQ_NI_GW_EST_UP_MONTH_CIQ" hidden="1">"c16736"</definedName>
    <definedName name="IQ_NI_GW_GUIDANCE" hidden="1">"c4471"</definedName>
    <definedName name="IQ_NI_GW_HIGH_EST" hidden="1">"c1725"</definedName>
    <definedName name="IQ_NI_GW_HIGH_EST_CIQ" hidden="1">"c4711"</definedName>
    <definedName name="IQ_NI_GW_HIGH_GUIDANCE" hidden="1">"c4178"</definedName>
    <definedName name="IQ_NI_GW_LOW_EST" hidden="1">"c1726"</definedName>
    <definedName name="IQ_NI_GW_LOW_EST_CIQ" hidden="1">"c4712"</definedName>
    <definedName name="IQ_NI_GW_LOW_GUIDANCE" hidden="1">"c4218"</definedName>
    <definedName name="IQ_NI_GW_MEDIAN_EST" hidden="1">"c1724"</definedName>
    <definedName name="IQ_NI_GW_MEDIAN_EST_CIQ" hidden="1">"c4710"</definedName>
    <definedName name="IQ_NI_GW_NUM_EST" hidden="1">"c1727"</definedName>
    <definedName name="IQ_NI_GW_NUM_EST_CIQ" hidden="1">"c4713"</definedName>
    <definedName name="IQ_NI_GW_STDDEV_EST" hidden="1">"c1728"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LOW_EST" hidden="1">"c1719"</definedName>
    <definedName name="IQ_NI_LOW_EST_CIQ" hidden="1">"c4705"</definedName>
    <definedName name="IQ_NI_LOW_GUIDANCE" hidden="1">"c4216"</definedName>
    <definedName name="IQ_NI_MARGIN" hidden="1">"c794"</definedName>
    <definedName name="IQ_NI_MEDIAN_EST" hidden="1">"c1717"</definedName>
    <definedName name="IQ_NI_MEDIAN_EST_CIQ" hidden="1">"c4703"</definedName>
    <definedName name="IQ_NI_NON_CONTROLLING_INTERESTS_FFIEC" hidden="1">"c15366"</definedName>
    <definedName name="IQ_NI_NONCONTROLLING_INT_THRIFT" hidden="1">"c24799"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EST_DOWN_2MONTH" hidden="1">"c16441"</definedName>
    <definedName name="IQ_NI_REPORTED_EST_DOWN_2MONTH_CIQ" hidden="1">"c16729"</definedName>
    <definedName name="IQ_NI_REPORTED_EST_DOWN_3MONTH" hidden="1">"c16445"</definedName>
    <definedName name="IQ_NI_REPORTED_EST_DOWN_3MONTH_CIQ" hidden="1">"c16733"</definedName>
    <definedName name="IQ_NI_REPORTED_EST_DOWN_MONTH" hidden="1">"c16437"</definedName>
    <definedName name="IQ_NI_REPORTED_EST_DOWN_MONTH_CIQ" hidden="1">"c16725"</definedName>
    <definedName name="IQ_NI_REPORTED_EST_NOTE" hidden="1">"c17515"</definedName>
    <definedName name="IQ_NI_REPORTED_EST_NOTE_CIQ" hidden="1">"c17468"</definedName>
    <definedName name="IQ_NI_REPORTED_EST_NUM_ANALYSTS_2MONTH" hidden="1">"c16439"</definedName>
    <definedName name="IQ_NI_REPORTED_EST_NUM_ANALYSTS_2MONTH_CIQ" hidden="1">"c16727"</definedName>
    <definedName name="IQ_NI_REPORTED_EST_NUM_ANALYSTS_3MONTH" hidden="1">"c16443"</definedName>
    <definedName name="IQ_NI_REPORTED_EST_NUM_ANALYSTS_3MONTH_CIQ" hidden="1">"c16731"</definedName>
    <definedName name="IQ_NI_REPORTED_EST_NUM_ANALYSTS_MONTH" hidden="1">"c16435"</definedName>
    <definedName name="IQ_NI_REPORTED_EST_NUM_ANALYSTS_MONTH_CIQ" hidden="1">"c16723"</definedName>
    <definedName name="IQ_NI_REPORTED_EST_TOTAL_REVISED_2MONTH" hidden="1">"c16442"</definedName>
    <definedName name="IQ_NI_REPORTED_EST_TOTAL_REVISED_2MONTH_CIQ" hidden="1">"c16730"</definedName>
    <definedName name="IQ_NI_REPORTED_EST_TOTAL_REVISED_3MONTH" hidden="1">"c16446"</definedName>
    <definedName name="IQ_NI_REPORTED_EST_TOTAL_REVISED_3MONTH_CIQ" hidden="1">"c16734"</definedName>
    <definedName name="IQ_NI_REPORTED_EST_TOTAL_REVISED_MONTH" hidden="1">"c16438"</definedName>
    <definedName name="IQ_NI_REPORTED_EST_TOTAL_REVISED_MONTH_CIQ" hidden="1">"c16726"</definedName>
    <definedName name="IQ_NI_REPORTED_EST_UP_2MONTH" hidden="1">"c16440"</definedName>
    <definedName name="IQ_NI_REPORTED_EST_UP_2MONTH_CIQ" hidden="1">"c16728"</definedName>
    <definedName name="IQ_NI_REPORTED_EST_UP_3MONTH" hidden="1">"c16444"</definedName>
    <definedName name="IQ_NI_REPORTED_EST_UP_3MONTH_CIQ" hidden="1">"c16732"</definedName>
    <definedName name="IQ_NI_REPORTED_EST_UP_MONTH" hidden="1">"c16436"</definedName>
    <definedName name="IQ_NI_REPORTED_EST_UP_MONTH_CIQ" hidden="1">"c16724"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HIGH_EST" hidden="1">"c4480"</definedName>
    <definedName name="IQ_NI_SBC_GW_HIGH_EST_CIQ" hidden="1">"c5018"</definedName>
    <definedName name="IQ_NI_SBC_GW_LOW_EST" hidden="1">"c4481"</definedName>
    <definedName name="IQ_NI_SBC_GW_LOW_EST_CIQ" hidden="1">"c5019"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LOW_EST" hidden="1">"c4487"</definedName>
    <definedName name="IQ_NI_SBC_LOW_EST_CIQ" hidden="1">"c5025"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I_THRIFT" hidden="1">"c24800"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M_DOMESTIC_PURCHASES" hidden="1">"c20883"</definedName>
    <definedName name="IQ_NOM_EXPORT" hidden="1">"c20884"</definedName>
    <definedName name="IQ_NOM_EXPORT_GOODS" hidden="1">"c20885"</definedName>
    <definedName name="IQ_NOM_EXPORT_INCOME" hidden="1">"c20886"</definedName>
    <definedName name="IQ_NOM_EXPORT_SERVICES" hidden="1">"c20887"</definedName>
    <definedName name="IQ_NOM_GDP" hidden="1">"c20888"</definedName>
    <definedName name="IQ_NOM_GDP_RESIDUAL" hidden="1">"c20889"</definedName>
    <definedName name="IQ_NOM_GNP" hidden="1">"c20890"</definedName>
    <definedName name="IQ_NOM_GOVT_CONSUM_INVEST" hidden="1">"c20891"</definedName>
    <definedName name="IQ_NOM_GOVT_CONSUM_INVEST_DEF" hidden="1">"c20892"</definedName>
    <definedName name="IQ_NOM_GOVT_CONSUM_INVEST_DEF_CONSUM" hidden="1">"c20893"</definedName>
    <definedName name="IQ_NOM_GOVT_CONSUM_INVEST_DEF_INVEST" hidden="1">"c20894"</definedName>
    <definedName name="IQ_NOM_GOVT_CONSUM_INVEST_FEDERAL" hidden="1">"c20895"</definedName>
    <definedName name="IQ_NOM_GOVT_CONSUM_INVEST_NONDEF" hidden="1">"c20896"</definedName>
    <definedName name="IQ_NOM_GOVT_CONSUM_INVEST_NONDEF_CONSUM" hidden="1">"c20897"</definedName>
    <definedName name="IQ_NOM_GOVT_CONSUM_INVEST_NONDEF_INVEST" hidden="1">"c20898"</definedName>
    <definedName name="IQ_NOM_GOVT_CONSUM_INVEST_STATE_LOCAL" hidden="1">"c20899"</definedName>
    <definedName name="IQ_NOM_GOVT_CONSUM_INVEST_STATE_LOCAL_CONSUM" hidden="1">"c20900"</definedName>
    <definedName name="IQ_NOM_GOVT_CONSUM_INVEST_STATE_LOCAL_INVEST" hidden="1">"c20901"</definedName>
    <definedName name="IQ_NOM_IMPORT" hidden="1">"c20902"</definedName>
    <definedName name="IQ_NOM_IMPORT_GOODS" hidden="1">"c20903"</definedName>
    <definedName name="IQ_NOM_IMPORT_INCOME" hidden="1">"c20904"</definedName>
    <definedName name="IQ_NOM_IMPORT_SERVICES" hidden="1">"c20905"</definedName>
    <definedName name="IQ_NOM_NET_DOMESTIC_PRODUCTION" hidden="1">"c20906"</definedName>
    <definedName name="IQ_NOM_NET_EXPORT" hidden="1">"c20907"</definedName>
    <definedName name="IQ_NOM_PCE" hidden="1">"c20908"</definedName>
    <definedName name="IQ_NOM_PCE_CLOTHING" hidden="1">"c20909"</definedName>
    <definedName name="IQ_NOM_PCE_DUR_GOODS" hidden="1">"c20910"</definedName>
    <definedName name="IQ_NOM_PCE_DUR_GOODS_OTHER" hidden="1">"c20911"</definedName>
    <definedName name="IQ_NOM_PCE_FINANCIAL" hidden="1">"c20912"</definedName>
    <definedName name="IQ_NOM_PCE_FOOD_ACCOMADATIONS" hidden="1">"c20913"</definedName>
    <definedName name="IQ_NOM_PCE_FOOD_BEVERAGE" hidden="1">"c20914"</definedName>
    <definedName name="IQ_NOM_PCE_FURNISHINGS" hidden="1">"c20915"</definedName>
    <definedName name="IQ_NOM_PCE_GAS" hidden="1">"c20916"</definedName>
    <definedName name="IQ_NOM_PCE_GOOD" hidden="1">"c20917"</definedName>
    <definedName name="IQ_NOM_PCE_HEALTH_CARE" hidden="1">"c20918"</definedName>
    <definedName name="IQ_NOM_PCE_HOUSEHOLD_CONSUM" hidden="1">"c20919"</definedName>
    <definedName name="IQ_NOM_PCE_HOUSEHOLD_CONSUM_OTHER" hidden="1">"c20920"</definedName>
    <definedName name="IQ_NOM_PCE_HOUSING" hidden="1">"c20921"</definedName>
    <definedName name="IQ_NOM_PCE_MOTOR_VEHICLE" hidden="1">"c20922"</definedName>
    <definedName name="IQ_NOM_PCE_NONDUR_GOODS" hidden="1">"c20923"</definedName>
    <definedName name="IQ_NOM_PCE_NONDUR_GOODS_OTHER" hidden="1">"c20924"</definedName>
    <definedName name="IQ_NOM_PCE_NONPROFIT_CONSUM" hidden="1">"c20925"</definedName>
    <definedName name="IQ_NOM_PCE_NONPROFIT_OUTPUT" hidden="1">"c20926"</definedName>
    <definedName name="IQ_NOM_PCE_NONPROFIT_RECEIPTS" hidden="1">"c20927"</definedName>
    <definedName name="IQ_NOM_PCE_RECREATION_GOODS" hidden="1">"c20928"</definedName>
    <definedName name="IQ_NOM_PCE_RECREATION_SERVICES" hidden="1">"c20929"</definedName>
    <definedName name="IQ_NOM_PCE_SERVICES" hidden="1">"c20930"</definedName>
    <definedName name="IQ_NOM_PCE_TRANSPORTATION" hidden="1">"c20931"</definedName>
    <definedName name="IQ_NOM_PRIVATE_INVEST" hidden="1">"c20932"</definedName>
    <definedName name="IQ_NOM_PRIVATE_INVEST_EQUIP" hidden="1">"c20933"</definedName>
    <definedName name="IQ_NOM_PRIVATE_INVEST_EQUIP_OTHER" hidden="1">"c20934"</definedName>
    <definedName name="IQ_NOM_PRIVATE_INVEST_FIXED" hidden="1">"c20935"</definedName>
    <definedName name="IQ_NOM_PRIVATE_INVEST_INDUSTRIAL_EQUIP" hidden="1">"c20936"</definedName>
    <definedName name="IQ_NOM_PRIVATE_INVEST_INFO_EQUIP" hidden="1">"c20937"</definedName>
    <definedName name="IQ_NOM_PRIVATE_INVEST_INFO_EQUIP_COMPUTERS" hidden="1">"c20938"</definedName>
    <definedName name="IQ_NOM_PRIVATE_INVEST_INFO_EQUIP_OTHER" hidden="1">"c20939"</definedName>
    <definedName name="IQ_NOM_PRIVATE_INVEST_INFO_EQUIP_SOFTWARE" hidden="1">"c20940"</definedName>
    <definedName name="IQ_NOM_PRIVATE_INVEST_NONRES" hidden="1">"c20941"</definedName>
    <definedName name="IQ_NOM_PRIVATE_INVEST_PRIVATE_INV_CHANGE" hidden="1">"c20942"</definedName>
    <definedName name="IQ_NOM_PRIVATE_INVEST_PRIVATE_INV_FARMS" hidden="1">"c20943"</definedName>
    <definedName name="IQ_NOM_PRIVATE_INVEST_PRIVATE_INV_NONFARMS" hidden="1">"c20944"</definedName>
    <definedName name="IQ_NOM_PRIVATE_INVEST_RES" hidden="1">"c20945"</definedName>
    <definedName name="IQ_NOM_PRIVATE_INVEST_STRUCTURES" hidden="1">"c20946"</definedName>
    <definedName name="IQ_NOM_PRIVATE_INVEST_TRANSPORTATION_EQUIP" hidden="1">"c20947"</definedName>
    <definedName name="IQ_NOM_SALES_TO_DOMESTIC_PURCHASES" hidden="1">"c20948"</definedName>
    <definedName name="IQ_NOMINAL_GDP" hidden="1">"c20949"</definedName>
    <definedName name="IQ_NOMINAL_GDP_FC" hidden="1">"c20950"</definedName>
    <definedName name="IQ_NOMINAL_GDP_PER_CAPITA" hidden="1">"c20951"</definedName>
    <definedName name="IQ_NOMINAL_GDP_PER_CAPITA_FC" hidden="1">"c20952"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MAND_DEPOSITS_THRIFT" hidden="1">"c25007"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FTER_PROVISION_THRIFT" hidden="1">"c25872"</definedName>
    <definedName name="IQ_NON_INT_EXP_AVG_ASSETS_FFIEC" hidden="1">"c18878"</definedName>
    <definedName name="IQ_NON_INT_EXP_AVG_ASSETS_THRIFT" hidden="1">"c25784"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THRIFT" hidden="1">"c24793"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DJUSTED_OPERATING_INCOME_THRIFT" hidden="1">"c25688"</definedName>
    <definedName name="IQ_NON_INT_INCOME_AVG_ASSET" hidden="1">"c15707"</definedName>
    <definedName name="IQ_NON_INT_INCOME_AVG_ASSETS_THRIFT" hidden="1">"c25650"</definedName>
    <definedName name="IQ_NON_INT_INCOME_FFIEC" hidden="1">"c13017"</definedName>
    <definedName name="IQ_NON_INT_INCOME_THRIFT" hidden="1">"c24781"</definedName>
    <definedName name="IQ_NON_INTEREST_BEARING_DEPOSITS_ALL_OTHER_ACCOUNTS_THRIFT" hidden="1">"c25423"</definedName>
    <definedName name="IQ_NON_INTEREST_BEARING_DEPOSITS_EMPLOYEE_BENEFIT_RETIREMENT_RELATED_ACCOUNTS_THRIFT" hidden="1">"c25407"</definedName>
    <definedName name="IQ_NON_INTEREST_BEARING_DEPOSITS_PERSONAL_TRUST_AGENCY_INV_MANAGEMENT_ACCOUNTS_THRIFT" hidden="1">"c25391"</definedName>
    <definedName name="IQ_NON_INTEREST_EXP" hidden="1">"c1400"</definedName>
    <definedName name="IQ_NON_INTEREST_INC" hidden="1">"c1401"</definedName>
    <definedName name="IQ_NON_MORTGAGE_AGRICULTURE_FARMERS_COMM_LOANS_100000_THROUGH_250000_THRIFT" hidden="1">"c24974"</definedName>
    <definedName name="IQ_NON_MORTGAGE_AGRICULTURE_FARMERS_COMM_LOANS_250000_THROUGH_500000_THRIFT" hidden="1">"c24976"</definedName>
    <definedName name="IQ_NON_MORTGAGE_AGRICULTURE_FARMERS_COMM_LOANS_LESS_THAN_EQUAL_100000_THRIFT" hidden="1">"c24972"</definedName>
    <definedName name="IQ_NON_MORTGAGE_LOANS_ADJUSTED_NCOS_TOTAL_TOTAL_THRIFT" hidden="1">"c25209"</definedName>
    <definedName name="IQ_NON_MORTGAGE_LOANS_GVA_CHARGE_OFFS_TOTAL_THRIFT" hidden="1">"c25124"</definedName>
    <definedName name="IQ_NON_MORTGAGE_LOANS_GVA_RECOVERIES_TOTAL_THRIFT" hidden="1">"c25155"</definedName>
    <definedName name="IQ_NON_MORTGAGE_LOANS_SVA_PROVISIONS_TRANSFERS_FROM_GVA_TOTAL_TOTAL_THRIFT" hidden="1">"c25178"</definedName>
    <definedName name="IQ_NON_MORTGAGE_NON_AGRICULTURE_COMM_LOANS_100000_THROUGH_250000_THRIFT" hidden="1">"c24961"</definedName>
    <definedName name="IQ_NON_MORTGAGE_NON_AGRICULTURE_COMM_LOANS_250000_THROUGH_1000000_THRIFT" hidden="1">"c24963"</definedName>
    <definedName name="IQ_NON_MORTGAGE_NON_AGRICULTURE_COMM_LOANS_LESS_THAN_EQUAL_100000_THRIFT" hidden="1">"c24959"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ORE_FUNDING_TOTAL_ASSETS_THRIFT" hidden="1">"c25700"</definedName>
    <definedName name="IQ_NONCUMULATIVE_PREF_THRIFT" hidden="1">"c24916"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LOANS_GROSS_LOANS_THRIFT" hidden="1">"c25730"</definedName>
    <definedName name="IQ_NONFARM_NONRES_LOANS_RISK_BASED_CAPITAL_THRIFT" hidden="1">"c25715"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RES_PROPERTY_CONSTRUCTION_MORTGAGE_LOANS_GVA_CHARGE_OFFS_THRIFT" hidden="1">"c25117"</definedName>
    <definedName name="IQ_NONRES_PROPERTY_CONSTRUCTION_MORTGAGE_LOANS_GVA_RECOVERIES_THRIFT" hidden="1">"c25148"</definedName>
    <definedName name="IQ_NONRES_PROPERTY_DWELLING_UNITS_CONSTRUCTION_MORTGAGE_LOANS_ADJUSTED_NCOS_TOTAL_THRIFT" hidden="1">"c25202"</definedName>
    <definedName name="IQ_NONRES_PROPERTY_DWELLING_UNITS_CONSTRUCTION_MORTGAGE_LOANS_SVA_PROVISIONS_TRANSFERS_FROM_GVA_TOTAL_THRIFT" hidden="1">"c25171"</definedName>
    <definedName name="IQ_NONRES_PROPERTY_EXCEPT_LAND_IN_PROCESS_FORECLOSURE_THRIFT" hidden="1">"c25308"</definedName>
    <definedName name="IQ_NONRES_PROPERTY_EXCEPT_LAND_PML_ADJUSTED_NCOS_TOTAL_THRIFT" hidden="1">"c25207"</definedName>
    <definedName name="IQ_NONRES_PROPERTY_EXCEPT_LAND_PML_GVA_CHARGE_OFFS_THRIFT" hidden="1">"c25122"</definedName>
    <definedName name="IQ_NONRES_PROPERTY_EXCEPT_LAND_PML_GVA_RECOVERIES_THRIFT" hidden="1">"c25153"</definedName>
    <definedName name="IQ_NONRES_PROPERTY_EXCEPT_LAND_PML_SVA_PROVISIONS_TRANSFERS_FROM_GVA_TOTAL_THRIFT" hidden="1">"c25176"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OBLIGATIONS_FDIC_INC_COVERED_ASSETS_ELIGIBLE_0_PCT_RISK_WEIGHT_THRIFT" hidden="1">"c25053"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_ACCOUNTS_EXCLUDING_RETIREMENT_ACCOUNTS_GREATER_THAN_250000_THRIFT" hidden="1">"c24989"</definedName>
    <definedName name="IQ_NUMBER_DEPOSIT_ACCOUNTS_EXCLUDING_RETIREMENT_ACCOUNTS_LESS_THAN_250000_THRIFT" hidden="1">"c24988"</definedName>
    <definedName name="IQ_NUMBER_DEPOSIT_ACCOUNTS_THRIFT" hidden="1">"c24987"</definedName>
    <definedName name="IQ_NUMBER_FIDUCIARY_MANAGED_ACCOUNTS_THRIFT" hidden="1">"c25439"</definedName>
    <definedName name="IQ_NUMBER_FTE_EMPLOYEES_THRIFT" hidden="1">"c24929"</definedName>
    <definedName name="IQ_NUMBER_ISSUES_IN_DEFAULT_THRIFT" hidden="1">"c25443"</definedName>
    <definedName name="IQ_NUMBER_LOANS_SECURED_FARM_100000_THROUGH_250000_THRIFT" hidden="1">"c24969"</definedName>
    <definedName name="IQ_NUMBER_LOANS_SECURED_FARM_250000_THROUGH_500000_THRIFT" hidden="1">"c24971"</definedName>
    <definedName name="IQ_NUMBER_LOANS_SECURED_FARM_LESS_THAN_EQUAL_100000_THRIFT" hidden="1">"c24967"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MORTGAGE_LOANS_SECURED_NON_RES_PROPERTY_100000_THROUGH_250000_THRIFT" hidden="1">"c24955"</definedName>
    <definedName name="IQ_NUMBER_MORTGAGE_LOANS_SECURED_NON_RES_PROPERTY_250000_THROUGH_1000000_THRIFT" hidden="1">"c24957"</definedName>
    <definedName name="IQ_NUMBER_MORTGAGE_LOANS_SECURED_NON_RES_PROPERTY_LESS_THAN_EQUAL_100000_THRIFT" hidden="1">"c24953"</definedName>
    <definedName name="IQ_NUMBER_MORTGAGE_LOANS_SECURED_NON_RES_PROPERTY_THRIFT" hidden="1">"c24958"</definedName>
    <definedName name="IQ_NUMBER_NON_MORTGAGE_AGRICULTURE_FARMERS_COMM_LOANS_100000_THROUGH_250000_THRIFT" hidden="1">"c24975"</definedName>
    <definedName name="IQ_NUMBER_NON_MORTGAGE_AGRICULTURE_FARMERS_COMM_LOANS_250000_THROUGH_500000_THRIFT" hidden="1">"c24977"</definedName>
    <definedName name="IQ_NUMBER_NON_MORTGAGE_AGRICULTURE_FARMERS_COMM_LOANS_LESS_THAN_EQUAL_100000_THRIFT" hidden="1">"c24973"</definedName>
    <definedName name="IQ_NUMBER_NON_MORTGAGE_LOANS_EXCEPT_CREDIT_CARD_LOANS_THRIFT" hidden="1">"c24965"</definedName>
    <definedName name="IQ_NUMBER_NON_MORTGAGE_NON_AGRICULTURE_COMM_LOANS_100000_THROUGH_250000_THRIFT" hidden="1">"c24962"</definedName>
    <definedName name="IQ_NUMBER_NON_MORTGAGE_NON_AGRICULTURE_COMM_LOANS_250000_THROUGH_1000000_THRIFT" hidden="1">"c24964"</definedName>
    <definedName name="IQ_NUMBER_NON_MORTGAGE_NON_AGRICULTURE_COMM_LOANS_LESS_THAN_EQUAL_100000_THRIFT" hidden="1">"c24960"</definedName>
    <definedName name="IQ_NUMBER_NONINTEREST_BEARING_TRANSACTION_ACCOUNTS_MORE_THAN_250000_THRIFT" hidden="1">"c25583"</definedName>
    <definedName name="IQ_NUMBER_RETIREMENT_DEPOSIT_ACCOUNTS_GREATER_THAN_250000_THRIFT" hidden="1">"c24993"</definedName>
    <definedName name="IQ_NUMBER_RETIREMENT_DEPOSIT_ACCOUNTS_LESS_THAN_250000_THRIFT" hidden="1">"c24992"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AVG_ASSETS_THRIFT" hidden="1">"c25663"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ECD_LEAD_INDICATOR" hidden="1">"c20953"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FFICE_OCCUPANCY_EQUIP_EXP_THRIFT" hidden="1">"c24787"</definedName>
    <definedName name="IQ_OFFICE_PREMISES_EQUIPMENT_THRIFT" hidden="1">"c24882"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"c20387"</definedName>
    <definedName name="IQ_OG_EQUTY_RESERVES_NGL" hidden="1">"c20388"</definedName>
    <definedName name="IQ_OG_EQUTY_RESERVES_OIL" hidden="1">"c20389"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_END_LINES_CREDIT_THRIFT" hidden="1">"c25608"</definedName>
    <definedName name="IQ_OPEN_INTEREST" hidden="1">"c13931"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CM" hidden="1">"c850"</definedName>
    <definedName name="IQ_OPER_INC_EST" hidden="1">"c1688"</definedName>
    <definedName name="IQ_OPER_INC_EST_CIQ" hidden="1">"c12010"</definedName>
    <definedName name="IQ_OPER_INC_EST_DOWN_2MONTH" hidden="1">"c16369"</definedName>
    <definedName name="IQ_OPER_INC_EST_DOWN_3MONTH" hidden="1">"c16373"</definedName>
    <definedName name="IQ_OPER_INC_EST_DOWN_MONTH" hidden="1">"c16365"</definedName>
    <definedName name="IQ_OPER_INC_EST_NUM_ANALYSTS_2MONTH" hidden="1">"c16367"</definedName>
    <definedName name="IQ_OPER_INC_EST_NUM_ANALYSTS_3MONTH" hidden="1">"c16371"</definedName>
    <definedName name="IQ_OPER_INC_EST_NUM_ANALYSTS_MONTH" hidden="1">"c16363"</definedName>
    <definedName name="IQ_OPER_INC_EST_TOTAL_REVISED_2MONTH" hidden="1">"c16370"</definedName>
    <definedName name="IQ_OPER_INC_EST_TOTAL_REVISED_3MONTH" hidden="1">"c16374"</definedName>
    <definedName name="IQ_OPER_INC_EST_TOTAL_REVISED_MONTH" hidden="1">"c16366"</definedName>
    <definedName name="IQ_OPER_INC_EST_UP_2MONTH" hidden="1">"c16368"</definedName>
    <definedName name="IQ_OPER_INC_EST_UP_3MONTH" hidden="1">"c16372"</definedName>
    <definedName name="IQ_OPER_INC_EST_UP_MONTH" hidden="1">"c16364"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_TOTAL_AGG_INT_VALUE_EXER" hidden="1">"c18441"</definedName>
    <definedName name="IQ_OPT_TOTAL_AGG_INT_VALUE_OUT" hidden="1">"c18437"</definedName>
    <definedName name="IQ_OPT_TOTAL_NUM_EXER" hidden="1">"c18439"</definedName>
    <definedName name="IQ_OPT_TOTAL_NUM_OUT" hidden="1">"c18435"</definedName>
    <definedName name="IQ_OPT_TOTAL_PLAN_NAME" hidden="1">"c18467"</definedName>
    <definedName name="IQ_OPT_TOTAL_PRICE_HIGH" hidden="1">"c18432"</definedName>
    <definedName name="IQ_OPT_TOTAL_PRICE_LOW" hidden="1">"c18431"</definedName>
    <definedName name="IQ_OPT_TOTAL_PRICE_RANGE" hidden="1">"c18433"</definedName>
    <definedName name="IQ_OPT_TOTAL_WTD_LIFE_EXER" hidden="1">"c18440"</definedName>
    <definedName name="IQ_OPT_TOTAL_WTD_LIFE_OUT" hidden="1">"c18436"</definedName>
    <definedName name="IQ_OPT_TOTAL_WTD_PRICE_EXER" hidden="1">"c18438"</definedName>
    <definedName name="IQ_OPT_TOTAL_WTD_PRICE_OUT" hidden="1">"c18434"</definedName>
    <definedName name="IQ_OPT_TRANCHE_AGG_INT_VALUE_EXER" hidden="1">"c18430"</definedName>
    <definedName name="IQ_OPT_TRANCHE_AGG_INT_VALUE_OUT" hidden="1">"c18426"</definedName>
    <definedName name="IQ_OPT_TRANCHE_CLASS_NAME" hidden="1">"c18419"</definedName>
    <definedName name="IQ_OPT_TRANCHE_NUM_EXER" hidden="1">"c18428"</definedName>
    <definedName name="IQ_OPT_TRANCHE_NUM_OUT" hidden="1">"c18424"</definedName>
    <definedName name="IQ_OPT_TRANCHE_PLAN_NAME" hidden="1">"c18418"</definedName>
    <definedName name="IQ_OPT_TRANCHE_PLAN_RANK" hidden="1">"c18466"</definedName>
    <definedName name="IQ_OPT_TRANCHE_PRICE_HIGH" hidden="1">"c18421"</definedName>
    <definedName name="IQ_OPT_TRANCHE_PRICE_LOW" hidden="1">"c18420"</definedName>
    <definedName name="IQ_OPT_TRANCHE_PRICE_RANGE" hidden="1">"c18422"</definedName>
    <definedName name="IQ_OPT_TRANCHE_WTD_LIFE_EXER" hidden="1">"c18429"</definedName>
    <definedName name="IQ_OPT_TRANCHE_WTD_LIFE_OUT" hidden="1">"c18425"</definedName>
    <definedName name="IQ_OPT_TRANCHE_WTD_PRICE_EXER" hidden="1">"c18427"</definedName>
    <definedName name="IQ_OPT_TRANCHE_WTD_PRICE_OUT" hidden="1">"c18423"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RGANIC_GROWTH_RATE" hidden="1">"c20429"</definedName>
    <definedName name="IQ_OTHER_ACCRUED_INT_PAYABLE_THRIFT" hidden="1">"c24908"</definedName>
    <definedName name="IQ_OTHER_ADDITIONS_ADJUSTED_ASSETS_THRIFT" hidden="1">"c25037"</definedName>
    <definedName name="IQ_OTHER_ADDITIONS_T1_FFIEC" hidden="1">"c13142"</definedName>
    <definedName name="IQ_OTHER_ADDITIONS_T1_THRIFT" hidden="1">"c25028"</definedName>
    <definedName name="IQ_OTHER_ADDITIONS_T2_FFIEC" hidden="1">"c13148"</definedName>
    <definedName name="IQ_OTHER_ADDITIONS_T2_THRIFT" hidden="1">"c25044"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DJUSTMENTS_SAVINGS_ASSOCIATION_THRIFT" hidden="1">"c25018"</definedName>
    <definedName name="IQ_OTHER_AFFO" hidden="1">"c16180"</definedName>
    <definedName name="IQ_OTHER_AMORT" hidden="1">"c5563"</definedName>
    <definedName name="IQ_OTHER_AMORT_BNK" hidden="1">"c5565"</definedName>
    <definedName name="IQ_OTHER_AMORT_CM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OCI_THRIFT" hidden="1">"c24923"</definedName>
    <definedName name="IQ_OTHER_ASSETS" hidden="1">"c860"</definedName>
    <definedName name="IQ_OTHER_ASSETS_ADJUSTED_NCOS_TOTAL_THRIFT" hidden="1">"c25227"</definedName>
    <definedName name="IQ_OTHER_ASSETS_BNK" hidden="1">"c861"</definedName>
    <definedName name="IQ_OTHER_ASSETS_CM" hidden="1">"c862"</definedName>
    <definedName name="IQ_OTHER_ASSETS_FFIEC" hidden="1">"c12848"</definedName>
    <definedName name="IQ_OTHER_ASSETS_FIN" hidden="1">"c863"</definedName>
    <definedName name="IQ_OTHER_ASSETS_GVA_CHARGE_OFFS_THRIFT" hidden="1">"c25142"</definedName>
    <definedName name="IQ_OTHER_ASSETS_GVA_RECOVERIES_THRIFT" hidden="1">"c25165"</definedName>
    <definedName name="IQ_OTHER_ASSETS_GVA_THRIFT" hidden="1">"c24893"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SVA_PROVISIONS_TRANSFERS_FROM_GVA_TOTAL_THRIFT" hidden="1">"c25196"</definedName>
    <definedName name="IQ_OTHER_ASSETS_THRIFT" hidden="1">"c24892"</definedName>
    <definedName name="IQ_OTHER_ASSETS_TOTAL_FFIEC" hidden="1">"c12841"</definedName>
    <definedName name="IQ_OTHER_ASSETS_UTI" hidden="1">"c866"</definedName>
    <definedName name="IQ_OTHER_BALANCE_CHANGES_OTHER_MORTGAGE_BACKED_SEC_THRIFT" hidden="1">"c25316"</definedName>
    <definedName name="IQ_OTHER_BALANCE_CHANGES_PASS_THROUGH_MORTGAGE_BACKED_SEC_THRIFT" hidden="1">"c25313"</definedName>
    <definedName name="IQ_OTHER_BANK_OWNED_LIFE_INSURANCE_THRIFT" hidden="1">"c24886"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BORROWINGS_AMOUNTS_NETTED_THRIFT" hidden="1">"c25546"</definedName>
    <definedName name="IQ_OTHER_BORROWINGS_LESS_THAN_1_YR_TOTAL_ASSETS_THRIFT" hidden="1">"c25705"</definedName>
    <definedName name="IQ_OTHER_BORROWINGS_LEVEL_1_THRIFT" hidden="1">"c25542"</definedName>
    <definedName name="IQ_OTHER_BORROWINGS_LEVEL_2_THRIFT" hidden="1">"c25543"</definedName>
    <definedName name="IQ_OTHER_BORROWINGS_LEVEL_3_THRIFT" hidden="1">"c25544"</definedName>
    <definedName name="IQ_OTHER_BORROWINGS_THRIFT" hidden="1">"c24904"</definedName>
    <definedName name="IQ_OTHER_BORROWINGS_TOTAL_AFTER_NETTING_THRIFT" hidden="1">"c25547"</definedName>
    <definedName name="IQ_OTHER_BORROWINGS_TOTAL_BEFORE_NETTING_THRIFT" hidden="1">"c25545"</definedName>
    <definedName name="IQ_OTHER_BROKERED_TIME_DEPOSITS_THRIFT" hidden="1">"c25006"</definedName>
    <definedName name="IQ_OTHER_CA" hidden="1">"c868"</definedName>
    <definedName name="IQ_OTHER_CA_SUPPL" hidden="1">"c869"</definedName>
    <definedName name="IQ_OTHER_CA_SUPPL_BNK" hidden="1">"c870"</definedName>
    <definedName name="IQ_OTHER_CA_SUPPL_CM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CM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MON_PREFERRED_STOCKS_ALL_OTHER_ACCOUNTS_THRIFT" hidden="1">"c25434"</definedName>
    <definedName name="IQ_OTHER_COMMON_PREFERRED_STOCKS_EMPLOYEE_BENEFIT_RETIREMENT_RELATED_ACCOUNTS_THRIFT" hidden="1">"c25418"</definedName>
    <definedName name="IQ_OTHER_COMMON_PREFERRED_STOCKS_PERSONAL_TRUST_AGENCY_INV_MANAGEMENT_ACCOUNTS_THRIFT" hidden="1">"c25402"</definedName>
    <definedName name="IQ_OTHER_COMPREHENSIVE_INCOME_FFIEC" hidden="1">"c12970"</definedName>
    <definedName name="IQ_OTHER_COMPREHENSIVE_INCOME_SAVINGS_ASSOCIATION_THRIFT" hidden="1">"c25016"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GROSS_LOANS_THRIFT" hidden="1">"c25728"</definedName>
    <definedName name="IQ_OTHER_CONSTRUCTION_LOANS_NON_ACCRUAL_FFIEC" hidden="1">"c13312"</definedName>
    <definedName name="IQ_OTHER_CONSTRUCTION_LOANS_RISK_BASED_CAPITAL_THRIFT" hidden="1">"c25713"</definedName>
    <definedName name="IQ_OTHER_CONSTRUCTION_LOANS_UNUSED_FFIEC" hidden="1">"c13245"</definedName>
    <definedName name="IQ_OTHER_CONSTRUCTION_RISK_BASED_FFIEC" hidden="1">"c13424"</definedName>
    <definedName name="IQ_OTHER_CONSUMER_INC_LEASE_RECEIVABLES_THRIFT" hidden="1">"c24865"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ONTINGENT_LIABILITIES_THRIFT" hidden="1">"c25621"</definedName>
    <definedName name="IQ_OTHER_CREDIT_CARD_LINES_UNUSED_FFIEC" hidden="1">"c25863"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ADJUSTED_ASSETS_THRIFT" hidden="1">"c25034"</definedName>
    <definedName name="IQ_OTHER_DEDUCTIONS_LEVERAGE_RATIO_FFIEC" hidden="1">"c13158"</definedName>
    <definedName name="IQ_OTHER_DEDUCTIONS_T1_THRIFT" hidden="1">"c25025"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LIGIBLE_0_PCT_RISK_WEIGHT_THRIFT" hidden="1">"c25054"</definedName>
    <definedName name="IQ_OTHER_ELIGIBLE_20_PCT_RISK_WEIGHT_THRIFT" hidden="1">"c25061"</definedName>
    <definedName name="IQ_OTHER_ELIGIBLE_50_PCT_RISK_WEIGHT_THRIFT" hidden="1">"c25068"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CAPITAL_COMPONENTS_THRIFT" hidden="1">"c24924"</definedName>
    <definedName name="IQ_OTHER_EQUITY_CAPITAL_COMPS_FFIEC" hidden="1">"c12880"</definedName>
    <definedName name="IQ_OTHER_EQUITY_CM" hidden="1">"c888"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INSTRUMENTS_T2_THRIFT" hidden="1">"c25042"</definedName>
    <definedName name="IQ_OTHER_EQUITY_INV_NOT_CARRIED_FV_THRIFT" hidden="1">"c24881"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EES_CHARGES_THRIFT" hidden="1">"c24768"</definedName>
    <definedName name="IQ_OTHER_FIDUCIARY_ACCOUNTS_INC_THRIFT" hidden="1">"c24808"</definedName>
    <definedName name="IQ_OTHER_FIDUCIARY_ACCOUNTS_MANAGED_ASSETS_THRIFT" hidden="1">"c25355"</definedName>
    <definedName name="IQ_OTHER_FIDUCIARY_ACCOUNTS_NONMANAGED_ASSETS_THRIFT" hidden="1">"c25376"</definedName>
    <definedName name="IQ_OTHER_FIDUCIARY_ACCOUNTS_NUMBER_MANAGED_ACCOUNTS_THRIFT" hidden="1">"c25366"</definedName>
    <definedName name="IQ_OTHER_FIDUCIARY_ACCOUNTS_NUMBER_NONMANAGED_ACCOUNTS_THRIFT" hidden="1">"c25388"</definedName>
    <definedName name="IQ_OTHER_FIDUCIARY_ACCOUNTS_RELATED_SERVICES_GROSS_LOSSES_MANAGED_ACCOUNTS_THRIFT" hidden="1">"c25464"</definedName>
    <definedName name="IQ_OTHER_FIDUCIARY_ACCOUNTS_RELATED_SERVICES_GROSS_LOSSES_NONMANAGED_ACCOUNTS_THRIFT" hidden="1">"c25469"</definedName>
    <definedName name="IQ_OTHER_FIDUCIARY_ACCOUNTS_RELATED_SERVICES_RECOVERIES_THRIFT" hidden="1">"c25474"</definedName>
    <definedName name="IQ_OTHER_FIDUCIARY_RELATED_SERVICES_INC_THRIFT" hidden="1">"c24810"</definedName>
    <definedName name="IQ_OTHER_FINANCE_ACT" hidden="1">"c893"</definedName>
    <definedName name="IQ_OTHER_FINANCE_ACT_BNK" hidden="1">"c894"</definedName>
    <definedName name="IQ_OTHER_FINANCE_ACT_CM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CM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ARNING_DEPOSITS_THRIFT" hidden="1">"c24820"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CM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_SEC_INV_SEC_THRIFT" hidden="1">"c25675"</definedName>
    <definedName name="IQ_OTHER_INV_SEC_THRIFT" hidden="1">"c24826"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CM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CM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CM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CM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DEFERRED_INCOME_THRIFT" hidden="1">"c24912"</definedName>
    <definedName name="IQ_OTHER_LIABILITIES_FFIEC" hidden="1">"c12872"</definedName>
    <definedName name="IQ_OTHER_LIABILITIES_THRIFT" hidden="1">"c24905"</definedName>
    <definedName name="IQ_OTHER_LIABILITIES_TOTAL_FFIEC" hidden="1">"c12869"</definedName>
    <definedName name="IQ_OTHER_LINES_CREDIT_THRIFT" hidden="1">"c25611"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GROSS_LOANS_THRIFT" hidden="1">"c25735"</definedName>
    <definedName name="IQ_OTHER_LOANS_LEASES_RISK_BASED_CAPITAL_THRIFT" hidden="1">"c25720"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CM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EXCLUDING_BONDS_THRIFT" hidden="1">"c24832"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HRIFT" hidden="1">"c24835"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_NINT_INCOME_THRIFT" hidden="1">"c24780"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HRIFT" hidden="1">"c24792"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ADJUSTED_OPERATING_INCOME_THRIFT" hidden="1">"c25691"</definedName>
    <definedName name="IQ_OTHER_NON_INT_INCOME_FFIEC" hidden="1">"c13016"</definedName>
    <definedName name="IQ_OTHER_NON_OPER_EXP" hidden="1">"c956"</definedName>
    <definedName name="IQ_OTHER_NON_OPER_EXP_CM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CM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NOTES_BONDS_ALL_OTHER_ACCOUNTS_THRIFT" hidden="1">"c25432"</definedName>
    <definedName name="IQ_OTHER_NOTES_BONDS_EMPLOYEE_BENEFIT_RETIREMENT_RELATED_ACCOUNTS_THRIFT" hidden="1">"c25416"</definedName>
    <definedName name="IQ_OTHER_NOTES_BONDS_PERSONAL_TRUST_AGENCY_INV_MANAGEMENT_ACCOUNTS_THRIFT" hidden="1">"c25400"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CM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CM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CM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CM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ERATING_EXPENSES_ADJUSTED_OPERATING_INCOME_THRIFT" hidden="1">"c25687"</definedName>
    <definedName name="IQ_OTHER_OPERATING_EXPENSES_AVG_ASSETS_THRIFT" hidden="1">"c25664"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"c24739"</definedName>
    <definedName name="IQ_OTHER_PASS_THROUGH_THRIFT" hidden="1">"c24831"</definedName>
    <definedName name="IQ_OTHER_PC_WRITTEN" hidden="1">"c1006"</definedName>
    <definedName name="IQ_OTHER_PML_SECURED_FIRST_LIEN_1_4_DWELLING_UNITS_DUE_30_89_THRIFT" hidden="1">"c25242"</definedName>
    <definedName name="IQ_OTHER_PML_SECURED_FIRST_LIEN_1_4_DWELLING_UNITS_DUE_90_THRIFT" hidden="1">"c25263"</definedName>
    <definedName name="IQ_OTHER_PML_SECURED_FIRST_LIEN_1_4_DWELLING_UNITS_NON_ACCRUAL_THRIFT" hidden="1">"c25284"</definedName>
    <definedName name="IQ_OTHER_PML_SECURED_JUNIOR_LIEN_1_4_DWELLING_UNITS_DUE_30_89_THRIFT" hidden="1">"c25243"</definedName>
    <definedName name="IQ_OTHER_PML_SECURED_JUNIOR_LIEN_1_4_DWELLING_UNITS_DUE_90_THRIFT" hidden="1">"c25264"</definedName>
    <definedName name="IQ_OTHER_PML_SECURED_JUNIOR_LIEN_1_4_DWELLING_UNITS_NON_ACCRUAL_THRIFT" hidden="1">"c25285"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NTAL" hidden="1">"c26971"</definedName>
    <definedName name="IQ_OTHER_REPOSSESSED_ASSETS_ADJUSTED_NCOS_TOTAL_THRIFT" hidden="1">"c25224"</definedName>
    <definedName name="IQ_OTHER_REPOSSESSED_ASSETS_GVA_CHARGE_OFFS_THRIFT" hidden="1">"c25139"</definedName>
    <definedName name="IQ_OTHER_REPOSSESSED_ASSETS_SVA_PROVISIONS_TRANSFERS_FROM_GVA_TOTAL_THRIFT" hidden="1">"c25193"</definedName>
    <definedName name="IQ_OTHER_RESIDUAL_INTERESTS_THRIFT" hidden="1">"c24940"</definedName>
    <definedName name="IQ_OTHER_REV" hidden="1">"c1010"</definedName>
    <definedName name="IQ_OTHER_REV_CM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CM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ERVICE_CHARGES_COMM_FEE_DOM_FFIEC" hidden="1">"c25822"</definedName>
    <definedName name="IQ_OTHER_SHORT_TERM_OBLIGATIONS_ALL_OTHER_ACCOUNTS_THRIFT" hidden="1">"c25431"</definedName>
    <definedName name="IQ_OTHER_SHORT_TERM_OBLIGATIONS_EMPLOYEE_BENEFIT_RETIREMENT_RELATED_ACCOUNTS_THRIFT" hidden="1">"c25415"</definedName>
    <definedName name="IQ_OTHER_SHORT_TERM_OBLIGATIONS_PERSONAL_TRUST_AGENCY_INV_MANAGEMENT_ACCOUNTS_THRIFT" hidden="1">"c25399"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EMP_IMPAIR_LOSS_HTM_AFS_FFIEC" hidden="1">"c25845"</definedName>
    <definedName name="IQ_OTHER_TIME_DEPOSITS_THRIFT" hidden="1">"c25569"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CM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CM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ALANCE_CONTRACTUAL_PURCHASED_CREDIT_IMPAIRED_LOANS_THRIFT" hidden="1">"c25237"</definedName>
    <definedName name="IQ_OUTSTANDING_BS_DATE" hidden="1">"c2128"</definedName>
    <definedName name="IQ_OUTSTANDING_CHECKS_DRAWN_AGAINST_FHLBS_FEDERAL_RESERVE_BANKS_THRIFT" hidden="1">"c25571"</definedName>
    <definedName name="IQ_OUTSTANDING_COMMITMENTS_LOANS_CLOSED_LOANS_IN_PROCESS_MORTGAGE_CONSTRUCTION_LOANS_THRIFT" hidden="1">"c25591"</definedName>
    <definedName name="IQ_OUTSTANDING_COMMITMENTS_LOANS_CLOSED_LOANS_IN_PROCESS_NON_MORTGAGE_LOANS_THRIFT" hidden="1">"c25593"</definedName>
    <definedName name="IQ_OUTSTANDING_COMMITMENTS_LOANS_CLOSED_LOANS_IN_PROCESS_OTHER_MORTGAGE_LOANS_THRIFT" hidden="1">"c25592"</definedName>
    <definedName name="IQ_OUTSTANDING_COMMITMENTS_ORIGINATE_MORTGAGE_LOANS_SECURED_1_4_DWELLING_UNITS_THRIFT" hidden="1">"c25595"</definedName>
    <definedName name="IQ_OUTSTANDING_COMMITMENTS_ORIGINATE_MORTGAGE_LOANS_SECURED_ALL_OTHER_RE_THRIFT" hidden="1">"c25597"</definedName>
    <definedName name="IQ_OUTSTANDING_COMMITMENTS_ORIGINATE_MORTGAGE_LOANS_SECURED_MULTIFAMILY_5_MORE_DWELLING_UNITS_THRIFT" hidden="1">"c25596"</definedName>
    <definedName name="IQ_OUTSTANDING_COMMITMENTS_ORIGINATE_MORTGAGE_LOANS_SECURED_RE_THRIFT" hidden="1">"c25594"</definedName>
    <definedName name="IQ_OUTSTANDING_COMMITMENTS_ORIGINATE_NON_MORTGAGE_LOANS_THRIFT" hidden="1">"c25598"</definedName>
    <definedName name="IQ_OUTSTANDING_COMMITMENTS_PURCHASE_INV_SEC_THRIFT" hidden="1">"c25603"</definedName>
    <definedName name="IQ_OUTSTANDING_COMMITMENTS_PURCHASE_LOANS_THRIFT" hidden="1">"c25599"</definedName>
    <definedName name="IQ_OUTSTANDING_COMMITMENTS_PURCHASE_MORTGAGE_BACKED_SEC_THRIFT" hidden="1">"c25601"</definedName>
    <definedName name="IQ_OUTSTANDING_COMMITMENTS_SELL_INV_SEC_THRIFT" hidden="1">"c25604"</definedName>
    <definedName name="IQ_OUTSTANDING_COMMITMENTS_SELL_LOANS_THRIFT" hidden="1">"c25600"</definedName>
    <definedName name="IQ_OUTSTANDING_COMMITMENTS_SELL_MORTGAGE_BACKED_SEC_THRIFT" hidden="1">"c25602"</definedName>
    <definedName name="IQ_OUTSTANDING_COMMITMENTS_UNDISBURSED_BALANCE_LOANS_CLOSED_THRIFT" hidden="1">"c25590"</definedName>
    <definedName name="IQ_OUTSTANDING_FILING_DATE" hidden="1">"c1023"</definedName>
    <definedName name="IQ_OVERHEAD_EXP_ADJUSTED_OPERATING_INCOME_THRIFT" hidden="1">"c25684"</definedName>
    <definedName name="IQ_OVERHEAD_EXP_AVG_ASSETS_FFIEC" hidden="1">"c13361"</definedName>
    <definedName name="IQ_OVERHEAD_EXP_AVG_ASSETS_THRIFT" hidden="1">"c25652"</definedName>
    <definedName name="IQ_OVERHEAD_EXP_REV_FFIEC" hidden="1">"c13494"</definedName>
    <definedName name="IQ_OVERHEAD_EXP_REVENUES_THRIFT" hidden="1">"c25683"</definedName>
    <definedName name="IQ_OVERHEAD_LESS_NON_INT_INCOME_ADJUSTED_OPERATING_INCOME_THRIFT" hidden="1">"c25692"</definedName>
    <definedName name="IQ_OVERHEAD_LESS_NON_INT_INCOME_AVG_ASSETS_THRIFT" hidden="1">"c25665"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S_THROUGH_MBS_THRIFT" hidden="1">"c24829"</definedName>
    <definedName name="IQ_PASSBOOK_ACCOUNTS_INC_NONDEMAND_ESCROWS_THRIFT" hidden="1">"c25000"</definedName>
    <definedName name="IQ_PAST_DUE_ALLOW_GROSS_LOANS_FFIEC" hidden="1">"c13416"</definedName>
    <definedName name="IQ_PAST_DUE_LOANS_GROSS_LOANS_THRIFT" hidden="1">"c25737"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C_EARNED" hidden="1">"c2749"</definedName>
    <definedName name="IQ_PC_GAAP_COMBINED_RATIO" hidden="1">"c20392"</definedName>
    <definedName name="IQ_PC_GAAP_COMBINED_RATIO_EXCL_CL" hidden="1">"c20393"</definedName>
    <definedName name="IQ_PC_GAAP_EXPENSE_RATIO" hidden="1">"c20391"</definedName>
    <definedName name="IQ_PC_GAAP_LOSS" hidden="1">"c20390"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ASSETS_TEST_THRIFT" hidden="1">"c25587"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SHARE_12MONTHS" hidden="1">"c1828"</definedName>
    <definedName name="IQ_PERCENT_CHANGE_EST_FFO_SHARE_12MONTHS_CIQ" hidden="1">"c3769"</definedName>
    <definedName name="IQ_PERCENT_CHANGE_EST_FFO_SHARE_18MONTHS" hidden="1">"c1829"</definedName>
    <definedName name="IQ_PERCENT_CHANGE_EST_FFO_SHARE_18MONTHS_CIQ" hidden="1">"c3770"</definedName>
    <definedName name="IQ_PERCENT_CHANGE_EST_FFO_SHARE_3MONTHS" hidden="1">"c1825"</definedName>
    <definedName name="IQ_PERCENT_CHANGE_EST_FFO_SHARE_3MONTHS_CIQ" hidden="1">"c3766"</definedName>
    <definedName name="IQ_PERCENT_CHANGE_EST_FFO_SHARE_6MONTHS" hidden="1">"c1826"</definedName>
    <definedName name="IQ_PERCENT_CHANGE_EST_FFO_SHARE_6MONTHS_CIQ" hidden="1">"c3767"</definedName>
    <definedName name="IQ_PERCENT_CHANGE_EST_FFO_SHARE_9MONTHS" hidden="1">"c1827"</definedName>
    <definedName name="IQ_PERCENT_CHANGE_EST_FFO_SHARE_9MONTHS_CIQ" hidden="1">"c3768"</definedName>
    <definedName name="IQ_PERCENT_CHANGE_EST_FFO_SHARE_DAY" hidden="1">"c1822"</definedName>
    <definedName name="IQ_PERCENT_CHANGE_EST_FFO_SHARE_DAY_CIQ" hidden="1">"c3764"</definedName>
    <definedName name="IQ_PERCENT_CHANGE_EST_FFO_SHARE_MONTH" hidden="1">"c1824"</definedName>
    <definedName name="IQ_PERCENT_CHANGE_EST_FFO_SHARE_MONTH_CIQ" hidden="1">"c3765"</definedName>
    <definedName name="IQ_PERCENT_CHANGE_EST_FFO_SHARE_WEEK" hidden="1">"c1823"</definedName>
    <definedName name="IQ_PERCENT_CHANGE_EST_FFO_SHARE_WEEK_CIQ" hidden="1">"c3795"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DATE_THRIFT" hidden="1">"c25897"</definedName>
    <definedName name="IQ_PERIODLENGTH_AP" hidden="1">"c11746"</definedName>
    <definedName name="IQ_PERIODLENGTH_CF" hidden="1">"c1502"</definedName>
    <definedName name="IQ_PERIODLENGTH_IS" hidden="1">"c1503"</definedName>
    <definedName name="IQ_PERMANENT_1_4_DWELLING_UNITS_ALL_OTHER_SECURED_FIRST_LIENS_THRIFT" hidden="1">"c24844"</definedName>
    <definedName name="IQ_PERMANENT_1_4_DWELLING_UNITS_ALL_OTHER_SECURED_JUNIOR_LIENS_THRIFT" hidden="1">"c24845"</definedName>
    <definedName name="IQ_PERMANENT_1_4_DWELLING_UNITS_REVOLVING_OPEN_END_LOANS_THRIFT" hidden="1">"c24843"</definedName>
    <definedName name="IQ_PERMANENT_LAND_THRIFT" hidden="1">"c24848"</definedName>
    <definedName name="IQ_PERMANENT_LOANS_SECURED_1_4_DWELLING_UNITS_FORECLOSED_DURING_QUARTER_THRIFT" hidden="1">"c25232"</definedName>
    <definedName name="IQ_PERMANENT_LOANS_SECURED_LAND_FORECLOSED_DURING_QUARTER_THRIFT" hidden="1">"c25235"</definedName>
    <definedName name="IQ_PERMANENT_LOANS_SECURED_MULTIFAMILY_5_MORE_DWELLING_UNITS_FORECLOSED_DURING_QUARTER_THRIFT" hidden="1">"c25233"</definedName>
    <definedName name="IQ_PERMANENT_LOANS_SECURED_NONRES_EXCEPT_LAND_FORECLOSED_DURING_QUARTER_THRIFT" hidden="1">"c25234"</definedName>
    <definedName name="IQ_PERMANENT_MORTGAGE_LOANS_THRIFT" hidden="1">"c24842"</definedName>
    <definedName name="IQ_PERMANENT_MULTIFAMILY_5_MORE_DWELLING_UNITS_THRIFT" hidden="1">"c24846"</definedName>
    <definedName name="IQ_PERMANENT_NONRES_PROPERTY_EXCEPT_LAND_THRIFT" hidden="1">"c24847"</definedName>
    <definedName name="IQ_PERPETUAL_PREF_STOCK_THRIFT" hidden="1">"c24914"</definedName>
    <definedName name="IQ_PERSON_INCOME" hidden="1">"c20954"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CURRENT_TAXES" hidden="1">"c20956"</definedName>
    <definedName name="IQ_PERSONAL_DISPOSABLE_INCOME" hidden="1">"c20957"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ASSETS" hidden="1">"c20958"</definedName>
    <definedName name="IQ_PERSONAL_INCOME_ASSETS_DIVIDEND" hidden="1">"c20959"</definedName>
    <definedName name="IQ_PERSONAL_INCOME_ASSETS_INTEREST" hidden="1">"c20960"</definedName>
    <definedName name="IQ_PERSONAL_INCOME_CHAINED_DOLLARS" hidden="1">"c20961"</definedName>
    <definedName name="IQ_PERSONAL_INCOME_COMPENSATION" hidden="1">"c20962"</definedName>
    <definedName name="IQ_PERSONAL_INCOME_EMPLOYER_GOVT_INSURANCE_CONTRIBUTION" hidden="1">"c20963"</definedName>
    <definedName name="IQ_PERSONAL_INCOME_EMPLOYER_PENSION_CONTRIBUTION" hidden="1">"c20964"</definedName>
    <definedName name="IQ_PERSONAL_INCOME_EX_TRANSFER_RECEIPTS" hidden="1">"c20965"</definedName>
    <definedName name="IQ_PERSONAL_INCOME_FC" hidden="1">"c7823"</definedName>
    <definedName name="IQ_PERSONAL_INCOME_GOVT_CONTRIBUTION_SOCIAL_INS" hidden="1">"c20966"</definedName>
    <definedName name="IQ_PERSONAL_INCOME_GOVT_SOCIAL_BENEFITS" hidden="1">"c20967"</definedName>
    <definedName name="IQ_PERSONAL_INCOME_GOVT_SOCIAL_BENEFITS_FAMILY" hidden="1">"c20968"</definedName>
    <definedName name="IQ_PERSONAL_INCOME_GOVT_SOCIAL_BENEFITS_OTHER" hidden="1">"c20969"</definedName>
    <definedName name="IQ_PERSONAL_INCOME_GOVT_SOCIAL_BENEFITS_UNEMPLOYMENT" hidden="1">"c20970"</definedName>
    <definedName name="IQ_PERSONAL_INCOME_GOVT_SOCIAL_BENEFITS_VETERANS" hidden="1">"c20971"</definedName>
    <definedName name="IQ_PERSONAL_INCOME_GOVT_SOCIAL_BENEFITS_WELFARE" hidden="1">"c20972"</definedName>
    <definedName name="IQ_PERSONAL_INCOME_PCT_CHANGE" hidden="1">"c20973"</definedName>
    <definedName name="IQ_PERSONAL_INCOME_PCT_CHANGE_CHAINED_DOLLARS" hidden="1">"c20974"</definedName>
    <definedName name="IQ_PERSONAL_INCOME_PER_CAPITA" hidden="1">"c20975"</definedName>
    <definedName name="IQ_PERSONAL_INCOME_PER_CAPITA_CHAINED_DOLLARS" hidden="1">"c20976"</definedName>
    <definedName name="IQ_PERSONAL_INCOME_POP" hidden="1">"c7163"</definedName>
    <definedName name="IQ_PERSONAL_INCOME_POP_FC" hidden="1">"c8043"</definedName>
    <definedName name="IQ_PERSONAL_INCOME_PROPIETOR" hidden="1">"c20977"</definedName>
    <definedName name="IQ_PERSONAL_INCOME_PROPIETOR_FARM" hidden="1">"c20978"</definedName>
    <definedName name="IQ_PERSONAL_INCOME_PROPIETOR_NONFARM" hidden="1">"c20979"</definedName>
    <definedName name="IQ_PERSONAL_INCOME_RENTAL" hidden="1">"c20980"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TRANSFER_RECEIPTS" hidden="1">"c20981"</definedName>
    <definedName name="IQ_PERSONAL_INCOME_TRANSFER_RECEIPTS_OTHER" hidden="1">"c20982"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WAGE_SUPPLEMENTS" hidden="1">"c20983"</definedName>
    <definedName name="IQ_PERSONAL_INCOME_WAGES" hidden="1">"c20984"</definedName>
    <definedName name="IQ_PERSONAL_INCOME_WAGES_GOVT" hidden="1">"c20985"</definedName>
    <definedName name="IQ_PERSONAL_INCOME_WAGES_PRIVATE_INDUSTRY" hidden="1">"c20986"</definedName>
    <definedName name="IQ_PERSONAL_INCOME_YOY" hidden="1">"c7383"</definedName>
    <definedName name="IQ_PERSONAL_INCOME_YOY_FC" hidden="1">"c8263"</definedName>
    <definedName name="IQ_PERSONAL_INTEREST_PAYMENTS" hidden="1">"c20987"</definedName>
    <definedName name="IQ_PERSONAL_OUTLAYS" hidden="1">"c20988"</definedName>
    <definedName name="IQ_PERSONAL_SAVINGS" hidden="1">"c20989"</definedName>
    <definedName name="IQ_PERSONAL_SAVINGS_PCT_INCOME" hidden="1">"c20990"</definedName>
    <definedName name="IQ_PERSONAL_TRANSFER_PAYMENTS" hidden="1">"c20991"</definedName>
    <definedName name="IQ_PERSONAL_TRANSFER_PAYMENTS_GOVT" hidden="1">"c20992"</definedName>
    <definedName name="IQ_PERSONAL_TRANSFER_PAYMENTS_WORLD" hidden="1">"c20993"</definedName>
    <definedName name="IQ_PERSONAL_TRUST_AGENCY_ACCOUNTS_GROSS_LOSSES_MANAGED_ACCOUNTS_THRIFT" hidden="1">"c25461"</definedName>
    <definedName name="IQ_PERSONAL_TRUST_AGENCY_ACCOUNTS_GROSS_LOSSES_NONMANAGED_ACCOUNTS_THRIFT" hidden="1">"c25466"</definedName>
    <definedName name="IQ_PERSONAL_TRUST_AGENCY_ACCOUNTS_INC_THRIFT" hidden="1">"c24801"</definedName>
    <definedName name="IQ_PERSONAL_TRUST_AGENCY_ACCOUNTS_MANAGED_ASSETS_THRIFT" hidden="1">"c25347"</definedName>
    <definedName name="IQ_PERSONAL_TRUST_AGENCY_ACCOUNTS_NONMANAGED_ASSETS_THRIFT" hidden="1">"c25368"</definedName>
    <definedName name="IQ_PERSONAL_TRUST_AGENCY_ACCOUNTS_NUMBER_MANAGED_ACCOUNTS_THRIFT" hidden="1">"c25358"</definedName>
    <definedName name="IQ_PERSONAL_TRUST_AGENCY_ACCOUNTS_NUMBER_NONMANAGED_ACCOUNTS_THRIFT" hidden="1">"c25380"</definedName>
    <definedName name="IQ_PERSONAL_TRUST_AGENCY_ACCOUNTS_RECOVERIES_THRIFT" hidden="1">"c25471"</definedName>
    <definedName name="IQ_PERSONNEL_EXP_ADJUSTED_OPERATING_INCOME_THRIFT" hidden="1">"c25685"</definedName>
    <definedName name="IQ_PERSONNEL_EXP_AVG_ASSETS_FFIEC" hidden="1">"c13371"</definedName>
    <definedName name="IQ_PERSONNEL_EXP_AVG_ASSETS_THRIFT" hidden="1">"c25662"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LOANS_THRIFT" hidden="1">"c24936"</definedName>
    <definedName name="IQ_PLEDGED_SEC_INVEST_SECURITIES_FFIEC" hidden="1">"c13467"</definedName>
    <definedName name="IQ_PLEDGED_SECURITIES_FFIEC" hidden="1">"c24743"</definedName>
    <definedName name="IQ_PLEDGED_TRADING_ASSETS_THRIFT" hidden="1">"c24937"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L_SECURED_LAND_DUE_30_89_THRIFT" hidden="1">"c25246"</definedName>
    <definedName name="IQ_PML_SECURED_LAND_DUE_90_THRIFT" hidden="1">"c25267"</definedName>
    <definedName name="IQ_PML_SECURED_LAND_NON_ACCRUAL_THRIFT" hidden="1">"c25288"</definedName>
    <definedName name="IQ_PML_SECURED_MULTIFAMILY_5_MORE_DWELLING_UNITS_DUE_30_89_THRIFT" hidden="1">"c25244"</definedName>
    <definedName name="IQ_PML_SECURED_MULTIFAMILY_5_MORE_DWELLING_UNITS_DUE_90_THRIFT" hidden="1">"c25265"</definedName>
    <definedName name="IQ_PML_SECURED_MULTIFAMILY_5_MORE_DWELLING_UNITS_NON_ACCRUAL_THRIFT" hidden="1">"c25286"</definedName>
    <definedName name="IQ_PML_SECURED_NONRES_PROPERTY_EXCEPT_LAND_DUE_30_89_THRIFT" hidden="1">"c25245"</definedName>
    <definedName name="IQ_PML_SECURED_NONRES_PROPERTY_EXCEPT_LAND_DUE_90_THRIFT" hidden="1">"c25266"</definedName>
    <definedName name="IQ_PML_SECURED_NONRES_PROPERTY_EXCEPT_LAND_NON_ACCRUAL_THRIFT" hidden="1">"c25287"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PULATION" hidden="1">"c20994"</definedName>
    <definedName name="IQ_POPULATION_FC" hidden="1">"c20995"</definedName>
    <definedName name="IQ_PORTFOLIO_INVESTMENT_NET" hidden="1">"c20996"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CM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CM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CM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DEPOSITS_THRIFT" hidden="1">"c24996"</definedName>
    <definedName name="IQ_PREFERRED_LIST" hidden="1">"c13506"</definedName>
    <definedName name="IQ_PREFERRED_STOCK_DIVIDENDS_DECLARED_SAVINGS_ASSOCIATION_THRIFT" hidden="1">"c25010"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EST_CIQ" hidden="1">"c4688"</definedName>
    <definedName name="IQ_PRETAX_GW_INC_EST_DOWN_2MONTH" hidden="1">"c16417"</definedName>
    <definedName name="IQ_PRETAX_GW_INC_EST_DOWN_2MONTH_CIQ" hidden="1">"c16705"</definedName>
    <definedName name="IQ_PRETAX_GW_INC_EST_DOWN_3MONTH" hidden="1">"c16421"</definedName>
    <definedName name="IQ_PRETAX_GW_INC_EST_DOWN_3MONTH_CIQ" hidden="1">"c16709"</definedName>
    <definedName name="IQ_PRETAX_GW_INC_EST_DOWN_MONTH" hidden="1">"c16413"</definedName>
    <definedName name="IQ_PRETAX_GW_INC_EST_DOWN_MONTH_CIQ" hidden="1">"c16701"</definedName>
    <definedName name="IQ_PRETAX_GW_INC_EST_NOTE" hidden="1">"c17513"</definedName>
    <definedName name="IQ_PRETAX_GW_INC_EST_NOTE_CIQ" hidden="1">"c17466"</definedName>
    <definedName name="IQ_PRETAX_GW_INC_EST_NUM_ANALYSTS_2MONTH" hidden="1">"c16415"</definedName>
    <definedName name="IQ_PRETAX_GW_INC_EST_NUM_ANALYSTS_2MONTH_CIQ" hidden="1">"c16703"</definedName>
    <definedName name="IQ_PRETAX_GW_INC_EST_NUM_ANALYSTS_3MONTH" hidden="1">"c16419"</definedName>
    <definedName name="IQ_PRETAX_GW_INC_EST_NUM_ANALYSTS_3MONTH_CIQ" hidden="1">"c16707"</definedName>
    <definedName name="IQ_PRETAX_GW_INC_EST_NUM_ANALYSTS_MONTH" hidden="1">"c16411"</definedName>
    <definedName name="IQ_PRETAX_GW_INC_EST_NUM_ANALYSTS_MONTH_CIQ" hidden="1">"c16699"</definedName>
    <definedName name="IQ_PRETAX_GW_INC_EST_TOTAL_REVISED_2MONTH" hidden="1">"c16418"</definedName>
    <definedName name="IQ_PRETAX_GW_INC_EST_TOTAL_REVISED_2MONTH_CIQ" hidden="1">"c16706"</definedName>
    <definedName name="IQ_PRETAX_GW_INC_EST_TOTAL_REVISED_3MONTH" hidden="1">"c16422"</definedName>
    <definedName name="IQ_PRETAX_GW_INC_EST_TOTAL_REVISED_3MONTH_CIQ" hidden="1">"c16710"</definedName>
    <definedName name="IQ_PRETAX_GW_INC_EST_TOTAL_REVISED_MONTH" hidden="1">"c16414"</definedName>
    <definedName name="IQ_PRETAX_GW_INC_EST_TOTAL_REVISED_MONTH_CIQ" hidden="1">"c16702"</definedName>
    <definedName name="IQ_PRETAX_GW_INC_EST_UP_2MONTH" hidden="1">"c16416"</definedName>
    <definedName name="IQ_PRETAX_GW_INC_EST_UP_2MONTH_CIQ" hidden="1">"c16704"</definedName>
    <definedName name="IQ_PRETAX_GW_INC_EST_UP_3MONTH" hidden="1">"c16420"</definedName>
    <definedName name="IQ_PRETAX_GW_INC_EST_UP_3MONTH_CIQ" hidden="1">"c16708"</definedName>
    <definedName name="IQ_PRETAX_GW_INC_EST_UP_MONTH" hidden="1">"c16412"</definedName>
    <definedName name="IQ_PRETAX_GW_INC_EST_UP_MONTH_CIQ" hidden="1">"c16700"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AFTER_CAP_ALLOCATION_FOREIGN_FFIEC" hidden="1">"c15390"</definedName>
    <definedName name="IQ_PRETAX_INC_BEFORE_CAP_ALLOCATION_FOREIGN_FFIEC" hidden="1">"c15388"</definedName>
    <definedName name="IQ_PRETAX_INC_EST" hidden="1">"c1695"</definedName>
    <definedName name="IQ_PRETAX_INC_EST_CIQ" hidden="1">"c4681"</definedName>
    <definedName name="IQ_PRETAX_INC_EST_DOWN_2MONTH" hidden="1">"c16393"</definedName>
    <definedName name="IQ_PRETAX_INC_EST_DOWN_2MONTH_CIQ" hidden="1">"c16681"</definedName>
    <definedName name="IQ_PRETAX_INC_EST_DOWN_3MONTH" hidden="1">"c16397"</definedName>
    <definedName name="IQ_PRETAX_INC_EST_DOWN_3MONTH_CIQ" hidden="1">"c16685"</definedName>
    <definedName name="IQ_PRETAX_INC_EST_DOWN_MONTH" hidden="1">"c16389"</definedName>
    <definedName name="IQ_PRETAX_INC_EST_DOWN_MONTH_CIQ" hidden="1">"c16677"</definedName>
    <definedName name="IQ_PRETAX_INC_EST_NOTE" hidden="1">"c17511"</definedName>
    <definedName name="IQ_PRETAX_INC_EST_NOTE_CIQ" hidden="1">"c17464"</definedName>
    <definedName name="IQ_PRETAX_INC_EST_NUM_ANALYSTS_2MONTH" hidden="1">"c16391"</definedName>
    <definedName name="IQ_PRETAX_INC_EST_NUM_ANALYSTS_2MONTH_CIQ" hidden="1">"c16679"</definedName>
    <definedName name="IQ_PRETAX_INC_EST_NUM_ANALYSTS_3MONTH" hidden="1">"c16395"</definedName>
    <definedName name="IQ_PRETAX_INC_EST_NUM_ANALYSTS_3MONTH_CIQ" hidden="1">"c16683"</definedName>
    <definedName name="IQ_PRETAX_INC_EST_NUM_ANALYSTS_MONTH" hidden="1">"c16387"</definedName>
    <definedName name="IQ_PRETAX_INC_EST_NUM_ANALYSTS_MONTH_CIQ" hidden="1">"c16675"</definedName>
    <definedName name="IQ_PRETAX_INC_EST_TOTAL_REVISED_2MONTH" hidden="1">"c16394"</definedName>
    <definedName name="IQ_PRETAX_INC_EST_TOTAL_REVISED_2MONTH_CIQ" hidden="1">"c16682"</definedName>
    <definedName name="IQ_PRETAX_INC_EST_TOTAL_REVISED_3MONTH" hidden="1">"c16398"</definedName>
    <definedName name="IQ_PRETAX_INC_EST_TOTAL_REVISED_3MONTH_CIQ" hidden="1">"c16686"</definedName>
    <definedName name="IQ_PRETAX_INC_EST_TOTAL_REVISED_MONTH" hidden="1">"c16390"</definedName>
    <definedName name="IQ_PRETAX_INC_EST_TOTAL_REVISED_MONTH_CIQ" hidden="1">"c16678"</definedName>
    <definedName name="IQ_PRETAX_INC_EST_UP_2MONTH" hidden="1">"c16392"</definedName>
    <definedName name="IQ_PRETAX_INC_EST_UP_2MONTH_CIQ" hidden="1">"c16680"</definedName>
    <definedName name="IQ_PRETAX_INC_EST_UP_3MONTH" hidden="1">"c16396"</definedName>
    <definedName name="IQ_PRETAX_INC_EST_UP_3MONTH_CIQ" hidden="1">"c16684"</definedName>
    <definedName name="IQ_PRETAX_INC_EST_UP_MONTH" hidden="1">"c16388"</definedName>
    <definedName name="IQ_PRETAX_INC_EST_UP_MONTH_CIQ" hidden="1">"c16676"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OPERATING_INC_AVG_ASSETS_FFIEC" hidden="1">"c13365"</definedName>
    <definedName name="IQ_PRETAX_REPORT_INC_EST" hidden="1">"c1709"</definedName>
    <definedName name="IQ_PRETAX_REPORT_INC_EST_CIQ" hidden="1">"c4695"</definedName>
    <definedName name="IQ_PRETAX_REPORT_INC_EST_DOWN_2MONTH" hidden="1">"c16405"</definedName>
    <definedName name="IQ_PRETAX_REPORT_INC_EST_DOWN_2MONTH_CIQ" hidden="1">"c16693"</definedName>
    <definedName name="IQ_PRETAX_REPORT_INC_EST_DOWN_3MONTH" hidden="1">"c16409"</definedName>
    <definedName name="IQ_PRETAX_REPORT_INC_EST_DOWN_3MONTH_CIQ" hidden="1">"c16697"</definedName>
    <definedName name="IQ_PRETAX_REPORT_INC_EST_DOWN_MONTH" hidden="1">"c16401"</definedName>
    <definedName name="IQ_PRETAX_REPORT_INC_EST_DOWN_MONTH_CIQ" hidden="1">"c16689"</definedName>
    <definedName name="IQ_PRETAX_REPORT_INC_EST_NOTE" hidden="1">"c17512"</definedName>
    <definedName name="IQ_PRETAX_REPORT_INC_EST_NOTE_CIQ" hidden="1">"c17465"</definedName>
    <definedName name="IQ_PRETAX_REPORT_INC_EST_NUM_ANALYSTS_2MONTH" hidden="1">"c16403"</definedName>
    <definedName name="IQ_PRETAX_REPORT_INC_EST_NUM_ANALYSTS_2MONTH_CIQ" hidden="1">"c16691"</definedName>
    <definedName name="IQ_PRETAX_REPORT_INC_EST_NUM_ANALYSTS_3MONTH" hidden="1">"c16407"</definedName>
    <definedName name="IQ_PRETAX_REPORT_INC_EST_NUM_ANALYSTS_3MONTH_CIQ" hidden="1">"c16695"</definedName>
    <definedName name="IQ_PRETAX_REPORT_INC_EST_NUM_ANALYSTS_MONTH" hidden="1">"c16399"</definedName>
    <definedName name="IQ_PRETAX_REPORT_INC_EST_NUM_ANALYSTS_MONTH_CIQ" hidden="1">"c16687"</definedName>
    <definedName name="IQ_PRETAX_REPORT_INC_EST_TOTAL_REVISED_2MONTH" hidden="1">"c16406"</definedName>
    <definedName name="IQ_PRETAX_REPORT_INC_EST_TOTAL_REVISED_2MONTH_CIQ" hidden="1">"c16694"</definedName>
    <definedName name="IQ_PRETAX_REPORT_INC_EST_TOTAL_REVISED_3MONTH" hidden="1">"c16410"</definedName>
    <definedName name="IQ_PRETAX_REPORT_INC_EST_TOTAL_REVISED_3MONTH_CIQ" hidden="1">"c16698"</definedName>
    <definedName name="IQ_PRETAX_REPORT_INC_EST_TOTAL_REVISED_MONTH" hidden="1">"c16402"</definedName>
    <definedName name="IQ_PRETAX_REPORT_INC_EST_TOTAL_REVISED_MONTH_CIQ" hidden="1">"c16690"</definedName>
    <definedName name="IQ_PRETAX_REPORT_INC_EST_UP_2MONTH" hidden="1">"c16404"</definedName>
    <definedName name="IQ_PRETAX_REPORT_INC_EST_UP_2MONTH_CIQ" hidden="1">"c16692"</definedName>
    <definedName name="IQ_PRETAX_REPORT_INC_EST_UP_3MONTH" hidden="1">"c16408"</definedName>
    <definedName name="IQ_PRETAX_REPORT_INC_EST_UP_3MONTH_CIQ" hidden="1">"c16696"</definedName>
    <definedName name="IQ_PRETAX_REPORT_INC_EST_UP_MONTH" hidden="1">"c16400"</definedName>
    <definedName name="IQ_PRETAX_REPORT_INC_EST_UP_MONTH_CIQ" hidden="1">"c16688"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V_CONTRACT_ID" hidden="1">"c13929"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UNIT" hidden="1">"c15556"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OR_PERIOD_ADJUSTMENTS_SAVINGS_ASSOCIATION_THRIFT" hidden="1">"c25017"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AVG_LOANS_THRIFT" hidden="1">"c25639"</definedName>
    <definedName name="IQ_PROVISION_LL_FFIEC" hidden="1">"c13019"</definedName>
    <definedName name="IQ_PROVISION_LL_INT_BEARING_ASSETS_THRIFT" hidden="1">"c24783"</definedName>
    <definedName name="IQ_PROVISION_LL_NET_LOSSES_THRIFT" hidden="1">"c25640"</definedName>
    <definedName name="IQ_PROVISION_LL_NON_INT_BEARING_ASSETS_THRIFT" hidden="1">"c24784"</definedName>
    <definedName name="IQ_PROVISION_LOAN_LL_AVG_ASSETS_THRIFT" hidden="1">"c25785"</definedName>
    <definedName name="IQ_PROVISION_LOAN_LOSS_AVG_ASSETS_FFIEC" hidden="1">"c18879"</definedName>
    <definedName name="IQ_PROVISION_LOAN_LOSSES_AVG_ASSETS_THRIFT" hidden="1">"c25653"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ES_OTHER_MORTGAGE_BACKED_SEC_THRIFT" hidden="1">"c25314"</definedName>
    <definedName name="IQ_PURCHASES_PASS_THROUGH_MORTGAGE_BACKED_SEC_THRIFT" hidden="1">"c25311"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MULTIFAMILY_RES_MORTGAGE_LOANS_ELIGIBLE_50_PCT_RISK_WEIGHT_THRIFT" hidden="1">"c25065"</definedName>
    <definedName name="IQ_QUALIFYING_SINGLE_FAMILY_RES_MORTGAGE_LOANS_ELIGIBLE_50_PCT_RISK_WEIGHT_THRIFT" hidden="1">"c25064"</definedName>
    <definedName name="IQ_QUALIFYING_SUB_DEBT_REDEEM_PREF_T2_FFIEC" hidden="1">"c13144"</definedName>
    <definedName name="IQ_QUALIFYING_SUB_DEBT_REDEEMABLE_PREFERRED_T2_THRIFT" hidden="1">"c25041"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DWELLING_UNITS_REPOSSESSED_ASSETS_ADJUSTED_NCOS_TOTAL_THRIFT" hidden="1">"c25220"</definedName>
    <definedName name="IQ_RE_1_4_DWELLING_UNITS_REPOSSESSED_ASSETS_GVA_CHARGE_OFFS_THRIFT" hidden="1">"c25135"</definedName>
    <definedName name="IQ_RE_1_4_DWELLING_UNITS_REPOSSESSED_ASSETS_SVA_PROVISIONS_TRANSFERS_FROM_GVA_TOTAL_THRIFT" hidden="1">"c25189"</definedName>
    <definedName name="IQ_RE_1_4_RISK_BASED_FFIEC" hidden="1">"c13418"</definedName>
    <definedName name="IQ_RE_ACQ_SATISFACTION_DEBTS_FFIEC" hidden="1">"c12832"</definedName>
    <definedName name="IQ_RE_ALL_OTHER_ACCOUNTS_THRIFT" hidden="1">"c25436"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CONSTRUCTION_REPOSSESSED_ASSETS_ADJUSTED_NCOS_TOTAL_THRIFT" hidden="1">"c25219"</definedName>
    <definedName name="IQ_RE_CONSTRUCTION_REPOSSESSED_ASSETS_GVA_CHARGE_OFFS_THRIFT" hidden="1">"c25134"</definedName>
    <definedName name="IQ_RE_CONSTRUCTION_REPOSSESSED_ASSETS_SVA_PROVISIONS_TRANSFERS_FROM_GVA_TOTAL_THRIFT" hidden="1">"c25188"</definedName>
    <definedName name="IQ_RE_DEPR_AMORT" hidden="1">"c8750"</definedName>
    <definedName name="IQ_RE_DEPRECIATION" hidden="1">"c16045"</definedName>
    <definedName name="IQ_RE_EMPLOYEE_BENEFIT_RETIREMENT_RELATED_ACCOUNTS_THRIFT" hidden="1">"c25420"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HELD_INV_ADJUSTED_NCOS_THRIFT" hidden="1">"c25225"</definedName>
    <definedName name="IQ_RE_HELD_INV_GVA_CHARGE_OFFS_THRIFT" hidden="1">"c25140"</definedName>
    <definedName name="IQ_RE_HELD_INV_SVA_PROVISIONS_TRANSFERS_FROM_GVA_THRIFT" hidden="1">"c25194"</definedName>
    <definedName name="IQ_RE_HELD_INV_THRIFT" hidden="1">"c24878"</definedName>
    <definedName name="IQ_RE_LAND_REPOSSESSED_ASSETS_ADJUSTED_NCOS_TOTAL_THRIFT" hidden="1">"c25223"</definedName>
    <definedName name="IQ_RE_LAND_REPOSSESSED_ASSETS_GVA_CHARGE_OFFS_THRIFT" hidden="1">"c25138"</definedName>
    <definedName name="IQ_RE_LAND_REPOSSESSED_ASSETS_SVA_PROVISIONS_TRANSFERS_FROM_GVA_TOTAL_THRIFT" hidden="1">"c25192"</definedName>
    <definedName name="IQ_RE_LOANS_1_4_GROSS_LOANS_FFIEC" hidden="1">"c13397"</definedName>
    <definedName name="IQ_RE_LOANS_DOM_QUARTERLY_AVG_FFIEC" hidden="1">"c15476"</definedName>
    <definedName name="IQ_RE_LOANS_DUE_30_89_FFIEC" hidden="1">"c25826"</definedName>
    <definedName name="IQ_RE_LOANS_DUE_90_FFIEC" hidden="1">"c25827"</definedName>
    <definedName name="IQ_RE_LOANS_GROSS_LOANS_FFIEC" hidden="1">"c13396"</definedName>
    <definedName name="IQ_RE_LOANS_NON_ACCRUAL_FFIEC" hidden="1">"c25828"</definedName>
    <definedName name="IQ_RE_LOANS_SECURED_1_4_FAMILY_GROSS_LOANS_THRIFT" hidden="1">"c25722"</definedName>
    <definedName name="IQ_RE_LOANS_SECURED_1_4_FAMILY_RISK_BASED_CAPITAL_THRIFT" hidden="1">"c25707"</definedName>
    <definedName name="IQ_RE_LOANS_SECURED_LAND_GROSS_LOANS_THRIFT" hidden="1">"c25731"</definedName>
    <definedName name="IQ_RE_LOANS_SECURED_LAND_RISK_BASED_CAPITAL_THRIFT" hidden="1">"c25716"</definedName>
    <definedName name="IQ_RE_MAINT_CAPEX" hidden="1">"c8755"</definedName>
    <definedName name="IQ_RE_MINORITY_INTEREST" hidden="1">"c8752"</definedName>
    <definedName name="IQ_RE_MORTGAGES_ALL_OTHER_ACCOUNTS_THRIFT" hidden="1">"c25435"</definedName>
    <definedName name="IQ_RE_MORTGAGES_EMPLOYEE_BENEFIT_RETIREMENT_RELATED_ACCOUNTS_THRIFT" hidden="1">"c25419"</definedName>
    <definedName name="IQ_RE_MORTGAGES_PERSONAL_TRUST_AGENCY_INV_MANAGEMENT_ACCOUNTS_THRIFT" hidden="1">"c25403"</definedName>
    <definedName name="IQ_RE_MULTIFAMILY_5_MORE_DWELLING_UNITS_REPOSSESSED_ASSETS_ADJUSTED_NCOS_TOTAL_THRIFT" hidden="1">"c25221"</definedName>
    <definedName name="IQ_RE_MULTIFAMILY_5_MORE_DWELLING_UNITS_REPOSSESSED_ASSETS_GVA_CHARGE_OFFS_THRIFT" hidden="1">"c25136"</definedName>
    <definedName name="IQ_RE_MULTIFAMILY_5_MORE_DWELLING_UNITS_REPOSSESSED_ASSETS_SVA_PROVISIONS_TRANSFERS_FROM_GVA_TOTAL_THRIFT" hidden="1">"c25190"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NONRES_EXCEPT_LAND_REPOSSESSED_ASSETS_ADJUSTED_NCOS_TOTAL_THRIFT" hidden="1">"c25222"</definedName>
    <definedName name="IQ_RE_NONRES_EXCEPT_LAND_REPOSSESSED_ASSETS_GVA_CHARGE_OFFS_THRIFT" hidden="1">"c25137"</definedName>
    <definedName name="IQ_RE_NONRES_EXCEPT_LAND_REPOSSESSED_ASSETS_SVA_PROVISIONS_TRANSFERS_FROM_GVA_TOTAL_THRIFT" hidden="1">"c25191"</definedName>
    <definedName name="IQ_RE_OTHER_ITEMS" hidden="1">"c8753"</definedName>
    <definedName name="IQ_RE_PERSONAL_TRUST_AGENCY_INV_MANAGEMENT_ACCOUNTS_THRIFT" hidden="1">"c25404"</definedName>
    <definedName name="IQ_RE_RENTAL_EXPENSE" hidden="1">"c16036"</definedName>
    <definedName name="IQ_RE_RISK_BASED_FFIEC" hidden="1">"c13417"</definedName>
    <definedName name="IQ_REAL_DOMESTIC_PURCHASES" hidden="1">"c20997"</definedName>
    <definedName name="IQ_REAL_ESTATE" hidden="1">"c1093"</definedName>
    <definedName name="IQ_REAL_ESTATE_ASSETS" hidden="1">"c1094"</definedName>
    <definedName name="IQ_REAL_EXPORT" hidden="1">"c20998"</definedName>
    <definedName name="IQ_REAL_EXPORT_GOODS" hidden="1">"c20999"</definedName>
    <definedName name="IQ_REAL_EXPORT_INCOME" hidden="1">"c21000"</definedName>
    <definedName name="IQ_REAL_EXPORT_SERVICES" hidden="1">"c21001"</definedName>
    <definedName name="IQ_REAL_FIXED_INVESTMENT" hidden="1">"c21002"</definedName>
    <definedName name="IQ_REAL_GDP" hidden="1">"c21003"</definedName>
    <definedName name="IQ_REAL_GDP_FC" hidden="1">"c21004"</definedName>
    <definedName name="IQ_REAL_GDP_GROWTH" hidden="1">"c21005"</definedName>
    <definedName name="IQ_REAL_GDP_GROWTH_FC" hidden="1">"c21006"</definedName>
    <definedName name="IQ_REAL_GDP_USD" hidden="1">"c21007"</definedName>
    <definedName name="IQ_REAL_GDP_USD_FC" hidden="1">"c21008"</definedName>
    <definedName name="IQ_REAL_GNP" hidden="1">"c21009"</definedName>
    <definedName name="IQ_REAL_GOVT_CONSUM_INVEST" hidden="1">"c21010"</definedName>
    <definedName name="IQ_REAL_GOVT_CONSUM_INVEST_DEF" hidden="1">"c21011"</definedName>
    <definedName name="IQ_REAL_GOVT_CONSUM_INVEST_DEF_CONSUM" hidden="1">"c21012"</definedName>
    <definedName name="IQ_REAL_GOVT_CONSUM_INVEST_DEF_INVEST" hidden="1">"c21013"</definedName>
    <definedName name="IQ_REAL_GOVT_CONSUM_INVEST_FEDERAL" hidden="1">"c21014"</definedName>
    <definedName name="IQ_REAL_GOVT_CONSUM_INVEST_NONDEF" hidden="1">"c21015"</definedName>
    <definedName name="IQ_REAL_GOVT_CONSUM_INVEST_NONDEF_CONSUM" hidden="1">"c21016"</definedName>
    <definedName name="IQ_REAL_GOVT_CONSUM_INVEST_NONDEF_INVEST" hidden="1">"c21017"</definedName>
    <definedName name="IQ_REAL_GOVT_CONSUM_INVEST_STATE_LOCAL" hidden="1">"c21018"</definedName>
    <definedName name="IQ_REAL_GOVT_CONSUM_INVEST_STATE_LOCAL_CONSUM" hidden="1">"c21019"</definedName>
    <definedName name="IQ_REAL_GOVT_CONSUM_INVEST_STATE_LOCAL_INVEST" hidden="1">"c21020"</definedName>
    <definedName name="IQ_REAL_IMPORT" hidden="1">"c21021"</definedName>
    <definedName name="IQ_REAL_IMPORT_GOODS" hidden="1">"c21022"</definedName>
    <definedName name="IQ_REAL_IMPORT_INCOME" hidden="1">"c21023"</definedName>
    <definedName name="IQ_REAL_IMPORT_SERVICES" hidden="1">"c21024"</definedName>
    <definedName name="IQ_REAL_NET_DOMESTIC_PRODUCTION" hidden="1">"c21025"</definedName>
    <definedName name="IQ_REAL_NET_EXPORT" hidden="1">"c21026"</definedName>
    <definedName name="IQ_REAL_PCE" hidden="1">"c21027"</definedName>
    <definedName name="IQ_REAL_PCE_CLOTHING" hidden="1">"c21028"</definedName>
    <definedName name="IQ_REAL_PCE_DUR_GOODS" hidden="1">"c21029"</definedName>
    <definedName name="IQ_REAL_PCE_DUR_GOODS_OTHER" hidden="1">"c21030"</definedName>
    <definedName name="IQ_REAL_PCE_FINANCIAL" hidden="1">"c21031"</definedName>
    <definedName name="IQ_REAL_PCE_FOOD_ACCOMADATIONS" hidden="1">"c21032"</definedName>
    <definedName name="IQ_REAL_PCE_FOOD_BEVERAGE" hidden="1">"c21033"</definedName>
    <definedName name="IQ_REAL_PCE_FURNISHINGS" hidden="1">"c21034"</definedName>
    <definedName name="IQ_REAL_PCE_GAS" hidden="1">"c21035"</definedName>
    <definedName name="IQ_REAL_PCE_GOOD" hidden="1">"c21036"</definedName>
    <definedName name="IQ_REAL_PCE_HEALTH_CARE" hidden="1">"c21037"</definedName>
    <definedName name="IQ_REAL_PCE_HOUSEHOLD_CONSUM" hidden="1">"c21038"</definedName>
    <definedName name="IQ_REAL_PCE_HOUSEHOLD_CONSUM_OTHER" hidden="1">"c21039"</definedName>
    <definedName name="IQ_REAL_PCE_HOUSING" hidden="1">"c21040"</definedName>
    <definedName name="IQ_REAL_PCE_MOTOR_VEHICLE" hidden="1">"c21041"</definedName>
    <definedName name="IQ_REAL_PCE_NONDUR_GOODS" hidden="1">"c21042"</definedName>
    <definedName name="IQ_REAL_PCE_NONDUR_GOODS_OTHER" hidden="1">"c21043"</definedName>
    <definedName name="IQ_REAL_PCE_NONPROFIT_CONSUM" hidden="1">"c21044"</definedName>
    <definedName name="IQ_REAL_PCE_NONPROFIT_OUTPUT" hidden="1">"c21045"</definedName>
    <definedName name="IQ_REAL_PCE_NONPROFIT_RECEIPTS" hidden="1">"c21046"</definedName>
    <definedName name="IQ_REAL_PCE_RECREATION_GOODS" hidden="1">"c21047"</definedName>
    <definedName name="IQ_REAL_PCE_RECREATION_SERVICES" hidden="1">"c21048"</definedName>
    <definedName name="IQ_REAL_PCE_SERVICES" hidden="1">"c21049"</definedName>
    <definedName name="IQ_REAL_PCE_TRANSPORTATION" hidden="1">"c21050"</definedName>
    <definedName name="IQ_REAL_PRIVATE_CONSUM_GROWTH" hidden="1">"c21051"</definedName>
    <definedName name="IQ_REAL_PRIVATE_INVEST" hidden="1">"c21052"</definedName>
    <definedName name="IQ_REAL_PRIVATE_INVEST_EQUIP" hidden="1">"c21053"</definedName>
    <definedName name="IQ_REAL_PRIVATE_INVEST_EQUIP_OTHER" hidden="1">"c21054"</definedName>
    <definedName name="IQ_REAL_PRIVATE_INVEST_FIXED" hidden="1">"c21055"</definedName>
    <definedName name="IQ_REAL_PRIVATE_INVEST_INDUSTRIAL_EQUIP" hidden="1">"c21056"</definedName>
    <definedName name="IQ_REAL_PRIVATE_INVEST_INFO_EQUIP" hidden="1">"c21057"</definedName>
    <definedName name="IQ_REAL_PRIVATE_INVEST_INFO_EQUIP_COMPUTERS" hidden="1">"c21058"</definedName>
    <definedName name="IQ_REAL_PRIVATE_INVEST_INFO_EQUIP_OTHER" hidden="1">"c21059"</definedName>
    <definedName name="IQ_REAL_PRIVATE_INVEST_INFO_EQUIP_SOFTWARE" hidden="1">"c21060"</definedName>
    <definedName name="IQ_REAL_PRIVATE_INVEST_NONRES" hidden="1">"c21061"</definedName>
    <definedName name="IQ_REAL_PRIVATE_INVEST_PRIVATE_INV_CHANGE" hidden="1">"c21062"</definedName>
    <definedName name="IQ_REAL_PRIVATE_INVEST_PRIVATE_INV_FARMS" hidden="1">"c21063"</definedName>
    <definedName name="IQ_REAL_PRIVATE_INVEST_PRIVATE_INV_NONFARMS" hidden="1">"c21064"</definedName>
    <definedName name="IQ_REAL_PRIVATE_INVEST_RES" hidden="1">"c21065"</definedName>
    <definedName name="IQ_REAL_PRIVATE_INVEST_STRUCTURES" hidden="1">"c21066"</definedName>
    <definedName name="IQ_REAL_PRIVATE_INVEST_TRANSPORTATION_EQUIP" hidden="1">"c21067"</definedName>
    <definedName name="IQ_REAL_SALES_TO_DOMESTIC_PURCHASES" hidden="1">"c21068"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BOOKED_GNMA_LOANS_REPURCHASED_ELIGIBLE_REPURCHASE_DUE_30_89_THRIFT" hidden="1">"c25260"</definedName>
    <definedName name="IQ_REBOOKED_GNMA_LOANS_REPURCHASED_ELIGIBLE_REPURCHASE_DUE_90_THRIFT" hidden="1">"c25281"</definedName>
    <definedName name="IQ_REBOOKED_GNMA_LOANS_REPURCHASED_ELIGIBLE_REPURCHASE_NON_ACCRUAL_THRIFT" hidden="1">"c25302"</definedName>
    <definedName name="IQ_RECENT_FUNDS" hidden="1">"c18908"</definedName>
    <definedName name="IQ_RECENT_FUNDS_ID" hidden="1">"c18909"</definedName>
    <definedName name="IQ_RECIPROCAL_BROKERED_DEPOSITS_THRIFT" hidden="1">"c24997"</definedName>
    <definedName name="IQ_RECORDED_INV_PURCHASED_CREDIT_IMPAIRED_LOANS_THRIFT" hidden="1">"c25238"</definedName>
    <definedName name="IQ_RECOVERIES_AVG_LOANS_FFIEC" hidden="1">"c13476"</definedName>
    <definedName name="IQ_RECOVERIES_GVA_THRIFT" hidden="1">"c25094"</definedName>
    <definedName name="IQ_RECOVERIES_TVA_THRIFT" hidden="1">"c25108"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HIGH_EST" hidden="1">"c4501"</definedName>
    <definedName name="IQ_RECURRING_PROFIT_HIGH_EST_CIQ" hidden="1">"c5039"</definedName>
    <definedName name="IQ_RECURRING_PROFIT_LOW_EST" hidden="1">"c4502"</definedName>
    <definedName name="IQ_RECURRING_PROFIT_LOW_EST_CIQ" hidden="1">"c5040"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HIGH_EST" hidden="1">"c4510"</definedName>
    <definedName name="IQ_RECURRING_PROFIT_SHARE_HIGH_EST_CIQ" hidden="1">"c5048"</definedName>
    <definedName name="IQ_RECURRING_PROFIT_SHARE_LOW_EST" hidden="1">"c4511"</definedName>
    <definedName name="IQ_RECURRING_PROFIT_SHARE_LOW_EST_CIQ" hidden="1">"c5049"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OSSESS_1_4_DWELLING_UNITS_RE_THRIFT" hidden="1">"c24871"</definedName>
    <definedName name="IQ_REPOSSESS_ASSETS_THRIFT" hidden="1">"c24869"</definedName>
    <definedName name="IQ_REPOSSESS_CONSTRUCTION_RE_THRIFT" hidden="1">"c24870"</definedName>
    <definedName name="IQ_REPOSSESS_GVA_THRIFT" hidden="1">"c24877"</definedName>
    <definedName name="IQ_REPOSSESS_LAND_THRIFT" hidden="1">"c24874"</definedName>
    <definedName name="IQ_REPOSSESS_MULTIFAMILY_5_MORE_DWELLING_UNITS_RE_THRIFT" hidden="1">"c24872"</definedName>
    <definedName name="IQ_REPOSSESS_NONRES_EXCEPT_LAND_RE_THRIFT" hidden="1">"c24873"</definedName>
    <definedName name="IQ_REPOSSESS_OTHER_ASSETS_THRIFT" hidden="1">"c24876"</definedName>
    <definedName name="IQ_REPOSSESS_US_GOVT_GUARANTEED_INSURED_RE_OWNED_THRIFT" hidden="1">"c24875"</definedName>
    <definedName name="IQ_REPOSSESSED_ASSETS_TOTAL_ADJUSTED_NCOS_TOTAL_THRIFT" hidden="1">"c25218"</definedName>
    <definedName name="IQ_REPOSSESSED_ASSETS_TOTAL_GVA_CHARGE_OFFS_THRIFT" hidden="1">"c25133"</definedName>
    <definedName name="IQ_REPOSSESSED_ASSETS_TOTAL_SVA_PROVISIONS_TRANSFERS_FROM_GVA_TOTAL_THRIFT" hidden="1">"c25187"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IDUAL_INTERESTS_INT_ONLY_STRIPS_THRIFT" hidden="1">"c24939"</definedName>
    <definedName name="IQ_RESIDUAL_INTERESTS_THRIFT" hidden="1">"c24938"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CF" hidden="1">"c1107"</definedName>
    <definedName name="IQ_RESTRUCTURE_CM" hidden="1">"c1106"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NV_BUILDING_MATERIAL" hidden="1">"c21069"</definedName>
    <definedName name="IQ_RETAIL_INV_CLOTHING" hidden="1">"c21070"</definedName>
    <definedName name="IQ_RETAIL_INV_DEPT_STORE" hidden="1">"c21071"</definedName>
    <definedName name="IQ_RETAIL_INV_FOOD" hidden="1">"c21072"</definedName>
    <definedName name="IQ_RETAIL_INV_FURNITURE" hidden="1">"c21073"</definedName>
    <definedName name="IQ_RETAIL_INV_GENERAL" hidden="1">"c21074"</definedName>
    <definedName name="IQ_RETAIL_INV_MOTOR_VEHICLE" hidden="1">"c21075"</definedName>
    <definedName name="IQ_RETAIL_INV_SALES_RATIO_BUILDING" hidden="1">"c21076"</definedName>
    <definedName name="IQ_RETAIL_INV_SALES_RATIO_CLOTHING" hidden="1">"c21077"</definedName>
    <definedName name="IQ_RETAIL_INV_SALES_RATIO_DEPT_STORE" hidden="1">"c21078"</definedName>
    <definedName name="IQ_RETAIL_INV_SALES_RATIO_FOOD" hidden="1">"c21079"</definedName>
    <definedName name="IQ_RETAIL_INV_SALES_RATIO_FURNITURE" hidden="1">"c21080"</definedName>
    <definedName name="IQ_RETAIL_INV_SALES_RATIO_GENERAL" hidden="1">"c21081"</definedName>
    <definedName name="IQ_RETAIL_INV_SALES_RATIO_MV" hidden="1">"c21082"</definedName>
    <definedName name="IQ_RETAIL_INV_SALES_RATIO_TOTAL" hidden="1">"c21083"</definedName>
    <definedName name="IQ_RETAIL_INV_SALES_RATIO_TOTAL_EX_MV" hidden="1">"c21084"</definedName>
    <definedName name="IQ_RETAIL_INV_TOTAL" hidden="1">"c21085"</definedName>
    <definedName name="IQ_RETAIL_INV_TOTAL_EX_MOTOR_VEHICLE" hidden="1">"c21086"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BUILDING_MATERIAL" hidden="1">"c21087"</definedName>
    <definedName name="IQ_RETAIL_SALES_CATALOG" hidden="1">"c16128"</definedName>
    <definedName name="IQ_RETAIL_SALES_CLOTHING" hidden="1">"c21088"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FOODSTUFF" hidden="1">"c21089"</definedName>
    <definedName name="IQ_RETAIL_SALES_FURNITURE" hidden="1">"c21090"</definedName>
    <definedName name="IQ_RETAIL_SALES_GAS" hidden="1">"c21091"</definedName>
    <definedName name="IQ_RETAIL_SALES_GENERAL" hidden="1">"c21092"</definedName>
    <definedName name="IQ_RETAIL_SALES_HEALTH" hidden="1">"c21093"</definedName>
    <definedName name="IQ_RETAIL_SALES_MISC" hidden="1">"c21094"</definedName>
    <definedName name="IQ_RETAIL_SALES_MOTOR_VEHICLE" hidden="1">"c21095"</definedName>
    <definedName name="IQ_RETAIL_SALES_NONSTORES" hidden="1">"c21096"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PORTING_GOODS" hidden="1">"c21097"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TOTAL" hidden="1">"c21098"</definedName>
    <definedName name="IQ_RETAIL_SALES_TOTAL_EX_MOTOR_VEHICLE" hidden="1">"c21099"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LES_YOY_PCT" hidden="1">"c21100"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EQUITY_THRIFT" hidden="1">"c25633"</definedName>
    <definedName name="IQ_RETAINED_EARNINGS_FFIEC" hidden="1">"c12878"</definedName>
    <definedName name="IQ_RETAINED_EARNINGS_THRIFT" hidden="1">"c24919"</definedName>
    <definedName name="IQ_RETIREMENT_DEFINED_BENEFIT_INC_THRIFT" hidden="1">"c24803"</definedName>
    <definedName name="IQ_RETIREMENT_DEFINED_CONT_INC_THRIFT" hidden="1">"c24802"</definedName>
    <definedName name="IQ_RETIREMENT_DEPOSITS_LESS_THAN_250000_THRIFT" hidden="1">"c24990"</definedName>
    <definedName name="IQ_RETIREMENT_DEPOSITS_WITH_BALANCES_GREATER_THAN_250000_THRIFT" hidden="1">"c24991"</definedName>
    <definedName name="IQ_RETIREMENT_OTHER_RETIREMENT_ACCOUNTS_INC_THRIFT" hidden="1">"c24804"</definedName>
    <definedName name="IQ_RETIREMENT_RELATED_EMPLOYEE_BENEFIT_ACCOUNTS_GROSS_LOSSES_MANAGED_ACCOUNTS_THRIFT" hidden="1">"c25462"</definedName>
    <definedName name="IQ_RETIREMENT_RELATED_EMPLOYEE_BENEFIT_ACCOUNTS_GROSS_LOSSES_NONMANAGED_ACCOUNTS_THRIFT" hidden="1">"c25467"</definedName>
    <definedName name="IQ_RETIREMENT_RELATED_EMPLOYEE_BENEFIT_ACCOUNTS_RECOVERIES_THRIFT" hidden="1">"c25472"</definedName>
    <definedName name="IQ_RETIREMENT_RELATED_TRUST_AGENCY_ACCOUNTS_EMPLOYEE_BENEFIT_DEFINED_BENEFIT_MANAGED_ASSETS_THRIFT" hidden="1">"c25349"</definedName>
    <definedName name="IQ_RETIREMENT_RELATED_TRUST_AGENCY_ACCOUNTS_EMPLOYEE_BENEFIT_DEFINED_BENEFIT_NONMANAGED_ASSETS_THRIFT" hidden="1">"c25370"</definedName>
    <definedName name="IQ_RETIREMENT_RELATED_TRUST_AGENCY_ACCOUNTS_EMPLOYEE_BENEFIT_DEFINED_BENEFIT_NUMBER_MANAGED_ACCOUNTS_THRIFT" hidden="1">"c25360"</definedName>
    <definedName name="IQ_RETIREMENT_RELATED_TRUST_AGENCY_ACCOUNTS_EMPLOYEE_BENEFIT_DEFINED_BENEFIT_NUMBER_NONMANAGED_ACCOUNTS_THRIFT" hidden="1">"c25382"</definedName>
    <definedName name="IQ_RETIREMENT_RELATED_TRUST_AGENCY_ACCOUNTS_EMPLOYEE_BENEFIT_DEFINED_CONTRIBUTION_MANAGED_ASSETS_THRIFT" hidden="1">"c25348"</definedName>
    <definedName name="IQ_RETIREMENT_RELATED_TRUST_AGENCY_ACCOUNTS_EMPLOYEE_BENEFIT_DEFINED_CONTRIBUTION_NONMANAGED_ASSETS_THRIFT" hidden="1">"c25369"</definedName>
    <definedName name="IQ_RETIREMENT_RELATED_TRUST_AGENCY_ACCOUNTS_EMPLOYEE_BENEFIT_DEFINED_CONTRIBUTION_NUMBER_MANAGED_ACCOUNTS_THRIFT" hidden="1">"c25359"</definedName>
    <definedName name="IQ_RETIREMENT_RELATED_TRUST_AGENCY_ACCOUNTS_EMPLOYEE_BENEFIT_DEFINED_CONTRIBUTION_NUMBER_NONMANAGED_ACCOUNTS_THRIFT" hidden="1">"c25381"</definedName>
    <definedName name="IQ_RETIREMENT_RELATED_TRUST_AGENCY_ACCOUNTS_EMPLOYEE_BENEFIT_OTHER_MANAGED_ASSETS_THRIFT" hidden="1">"c25350"</definedName>
    <definedName name="IQ_RETIREMENT_RELATED_TRUST_AGENCY_ACCOUNTS_EMPLOYEE_BENEFIT_OTHER_NONMANAGED_ASSETS_THRIFT" hidden="1">"c25371"</definedName>
    <definedName name="IQ_RETIREMENT_RELATED_TRUST_AGENCY_ACCOUNTS_EMPLOYEE_BENEFIT_OTHER_NUMBER_MANAGED_ACCOUNTS_THRIFT" hidden="1">"c25361"</definedName>
    <definedName name="IQ_RETIREMENT_RELATED_TRUST_AGENCY_ACCOUNTS_EMPLOYEE_BENEFIT_OTHER_NUMBER_NONMANAGED_ACCOUNTS_THRIFT" hidden="1">"c25383"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CM" hidden="1">"c1115"</definedName>
    <definedName name="IQ_RETURN_ASSETS_EST" hidden="1">"c3529"</definedName>
    <definedName name="IQ_RETURN_ASSETS_EST_CIQ" hidden="1">"c3828"</definedName>
    <definedName name="IQ_RETURN_ASSETS_EST_DOWN_2MONTH" hidden="1">"c16537"</definedName>
    <definedName name="IQ_RETURN_ASSETS_EST_DOWN_2MONTH_CIQ" hidden="1">"c16801"</definedName>
    <definedName name="IQ_RETURN_ASSETS_EST_DOWN_3MONTH" hidden="1">"c16541"</definedName>
    <definedName name="IQ_RETURN_ASSETS_EST_DOWN_3MONTH_CIQ" hidden="1">"c16805"</definedName>
    <definedName name="IQ_RETURN_ASSETS_EST_DOWN_MONTH" hidden="1">"c16533"</definedName>
    <definedName name="IQ_RETURN_ASSETS_EST_DOWN_MONTH_CIQ" hidden="1">"c16797"</definedName>
    <definedName name="IQ_RETURN_ASSETS_EST_NOTE" hidden="1">"c17520"</definedName>
    <definedName name="IQ_RETURN_ASSETS_EST_NOTE_CIQ" hidden="1">"c17473"</definedName>
    <definedName name="IQ_RETURN_ASSETS_EST_NUM_ANALYSTS_2MONTH" hidden="1">"c16535"</definedName>
    <definedName name="IQ_RETURN_ASSETS_EST_NUM_ANALYSTS_2MONTH_CIQ" hidden="1">"c16799"</definedName>
    <definedName name="IQ_RETURN_ASSETS_EST_NUM_ANALYSTS_3MONTH" hidden="1">"c16539"</definedName>
    <definedName name="IQ_RETURN_ASSETS_EST_NUM_ANALYSTS_3MONTH_CIQ" hidden="1">"c16803"</definedName>
    <definedName name="IQ_RETURN_ASSETS_EST_NUM_ANALYSTS_MONTH" hidden="1">"c16531"</definedName>
    <definedName name="IQ_RETURN_ASSETS_EST_NUM_ANALYSTS_MONTH_CIQ" hidden="1">"c16795"</definedName>
    <definedName name="IQ_RETURN_ASSETS_EST_TOTAL_REVISED_2MONTH" hidden="1">"c16538"</definedName>
    <definedName name="IQ_RETURN_ASSETS_EST_TOTAL_REVISED_2MONTH_CIQ" hidden="1">"c16802"</definedName>
    <definedName name="IQ_RETURN_ASSETS_EST_TOTAL_REVISED_3MONTH" hidden="1">"c16542"</definedName>
    <definedName name="IQ_RETURN_ASSETS_EST_TOTAL_REVISED_3MONTH_CIQ" hidden="1">"c16806"</definedName>
    <definedName name="IQ_RETURN_ASSETS_EST_TOTAL_REVISED_MONTH" hidden="1">"c16534"</definedName>
    <definedName name="IQ_RETURN_ASSETS_EST_TOTAL_REVISED_MONTH_CIQ" hidden="1">"c16798"</definedName>
    <definedName name="IQ_RETURN_ASSETS_EST_UP_2MONTH" hidden="1">"c16536"</definedName>
    <definedName name="IQ_RETURN_ASSETS_EST_UP_2MONTH_CIQ" hidden="1">"c16800"</definedName>
    <definedName name="IQ_RETURN_ASSETS_EST_UP_3MONTH" hidden="1">"c16540"</definedName>
    <definedName name="IQ_RETURN_ASSETS_EST_UP_3MONTH_CIQ" hidden="1">"c16804"</definedName>
    <definedName name="IQ_RETURN_ASSETS_EST_UP_MONTH" hidden="1">"c16532"</definedName>
    <definedName name="IQ_RETURN_ASSETS_EST_UP_MONTH_CIQ" hidden="1">"c16796"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CM" hidden="1">"c1120"</definedName>
    <definedName name="IQ_RETURN_EQUITY_EST" hidden="1">"c3535"</definedName>
    <definedName name="IQ_RETURN_EQUITY_EST_CIQ" hidden="1">"c3821"</definedName>
    <definedName name="IQ_RETURN_EQUITY_EST_DOWN_2MONTH" hidden="1">"c16549"</definedName>
    <definedName name="IQ_RETURN_EQUITY_EST_DOWN_2MONTH_CIQ" hidden="1">"c16813"</definedName>
    <definedName name="IQ_RETURN_EQUITY_EST_DOWN_3MONTH" hidden="1">"c16553"</definedName>
    <definedName name="IQ_RETURN_EQUITY_EST_DOWN_3MONTH_CIQ" hidden="1">"c16817"</definedName>
    <definedName name="IQ_RETURN_EQUITY_EST_DOWN_MONTH" hidden="1">"c16545"</definedName>
    <definedName name="IQ_RETURN_EQUITY_EST_DOWN_MONTH_CIQ" hidden="1">"c16809"</definedName>
    <definedName name="IQ_RETURN_EQUITY_EST_NOTE" hidden="1">"c17521"</definedName>
    <definedName name="IQ_RETURN_EQUITY_EST_NOTE_CIQ" hidden="1">"c17474"</definedName>
    <definedName name="IQ_RETURN_EQUITY_EST_NUM_ANALYSTS_2MONTH" hidden="1">"c16547"</definedName>
    <definedName name="IQ_RETURN_EQUITY_EST_NUM_ANALYSTS_2MONTH_CIQ" hidden="1">"c16811"</definedName>
    <definedName name="IQ_RETURN_EQUITY_EST_NUM_ANALYSTS_3MONTH" hidden="1">"c16551"</definedName>
    <definedName name="IQ_RETURN_EQUITY_EST_NUM_ANALYSTS_3MONTH_CIQ" hidden="1">"c16815"</definedName>
    <definedName name="IQ_RETURN_EQUITY_EST_NUM_ANALYSTS_MONTH" hidden="1">"c16543"</definedName>
    <definedName name="IQ_RETURN_EQUITY_EST_NUM_ANALYSTS_MONTH_CIQ" hidden="1">"c16807"</definedName>
    <definedName name="IQ_RETURN_EQUITY_EST_TOTAL_REVISED_2MONTH" hidden="1">"c16550"</definedName>
    <definedName name="IQ_RETURN_EQUITY_EST_TOTAL_REVISED_2MONTH_CIQ" hidden="1">"c16814"</definedName>
    <definedName name="IQ_RETURN_EQUITY_EST_TOTAL_REVISED_3MONTH" hidden="1">"c16554"</definedName>
    <definedName name="IQ_RETURN_EQUITY_EST_TOTAL_REVISED_3MONTH_CIQ" hidden="1">"c16818"</definedName>
    <definedName name="IQ_RETURN_EQUITY_EST_TOTAL_REVISED_MONTH" hidden="1">"c16546"</definedName>
    <definedName name="IQ_RETURN_EQUITY_EST_TOTAL_REVISED_MONTH_CIQ" hidden="1">"c16810"</definedName>
    <definedName name="IQ_RETURN_EQUITY_EST_UP_2MONTH" hidden="1">"c16548"</definedName>
    <definedName name="IQ_RETURN_EQUITY_EST_UP_2MONTH_CIQ" hidden="1">"c16812"</definedName>
    <definedName name="IQ_RETURN_EQUITY_EST_UP_3MONTH" hidden="1">"c16552"</definedName>
    <definedName name="IQ_RETURN_EQUITY_EST_UP_3MONTH_CIQ" hidden="1">"c16816"</definedName>
    <definedName name="IQ_RETURN_EQUITY_EST_UP_MONTH" hidden="1">"c16544"</definedName>
    <definedName name="IQ_RETURN_EQUITY_EST_UP_MONTH_CIQ" hidden="1">"c16808"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BEFORE_LL_THRIFT" hidden="1">"c24782"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3MONTH" hidden="1">"c16289"</definedName>
    <definedName name="IQ_REVENUE_EST_DOWN_3MONTH_CIQ" hidden="1">"c16613"</definedName>
    <definedName name="IQ_REVENUE_EST_DOWN_MONTH" hidden="1">"c16281"</definedName>
    <definedName name="IQ_REVENUE_EST_DOWN_MONTH_CIQ" hidden="1">"c16605"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3MONTH" hidden="1">"c16287"</definedName>
    <definedName name="IQ_REVENUE_EST_NUM_ANALYSTS_3MONTH_CIQ" hidden="1">"c16611"</definedName>
    <definedName name="IQ_REVENUE_EST_NUM_ANALYSTS_MONTH" hidden="1">"c16279"</definedName>
    <definedName name="IQ_REVENUE_EST_NUM_ANALYSTS_MONTH_CIQ" hidden="1">"c16603"</definedName>
    <definedName name="IQ_REVENUE_EST_TOTAL_REVISED_2MONTH" hidden="1">"c16286"</definedName>
    <definedName name="IQ_REVENUE_EST_TOTAL_REVISED_2MONTH_CIQ" hidden="1">"c16610"</definedName>
    <definedName name="IQ_REVENUE_EST_TOTAL_REVISED_3MONTH" hidden="1">"c16290"</definedName>
    <definedName name="IQ_REVENUE_EST_TOTAL_REVISED_3MONTH_CIQ" hidden="1">"c16614"</definedName>
    <definedName name="IQ_REVENUE_EST_TOTAL_REVISED_MONTH" hidden="1">"c16282"</definedName>
    <definedName name="IQ_REVENUE_EST_TOTAL_REVISED_MONTH_CIQ" hidden="1">"c16606"</definedName>
    <definedName name="IQ_REVENUE_EST_UP_2MONTH" hidden="1">"c16284"</definedName>
    <definedName name="IQ_REVENUE_EST_UP_2MONTH_CIQ" hidden="1">"c16608"</definedName>
    <definedName name="IQ_REVENUE_EST_UP_3MONTH" hidden="1">"c16288"</definedName>
    <definedName name="IQ_REVENUE_EST_UP_3MONTH_CIQ" hidden="1">"c16612"</definedName>
    <definedName name="IQ_REVENUE_EST_UP_MONTH" hidden="1">"c16280"</definedName>
    <definedName name="IQ_REVENUE_EST_UP_MONTH_CIQ" hidden="1">"c16604"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40650.7113194444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GROSS_LOANS_THRIFT" hidden="1">"c25723"</definedName>
    <definedName name="IQ_REVOLVING_LOANS_RISK_BASED_CAPITAL_THRIFT" hidden="1">"c25708"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OPEN_END_PML_SECURED_1_4_DWELLING_UNITS_DUE_30_89_THRIFT" hidden="1">"c25241"</definedName>
    <definedName name="IQ_REVOLVING_OPEN_END_PML_SECURED_1_4_DWELLING_UNITS_DUE_90_THRIFT" hidden="1">"c25262"</definedName>
    <definedName name="IQ_REVOLVING_OPEN_END_PML_SECURED_1_4_DWELLING_UNITS_NON_ACCRUAL_THRIFT" hidden="1">"c25283"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BEFORE_EXCESS_ALLOWANCE_LL_LOSSES_THRIFT" hidden="1">"c25077"</definedName>
    <definedName name="IQ_RISK_WEIGHTED_ASSETS_LOW_LEVEL_RECOURSE_RESIDUAL_INTERESTS_THRIFT" hidden="1">"c25075"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EMPLOYEE_BENEFITS_THRIFT" hidden="1">"c24786"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CM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CM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CEEDS_RENTAL_ASSETS" hidden="1">"c26974"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CM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COMM_NON_MORTGAGE_LOANS_THRIFT" hidden="1">"c25340"</definedName>
    <definedName name="IQ_SALES_CONSUMER_NON_MORTGAGE_LOANS_THRIFT" hidden="1">"c25342"</definedName>
    <definedName name="IQ_SALES_MARKETING" hidden="1">"c2240"</definedName>
    <definedName name="IQ_SALES_OTHER_MORTGAGE_BACKED_SEC_THRIFT" hidden="1">"c25315"</definedName>
    <definedName name="IQ_SALES_PASS_THROUGH_MORTGAGE_BACKED_SEC_THRIFT" hidden="1">"c25312"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ACT_OR_EST" hidden="1">"c18269"</definedName>
    <definedName name="IQ_SAME_STORE_ACT_OR_EST_CIQ" hidden="1">"c18275"</definedName>
    <definedName name="IQ_SAME_STORE_EST" hidden="1">"c18116"</definedName>
    <definedName name="IQ_SAME_STORE_EST_CIQ" hidden="1">"c18184"</definedName>
    <definedName name="IQ_SAME_STORE_EST_NOTE" hidden="1">"c18237"</definedName>
    <definedName name="IQ_SAME_STORE_EST_NOTE_CIQ" hidden="1">"c18244"</definedName>
    <definedName name="IQ_SAME_STORE_FRANCHISE" hidden="1">"c2900"</definedName>
    <definedName name="IQ_SAME_STORE_GUIDANCE" hidden="1">"c18412"</definedName>
    <definedName name="IQ_SAME_STORE_HIGH_EST" hidden="1">"c18136"</definedName>
    <definedName name="IQ_SAME_STORE_HIGH_EST_CIQ" hidden="1">"c18198"</definedName>
    <definedName name="IQ_SAME_STORE_HIGH_GUIDANCE" hidden="1">"c18413"</definedName>
    <definedName name="IQ_SAME_STORE_LOW_EST" hidden="1">"c18146"</definedName>
    <definedName name="IQ_SAME_STORE_LOW_EST_CIQ" hidden="1">"c18205"</definedName>
    <definedName name="IQ_SAME_STORE_LOW_GUIDANCE" hidden="1">"c18414"</definedName>
    <definedName name="IQ_SAME_STORE_MEDIAN_EST" hidden="1">"c18126"</definedName>
    <definedName name="IQ_SAME_STORE_MEDIAN_EST_CIQ" hidden="1">"c18191"</definedName>
    <definedName name="IQ_SAME_STORE_NUM_EST" hidden="1">"c18166"</definedName>
    <definedName name="IQ_SAME_STORE_NUM_EST_CIQ" hidden="1">"c18219"</definedName>
    <definedName name="IQ_SAME_STORE_OWNED" hidden="1">"c2908"</definedName>
    <definedName name="IQ_SAME_STORE_STDDEV_EST" hidden="1">"c18156"</definedName>
    <definedName name="IQ_SAME_STORE_STDDEV_EST_CIQ" hidden="1">"c18212"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ASSOCIATION_EQUITY_CAPITAL_BEGINNING_BALANCE_FROM_PRIOR_QTR_THRIFT" hidden="1">"c25008"</definedName>
    <definedName name="IQ_SAVINGS_ASSOCIATION_EQUITY_CAPITAL_ENDING_BALANCE_THRIFT" hidden="1">"c25019"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ACKED_NON_MORTGAGE_LOANS_THRIFT" hidden="1">"c24825"</definedName>
    <definedName name="IQ_SEC_BACKED_US_GOVT_ELIGIBLE_0_PCT_RISK_WEIGHT_THRIFT" hidden="1">"c25052"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RISK_WEIGHTED_100_PCT_MORE_UNDER_RATINGS_THRIFT" hidden="1">"c25071"</definedName>
    <definedName name="IQ_SEC_SOLD_REPURCHASE_FFIEC" hidden="1">"c12857"</definedName>
    <definedName name="IQ_SEC_SOLD_UNDER_AGREEMENTS_REPURCHASE_THRIFT" hidden="1">"c25574"</definedName>
    <definedName name="IQ_SECOND_LIEN_BONDS_NOTES" hidden="1">"c17893"</definedName>
    <definedName name="IQ_SECOND_LIEN_BONDS_NOTES_PCT" hidden="1">"c18007"</definedName>
    <definedName name="IQ_SECOND_LIEN_DEBT" hidden="1">"c17898"</definedName>
    <definedName name="IQ_SECOND_LIEN_DEBT_PCT" hidden="1">"c18012"</definedName>
    <definedName name="IQ_SECOND_LIEN_LOANS" hidden="1">"c17892"</definedName>
    <definedName name="IQ_SECOND_LIEN_LOANS_PCT" hidden="1">"c18006"</definedName>
    <definedName name="IQ_SECUR_RECEIV" hidden="1">"c1151"</definedName>
    <definedName name="IQ_SECURED_COMMERCIAL_LOANS_THRIFT" hidden="1">"c24854"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ED_FUNDS_PURCHASED_TOTAL_ASSETS_THRIFT" hidden="1">"c25703"</definedName>
    <definedName name="IQ_SECURED_FEDERAL_FUNDS_PURCHASED_THRIFT" hidden="1">"c25573"</definedName>
    <definedName name="IQ_SECURED_MULTI_RES_LL_REC_DOM_FFIEC" hidden="1">"c12905"</definedName>
    <definedName name="IQ_SECURITIES_AFS_AMORT_COST_FFIEC" hidden="1">"c20488"</definedName>
    <definedName name="IQ_SECURITIES_AFS_FAIR_VAL_FFIEC" hidden="1">"c20453"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IZED_DEBT" hidden="1">"c17897"</definedName>
    <definedName name="IQ_SECURITIZED_DEBT_PCT" hidden="1">"c18011"</definedName>
    <definedName name="IQ_SECURITY_ACTIVE_STATUS" hidden="1">"c15160"</definedName>
    <definedName name="IQ_SECURITY_BORROW" hidden="1">"c1152"</definedName>
    <definedName name="IQ_SECURITY_FEATURES" hidden="1">"c17681"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COMM_FEE_DOM_FFIEC" hidden="1">"c25821"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ASSETS_MORTGAGE_LOANS_THRIFT" hidden="1">"c24888"</definedName>
    <definedName name="IQ_SERVICING_ASSETS_NON_MORTGAGE_LOANS_THRIFT" hidden="1">"c24889"</definedName>
    <definedName name="IQ_SERVICING_FEES_FFIEC" hidden="1">"c13011"</definedName>
    <definedName name="IQ_SERVICING_FEES_OPERATING_INC_FFIEC" hidden="1">"c13389"</definedName>
    <definedName name="IQ_SETTLEMENT_PRICE" hidden="1">"c15157"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BUSINESS_DESCRIPTION" hidden="1">"c24668"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_SHORT_TERM_NONCORE_FUNDING_THRIFT" hidden="1">"c25625"</definedName>
    <definedName name="IQ_SHORT_TERM_INV_TOTAL_ASSETS_THRIFT" hidden="1">"c25695"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STARS_DESCRIPTION" hidden="1">"c17408"</definedName>
    <definedName name="IQ_SP_STARS_VALUE" hidden="1">"c17407"</definedName>
    <definedName name="IQ_SPECIAL_DIV_CF" hidden="1">"c1169"</definedName>
    <definedName name="IQ_SPECIAL_DIV_CF_BNK" hidden="1">"c1170"</definedName>
    <definedName name="IQ_SPECIAL_DIV_CF_CM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POT_CLOSEPRICE" hidden="1">"c17802"</definedName>
    <definedName name="IQ_SPOT_HIGHPRICE" hidden="1">"c17800"</definedName>
    <definedName name="IQ_SPOT_LASTSALEPRICE" hidden="1">"c17806"</definedName>
    <definedName name="IQ_SPOT_LOWPRICE" hidden="1">"c17801"</definedName>
    <definedName name="IQ_SPOT_PRICEDATE" hidden="1">"c17805"</definedName>
    <definedName name="IQ_SPOT_YEARHIGH" hidden="1">"c17803"</definedName>
    <definedName name="IQ_SPOT_YEARLOW" hidden="1">"c17804"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ECURED_BONDS_NOTES" hidden="1">"c17889"</definedName>
    <definedName name="IQ_SR_SECURED_BONDS_NOTES_PCT" hidden="1">"c18003"</definedName>
    <definedName name="IQ_SR_SECURED_LOANS" hidden="1">"c17888"</definedName>
    <definedName name="IQ_SR_SECURED_LOANS_PCT" hidden="1">"c18002"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R_UNSECURED_BONDS_NOTES" hidden="1">"c17891"</definedName>
    <definedName name="IQ_SR_UNSECURED_BONDS_NOTES_PCT" hidden="1">"c18005"</definedName>
    <definedName name="IQ_ST_DEBT" hidden="1">"c1176"</definedName>
    <definedName name="IQ_ST_DEBT_BNK" hidden="1">"c1177"</definedName>
    <definedName name="IQ_ST_DEBT_CM" hidden="1">"c1178"</definedName>
    <definedName name="IQ_ST_DEBT_DERIVATIVES" hidden="1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CM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CM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ETTERS_CREDIT_THRIFT" hidden="1">"c25614"</definedName>
    <definedName name="IQ_STANDBY_LOC_FHLB_BANK_BEHALF_OFF_BS_FFIEC" hidden="1">"c15412"</definedName>
    <definedName name="IQ_STATE" hidden="1">"c1200"</definedName>
    <definedName name="IQ_STATE_COUNTY_MUNICIPAL_OBLIGATIONS_ALL_OTHER_ACCOUNTS_THRIFT" hidden="1">"c25426"</definedName>
    <definedName name="IQ_STATE_COUNTY_MUNICIPAL_OBLIGATIONS_EMPLOYEE_BENEFIT_RETIREMENT_RELATED_ACCOUNTS_THRIFT" hidden="1">"c25410"</definedName>
    <definedName name="IQ_STATE_COUNTY_MUNICIPAL_OBLIGATIONS_PERSONAL_TRUST_AGENCY_INV_MANAGEMENT_ACCOUNTS_THRIFT" hidden="1">"c25394"</definedName>
    <definedName name="IQ_STATE_LOCAL_OTHER_INC_TAXES_THRIFT" hidden="1">"c24817"</definedName>
    <definedName name="IQ_STATE_LOCAL_REVENUE_BONDS_ELIGIBLE_50_PCT_RISK_WEIGHT_THRIFT" hidden="1">"c25067"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_MUNI_OBLIGATIONS_THRIFT" hidden="1">"c24824"</definedName>
    <definedName name="IQ_STATE_OF_INC" hidden="1">"c18104"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ISSUED_SAVINGS_ASSOCIATION_THRIFT" hidden="1">"c25012"</definedName>
    <definedName name="IQ_STOCK_MARKET_INDEX" hidden="1">"c21101"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OCK_RETIRED_SAVINGS_ASSOCIATION_THRIFT" hidden="1">"c25013"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ENTURES_THRIFT" hidden="1">"c24902"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ORDINATED_DEBENTURES_AMOUNTS_NETTED_THRIFT" hidden="1">"c25540"</definedName>
    <definedName name="IQ_SUBORDINATED_DEBENTURES_LEVEL_1_THRIFT" hidden="1">"c25536"</definedName>
    <definedName name="IQ_SUBORDINATED_DEBENTURES_LEVEL_2_THRIFT" hidden="1">"c25537"</definedName>
    <definedName name="IQ_SUBORDINATED_DEBENTURES_LEVEL_3_THRIFT" hidden="1">"c25538"</definedName>
    <definedName name="IQ_SUBORDINATED_DEBENTURES_TOTAL_AFTER_NETTING_THRIFT" hidden="1">"c25541"</definedName>
    <definedName name="IQ_SUBORDINATED_DEBENTURES_TOTAL_BEFORE_NETTING_THRIFT" hidden="1">"c25539"</definedName>
    <definedName name="IQ_SUBORDINATED_DEBENTURES_WITH_REMAINING_MATURITY_ONE_YEAR_LESS_THRIFT" hidden="1">"c25577"</definedName>
    <definedName name="IQ_SUBORDINATED_DEBENTURES_WITH_REMAINING_MATURITY_OVER_ONE_YEAR_THRIFT" hidden="1">"c25578"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ASSETS_THRIFT" hidden="1">"c25088"</definedName>
    <definedName name="IQ_TANGIBLE_COMMON_EQUITY_FFIEC" hidden="1">"c13914"</definedName>
    <definedName name="IQ_TANGIBLE_COMMON_EQUITY_THRIFT" hidden="1">"c25086"</definedName>
    <definedName name="IQ_TANGIBLE_EQUITY_ASSETS_FFIEC" hidden="1">"c13346"</definedName>
    <definedName name="IQ_TANGIBLE_EQUITY_FFIEC" hidden="1">"c13915"</definedName>
    <definedName name="IQ_TANGIBLE_EQUITY_RATIO_THRIFT" hidden="1">"c25084"</definedName>
    <definedName name="IQ_TANGIBLE_EQUITY_THRIFT" hidden="1">"c25087"</definedName>
    <definedName name="IQ_TANGIBLE_TIER_1_LEVERAGE_FFIEC" hidden="1">"c13345"</definedName>
    <definedName name="IQ_TANGIBLE_TIER_1_LEVERAGE_RATIO_THRIFT" hidden="1">"c25631"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RP_INIT_INVEST_AMT" hidden="1">"c17863"</definedName>
    <definedName name="IQ_TARP_INIT_INVEST_DATE_ANN" hidden="1">"c17861"</definedName>
    <definedName name="IQ_TARP_INIT_INVEST_DATE_CLOSED" hidden="1">"c17862"</definedName>
    <definedName name="IQ_TARP_INVESTOR_STATUS" hidden="1">"c17865"</definedName>
    <definedName name="IQ_TARP_REMAINING_AMT" hidden="1">"c17869"</definedName>
    <definedName name="IQ_TARP_REMAINING_SEC_DES" hidden="1">"c17870"</definedName>
    <definedName name="IQ_TARP_REPAYMENT_DISP" hidden="1">"c17866"</definedName>
    <definedName name="IQ_TARP_REPAYMENT_DISP_AMT" hidden="1">"c17868"</definedName>
    <definedName name="IQ_TARP_REPAYMENT_DISP_DATE" hidden="1">"c17867"</definedName>
    <definedName name="IQ_TARP_ROUND" hidden="1">"c17859"</definedName>
    <definedName name="IQ_TARP_STATUS" hidden="1">"c17864"</definedName>
    <definedName name="IQ_TARP_TR_AMT" hidden="1">"c17857"</definedName>
    <definedName name="IQ_TARP_TR_DATE" hidden="1">"c17856"</definedName>
    <definedName name="IQ_TARP_TR_TYPE" hidden="1">"c17858"</definedName>
    <definedName name="IQ_TARP_TRANSACTION_ID" hidden="1">"c17871"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EST_DOWN_2MONTH" hidden="1">"c16489"</definedName>
    <definedName name="IQ_TEV_EST_DOWN_3MONTH" hidden="1">"c16493"</definedName>
    <definedName name="IQ_TEV_EST_DOWN_MONTH" hidden="1">"c16485"</definedName>
    <definedName name="IQ_TEV_EST_NOTE_CIQ" hidden="1">"c18231"</definedName>
    <definedName name="IQ_TEV_EST_NUM_ANALYSTS_2MONTH" hidden="1">"c16487"</definedName>
    <definedName name="IQ_TEV_EST_NUM_ANALYSTS_3MONTH" hidden="1">"c16491"</definedName>
    <definedName name="IQ_TEV_EST_NUM_ANALYSTS_MONTH" hidden="1">"c16483"</definedName>
    <definedName name="IQ_TEV_EST_TOTAL_REVISED_2MONTH" hidden="1">"c16490"</definedName>
    <definedName name="IQ_TEV_EST_TOTAL_REVISED_3MONTH" hidden="1">"c16494"</definedName>
    <definedName name="IQ_TEV_EST_TOTAL_REVISED_MONTH" hidden="1">"c16486"</definedName>
    <definedName name="IQ_TEV_EST_UP_2MONTH" hidden="1">"c16488"</definedName>
    <definedName name="IQ_TEV_EST_UP_3MONTH" hidden="1">"c16492"</definedName>
    <definedName name="IQ_TEV_EST_UP_MONTH" hidden="1">"c16484"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CAPITAL_RATIO_THRIFT" hidden="1">"c25081"</definedName>
    <definedName name="IQ_TIER_1_CAPITAL_REQUIREMENT_ADJUSTED_ASSETS_THRIFT" hidden="1">"c25039"</definedName>
    <definedName name="IQ_TIER_1_CAPITAL_T1_THRIFT" hidden="1">"c25029"</definedName>
    <definedName name="IQ_TIER_1_LEVERAGE_RATIO_FFIEC" hidden="1">"c13160"</definedName>
    <definedName name="IQ_TIER_1_RISK_BASED_CAPITAL_RATIO_FFIEC" hidden="1">"c13161"</definedName>
    <definedName name="IQ_TIER_1_RISK_BASED_CAPITAL_RATIO_THRIFT" hidden="1">"c25083"</definedName>
    <definedName name="IQ_TIER_2_CAPITAL_FFIEC" hidden="1">"c13149"</definedName>
    <definedName name="IQ_TIER_2_CAPITAL_T2_THRIFT" hidden="1">"c25045"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100000_MORE_TOTAL_ASSETS_THRIFT" hidden="1">"c25701"</definedName>
    <definedName name="IQ_TIME_DEPOSITS_100000_THROUGH_250000_THRIFT" hidden="1">"c25002"</definedName>
    <definedName name="IQ_TIME_DEPOSITS_GREATER_100000_TOTAL_DEPOSITS_THRIFT" hidden="1">"c25779"</definedName>
    <definedName name="IQ_TIME_DEPOSITS_GREATER_THAN_250000_THRIFT" hidden="1">"c25003"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HRIFT" hidden="1">"c25001"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1_4_FAMILY_LOANS_TOTAL_LOANS_THRIFT" hidden="1">"c25741"</definedName>
    <definedName name="IQ_TOTAL_ALLOWABLE_EXCLUSIONS_THRIFT" hidden="1">"c25567"</definedName>
    <definedName name="IQ_TOTAL_AR_CM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ADJUSTED_ASSETS_THRIFT" hidden="1">"c25030"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MANAGED_PROP_MUTUAL_FUNDS_ANNUITIES_THRIFT" hidden="1">"c24941"</definedName>
    <definedName name="IQ_TOTAL_ASSETS_MEASURED_FV_RECURRING_BASIS_AMOUNTS_NETTED_THRIFT" hidden="1">"c25522"</definedName>
    <definedName name="IQ_TOTAL_ASSETS_MEASURED_FV_RECURRING_BASIS_LEVEL_1_THRIFT" hidden="1">"c25518"</definedName>
    <definedName name="IQ_TOTAL_ASSETS_MEASURED_FV_RECURRING_BASIS_LEVEL_2_THRIFT" hidden="1">"c25519"</definedName>
    <definedName name="IQ_TOTAL_ASSETS_MEASURED_FV_RECURRING_BASIS_LEVEL_3_THRIFT" hidden="1">"c25520"</definedName>
    <definedName name="IQ_TOTAL_ASSETS_MEASURED_FV_RECURRING_BASIS_TOTAL_AFTER_NETTING_THRIFT" hidden="1">"c25523"</definedName>
    <definedName name="IQ_TOTAL_ASSETS_MEASURED_FV_RECURRING_BASIS_TOTAL_BEFORE_NETTING_THRIFT" hidden="1">"c25521"</definedName>
    <definedName name="IQ_TOTAL_ASSETS_PC_FFIEC" hidden="1">"c13099"</definedName>
    <definedName name="IQ_TOTAL_ASSETS_SUBTOTAL_AP" hidden="1">"c8985"</definedName>
    <definedName name="IQ_TOTAL_ASSETS_THRIFT" hidden="1">"c24894"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ORROWINGS_THRIFT" hidden="1">"c24899"</definedName>
    <definedName name="IQ_TOTAL_BROKER_ORIGINATED_DEPOSITS_FULLY_INSURED_THRIFT" hidden="1">"c24978"</definedName>
    <definedName name="IQ_TOTAL_BROKER_ORIGINATED_DEPOSITS_OTHER_THRIFT" hidden="1">"c24981"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EPOSITS_INV_SEC_THRIFT" hidden="1">"c24828"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HRIFT" hidden="1">"c25085"</definedName>
    <definedName name="IQ_TOTAL_COMMON_EQUITY_TOTAL_ASSETS_FFIEC" hidden="1">"c13864"</definedName>
    <definedName name="IQ_TOTAL_COMMON_EQUITY_TOTAL_ASSETS_THRIFT" hidden="1">"c25739"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AILY_AVERAGE_ALLOWABLE_EXCLUSIONS_THRIFT" hidden="1">"c25580"</definedName>
    <definedName name="IQ_TOTAL_DAILY_AVERAGE_FOREIGN_DEPOSITS_THRIFT" hidden="1">"c25581"</definedName>
    <definedName name="IQ_TOTAL_DAILY_AVERAGE_GROSS_DEPOSIT_LIABILITIES_BEFORE_EXCLUSIONS_THRIFT" hidden="1">"c25579"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HIGH_EST" hidden="1">"c4534"</definedName>
    <definedName name="IQ_TOTAL_DEBT_HIGH_EST_CIQ" hidden="1">"c5087"</definedName>
    <definedName name="IQ_TOTAL_DEBT_ISSUED" hidden="1">"c1251"</definedName>
    <definedName name="IQ_TOTAL_DEBT_ISSUED_BNK" hidden="1">"c1252"</definedName>
    <definedName name="IQ_TOTAL_DEBT_ISSUED_CM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CM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EPOSITS_THRIFT" hidden="1">"c24984"</definedName>
    <definedName name="IQ_TOTAL_DIV_PAID_CF" hidden="1">"c1266"</definedName>
    <definedName name="IQ_TOTAL_DIVIDEND_INCOME_THRIFT" hidden="1">"c24756"</definedName>
    <definedName name="IQ_TOTAL_EARNING_ASSETS_QUARTERLY_AVG_FFIEC" hidden="1">"c25823"</definedName>
    <definedName name="IQ_TOTAL_ELIGIBLE_0_PCT_RISK_WEIGHT_THRIFT" hidden="1">"c25050"</definedName>
    <definedName name="IQ_TOTAL_ELIGIBLE_100_PCT_RISK_WEIGHT_THRIFT" hidden="1">"c25070"</definedName>
    <definedName name="IQ_TOTAL_ELIGIBLE_20_PCT_RISK_WEIGHT_THRIFT" hidden="1">"c25056"</definedName>
    <definedName name="IQ_TOTAL_ELIGIBLE_50_PCT_RISK_WEIGHT_THRIFT" hidden="1">"c25063"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INC_MINORITY_INT_THRIFT" hidden="1">"c24927"</definedName>
    <definedName name="IQ_TOTAL_EQUITY_CAPITAL_T1_FFIEC" hidden="1">"c13130"</definedName>
    <definedName name="IQ_TOTAL_EQUITY_CAPITAL_T1_THRIFT" hidden="1">"c25021"</definedName>
    <definedName name="IQ_TOTAL_EQUITY_CAPITAL_THRIFT" hidden="1">"c24925"</definedName>
    <definedName name="IQ_TOTAL_EQUITY_FFIEC" hidden="1">"c12881"</definedName>
    <definedName name="IQ_TOTAL_EQUITY_INCL_MINORITY_INTEREST_FFIEC" hidden="1">"c15278"</definedName>
    <definedName name="IQ_TOTAL_EQUITY_INV_NOT_CARRIED_FV_THRIFT" hidden="1">"c24879"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EQUITY_TOTAL_ASSETS_THRIFT" hidden="1">"c25738"</definedName>
    <definedName name="IQ_TOTAL_FIDUCIARY_ACCOUNTS_MANAGED_ASSETS_THRIFT" hidden="1">"c25346"</definedName>
    <definedName name="IQ_TOTAL_FIDUCIARY_ACCOUNTS_NONMANAGED_ASSETS_THRIFT" hidden="1">"c25367"</definedName>
    <definedName name="IQ_TOTAL_FIDUCIARY_ACCOUNTS_NUMBER_MANAGED_ACCOUNTS_THRIFT" hidden="1">"c25357"</definedName>
    <definedName name="IQ_TOTAL_FIDUCIARY_ACCOUNTS_NUMBER_NONMANAGED_ACCOUNTS_THRIFT" hidden="1">"c25379"</definedName>
    <definedName name="IQ_TOTAL_FOREIGN_DEPOSITS_FFIEC" hidden="1">"c15348"</definedName>
    <definedName name="IQ_TOTAL_FOREIGN_DEPOSITS_INCLUDED_IN_TOTAL_ALLOWABLE_EXCLUSIONS_THRIFT" hidden="1">"c25568"</definedName>
    <definedName name="IQ_TOTAL_FOREIGN_LOANS_QUARTERLY_AVG_FFIEC" hidden="1">"c15482"</definedName>
    <definedName name="IQ_TOTAL_GROSS_DEPOSIT_LIABILITIES_BEFORE_EXCLUSIONS_THRIFT" hidden="1">"c25566"</definedName>
    <definedName name="IQ_TOTAL_GROSS_FIDUCIARY_RELATED_SERVICES_INC_THRIFT" hidden="1">"c24811"</definedName>
    <definedName name="IQ_TOTAL_GROSS_LOSSES_MANAGED_ACCOUNTS_THRIFT" hidden="1">"c25465"</definedName>
    <definedName name="IQ_TOTAL_GROSS_LOSSES_NONMANAGED_ACCOUNTS_THRIFT" hidden="1">"c25470"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_THRIFT" hidden="1">"c24764"</definedName>
    <definedName name="IQ_TOTAL_INT_EXPENSE_FFIEC" hidden="1">"c13000"</definedName>
    <definedName name="IQ_TOTAL_INT_INCOME_FFIEC" hidden="1">"c12989"</definedName>
    <definedName name="IQ_TOTAL_INT_INCOME_THRIFT" hidden="1">"c24753"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EASES_TOTAL_LOANS_THRIFT" hidden="1">"c25751"</definedName>
    <definedName name="IQ_TOTAL_LIAB" hidden="1">"c1276"</definedName>
    <definedName name="IQ_TOTAL_LIAB_BNK" hidden="1">"c1277"</definedName>
    <definedName name="IQ_TOTAL_LIAB_CM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EQUITY_THRIFT" hidden="1">"c24928"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IABILITIES_MEASURED_FV_RECURRING_BASIS_AMOUNTS_NETTED_THRIFT" hidden="1">"c25564"</definedName>
    <definedName name="IQ_TOTAL_LIABILITIES_MEASURED_FV_RECURRING_BASIS_LEVEL_1_THRIFT" hidden="1">"c25560"</definedName>
    <definedName name="IQ_TOTAL_LIABILITIES_MEASURED_FV_RECURRING_BASIS_LEVEL_2_THRIFT" hidden="1">"c25561"</definedName>
    <definedName name="IQ_TOTAL_LIABILITIES_MEASURED_FV_RECURRING_BASIS_LEVEL_3_THRIFT" hidden="1">"c25562"</definedName>
    <definedName name="IQ_TOTAL_LIABILITIES_MEASURED_FV_RECURRING_BASIS_TOTAL_AFTER_NETTING_THRIFT" hidden="1">"c25565"</definedName>
    <definedName name="IQ_TOTAL_LIABILITIES_MEASURED_FV_RECURRING_BASIS_TOTAL_BEFORE_NETTING_THRIFT" hidden="1">"c25563"</definedName>
    <definedName name="IQ_TOTAL_LIABILITIES_THRIFT" hidden="1">"c24913"</definedName>
    <definedName name="IQ_TOTAL_LL_DOMESTIC_QUARTERLY_AVG_FFIEC" hidden="1">"c25825"</definedName>
    <definedName name="IQ_TOTAL_LL_FOREIGN_QUARTERLY_AVG_FFIEC" hidden="1">"c25824"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IN_PROCESS_FORECLOSURE_THRIFT" hidden="1">"c25310"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MANAGED_ASSETS_ALL_OTHER_ACCOUNTS_THRIFT" hidden="1">"c25422"</definedName>
    <definedName name="IQ_TOTAL_MANAGED_ASSETS_EMPLOYEE_BENEFIT_RETIREMENT_RELATED_ACCOUNTS_THRIFT" hidden="1">"c25406"</definedName>
    <definedName name="IQ_TOTAL_MANAGED_ASSETS_PERSONAL_TRUST_AGENCY_INV_MANAGEMENT_ACCOUNTS_THRIFT" hidden="1">"c25390"</definedName>
    <definedName name="IQ_TOTAL_MBS_THRIFT" hidden="1">"c24837"</definedName>
    <definedName name="IQ_TOTAL_MORTGAGE_LOANS_THRIFT" hidden="1">"c24852"</definedName>
    <definedName name="IQ_TOTAL_MORTGAGE_NON_MORTGAGE_LOANS_DUE_30_89_THRIFT" hidden="1">"c25255"</definedName>
    <definedName name="IQ_TOTAL_MORTGAGE_NON_MORTGAGE_LOANS_DUE_90_THRIFT" hidden="1">"c25276"</definedName>
    <definedName name="IQ_TOTAL_MORTGAGE_NON_MORTGAGE_LOANS_NON_ACCRUAL_THRIFT" hidden="1">"c25297"</definedName>
    <definedName name="IQ_TOTAL_NON_MORTGAGE_LOANS_THRIFT" hidden="1">"c24868"</definedName>
    <definedName name="IQ_TOTAL_NON_RE_LOANS_TOTAL_LOANS_THRIFT" hidden="1">"c25752"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CM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ASSETS_THRIFT" hidden="1">"c24883"</definedName>
    <definedName name="IQ_TOTAL_OTHER_OPER" hidden="1">"c1289"</definedName>
    <definedName name="IQ_TOTAL_OTHER_TEMP_IMPAIR_LOSS_FFIEC" hidden="1">"c25846"</definedName>
    <definedName name="IQ_TOTAL_OTHER_UNUSED_FFIEC" hidden="1">"c25858"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AMT_ASSETS_COVERED_RECOURSE_OBLIGATIONS_DIRECT_CREDIT_SUBSTITUTES_THRIFT" hidden="1">"c25615"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THRIFT" hidden="1">"c25475"</definedName>
    <definedName name="IQ_TOTAL_RENTAL_REVENUE" hidden="1">"c16022"</definedName>
    <definedName name="IQ_TOTAL_RESERVES" hidden="1">"c21102"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CM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EVENUE_THRIFT" hidden="1">"c24785"</definedName>
    <definedName name="IQ_TOTAL_RISK_BASED_CAPITAL_FFIEC" hidden="1">"c13153"</definedName>
    <definedName name="IQ_TOTAL_RISK_BASED_CAPITAL_RATIO_FFIEC" hidden="1">"c13162"</definedName>
    <definedName name="IQ_TOTAL_RISK_BASED_CAPITAL_RATIO_THRIFT" hidden="1">"c25082"</definedName>
    <definedName name="IQ_TOTAL_RISK_BASED_CAPITAL_REQUIREMENT_THRIFT" hidden="1">"c25080"</definedName>
    <definedName name="IQ_TOTAL_RISK_BASED_CAPITAL_THRIFT" hidden="1">"c25049"</definedName>
    <definedName name="IQ_TOTAL_RISK_WEIGHTED_ASSETS_FFIEC" hidden="1">"c13858"</definedName>
    <definedName name="IQ_TOTAL_RISK_WEIGHTED_ASSETS_THRIFT" hidden="1">"c25079"</definedName>
    <definedName name="IQ_TOTAL_ROOMS" hidden="1">"c8789"</definedName>
    <definedName name="IQ_TOTAL_SPECIAL" hidden="1">"c1618"</definedName>
    <definedName name="IQ_TOTAL_SQ_FT" hidden="1">"c8781"</definedName>
    <definedName name="IQ_TOTAL_SR_SECURED" hidden="1">"c17890"</definedName>
    <definedName name="IQ_TOTAL_SR_SECURED_EBITDA" hidden="1">"c17901"</definedName>
    <definedName name="IQ_TOTAL_SR_SECURED_EBITDA_CAPEX" hidden="1">"c17902"</definedName>
    <definedName name="IQ_TOTAL_SR_SECURED_PCT" hidden="1">"c18004"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DEPOSITS_TOTAL_DEPOSITS_THRIFT" hidden="1">"c25780"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CM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 hidden="1">"c17671"</definedName>
    <definedName name="IQ_TR_BNKY_ADVISOR_FEE_LIST" hidden="1">"c17673"</definedName>
    <definedName name="IQ_TR_BNKY_ADVISOR_FEE_PCT_LIST" hidden="1">"c17674"</definedName>
    <definedName name="IQ_TR_BNKY_ADVISOR_ID_LIST" hidden="1">"c17670"</definedName>
    <definedName name="IQ_TR_BNKY_ADVISOR_NAME_LIST" hidden="1">"c17669"</definedName>
    <definedName name="IQ_TR_BNKY_ADVISOR_ROLE_LIST" hidden="1">"c17672"</definedName>
    <definedName name="IQ_TR_BNKY_AFFILIATES_JOINT_ADMIN" hidden="1">"c17636"</definedName>
    <definedName name="IQ_TR_BNKY_AFFILIATES_JOINT_ADMIN_LIST" hidden="1">"c17656"</definedName>
    <definedName name="IQ_TR_BNKY_CASE_CONSOLIDATED_DATE" hidden="1">"c17632"</definedName>
    <definedName name="IQ_TR_BNKY_CASE_FILING_FEE_PAID" hidden="1">"c17634"</definedName>
    <definedName name="IQ_TR_BNKY_CASE_NUMBER" hidden="1">"c17627"</definedName>
    <definedName name="IQ_TR_BNKY_CASH_IN_HAND" hidden="1">"c17651"</definedName>
    <definedName name="IQ_TR_BNKY_COURT" hidden="1">"c17626"</definedName>
    <definedName name="IQ_TR_BNKY_CREDITOR_CLAIM_AMT_LIST" hidden="1">"c17660"</definedName>
    <definedName name="IQ_TR_BNKY_CREDITOR_ID_LIST" hidden="1">"c17658"</definedName>
    <definedName name="IQ_TR_BNKY_CREDITOR_NAME_LIST" hidden="1">"c17657"</definedName>
    <definedName name="IQ_TR_BNKY_CREDITOR_REL_LIST" hidden="1">"c17659"</definedName>
    <definedName name="IQ_TR_BNKY_CREDITORS" hidden="1">"c17635"</definedName>
    <definedName name="IQ_TR_BNKY_DIP_COMMITMENT_FEE_LIST" hidden="1">"c17667"</definedName>
    <definedName name="IQ_TR_BNKY_DIP_FIN_PROVIDED" hidden="1">"c17640"</definedName>
    <definedName name="IQ_TR_BNKY_DIP_FIN_PROVIDED_LIST" hidden="1">"c17665"</definedName>
    <definedName name="IQ_TR_BNKY_DIP_FIN_PROVIDERS" hidden="1">"c17639"</definedName>
    <definedName name="IQ_TR_BNKY_DIP_FIN_SECURITY_TYPES" hidden="1">"c17642"</definedName>
    <definedName name="IQ_TR_BNKY_DIP_FIN_UTILIZED" hidden="1">"c17641"</definedName>
    <definedName name="IQ_TR_BNKY_DIP_ID_LIST" hidden="1">"c17662"</definedName>
    <definedName name="IQ_TR_BNKY_DIP_LEAD_PROVIDER_LIST" hidden="1">"c17668"</definedName>
    <definedName name="IQ_TR_BNKY_DIP_LIBOR_SPREAD_LIST" hidden="1">"c17666"</definedName>
    <definedName name="IQ_TR_BNKY_DIP_MATURITY_DATE_LIST" hidden="1">"c17664"</definedName>
    <definedName name="IQ_TR_BNKY_DIP_NAME_LIST" hidden="1">"c17661"</definedName>
    <definedName name="IQ_TR_BNKY_DIP_SECURITY_LIST" hidden="1">"c17663"</definedName>
    <definedName name="IQ_TR_BNKY_DISMISSED_DATE" hidden="1">"c17633"</definedName>
    <definedName name="IQ_TR_BNKY_EMERGED_REORG_DATE" hidden="1">"c17630"</definedName>
    <definedName name="IQ_TR_BNKY_FEATURES_LIST" hidden="1">"c17655"</definedName>
    <definedName name="IQ_TR_BNKY_FILING_TYPE" hidden="1">"c17624"</definedName>
    <definedName name="IQ_TR_BNKY_INVOL_PETITION_FILED_DATE" hidden="1">"c17629"</definedName>
    <definedName name="IQ_TR_BNKY_ISSUANCE_DEBT" hidden="1">"c17648"</definedName>
    <definedName name="IQ_TR_BNKY_ISSUANCE_EQUITY" hidden="1">"c17649"</definedName>
    <definedName name="IQ_TR_BNKY_LEAD_ASSETS_INIT_FILING" hidden="1">"c17645"</definedName>
    <definedName name="IQ_TR_BNKY_LEAD_ASSETS_INIT_FILING_LIST" hidden="1">"c17678"</definedName>
    <definedName name="IQ_TR_BNKY_LEAD_DEBTOR" hidden="1">"c17643"</definedName>
    <definedName name="IQ_TR_BNKY_LEAD_DEBTOR_LIST" hidden="1">"c17675"</definedName>
    <definedName name="IQ_TR_BNKY_LEAD_LIAB_INIT_FILING" hidden="1">"c17644"</definedName>
    <definedName name="IQ_TR_BNKY_LEAD_LIAB_INIT_FILING_LIST" hidden="1">"c17677"</definedName>
    <definedName name="IQ_TR_BNKY_LEAD_REV_ANN" hidden="1">"c17646"</definedName>
    <definedName name="IQ_TR_BNKY_LEAD_REV_ANN_LIST" hidden="1">"c17679"</definedName>
    <definedName name="IQ_TR_BNKY_LEAD_STOCK_PRICE_ANN" hidden="1">"c17647"</definedName>
    <definedName name="IQ_TR_BNKY_LEAD_STOCK_PRICE_ANN_LIST" hidden="1">"c17680"</definedName>
    <definedName name="IQ_TR_BNKY_LEAD_TYPE_LIST" hidden="1">"c17676"</definedName>
    <definedName name="IQ_TR_BNKY_LIQUIDATED_DATE" hidden="1">"c17631"</definedName>
    <definedName name="IQ_TR_BNKY_PRE_BANKRUPTCY_SITUATION" hidden="1">"c17637"</definedName>
    <definedName name="IQ_TR_BNKY_RESOLUTION" hidden="1">"c17638"</definedName>
    <definedName name="IQ_TR_BNKY_RESTRUCTURING_WEBSITE" hidden="1">"c17625"</definedName>
    <definedName name="IQ_TR_BNKY_SALE_ASSETS" hidden="1">"c17650"</definedName>
    <definedName name="IQ_TR_BNKY_TOTAL_CLAIMANTS_AMT" hidden="1">"c17653"</definedName>
    <definedName name="IQ_TR_BNKY_TOTAL_FIN_PROVIDED" hidden="1">"c17652"</definedName>
    <definedName name="IQ_TR_BNKY_TOTAL_PAYMENTS_CLAIMANTS" hidden="1">"c17654"</definedName>
    <definedName name="IQ_TR_BNKY_VOL_PETITION_FILED_DATE" hidden="1">"c17628"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_FWD" hidden="1">"c17878"</definedName>
    <definedName name="IQ_TR_IMPLIED_EV_EBITDA" hidden="1">"c2303"</definedName>
    <definedName name="IQ_TR_IMPLIED_EV_EBITDA_FINAL" hidden="1">"c16251"</definedName>
    <definedName name="IQ_TR_IMPLIED_EV_EBITDA_FWD" hidden="1">"c17877"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MPLIED_EV_REV_FWD" hidden="1">"c17876"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FFER_PRICE_BV_FWD" hidden="1">"c17880"</definedName>
    <definedName name="IQ_TR_OFFER_PRICE_EARNINGS_FWD" hidden="1">"c17879"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MAIN_MONETARY_VALUE" hidden="1">"c18099"</definedName>
    <definedName name="IQ_TR_REMAIN_NUMBER_SHARES" hidden="1">"c18101"</definedName>
    <definedName name="IQ_TR_REMAIN_PCT_SHARES" hidden="1">"c18100"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DILUT_EPS_EXCL" hidden="1">"c17703"</definedName>
    <definedName name="IQ_TR_SELLER_EARNING_CO" hidden="1">"c17702"</definedName>
    <definedName name="IQ_TR_SELLER_EBIT" hidden="1">"c17700"</definedName>
    <definedName name="IQ_TR_SELLER_EBITDA" hidden="1">"c17699"</definedName>
    <definedName name="IQ_TR_SELLER_ID" hidden="1">"c2406"</definedName>
    <definedName name="IQ_TR_SELLER_MIN_INT" hidden="1">"c17707"</definedName>
    <definedName name="IQ_TR_SELLER_NET_DEBT" hidden="1">"c17709"</definedName>
    <definedName name="IQ_TR_SELLER_NI" hidden="1">"c17701"</definedName>
    <definedName name="IQ_TR_SELLER_TOTAL_ASSETS" hidden="1">"c17710"</definedName>
    <definedName name="IQ_TR_SELLER_TOTAL_CASH_ST_INVEST" hidden="1">"c17708"</definedName>
    <definedName name="IQ_TR_SELLER_TOTAL_COMMON_EQ" hidden="1">"c17704"</definedName>
    <definedName name="IQ_TR_SELLER_TOTAL_DEBT" hidden="1">"c17705"</definedName>
    <definedName name="IQ_TR_SELLER_TOTAL_PREF" hidden="1">"c17706"</definedName>
    <definedName name="IQ_TR_SELLER_TOTAL_REV" hidden="1">"c17698"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HELF_EXP_EXPIRATION_DATE" hidden="1">"c18102"</definedName>
    <definedName name="IQ_TR_SHELF_EXPIRED_DATE" hidden="1">"c18103"</definedName>
    <definedName name="IQ_TR_SPECIAL_COMMITTEE" hidden="1">"c2362"</definedName>
    <definedName name="IQ_TR_SPIN_DEF_AGRMT_DATE" hidden="1">"c17696"</definedName>
    <definedName name="IQ_TR_SPIN_DIST_RATIO_FINAL" hidden="1">"c17734"</definedName>
    <definedName name="IQ_TR_SPIN_DIST_RATIO_OFFER" hidden="1">"c17728"</definedName>
    <definedName name="IQ_TR_SPIN_DIST_SHARES_FINAL" hidden="1">"c17852"</definedName>
    <definedName name="IQ_TR_SPIN_DIST_SHARES_OFFER" hidden="1">"c17729"</definedName>
    <definedName name="IQ_TR_SPIN_DIST_VALUE" hidden="1">"c17711"</definedName>
    <definedName name="IQ_TR_SPIN_DIST_VALUE_FINAL" hidden="1">"c17722"</definedName>
    <definedName name="IQ_TR_SPIN_DIST_VALUE_OFFER" hidden="1">"c17712"</definedName>
    <definedName name="IQ_TR_SPIN_IMPLIED_EQ_BV_OFFER" hidden="1">"c17721"</definedName>
    <definedName name="IQ_TR_SPIN_IMPLIED_EQ_NI_LTM_OFFER" hidden="1">"c17720"</definedName>
    <definedName name="IQ_TR_SPIN_IMPLIED_EQ_OFFER" hidden="1">"c17714"</definedName>
    <definedName name="IQ_TR_SPIN_IMPLIED_EV_EBIT_OFFER" hidden="1">"c17719"</definedName>
    <definedName name="IQ_TR_SPIN_IMPLIED_EV_EBITDA_OFFER" hidden="1">"c17718"</definedName>
    <definedName name="IQ_TR_SPIN_IMPLIED_EV_OFFER" hidden="1">"c17716"</definedName>
    <definedName name="IQ_TR_SPIN_IMPLIED_EV_REV_OFFER" hidden="1">"c17717"</definedName>
    <definedName name="IQ_TR_SPIN_NET_ASSUM_LIAB_OFFER" hidden="1">"c17715"</definedName>
    <definedName name="IQ_TR_SPIN_PARENT_SHARES_OUT_FINAL" hidden="1">"c17733"</definedName>
    <definedName name="IQ_TR_SPIN_PARENT_SHARES_OUT_OFFER" hidden="1">"c17727"</definedName>
    <definedName name="IQ_TR_SPIN_PCT_DIST_FINAL" hidden="1">"c17723"</definedName>
    <definedName name="IQ_TR_SPIN_PCT_DIST_OFFER" hidden="1">"c17713"</definedName>
    <definedName name="IQ_TR_SPIN_RECORD_DATE" hidden="1">"c17697"</definedName>
    <definedName name="IQ_TR_SPIN_SECURITY_CIQID" hidden="1">"c17724"</definedName>
    <definedName name="IQ_TR_SPIN_SECURITY_PCT_DIST_FINAL" hidden="1">"c17732"</definedName>
    <definedName name="IQ_TR_SPIN_SECURITY_PCT_DIST_OFFER" hidden="1">"c17726"</definedName>
    <definedName name="IQ_TR_SPIN_SECURITY_PRICE_FINAL" hidden="1">"c17731"</definedName>
    <definedName name="IQ_TR_SPIN_SECURITY_PRICE_OFFER" hidden="1">"c17725"</definedName>
    <definedName name="IQ_TR_SPIN_VALUE_CONSID_FINAL" hidden="1">"c17853"</definedName>
    <definedName name="IQ_TR_SPIN_VALUE_CONSID_OFFER" hidden="1">"c17730"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BV_SHARE_EST" hidden="1">"c17885"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_EST" hidden="1">"c17883"</definedName>
    <definedName name="IQ_TR_TARGET_EBITDA" hidden="1">"c2334"</definedName>
    <definedName name="IQ_TR_TARGET_EBITDA_EQ_INC" hidden="1">"c3608"</definedName>
    <definedName name="IQ_TR_TARGET_EBITDA_EST" hidden="1">"c17882"</definedName>
    <definedName name="IQ_TR_TARGET_EPS_EST" hidden="1">"c17884"</definedName>
    <definedName name="IQ_TR_TARGET_EST_CURRENCY" hidden="1">"c17886"</definedName>
    <definedName name="IQ_TR_TARGET_EST_DATE" hidden="1">"c17887"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REVENUE_EST" hidden="1">"c17881"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BALANCE_USD" hidden="1">"c21103"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DING_SEC_AMOUNTS_NETTED_THRIFT" hidden="1">"c25486"</definedName>
    <definedName name="IQ_TRADING_SEC_LEVEL_1_THRIFT" hidden="1">"c25482"</definedName>
    <definedName name="IQ_TRADING_SEC_LEVEL_2_THRIFT" hidden="1">"c25483"</definedName>
    <definedName name="IQ_TRADING_SEC_LEVEL_3_THRIFT" hidden="1">"c25484"</definedName>
    <definedName name="IQ_TRADING_SEC_TOTAL_AFTER_NETTING_THRIFT" hidden="1">"c25487"</definedName>
    <definedName name="IQ_TRADING_SEC_TOTAL_BEFORE_NETTING_THRIFT" hidden="1">"c25485"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INC_DEMAND_DEPOSITS_THRIFT" hidden="1">"c24998"</definedName>
    <definedName name="IQ_TRANSACTION_ACCOUNTS_TOTAL_DEPOSITS_THRIFT" hidden="1">"c25777"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ANSFER_AGENT_REGISTRAR_PAYING_AGENT_OTHER_CORPORATE_AGENCY_NUMBER_ISSUES_THRIFT" hidden="1">"c25444"</definedName>
    <definedName name="IQ_TRANSFERS_GVA_THRIFT" hidden="1">"c25093"</definedName>
    <definedName name="IQ_TRANSFERS_SVA_THRIFT" hidden="1">"c25101"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CM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OUBLED_DEBT_RESTRUCTURED_DUE_30_89_THRIFT" hidden="1">"c25256"</definedName>
    <definedName name="IQ_TROUBLED_DEBT_RESTRUCTURED_DUE_90_THRIFT" hidden="1">"c25277"</definedName>
    <definedName name="IQ_TROUBLED_DEBT_RESTRUCTURED_NON_ACCRUAL_THRIFT" hidden="1">"c25298"</definedName>
    <definedName name="IQ_TROUBLED_DEBT_RESTRUCTURED_THRIFT" hidden="1">"c25230"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MORTIZED_YIELD_ADJUSTMENTS_THRIFT" hidden="1">"c24898"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RC" hidden="1">"c2517"</definedName>
    <definedName name="IQ_UNDRAWN_SECURITIZED" hidden="1">"c17900"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CM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_RATE" hidden="1">"c21104"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NSURED_DEPOSITS_THRIFT" hidden="1">"c24995"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ALIZED_GAINS_AFS_EQUITY_SEC_T2_THRIFT" hidden="1">"c25040"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ERCIAL_LOANS_THRIFT" hidden="1">"c24855"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SECURED_FEDERAL_FUNDS_PURCHASED_THRIFT" hidden="1">"c25572"</definedName>
    <definedName name="IQ_UNSECURED_OTHER_BORROWINGS_WITH_REMAINING_MATURITY_ONE_YEAR_LESS_THRIFT" hidden="1">"c25575"</definedName>
    <definedName name="IQ_UNSECURED_OTHER_BORROWINGS_WITH_REMAINING_MATURITY_OVER_ONE_YEAR_THRIFT" hidden="1">"c25576"</definedName>
    <definedName name="IQ_UNUSED_LINES_CREDIT_COMM_LINES_THRIFT" hidden="1">"c25607"</definedName>
    <definedName name="IQ_UNUSED_LINES_CREDIT_REVOLVING_OPEN_END_LOANS_1_4_DWELLING_UNITS_THRIFT" hidden="1">"c25606"</definedName>
    <definedName name="IQ_UNUSED_LINES_CREDIT_THRIFT" hidden="1">"c25605"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AGENCY_SPONSORED_ENTERPRISE_SEC_THRIFT" hidden="1">"c24822"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AGENCY_SPONSORED_ENTERPRISE_SEC_INV_SEC_THRIFT" hidden="1">"c25671"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_TREASURY_US_GOVT_AGENCY_OBLIGATIONS_ALL_OTHER_ACCOUNTS_THRIFT" hidden="1">"c25425"</definedName>
    <definedName name="IQ_US_TREASURY_US_GOVT_AGENCY_OBLIGATIONS_EMPLOYEE_BENEFIT_RETIREMENT_RELATED_ACCOUNTS_THRIFT" hidden="1">"c25409"</definedName>
    <definedName name="IQ_US_TREASURY_US_GOVT_AGENCY_OBLIGATIONS_PERSONAL_TRUST_AGENCY_INV_MANAGEMENT_ACCOUNTS_THRIFT" hidden="1">"c25393"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DEBT" hidden="1">"c17895"</definedName>
    <definedName name="IQ_VARIABLE_RATE_DEBT_PCT" hidden="1">"c18009"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_TOTAL_AGG_INT_VALUE_EXER" hidden="1">"c18465"</definedName>
    <definedName name="IQ_WAR_TOTAL_AGG_INT_VALUE_OUT" hidden="1">"c18461"</definedName>
    <definedName name="IQ_WAR_TOTAL_NUM_EXER" hidden="1">"c18463"</definedName>
    <definedName name="IQ_WAR_TOTAL_NUM_OUT" hidden="1">"c18459"</definedName>
    <definedName name="IQ_WAR_TOTAL_PLAN_NAME" hidden="1">"c18469"</definedName>
    <definedName name="IQ_WAR_TOTAL_PRICE_HIGH" hidden="1">"c18456"</definedName>
    <definedName name="IQ_WAR_TOTAL_PRICE_LOW" hidden="1">"c18455"</definedName>
    <definedName name="IQ_WAR_TOTAL_PRICE_RANGE" hidden="1">"c18457"</definedName>
    <definedName name="IQ_WAR_TOTAL_WTD_LIFE_EXER" hidden="1">"c18464"</definedName>
    <definedName name="IQ_WAR_TOTAL_WTD_LIFE_OUT" hidden="1">"c18460"</definedName>
    <definedName name="IQ_WAR_TOTAL_WTD_PRICE_EXER" hidden="1">"c18462"</definedName>
    <definedName name="IQ_WAR_TOTAL_WTD_PRICE_OUT" hidden="1">"c18458"</definedName>
    <definedName name="IQ_WAR_TRANCHE_AGG_INT_VALUE_EXER" hidden="1">"c18454"</definedName>
    <definedName name="IQ_WAR_TRANCHE_AGG_INT_VALUE_OUT" hidden="1">"c18450"</definedName>
    <definedName name="IQ_WAR_TRANCHE_CLASS_NAME" hidden="1">"c18443"</definedName>
    <definedName name="IQ_WAR_TRANCHE_NUM_EXER" hidden="1">"c18452"</definedName>
    <definedName name="IQ_WAR_TRANCHE_NUM_OUT" hidden="1">"c18448"</definedName>
    <definedName name="IQ_WAR_TRANCHE_PLAN_NAME" hidden="1">"c18442"</definedName>
    <definedName name="IQ_WAR_TRANCHE_PLAN_RANK" hidden="1">"c18468"</definedName>
    <definedName name="IQ_WAR_TRANCHE_PRICE_HIGH" hidden="1">"c18445"</definedName>
    <definedName name="IQ_WAR_TRANCHE_PRICE_LOW" hidden="1">"c18444"</definedName>
    <definedName name="IQ_WAR_TRANCHE_PRICE_RANGE" hidden="1">"c18446"</definedName>
    <definedName name="IQ_WAR_TRANCHE_WTD_LIFE_EXER" hidden="1">"c18453"</definedName>
    <definedName name="IQ_WAR_TRANCHE_WTD_LIFE_OUT" hidden="1">"c18449"</definedName>
    <definedName name="IQ_WAR_TRANCHE_WTD_PRICE_EXER" hidden="1">"c18451"</definedName>
    <definedName name="IQ_WAR_TRANCHE_WTD_PRICE_OUT" hidden="1">"c18447"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_ALCOHOL" hidden="1">"c21105"</definedName>
    <definedName name="IQ_WHOLESALE_INV_APPAREL" hidden="1">"c21106"</definedName>
    <definedName name="IQ_WHOLESALE_INV_CHEMICALS" hidden="1">"c21107"</definedName>
    <definedName name="IQ_WHOLESALE_INV_COMPUTER" hidden="1">"c21108"</definedName>
    <definedName name="IQ_WHOLESALE_INV_DRUGS" hidden="1">"c21109"</definedName>
    <definedName name="IQ_WHOLESALE_INV_DUR" hidden="1">"c21110"</definedName>
    <definedName name="IQ_WHOLESALE_INV_DUR_MISC" hidden="1">"c21111"</definedName>
    <definedName name="IQ_WHOLESALE_INV_ELECTRIC" hidden="1">"c21112"</definedName>
    <definedName name="IQ_WHOLESALE_INV_EQUIP" hidden="1">"c21113"</definedName>
    <definedName name="IQ_WHOLESALE_INV_FARM_PRODUCT" hidden="1">"c21114"</definedName>
    <definedName name="IQ_WHOLESALE_INV_FURNITURE" hidden="1">"c21115"</definedName>
    <definedName name="IQ_WHOLESALE_INV_GROCERIES" hidden="1">"c21116"</definedName>
    <definedName name="IQ_WHOLESALE_INV_HARDWARE" hidden="1">"c21117"</definedName>
    <definedName name="IQ_WHOLESALE_INV_LUMBER" hidden="1">"c21118"</definedName>
    <definedName name="IQ_WHOLESALE_INV_MACHINERY" hidden="1">"c21119"</definedName>
    <definedName name="IQ_WHOLESALE_INV_METALS_MINERALS" hidden="1">"c21120"</definedName>
    <definedName name="IQ_WHOLESALE_INV_MOTOR_VEHICLE" hidden="1">"c21121"</definedName>
    <definedName name="IQ_WHOLESALE_INV_NONDUR" hidden="1">"c21122"</definedName>
    <definedName name="IQ_WHOLESALE_INV_NONDUR_MISC" hidden="1">"c21123"</definedName>
    <definedName name="IQ_WHOLESALE_INV_PAPER" hidden="1">"c21124"</definedName>
    <definedName name="IQ_WHOLESALE_INV_PETROLEUM" hidden="1">"c21125"</definedName>
    <definedName name="IQ_WHOLESALE_INV_SALES_RATIO_ALCOHOL" hidden="1">"c21126"</definedName>
    <definedName name="IQ_WHOLESALE_INV_SALES_RATIO_APPAREL" hidden="1">"c21127"</definedName>
    <definedName name="IQ_WHOLESALE_INV_SALES_RATIO_CHEMICALS" hidden="1">"c21128"</definedName>
    <definedName name="IQ_WHOLESALE_INV_SALES_RATIO_COMPUTER" hidden="1">"c21129"</definedName>
    <definedName name="IQ_WHOLESALE_INV_SALES_RATIO_DRUGS" hidden="1">"c21130"</definedName>
    <definedName name="IQ_WHOLESALE_INV_SALES_RATIO_DUR" hidden="1">"c21131"</definedName>
    <definedName name="IQ_WHOLESALE_INV_SALES_RATIO_DUR_MISC" hidden="1">"c21132"</definedName>
    <definedName name="IQ_WHOLESALE_INV_SALES_RATIO_ELECTRIC" hidden="1">"c21133"</definedName>
    <definedName name="IQ_WHOLESALE_INV_SALES_RATIO_EQUIP" hidden="1">"c21134"</definedName>
    <definedName name="IQ_WHOLESALE_INV_SALES_RATIO_FARM_PRODUCT" hidden="1">"c21135"</definedName>
    <definedName name="IQ_WHOLESALE_INV_SALES_RATIO_FURNITURE" hidden="1">"c21136"</definedName>
    <definedName name="IQ_WHOLESALE_INV_SALES_RATIO_GROCERIES" hidden="1">"c21137"</definedName>
    <definedName name="IQ_WHOLESALE_INV_SALES_RATIO_HARDWARE" hidden="1">"c21138"</definedName>
    <definedName name="IQ_WHOLESALE_INV_SALES_RATIO_LUMBER" hidden="1">"c21139"</definedName>
    <definedName name="IQ_WHOLESALE_INV_SALES_RATIO_MACHINERY" hidden="1">"c21140"</definedName>
    <definedName name="IQ_WHOLESALE_INV_SALES_RATIO_METALS_MINERALS" hidden="1">"c21141"</definedName>
    <definedName name="IQ_WHOLESALE_INV_SALES_RATIO_MOTOR_VEHICLE" hidden="1">"c21142"</definedName>
    <definedName name="IQ_WHOLESALE_INV_SALES_RATIO_NONDUR" hidden="1">"c21143"</definedName>
    <definedName name="IQ_WHOLESALE_INV_SALES_RATIO_NONDUR_MISC" hidden="1">"c21144"</definedName>
    <definedName name="IQ_WHOLESALE_INV_SALES_RATIO_PAPER" hidden="1">"c21145"</definedName>
    <definedName name="IQ_WHOLESALE_INV_SALES_RATIO_PETROLEUM" hidden="1">"c21146"</definedName>
    <definedName name="IQ_WHOLESALE_INV_SALES_RATIO_TOTAL" hidden="1">"c21147"</definedName>
    <definedName name="IQ_WHOLESALE_INV_TOTAL" hidden="1">"c21148"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LCOHOL" hidden="1">"c21149"</definedName>
    <definedName name="IQ_WHOLESALE_SALES_APPAREL" hidden="1">"c21150"</definedName>
    <definedName name="IQ_WHOLESALE_SALES_APR" hidden="1">"c7688"</definedName>
    <definedName name="IQ_WHOLESALE_SALES_APR_FC" hidden="1">"c8568"</definedName>
    <definedName name="IQ_WHOLESALE_SALES_CHEMICALS" hidden="1">"c21151"</definedName>
    <definedName name="IQ_WHOLESALE_SALES_COMPUTER" hidden="1">"c21152"</definedName>
    <definedName name="IQ_WHOLESALE_SALES_DRUGS" hidden="1">"c21153"</definedName>
    <definedName name="IQ_WHOLESALE_SALES_DUR" hidden="1">"c21154"</definedName>
    <definedName name="IQ_WHOLESALE_SALES_DUR_MISC" hidden="1">"c21155"</definedName>
    <definedName name="IQ_WHOLESALE_SALES_ELECTRIC" hidden="1">"c21156"</definedName>
    <definedName name="IQ_WHOLESALE_SALES_EQUIP" hidden="1">"c21157"</definedName>
    <definedName name="IQ_WHOLESALE_SALES_FARM_PRODUCT" hidden="1">"c21158"</definedName>
    <definedName name="IQ_WHOLESALE_SALES_FC" hidden="1">"c7908"</definedName>
    <definedName name="IQ_WHOLESALE_SALES_FURNITURE" hidden="1">"c21159"</definedName>
    <definedName name="IQ_WHOLESALE_SALES_GROCERIES" hidden="1">"c21160"</definedName>
    <definedName name="IQ_WHOLESALE_SALES_HARDWARE" hidden="1">"c21161"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LUMBER" hidden="1">"c21162"</definedName>
    <definedName name="IQ_WHOLESALE_SALES_MACHINERY" hidden="1">"c21163"</definedName>
    <definedName name="IQ_WHOLESALE_SALES_METALS_MINERALS" hidden="1">"c21164"</definedName>
    <definedName name="IQ_WHOLESALE_SALES_MOTOR_VEHICLE" hidden="1">"c21165"</definedName>
    <definedName name="IQ_WHOLESALE_SALES_NONDUR" hidden="1">"c21166"</definedName>
    <definedName name="IQ_WHOLESALE_SALES_NONDUR_MISC" hidden="1">"c21167"</definedName>
    <definedName name="IQ_WHOLESALE_SALES_PAPER" hidden="1">"c21168"</definedName>
    <definedName name="IQ_WHOLESALE_SALES_PETROLEUM" hidden="1">"c21169"</definedName>
    <definedName name="IQ_WHOLESALE_SALES_POP" hidden="1">"c7248"</definedName>
    <definedName name="IQ_WHOLESALE_SALES_POP_FC" hidden="1">"c8128"</definedName>
    <definedName name="IQ_WHOLESALE_SALES_TOTAL" hidden="1">"c21170"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_ZERO_COUPON_DEBT" hidden="1">"c17896"</definedName>
    <definedName name="IQ_ZERO_COUPON_DEBT_PCT" hidden="1">"c18010"</definedName>
    <definedName name="IR">#REF!</definedName>
    <definedName name="ITEMBS">'[1]Plano de Contas'!$E$3:$F$23</definedName>
    <definedName name="ITEMCF">'[1]Plano de Contas'!$I$3:$J$22</definedName>
    <definedName name="ITEMIS">'[1]Plano de Contas'!$G$3:$H$27</definedName>
    <definedName name="ITM">#REF!</definedName>
    <definedName name="JAN">#REF!</definedName>
    <definedName name="JANDATA">#REF!</definedName>
    <definedName name="JANDATA04">#REF!</definedName>
    <definedName name="JESI">#REF!</definedName>
    <definedName name="JUL">#REF!</definedName>
    <definedName name="JUN">#REF!</definedName>
    <definedName name="JUNDATA">#REF!</definedName>
    <definedName name="JUROS">'[4]453'!$P$40</definedName>
    <definedName name="LABQTR1">#REF!</definedName>
    <definedName name="LABQTR2">#REF!</definedName>
    <definedName name="LABQTR3">#REF!</definedName>
    <definedName name="LABQTR4">#REF!</definedName>
    <definedName name="lala" localSheetId="1" hidden="1">{"'RR'!$A$2:$E$81"}</definedName>
    <definedName name="lala" hidden="1">{"'RR'!$A$2:$E$81"}</definedName>
    <definedName name="LIBERAÇÃO_BL">'[3]2318'!$E$40</definedName>
    <definedName name="Loaded_Data">#REF!</definedName>
    <definedName name="loc" localSheetId="1" hidden="1">{"Title - LC",#N/A,FALSE,"TITLE"}</definedName>
    <definedName name="loc" hidden="1">{"Title - LC",#N/A,FALSE,"TITLE"}</definedName>
    <definedName name="LOCAL">#REF!</definedName>
    <definedName name="location">#REF!</definedName>
    <definedName name="log">#REF!</definedName>
    <definedName name="LTM">[2]Sumário!$C$10</definedName>
    <definedName name="MACRO">#REF!</definedName>
    <definedName name="MAR">#REF!</definedName>
    <definedName name="MARDATA">#REF!</definedName>
    <definedName name="MATANNUAL">#REF!</definedName>
    <definedName name="MATQTR1">#REF!</definedName>
    <definedName name="MATQTR2">#REF!</definedName>
    <definedName name="MATQTR3">#REF!</definedName>
    <definedName name="MATQTR4">#REF!</definedName>
    <definedName name="MAYDATA">#REF!</definedName>
    <definedName name="men">#REF!</definedName>
    <definedName name="MILLE">#REF!</definedName>
    <definedName name="Minor">#REF!</definedName>
    <definedName name="mn">#REF!</definedName>
    <definedName name="mnt">#REF!</definedName>
    <definedName name="MOD">#REF!</definedName>
    <definedName name="MODENA">#REF!</definedName>
    <definedName name="month">#REF!</definedName>
    <definedName name="MONTHE">#REF!</definedName>
    <definedName name="MONTHM">#REF!</definedName>
    <definedName name="MONTHP">#REF!</definedName>
    <definedName name="MONTHSUM">#REF!</definedName>
    <definedName name="mot" localSheetId="1" hidden="1">{#N/A,#N/A,TRUE,"7d";#N/A,#N/A,TRUE,"7g";#N/A,#N/A,TRUE,"7i"}</definedName>
    <definedName name="mot" hidden="1">{#N/A,#N/A,TRUE,"7d";#N/A,#N/A,TRUE,"7g";#N/A,#N/A,TRUE,"7i"}</definedName>
    <definedName name="MOT_ACQ">#REF!</definedName>
    <definedName name="MOT_CEN">#REF!</definedName>
    <definedName name="MOT_JES">#REF!</definedName>
    <definedName name="MOT_MOD">#REF!</definedName>
    <definedName name="Multa">'[3]371'!$E$36</definedName>
    <definedName name="NewProduct">#REF!</definedName>
    <definedName name="Niveis">#REF!</definedName>
    <definedName name="NOTA_BENE">#REF!</definedName>
    <definedName name="NOV">#REF!</definedName>
    <definedName name="NvsASD">"V2001-12-31"</definedName>
    <definedName name="NvsAutoDrillOk">"VN"</definedName>
    <definedName name="NvsElapsedTime">0.0106994212910649</definedName>
    <definedName name="NvsEndTime">36845.380222338</definedName>
    <definedName name="NvsInstSpec">"%,FBU_FILIAL,TENTIDADES,NTRJ"</definedName>
    <definedName name="NvsLayoutType">"M3"</definedName>
    <definedName name="NvsPanelEffdt">"V1990-01-01"</definedName>
    <definedName name="NvsPanelSetid">"VMODEL"</definedName>
    <definedName name="NvsReqBU">"VTEL"</definedName>
    <definedName name="NvsReqBUOnly">"VN"</definedName>
    <definedName name="NvsTransLed">"VN"</definedName>
    <definedName name="NvsTreeASD">"V1990-01-01"</definedName>
    <definedName name="NvsValTbl.ACCOUNT">"GL_ACCOUNT_TBL"</definedName>
    <definedName name="NvsValTbl.BU_FILIAL">"BU_FILIAL"</definedName>
    <definedName name="o" localSheetId="1">{"'RR'!$A$2:$E$81"}</definedName>
    <definedName name="o">{"'RR'!$A$2:$E$81"}</definedName>
    <definedName name="OCT">#REF!</definedName>
    <definedName name="OH">#REF!</definedName>
    <definedName name="ooo" localSheetId="1" hidden="1">{#N/A,#N/A,TRUE,"7d";#N/A,#N/A,TRUE,"7g";#N/A,#N/A,TRUE,"7i"}</definedName>
    <definedName name="ooo" hidden="1">{#N/A,#N/A,TRUE,"7d";#N/A,#N/A,TRUE,"7g";#N/A,#N/A,TRUE,"7i"}</definedName>
    <definedName name="ORRETAGEM">'[3]761'!$R$31</definedName>
    <definedName name="ORRETÁGEM">'[3]761'!$R$31</definedName>
    <definedName name="ORRETEGEM">'[3]761'!$R$31</definedName>
    <definedName name="OUTRAS_CLASSIFICAÇÕES">#REF!</definedName>
    <definedName name="OUTROS">'[3]557'!$L$31</definedName>
    <definedName name="OUTSOURCE">#REF!</definedName>
    <definedName name="OVH">#REF!</definedName>
    <definedName name="p">#REF!</definedName>
    <definedName name="P.LÍQUIDO">'[3]298'!$D$9</definedName>
    <definedName name="PAFOVHD" localSheetId="1" hidden="1">{#N/A,#N/A,TRUE,"7d";#N/A,#N/A,TRUE,"7g";#N/A,#N/A,TRUE,"7i"}</definedName>
    <definedName name="PAFOVHD" hidden="1">{#N/A,#N/A,TRUE,"7d";#N/A,#N/A,TRUE,"7g";#N/A,#N/A,TRUE,"7i"}</definedName>
    <definedName name="page1">#REF!</definedName>
    <definedName name="page2">#REF!</definedName>
    <definedName name="page3">#REF!</definedName>
    <definedName name="Pal_Workbook_GUID" hidden="1">"VB6G2KQM5PJMAEXRT1C2ATYT"</definedName>
    <definedName name="PASIVO">#REF!</definedName>
    <definedName name="PASSIVO">#REF!</definedName>
    <definedName name="PendingStandard">#REF!</definedName>
    <definedName name="Perf">#REF!</definedName>
    <definedName name="period">#REF!</definedName>
    <definedName name="PESO">'[3]557'!$F$17</definedName>
    <definedName name="PESO_A">'[3]554'!$C$12</definedName>
    <definedName name="PESO_B">'[3]554'!$E$12</definedName>
    <definedName name="PESO_BRUTO">'[3]557'!$U$3</definedName>
    <definedName name="PESO_C">'[3]554'!$G$12</definedName>
    <definedName name="PESO_D">'[3]590'!$I$12</definedName>
    <definedName name="PESO_TOTAL">'[3]2318'!$E$7</definedName>
    <definedName name="piciu" localSheetId="1" hidden="1">{#N/A,#N/A,TRUE,"7d";#N/A,#N/A,TRUE,"7g";#N/A,#N/A,TRUE,"7i"}</definedName>
    <definedName name="piciu" hidden="1">{#N/A,#N/A,TRUE,"7d";#N/A,#N/A,TRUE,"7g";#N/A,#N/A,TRUE,"7i"}</definedName>
    <definedName name="piciu2" localSheetId="1" hidden="1">{#N/A,#N/A,TRUE,"7d";#N/A,#N/A,TRUE,"7g";#N/A,#N/A,TRUE,"7i"}</definedName>
    <definedName name="piciu2" hidden="1">{#N/A,#N/A,TRUE,"7d";#N/A,#N/A,TRUE,"7g";#N/A,#N/A,TRUE,"7i"}</definedName>
    <definedName name="piciu3" localSheetId="1" hidden="1">{#N/A,#N/A,TRUE,"7d";#N/A,#N/A,TRUE,"7g";#N/A,#N/A,TRUE,"7i"}</definedName>
    <definedName name="piciu3" hidden="1">{#N/A,#N/A,TRUE,"7d";#N/A,#N/A,TRUE,"7g";#N/A,#N/A,TRUE,"7i"}</definedName>
    <definedName name="piciu4" localSheetId="1" hidden="1">{#N/A,#N/A,TRUE,"7d";#N/A,#N/A,TRUE,"7g";#N/A,#N/A,TRUE,"7i"}</definedName>
    <definedName name="piciu4" hidden="1">{#N/A,#N/A,TRUE,"7d";#N/A,#N/A,TRUE,"7g";#N/A,#N/A,TRUE,"7i"}</definedName>
    <definedName name="pino" localSheetId="1" hidden="1">{#N/A,#N/A,TRUE,"7d";#N/A,#N/A,TRUE,"7g";#N/A,#N/A,TRUE,"7i"}</definedName>
    <definedName name="pino" hidden="1">{#N/A,#N/A,TRUE,"7d";#N/A,#N/A,TRUE,"7g";#N/A,#N/A,TRUE,"7i"}</definedName>
    <definedName name="plant">#REF!</definedName>
    <definedName name="plant1">#REF!</definedName>
    <definedName name="PO">#REF!</definedName>
    <definedName name="ppp" localSheetId="1" hidden="1">{#N/A,#N/A,TRUE,"7d";#N/A,#N/A,TRUE,"7g";#N/A,#N/A,TRUE,"7i"}</definedName>
    <definedName name="ppp" hidden="1">{#N/A,#N/A,TRUE,"7d";#N/A,#N/A,TRUE,"7g";#N/A,#N/A,TRUE,"7i"}</definedName>
    <definedName name="Prev">#REF!</definedName>
    <definedName name="PRICE">#REF!</definedName>
    <definedName name="PRINT_ALL">#REF!</definedName>
    <definedName name="Print_Area_MI">#REF!</definedName>
    <definedName name="Print_Title">#REF!</definedName>
    <definedName name="PRINT_TITLE1">#REF!</definedName>
    <definedName name="Print_Titles_MI" localSheetId="1">#REF!,#REF!</definedName>
    <definedName name="Print_Titles_MI">#REF!,#REF!</definedName>
    <definedName name="PRIORIDADE">#REF!</definedName>
    <definedName name="PRIORIDADE_2008">#REF!</definedName>
    <definedName name="PROCESS">#REF!</definedName>
    <definedName name="Product">#REF!</definedName>
    <definedName name="Productivity">" 'EFf - UTL'!$A$6:$v$71"</definedName>
    <definedName name="PRODUZIONE">#REF!</definedName>
    <definedName name="Programs">#REF!</definedName>
    <definedName name="Projects_Exc" localSheetId="1" hidden="1">{"Title - AER",#N/A,FALSE,"TITLE";"Summary - Actual - AER",#N/A,FALSE,"SUMMARY - ACTUAL"}</definedName>
    <definedName name="Projects_Exc" hidden="1">{"Title - AER",#N/A,FALSE,"TITLE";"Summary - Actual - AER",#N/A,FALSE,"SUMMARY - ACTUAL"}</definedName>
    <definedName name="PTAX">'[3]159'!$E$5</definedName>
    <definedName name="Purchase">#REF!</definedName>
    <definedName name="QTRINCORP">#REF!</definedName>
    <definedName name="QUANT._CTN">'[3]298'!$D$7</definedName>
    <definedName name="QUANT__CTR">'[3]2318'!$C$7</definedName>
    <definedName name="QUANT_A">'[3]554'!$C$13</definedName>
    <definedName name="QUANT_B">'[3]554'!$E$13</definedName>
    <definedName name="QUANT_C">'[3]554'!$G$13</definedName>
    <definedName name="QUANT_D">'[3]590'!$I$13</definedName>
    <definedName name="QUANT_E">'[3]590'!$K$13</definedName>
    <definedName name="QUANT_F">'[3]590'!$M$13</definedName>
    <definedName name="QUANT_TOTAL">'[3]554'!$I$13</definedName>
    <definedName name="Quantidade">'[3]159'!$H$10</definedName>
    <definedName name="QUARTERCOSTS">#REF!</definedName>
    <definedName name="rate">#REF!</definedName>
    <definedName name="re" localSheetId="1" hidden="1">{"'RR'!$A$2:$E$81"}</definedName>
    <definedName name="re" hidden="1">{"'RR'!$A$2:$E$81"}</definedName>
    <definedName name="Receita_fin" localSheetId="1" hidden="1">{"'RR'!$A$2:$E$81"}</definedName>
    <definedName name="Receita_fin" hidden="1">{"'RR'!$A$2:$E$81"}</definedName>
    <definedName name="RECEITAS">#REF!</definedName>
    <definedName name="REEDSOL">#REF!</definedName>
    <definedName name="REFERENCIACAIXA">[1]Caixa!$C$21:$C$216</definedName>
    <definedName name="region">#REF!</definedName>
    <definedName name="report" localSheetId="1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report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report2">#REF!</definedName>
    <definedName name="report3">#REF!</definedName>
    <definedName name="rere" hidden="1">#REF!</definedName>
    <definedName name="RESPONSAVEL_PELA_EXECUÇÃO">#REF!</definedName>
    <definedName name="RESULT">#REF!</definedName>
    <definedName name="REWORK">#REF!</definedName>
    <definedName name="rexestbgraf1">#REF!</definedName>
    <definedName name="rexestbs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ATSTbaselineRequested" hidden="1">TRUE</definedName>
    <definedName name="riskATSTboxGraph" hidden="1">TRUE</definedName>
    <definedName name="riskATSTcomparisonGraph" hidden="1">TRUE</definedName>
    <definedName name="riskATSThistogramGraph" hidden="1">FALSE</definedName>
    <definedName name="riskATSToutputStatistic" hidden="1">4</definedName>
    <definedName name="riskATSTprintReport" hidden="1">FALSE</definedName>
    <definedName name="riskATSTreportsInActiveBook" hidden="1">FALSE</definedName>
    <definedName name="riskATSTreportsSelected" hidden="1">TRUE</definedName>
    <definedName name="riskATSTsequentialStress" hidden="1">TRUE</definedName>
    <definedName name="riskATSTsummaryReport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MCOptions">"*000000000000000"</definedName>
    <definedName name="ROLLOFF">#REF!</definedName>
    <definedName name="ROR">#REF!</definedName>
    <definedName name="SAD">#REF!</definedName>
    <definedName name="SCARTI">#REF!</definedName>
    <definedName name="sd" localSheetId="1" hidden="1">{#N/A,#N/A,TRUE,"7d";#N/A,#N/A,TRUE,"7g";#N/A,#N/A,TRUE,"7i"}</definedName>
    <definedName name="sd" hidden="1">{#N/A,#N/A,TRUE,"7d";#N/A,#N/A,TRUE,"7g";#N/A,#N/A,TRUE,"7i"}</definedName>
    <definedName name="SDA">'[3]2318'!$E$41</definedName>
    <definedName name="SDA_RIO">'[3]371'!$E$35</definedName>
    <definedName name="sdgdfgsd" localSheetId="1" hidden="1">{#N/A,#N/A,TRUE,"7d";#N/A,#N/A,TRUE,"7g";#N/A,#N/A,TRUE,"7i"}</definedName>
    <definedName name="sdgdfgsd" hidden="1">{#N/A,#N/A,TRUE,"7d";#N/A,#N/A,TRUE,"7g";#N/A,#N/A,TRUE,"7i"}</definedName>
    <definedName name="SEG._IMP.">'[3]554'!$B$35</definedName>
    <definedName name="SEG.IMP.">'[3]557'!$I$21</definedName>
    <definedName name="SEG_IMPOST">'[3]454'!$E$34</definedName>
    <definedName name="SEGURO">'[3]159'!#REF!</definedName>
    <definedName name="SEGURO_IMPOSTOS">'[3]2318'!$E$38</definedName>
    <definedName name="SEGURO_REAL">'[3]2318'!$E$23</definedName>
    <definedName name="SEGURO_USD">'[3]2318'!$F$23</definedName>
    <definedName name="SELECTCOSTED">#REF!</definedName>
    <definedName name="SEP">#REF!</definedName>
    <definedName name="Shaun">#REF!</definedName>
    <definedName name="SHEET">#REF!</definedName>
    <definedName name="SINAL">#REF!</definedName>
    <definedName name="SLDD">#REF!</definedName>
    <definedName name="slide" localSheetId="1" hidden="1">{#N/A,#N/A,TRUE,"7d";#N/A,#N/A,TRUE,"7g";#N/A,#N/A,TRUE,"7i"}</definedName>
    <definedName name="slide" hidden="1">{#N/A,#N/A,TRUE,"7d";#N/A,#N/A,TRUE,"7g";#N/A,#N/A,TRUE,"7i"}</definedName>
    <definedName name="SMA580M2_euros">#REF!</definedName>
    <definedName name="SMA580SM4_euros">#REF!</definedName>
    <definedName name="SMA580SM4PC_euros">#REF!</definedName>
    <definedName name="SMA580SM4plus_euros">#REF!</definedName>
    <definedName name="SMA5904_euros">#REF!</definedName>
    <definedName name="SMENG">#REF!</definedName>
    <definedName name="SMMFG">#REF!</definedName>
    <definedName name="SMPURCH">#REF!</definedName>
    <definedName name="SMSUMM">#REF!</definedName>
    <definedName name="solver_adj1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1" hidden="1">#REF!</definedName>
    <definedName name="solver_pre" hidden="1">0.000001</definedName>
    <definedName name="solver_rel1" hidden="1">2</definedName>
    <definedName name="solver_rhs1" hidden="1">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15600</definedName>
    <definedName name="ss" localSheetId="1" hidden="1">{"'RR'!$A$2:$E$81"}</definedName>
    <definedName name="ss" hidden="1">{"'RR'!$A$2:$E$81"}</definedName>
    <definedName name="Standards">#REF!</definedName>
    <definedName name="STD" localSheetId="1" hidden="1">{#N/A,#N/A,TRUE,"7d";#N/A,#N/A,TRUE,"7g";#N/A,#N/A,TRUE,"7i"}</definedName>
    <definedName name="STD" hidden="1">{#N/A,#N/A,TRUE,"7d";#N/A,#N/A,TRUE,"7g";#N/A,#N/A,TRUE,"7i"}</definedName>
    <definedName name="Std_2005">#REF!</definedName>
    <definedName name="Std_2006">#REF!</definedName>
    <definedName name="STEP">#REF!</definedName>
    <definedName name="Structure">#REF!</definedName>
    <definedName name="STRUTTURA">#REF!</definedName>
    <definedName name="SUMMARY">#REF!</definedName>
    <definedName name="T.R.M.M.">'[3]298'!$E$33</definedName>
    <definedName name="TabCenCus">#REF!</definedName>
    <definedName name="TabImport">#REF!</definedName>
    <definedName name="table">#REF!</definedName>
    <definedName name="TASK">'[3]454'!$E$30</definedName>
    <definedName name="TAXA_CAMBIO">'[3]2318'!$F$5</definedName>
    <definedName name="TAXA_FRETE">'[3]2318'!$F$4</definedName>
    <definedName name="TAXA_SEGURO_IMPOST">'[3]371'!$E$33</definedName>
    <definedName name="tblCurrency">#REF!</definedName>
    <definedName name="TextRefCopyRangeCount" hidden="1">1</definedName>
    <definedName name="TIPO_DE_PROJETO">#REF!</definedName>
    <definedName name="Title">#REF!</definedName>
    <definedName name="_xlnm.Print_Titles">#REF!</definedName>
    <definedName name="TMC">#REF!</definedName>
    <definedName name="TMCQTR1">#REF!</definedName>
    <definedName name="TMCQTR2">#REF!</definedName>
    <definedName name="TMCQTR3">#REF!</definedName>
    <definedName name="TMCQTR4">#REF!</definedName>
    <definedName name="TOOLINGCOSTS">#REF!</definedName>
    <definedName name="tot">#REF!</definedName>
    <definedName name="TOTAL_CIF">'[3]157'!$M$18</definedName>
    <definedName name="Total_Container">'[3]278'!$C$10</definedName>
    <definedName name="TOTAL_FOB">'[3]425'!$U$15</definedName>
    <definedName name="TOTAL_INCREASE">#REF!</definedName>
    <definedName name="TOTAL_LIQUIDO">'[3]159'!#REF!</definedName>
    <definedName name="Total_Produtos">'[3]159'!$G$20</definedName>
    <definedName name="Total_Volume">'[3]557'!#REF!</definedName>
    <definedName name="TOTAL_VOLUMES">'[3]557'!$X$3</definedName>
    <definedName name="TOTALE">#REF!</definedName>
    <definedName name="TOTALS">#REF!</definedName>
    <definedName name="TRA">'[3]298'!$E$25</definedName>
    <definedName name="TRACTORCOSTS">#REF!</definedName>
    <definedName name="Transporte_Férreo">'[3]557'!#REF!</definedName>
    <definedName name="TRANSPORTE_PORTO_DAP">'[3]454'!$E$27</definedName>
    <definedName name="TRIMESTRES">[1]SCHULZ!$A$3:$CH$3</definedName>
    <definedName name="TRMM">'[3]2318'!$E$32</definedName>
    <definedName name="TTLCAPATAZIAS">'[3]557'!#REF!</definedName>
    <definedName name="TVOL">#REF!</definedName>
    <definedName name="u">'[3]159'!#REF!</definedName>
    <definedName name="units">#REF!</definedName>
    <definedName name="Untitled">#REF!</definedName>
    <definedName name="US">#REF!</definedName>
    <definedName name="US__FISC.">'[3]554'!$J$2</definedName>
    <definedName name="US__PTAX">'[3]554'!$J$3</definedName>
    <definedName name="Usage">#REF!</definedName>
    <definedName name="USD">#REF!</definedName>
    <definedName name="USD__KG">'[3]267'!$E$16</definedName>
    <definedName name="USD_COM">'[3]297'!$C$23</definedName>
    <definedName name="USD_FISCAL">'[3]2318'!$F$2</definedName>
    <definedName name="USD_PTAX">'[3]2318'!$F$3</definedName>
    <definedName name="USDCOMERC">'[4]453'!$O$2</definedName>
    <definedName name="USDFISCAL">'[4]453'!$O$1</definedName>
    <definedName name="uu">'[3]557'!#REF!</definedName>
    <definedName name="vendor">#REF!</definedName>
    <definedName name="Viana_Fit_Out2" localSheetId="1" hidden="1">{"Assump1",#N/A,TRUE,"Assumptions";"Assump2",#N/A,TRUE,"Assumptions"}</definedName>
    <definedName name="Viana_Fit_Out2" hidden="1">{"Assump1",#N/A,TRUE,"Assumptions";"Assump2",#N/A,TRUE,"Assumptions"}</definedName>
    <definedName name="VN">#REF!</definedName>
    <definedName name="VO">#REF!</definedName>
    <definedName name="w" localSheetId="1" hidden="1">{"'RR'!$A$2:$E$81"}</definedName>
    <definedName name="w" hidden="1">{"'RR'!$A$2:$E$81"}</definedName>
    <definedName name="wrn.Actual." localSheetId="1" hidden="1">{"Title - AER",#N/A,FALSE,"TITLE";"Summary - Actual - AER",#N/A,FALSE,"SUMMARY - ACTUAL"}</definedName>
    <definedName name="wrn.Actual." hidden="1">{"Title - AER",#N/A,FALSE,"TITLE";"Summary - Actual - AER",#N/A,FALSE,"SUMMARY - ACTUAL"}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ssumptions." localSheetId="1" hidden="1">{"Assump1",#N/A,TRUE,"Assumptions";"Assump2",#N/A,TRUE,"Assumptions"}</definedName>
    <definedName name="wrn.Assumptions." hidden="1">{"Assump1",#N/A,TRUE,"Assumptions";"Assump2",#N/A,TRUE,"Assumptions"}</definedName>
    <definedName name="wrn.Budget." localSheetId="1" hidden="1">{"Title - BER",#N/A,FALSE,"TITLE"}</definedName>
    <definedName name="wrn.Budget." hidden="1">{"Title - BER",#N/A,FALSE,"TITLE"}</definedName>
    <definedName name="wrn.cuadros." localSheetId="1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cuadros.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Local." localSheetId="1" hidden="1">{"Title - LC",#N/A,FALSE,"TITLE"}</definedName>
    <definedName name="wrn.Local." hidden="1">{"Title - LC",#N/A,FALSE,"TITLE"}</definedName>
    <definedName name="wrn.LOURES." localSheetId="1" hidden="1">{"LOURES1",#N/A,TRUE,"Sheet1";"LOURES2",#N/A,TRUE,"Sheet1"}</definedName>
    <definedName name="wrn.LOURES." hidden="1">{"LOURES1",#N/A,TRUE,"Sheet1";"LOURES2",#N/A,TRUE,"Sheet1"}</definedName>
    <definedName name="wrn.MAT." localSheetId="1" hidden="1">{#N/A,#N/A,TRUE,"7d";#N/A,#N/A,TRUE,"7g";#N/A,#N/A,TRUE,"7i"}</definedName>
    <definedName name="wrn.MAT." hidden="1">{#N/A,#N/A,TRUE,"7d";#N/A,#N/A,TRUE,"7g";#N/A,#N/A,TRUE,"7i"}</definedName>
    <definedName name="wrn.PO._.CAPACITY." localSheetId="1" hidden="1">{#N/A,#N/A,FALSE,"CALENDAR";#N/A,#N/A,FALSE,"PAY-ROLL";#N/A,#N/A,FALSE,"VOLUMI ";#N/A,#N/A,FALSE,"FABBISOGNO";#N/A,#N/A,FALSE,"CAPACITY";#N/A,#N/A,FALSE,"MFG 3 ";#N/A,#N/A,FALSE,"RID TEMPI";#N/A,#N/A,FALSE,"MFG 4";#N/A,#N/A,FALSE,"MFG 4-C";#N/A,#N/A,FALSE,"MFG 6";#N/A,#N/A,FALSE,"MFG 6-A";#N/A,#N/A,FALSE,"MFG 1A";#N/A,#N/A,FALSE,"MFG 1B";#N/A,#N/A,FALSE,"MAIN EVENTS";#N/A,#N/A,FALSE,"ACTION PLAN";#N/A,#N/A,FALSE,"CONFRONTO"}</definedName>
    <definedName name="wrn.PO._.CAPACITY." hidden="1">{#N/A,#N/A,FALSE,"CALENDAR";#N/A,#N/A,FALSE,"PAY-ROLL";#N/A,#N/A,FALSE,"VOLUMI ";#N/A,#N/A,FALSE,"FABBISOGNO";#N/A,#N/A,FALSE,"CAPACITY";#N/A,#N/A,FALSE,"MFG 3 ";#N/A,#N/A,FALSE,"RID TEMPI";#N/A,#N/A,FALSE,"MFG 4";#N/A,#N/A,FALSE,"MFG 4-C";#N/A,#N/A,FALSE,"MFG 6";#N/A,#N/A,FALSE,"MFG 6-A";#N/A,#N/A,FALSE,"MFG 1A";#N/A,#N/A,FALSE,"MFG 1B";#N/A,#N/A,FALSE,"MAIN EVENTS";#N/A,#N/A,FALSE,"ACTION PLAN";#N/A,#N/A,FALSE,"CONFRONTO"}</definedName>
    <definedName name="wrn.PO._.CAPACITY._.completo." localSheetId="1" hidden="1">{#N/A,#N/A,FALSE,"CALENDAR";#N/A,#N/A,FALSE,"VOLUMI ";#N/A,#N/A,FALSE,"PAY-ROLL";#N/A,#N/A,FALSE,"MFG 3 ";#N/A,#N/A,FALSE,"FABBISOGNO";#N/A,#N/A,FALSE,"CAPACITY";#N/A,#N/A,FALSE,"MFG 4-C";#N/A,#N/A,FALSE,"MFG 4";#N/A,#N/A,FALSE,"MFG 6";#N/A,#N/A,FALSE,"MFG 6-A";#N/A,#N/A,FALSE,"MAIN EVENTS";#N/A,#N/A,FALSE,"ACTION PLAN";#N/A,#N/A,FALSE,"RID TEMPI";#N/A,#N/A,FALSE,"TOT ORE RID-TEMPI";#N/A,#N/A,FALSE,"ORE GAMMA";#N/A,#N/A,FALSE,"ASSENTEISMO";#N/A,#N/A,FALSE,"TEMPI MEDI";#N/A,#N/A,FALSE,"ORE VOLUMI"}</definedName>
    <definedName name="wrn.PO._.CAPACITY._.completo." hidden="1">{#N/A,#N/A,FALSE,"CALENDAR";#N/A,#N/A,FALSE,"VOLUMI ";#N/A,#N/A,FALSE,"PAY-ROLL";#N/A,#N/A,FALSE,"MFG 3 ";#N/A,#N/A,FALSE,"FABBISOGNO";#N/A,#N/A,FALSE,"CAPACITY";#N/A,#N/A,FALSE,"MFG 4-C";#N/A,#N/A,FALSE,"MFG 4";#N/A,#N/A,FALSE,"MFG 6";#N/A,#N/A,FALSE,"MFG 6-A";#N/A,#N/A,FALSE,"MAIN EVENTS";#N/A,#N/A,FALSE,"ACTION PLAN";#N/A,#N/A,FALSE,"RID TEMPI";#N/A,#N/A,FALSE,"TOT ORE RID-TEMPI";#N/A,#N/A,FALSE,"ORE GAMMA";#N/A,#N/A,FALSE,"ASSENTEISMO";#N/A,#N/A,FALSE,"TEMPI MEDI";#N/A,#N/A,FALSE,"ORE VOLUMI"}</definedName>
    <definedName name="wrn.PO._.CAPACITY._.SMATTEO." localSheetId="1" hidden="1">{#N/A,#N/A,FALSE,"CALENDAR";#N/A,#N/A,FALSE,"PAY-ROLL";#N/A,#N/A,FALSE,"VOLUMI ";#N/A,#N/A,FALSE,"MFG 1A";#N/A,#N/A,FALSE,"MFG 1B";#N/A,#N/A,FALSE,"MFG 4";#N/A,#N/A,FALSE,"MFG 4-C";#N/A,#N/A,FALSE,"MFG 3 ";#N/A,#N/A,FALSE,"MFG 6";#N/A,#N/A,FALSE,"MFG 6-A";#N/A,#N/A,FALSE,"MAIN EVENTS"}</definedName>
    <definedName name="wrn.PO._.CAPACITY._.SMATTEO." hidden="1">{#N/A,#N/A,FALSE,"CALENDAR";#N/A,#N/A,FALSE,"PAY-ROLL";#N/A,#N/A,FALSE,"VOLUMI ";#N/A,#N/A,FALSE,"MFG 1A";#N/A,#N/A,FALSE,"MFG 1B";#N/A,#N/A,FALSE,"MFG 4";#N/A,#N/A,FALSE,"MFG 4-C";#N/A,#N/A,FALSE,"MFG 3 ";#N/A,#N/A,FALSE,"MFG 6";#N/A,#N/A,FALSE,"MFG 6-A";#N/A,#N/A,FALSE,"MAIN EVENTS"}</definedName>
    <definedName name="wrn.PO._.CAPACITY1." localSheetId="1" hidden="1">{#N/A,#N/A,FALSE,"CALENDAR";#N/A,#N/A,FALSE,"PAY-ROLL";#N/A,#N/A,FALSE,"VOLUMI";#N/A,#N/A,FALSE,"FABBISOGNO";#N/A,#N/A,FALSE,"CAPACITY"}</definedName>
    <definedName name="wrn.PO._.CAPACITY1." hidden="1">{#N/A,#N/A,FALSE,"CALENDAR";#N/A,#N/A,FALSE,"PAY-ROLL";#N/A,#N/A,FALSE,"VOLUMI";#N/A,#N/A,FALSE,"FABBISOGNO";#N/A,#N/A,FALSE,"CAPACITY"}</definedName>
    <definedName name="wrn.PO._.CAPACITY2." localSheetId="1" hidden="1">{#N/A,#N/A,FALSE,"MFG 3 ";#N/A,#N/A,FALSE,"RID TEMPI";#N/A,#N/A,FALSE,"MFG 4";#N/A,#N/A,FALSE,"MFG 4-C";#N/A,#N/A,FALSE,"MFG 6";#N/A,#N/A,FALSE,"MFG 6-A";#N/A,#N/A,FALSE,"MFG 1A";#N/A,#N/A,FALSE,"MFG 1B";#N/A,#N/A,FALSE,"MAIN EVENTS";#N/A,#N/A,FALSE,"CONFRONTO"}</definedName>
    <definedName name="wrn.PO._.CAPACITY2." hidden="1">{#N/A,#N/A,FALSE,"MFG 3 ";#N/A,#N/A,FALSE,"RID TEMPI";#N/A,#N/A,FALSE,"MFG 4";#N/A,#N/A,FALSE,"MFG 4-C";#N/A,#N/A,FALSE,"MFG 6";#N/A,#N/A,FALSE,"MFG 6-A";#N/A,#N/A,FALSE,"MFG 1A";#N/A,#N/A,FALSE,"MFG 1B";#N/A,#N/A,FALSE,"MAIN EVENTS";#N/A,#N/A,FALSE,"CONFRONTO"}</definedName>
    <definedName name="wrn.report." localSheetId="1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wrn.report.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z" localSheetId="1" hidden="1">{#N/A,#N/A,TRUE,"7d";#N/A,#N/A,TRUE,"7g";#N/A,#N/A,TRUE,"7i"}</definedName>
    <definedName name="z" hidden="1">{#N/A,#N/A,TRUE,"7d";#N/A,#N/A,TRUE,"7g";#N/A,#N/A,TRUE,"7i"}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9" i="24" l="1"/>
  <c r="AR18" i="24"/>
  <c r="AR37" i="24"/>
  <c r="AR36" i="24" s="1"/>
  <c r="AR33" i="24"/>
  <c r="AR27" i="24"/>
  <c r="AR24" i="24"/>
  <c r="AR14" i="24"/>
  <c r="AR10" i="24" s="1"/>
  <c r="AR11" i="24"/>
  <c r="AR6" i="24"/>
  <c r="L53" i="31"/>
  <c r="K53" i="31"/>
  <c r="J53" i="31"/>
  <c r="I53" i="31"/>
  <c r="H53" i="31"/>
  <c r="G53" i="31"/>
  <c r="F53" i="31"/>
  <c r="E53" i="31"/>
  <c r="D53" i="31"/>
  <c r="AR9" i="24" l="1"/>
  <c r="AR40" i="24" s="1"/>
  <c r="AR7" i="24"/>
  <c r="AR8" i="24" s="1"/>
  <c r="E47" i="31" l="1"/>
  <c r="E46" i="31"/>
  <c r="E45" i="31"/>
  <c r="E44" i="31"/>
  <c r="H47" i="31"/>
  <c r="H46" i="31"/>
  <c r="H45" i="31"/>
  <c r="H44" i="31"/>
  <c r="K47" i="31"/>
  <c r="K46" i="31"/>
  <c r="K45" i="31"/>
  <c r="K44" i="31"/>
  <c r="K43" i="31"/>
  <c r="H43" i="31"/>
  <c r="E43" i="31"/>
  <c r="F28" i="32"/>
  <c r="E28" i="32"/>
  <c r="G27" i="32"/>
  <c r="H27" i="32" s="1"/>
  <c r="G26" i="32"/>
  <c r="F26" i="32"/>
  <c r="E26" i="32"/>
  <c r="D26" i="32"/>
  <c r="D28" i="32" s="1"/>
  <c r="G25" i="32"/>
  <c r="F25" i="32"/>
  <c r="H25" i="32" s="1"/>
  <c r="E25" i="32"/>
  <c r="D25" i="32"/>
  <c r="G24" i="32"/>
  <c r="F24" i="32"/>
  <c r="E24" i="32"/>
  <c r="D24" i="32"/>
  <c r="G23" i="32"/>
  <c r="F23" i="32"/>
  <c r="E23" i="32"/>
  <c r="D23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P16" i="32"/>
  <c r="P15" i="32"/>
  <c r="P14" i="32"/>
  <c r="P13" i="32"/>
  <c r="P12" i="32"/>
  <c r="H23" i="32" l="1"/>
  <c r="H24" i="32"/>
  <c r="G28" i="32"/>
  <c r="P17" i="32"/>
  <c r="H26" i="32"/>
  <c r="H28" i="32" s="1"/>
  <c r="D47" i="31" l="1"/>
  <c r="D46" i="31"/>
  <c r="F46" i="31" s="1"/>
  <c r="D45" i="31"/>
  <c r="F45" i="31" s="1"/>
  <c r="D44" i="31"/>
  <c r="D43" i="31"/>
  <c r="F43" i="31" s="1"/>
  <c r="E48" i="31"/>
  <c r="K48" i="31"/>
  <c r="H48" i="31"/>
  <c r="P38" i="31"/>
  <c r="P37" i="31"/>
  <c r="P36" i="31"/>
  <c r="G36" i="31"/>
  <c r="G47" i="31" s="1"/>
  <c r="F36" i="31"/>
  <c r="E36" i="31"/>
  <c r="D36" i="31"/>
  <c r="P35" i="31"/>
  <c r="G35" i="31"/>
  <c r="G46" i="31" s="1"/>
  <c r="I46" i="31" s="1"/>
  <c r="F35" i="31"/>
  <c r="E35" i="31"/>
  <c r="D35" i="31"/>
  <c r="P34" i="31"/>
  <c r="G34" i="31"/>
  <c r="F34" i="31"/>
  <c r="E34" i="31"/>
  <c r="D34" i="31"/>
  <c r="P33" i="31"/>
  <c r="G33" i="31"/>
  <c r="G44" i="31" s="1"/>
  <c r="I44" i="31" s="1"/>
  <c r="F33" i="31"/>
  <c r="E33" i="31"/>
  <c r="D33" i="31"/>
  <c r="P32" i="31"/>
  <c r="G32" i="31"/>
  <c r="G43" i="31" s="1"/>
  <c r="F32" i="31"/>
  <c r="E32" i="31"/>
  <c r="D32" i="31"/>
  <c r="O25" i="31"/>
  <c r="N25" i="31"/>
  <c r="M25" i="31"/>
  <c r="L25" i="31"/>
  <c r="K25" i="31"/>
  <c r="J25" i="31"/>
  <c r="I25" i="31"/>
  <c r="H25" i="31"/>
  <c r="G25" i="31"/>
  <c r="F25" i="31"/>
  <c r="E25" i="31"/>
  <c r="D25" i="31"/>
  <c r="P24" i="31"/>
  <c r="J47" i="31" s="1"/>
  <c r="P23" i="31"/>
  <c r="J46" i="31" s="1"/>
  <c r="L46" i="31" s="1"/>
  <c r="P22" i="31"/>
  <c r="J45" i="31" s="1"/>
  <c r="L45" i="31" s="1"/>
  <c r="P21" i="31"/>
  <c r="J44" i="31" s="1"/>
  <c r="L44" i="31" s="1"/>
  <c r="P20" i="31"/>
  <c r="J43" i="31" s="1"/>
  <c r="AQ37" i="24"/>
  <c r="AQ36" i="24" s="1"/>
  <c r="AQ33" i="24"/>
  <c r="AQ27" i="24"/>
  <c r="AQ24" i="24"/>
  <c r="AQ19" i="24"/>
  <c r="AQ18" i="24"/>
  <c r="AQ14" i="24"/>
  <c r="AQ11" i="24"/>
  <c r="AQ10" i="24" s="1"/>
  <c r="AQ9" i="24" s="1"/>
  <c r="AQ40" i="24" s="1"/>
  <c r="D37" i="31" l="1"/>
  <c r="H33" i="31"/>
  <c r="F37" i="31"/>
  <c r="H35" i="31"/>
  <c r="H34" i="31"/>
  <c r="P25" i="31"/>
  <c r="E37" i="31"/>
  <c r="F44" i="31"/>
  <c r="D48" i="31"/>
  <c r="F48" i="31" s="1"/>
  <c r="H36" i="31"/>
  <c r="G37" i="31"/>
  <c r="H32" i="31"/>
  <c r="I43" i="31"/>
  <c r="J48" i="31"/>
  <c r="L48" i="31" s="1"/>
  <c r="L43" i="31"/>
  <c r="G45" i="31"/>
  <c r="I45" i="31" s="1"/>
  <c r="H37" i="31" l="1"/>
  <c r="G48" i="31"/>
  <c r="I48" i="31" s="1"/>
  <c r="P38" i="25"/>
  <c r="P37" i="25"/>
  <c r="P36" i="25"/>
  <c r="P35" i="25"/>
  <c r="P34" i="25"/>
  <c r="P33" i="25"/>
  <c r="P32" i="25"/>
  <c r="P39" i="27"/>
  <c r="P38" i="27"/>
  <c r="P37" i="27"/>
  <c r="P36" i="27"/>
  <c r="P35" i="27"/>
  <c r="P34" i="27"/>
  <c r="P33" i="27"/>
  <c r="K48" i="29"/>
  <c r="K47" i="29"/>
  <c r="K46" i="29"/>
  <c r="K45" i="29"/>
  <c r="H48" i="29"/>
  <c r="H47" i="29"/>
  <c r="H46" i="29"/>
  <c r="H45" i="29"/>
  <c r="E48" i="29"/>
  <c r="E47" i="29"/>
  <c r="E46" i="29"/>
  <c r="E45" i="29"/>
  <c r="K44" i="29"/>
  <c r="H44" i="29"/>
  <c r="E44" i="29"/>
  <c r="F28" i="30"/>
  <c r="E28" i="30"/>
  <c r="D28" i="30"/>
  <c r="H27" i="30"/>
  <c r="H28" i="30" s="1"/>
  <c r="G27" i="30"/>
  <c r="G28" i="30" s="1"/>
  <c r="G23" i="30"/>
  <c r="O17" i="30"/>
  <c r="N17" i="30"/>
  <c r="M17" i="30"/>
  <c r="P16" i="30"/>
  <c r="L17" i="30"/>
  <c r="K17" i="30"/>
  <c r="J17" i="30"/>
  <c r="I17" i="30"/>
  <c r="H17" i="30"/>
  <c r="G17" i="30"/>
  <c r="F17" i="30"/>
  <c r="E17" i="30"/>
  <c r="D17" i="30"/>
  <c r="G26" i="30"/>
  <c r="F26" i="30"/>
  <c r="E26" i="30"/>
  <c r="D26" i="30"/>
  <c r="G25" i="30"/>
  <c r="F25" i="30"/>
  <c r="E25" i="30"/>
  <c r="D25" i="30"/>
  <c r="G24" i="30"/>
  <c r="F24" i="30"/>
  <c r="E24" i="30"/>
  <c r="D24" i="30"/>
  <c r="F23" i="30"/>
  <c r="E23" i="30"/>
  <c r="D23" i="30"/>
  <c r="P15" i="30"/>
  <c r="P14" i="30"/>
  <c r="P13" i="30"/>
  <c r="P12" i="30"/>
  <c r="H24" i="30" l="1"/>
  <c r="H25" i="30"/>
  <c r="H26" i="30"/>
  <c r="P17" i="30"/>
  <c r="H23" i="30"/>
  <c r="D48" i="29" l="1"/>
  <c r="D47" i="29"/>
  <c r="F47" i="29" s="1"/>
  <c r="D46" i="29"/>
  <c r="F46" i="29" s="1"/>
  <c r="D45" i="29"/>
  <c r="F45" i="29" s="1"/>
  <c r="D44" i="29"/>
  <c r="K49" i="29"/>
  <c r="G33" i="29"/>
  <c r="G44" i="29" s="1"/>
  <c r="H49" i="29"/>
  <c r="E49" i="29"/>
  <c r="P39" i="29"/>
  <c r="P38" i="29"/>
  <c r="P37" i="29"/>
  <c r="G37" i="29"/>
  <c r="G48" i="29" s="1"/>
  <c r="F37" i="29"/>
  <c r="E37" i="29"/>
  <c r="D37" i="29"/>
  <c r="P36" i="29"/>
  <c r="G36" i="29"/>
  <c r="F36" i="29"/>
  <c r="E36" i="29"/>
  <c r="D36" i="29"/>
  <c r="P35" i="29"/>
  <c r="G35" i="29"/>
  <c r="G46" i="29" s="1"/>
  <c r="F35" i="29"/>
  <c r="E35" i="29"/>
  <c r="D35" i="29"/>
  <c r="P34" i="29"/>
  <c r="G34" i="29"/>
  <c r="G45" i="29" s="1"/>
  <c r="F34" i="29"/>
  <c r="E34" i="29"/>
  <c r="D34" i="29"/>
  <c r="P33" i="29"/>
  <c r="F33" i="29"/>
  <c r="E33" i="29"/>
  <c r="D33" i="29"/>
  <c r="O26" i="29"/>
  <c r="N26" i="29"/>
  <c r="M26" i="29"/>
  <c r="L26" i="29"/>
  <c r="K26" i="29"/>
  <c r="J26" i="29"/>
  <c r="I26" i="29"/>
  <c r="H26" i="29"/>
  <c r="G26" i="29"/>
  <c r="F26" i="29"/>
  <c r="E26" i="29"/>
  <c r="D26" i="29"/>
  <c r="P25" i="29"/>
  <c r="J48" i="29" s="1"/>
  <c r="P24" i="29"/>
  <c r="J47" i="29" s="1"/>
  <c r="L47" i="29" s="1"/>
  <c r="P23" i="29"/>
  <c r="J46" i="29" s="1"/>
  <c r="L46" i="29" s="1"/>
  <c r="P22" i="29"/>
  <c r="J45" i="29" s="1"/>
  <c r="L45" i="29" s="1"/>
  <c r="P21" i="29"/>
  <c r="J44" i="29" s="1"/>
  <c r="H59" i="27"/>
  <c r="G59" i="27"/>
  <c r="E59" i="27"/>
  <c r="F59" i="27" s="1"/>
  <c r="D59" i="27"/>
  <c r="I59" i="27"/>
  <c r="I58" i="27"/>
  <c r="I57" i="27"/>
  <c r="I56" i="27"/>
  <c r="I55" i="27"/>
  <c r="F58" i="27"/>
  <c r="F57" i="27"/>
  <c r="F56" i="27"/>
  <c r="F55" i="27"/>
  <c r="H35" i="29" l="1"/>
  <c r="E38" i="29"/>
  <c r="P26" i="29"/>
  <c r="F38" i="29"/>
  <c r="H36" i="29"/>
  <c r="D38" i="29"/>
  <c r="G47" i="29"/>
  <c r="G49" i="29" s="1"/>
  <c r="I49" i="29" s="1"/>
  <c r="J49" i="29"/>
  <c r="L49" i="29" s="1"/>
  <c r="I45" i="29"/>
  <c r="I46" i="29"/>
  <c r="I47" i="29"/>
  <c r="L44" i="29"/>
  <c r="G38" i="29"/>
  <c r="H33" i="29"/>
  <c r="D49" i="29"/>
  <c r="F49" i="29" s="1"/>
  <c r="H37" i="29"/>
  <c r="I44" i="29"/>
  <c r="F44" i="29"/>
  <c r="H34" i="29"/>
  <c r="AP37" i="24"/>
  <c r="AP36" i="24" s="1"/>
  <c r="AP33" i="24"/>
  <c r="AP27" i="24"/>
  <c r="AP24" i="24"/>
  <c r="AP19" i="24"/>
  <c r="AP18" i="24" s="1"/>
  <c r="AP14" i="24"/>
  <c r="AP11" i="24"/>
  <c r="AP10" i="24" s="1"/>
  <c r="H38" i="29" l="1"/>
  <c r="AP9" i="24"/>
  <c r="AP40" i="24" s="1"/>
  <c r="E47" i="27" l="1"/>
  <c r="E46" i="27"/>
  <c r="E45" i="27"/>
  <c r="E44" i="27"/>
  <c r="D48" i="27"/>
  <c r="D47" i="27"/>
  <c r="D46" i="27"/>
  <c r="D45" i="27"/>
  <c r="D44" i="27"/>
  <c r="H47" i="27"/>
  <c r="H46" i="27"/>
  <c r="H45" i="27"/>
  <c r="H44" i="27"/>
  <c r="F26" i="28" l="1"/>
  <c r="G25" i="28"/>
  <c r="F25" i="28"/>
  <c r="E25" i="28"/>
  <c r="D25" i="28"/>
  <c r="G24" i="28"/>
  <c r="F24" i="28"/>
  <c r="E24" i="28"/>
  <c r="D24" i="28"/>
  <c r="G23" i="28"/>
  <c r="F23" i="28"/>
  <c r="E23" i="28"/>
  <c r="D23" i="28"/>
  <c r="G22" i="28"/>
  <c r="F22" i="28"/>
  <c r="E22" i="28"/>
  <c r="E26" i="28" s="1"/>
  <c r="D22" i="28"/>
  <c r="D26" i="28" s="1"/>
  <c r="O16" i="28"/>
  <c r="N16" i="28"/>
  <c r="M16" i="28"/>
  <c r="L16" i="28"/>
  <c r="K16" i="28"/>
  <c r="J16" i="28"/>
  <c r="I16" i="28"/>
  <c r="H16" i="28"/>
  <c r="G16" i="28"/>
  <c r="F16" i="28"/>
  <c r="E16" i="28"/>
  <c r="D16" i="28"/>
  <c r="P15" i="28"/>
  <c r="P14" i="28"/>
  <c r="P13" i="28"/>
  <c r="P12" i="28"/>
  <c r="F48" i="27"/>
  <c r="F47" i="27"/>
  <c r="G37" i="27"/>
  <c r="F37" i="27"/>
  <c r="E37" i="27"/>
  <c r="D37" i="27"/>
  <c r="G36" i="27"/>
  <c r="F36" i="27"/>
  <c r="E36" i="27"/>
  <c r="D36" i="27"/>
  <c r="G35" i="27"/>
  <c r="F35" i="27"/>
  <c r="E35" i="27"/>
  <c r="D35" i="27"/>
  <c r="G34" i="27"/>
  <c r="F34" i="27"/>
  <c r="E34" i="27"/>
  <c r="D34" i="27"/>
  <c r="G33" i="27"/>
  <c r="F33" i="27"/>
  <c r="E33" i="27"/>
  <c r="D33" i="27"/>
  <c r="O26" i="27"/>
  <c r="N26" i="27"/>
  <c r="M26" i="27"/>
  <c r="L26" i="27"/>
  <c r="K26" i="27"/>
  <c r="J26" i="27"/>
  <c r="I26" i="27"/>
  <c r="H26" i="27"/>
  <c r="G26" i="27"/>
  <c r="F26" i="27"/>
  <c r="E26" i="27"/>
  <c r="D26" i="27"/>
  <c r="P25" i="27"/>
  <c r="G48" i="27" s="1"/>
  <c r="I48" i="27" s="1"/>
  <c r="P24" i="27"/>
  <c r="G47" i="27" s="1"/>
  <c r="P23" i="27"/>
  <c r="G46" i="27" s="1"/>
  <c r="I46" i="27" s="1"/>
  <c r="P22" i="27"/>
  <c r="G45" i="27" s="1"/>
  <c r="I45" i="27" s="1"/>
  <c r="P21" i="27"/>
  <c r="G44" i="27" s="1"/>
  <c r="G26" i="28" l="1"/>
  <c r="H22" i="28"/>
  <c r="H23" i="28"/>
  <c r="H26" i="28" s="1"/>
  <c r="P16" i="28"/>
  <c r="H24" i="28"/>
  <c r="H25" i="28"/>
  <c r="D49" i="27"/>
  <c r="E49" i="27"/>
  <c r="D38" i="27"/>
  <c r="I47" i="27"/>
  <c r="F45" i="27"/>
  <c r="H49" i="27"/>
  <c r="F38" i="27"/>
  <c r="F46" i="27"/>
  <c r="G38" i="27"/>
  <c r="E38" i="27"/>
  <c r="H35" i="27"/>
  <c r="H36" i="27"/>
  <c r="P26" i="27"/>
  <c r="H37" i="27"/>
  <c r="H34" i="27"/>
  <c r="G49" i="27"/>
  <c r="H33" i="27"/>
  <c r="F44" i="27"/>
  <c r="I44" i="27"/>
  <c r="AO33" i="24"/>
  <c r="AO37" i="24"/>
  <c r="AO36" i="24" s="1"/>
  <c r="AO27" i="24"/>
  <c r="AO24" i="24"/>
  <c r="AO19" i="24"/>
  <c r="AO18" i="24" s="1"/>
  <c r="AO14" i="24"/>
  <c r="AO11" i="24"/>
  <c r="AO10" i="24" s="1"/>
  <c r="D59" i="21"/>
  <c r="I49" i="27" l="1"/>
  <c r="H38" i="27"/>
  <c r="F49" i="27"/>
  <c r="AO9" i="24"/>
  <c r="AO40" i="24" s="1"/>
  <c r="K46" i="25" l="1"/>
  <c r="K45" i="25"/>
  <c r="K44" i="25"/>
  <c r="K43" i="25"/>
  <c r="H46" i="25"/>
  <c r="H45" i="25"/>
  <c r="H44" i="25"/>
  <c r="H43" i="25"/>
  <c r="E46" i="25"/>
  <c r="E45" i="25"/>
  <c r="E44" i="25"/>
  <c r="E43" i="25"/>
  <c r="G25" i="26" l="1"/>
  <c r="F25" i="26"/>
  <c r="E25" i="26"/>
  <c r="D25" i="26"/>
  <c r="G24" i="26"/>
  <c r="F24" i="26"/>
  <c r="E24" i="26"/>
  <c r="D24" i="26"/>
  <c r="H24" i="26" s="1"/>
  <c r="G23" i="26"/>
  <c r="F23" i="26"/>
  <c r="E23" i="26"/>
  <c r="D23" i="26"/>
  <c r="G22" i="26"/>
  <c r="G26" i="26" s="1"/>
  <c r="F22" i="26"/>
  <c r="F26" i="26" s="1"/>
  <c r="E22" i="26"/>
  <c r="E26" i="26" s="1"/>
  <c r="D22" i="26"/>
  <c r="D26" i="26" s="1"/>
  <c r="O16" i="26"/>
  <c r="N16" i="26"/>
  <c r="M16" i="26"/>
  <c r="L16" i="26"/>
  <c r="K16" i="26"/>
  <c r="J16" i="26"/>
  <c r="I16" i="26"/>
  <c r="H16" i="26"/>
  <c r="G16" i="26"/>
  <c r="F16" i="26"/>
  <c r="P16" i="26" s="1"/>
  <c r="E16" i="26"/>
  <c r="D16" i="26"/>
  <c r="P15" i="26"/>
  <c r="P14" i="26"/>
  <c r="P13" i="26"/>
  <c r="P12" i="26"/>
  <c r="H25" i="26" l="1"/>
  <c r="H23" i="26"/>
  <c r="H22" i="26"/>
  <c r="H26" i="26" s="1"/>
  <c r="D47" i="25" l="1"/>
  <c r="D46" i="25"/>
  <c r="F46" i="25" s="1"/>
  <c r="D45" i="25"/>
  <c r="F45" i="25" s="1"/>
  <c r="D44" i="25"/>
  <c r="F44" i="25" s="1"/>
  <c r="D43" i="25"/>
  <c r="K58" i="25"/>
  <c r="J58" i="25"/>
  <c r="H58" i="25"/>
  <c r="G58" i="25"/>
  <c r="E58" i="25"/>
  <c r="D58" i="25"/>
  <c r="F58" i="25" s="1"/>
  <c r="L57" i="25"/>
  <c r="I57" i="25"/>
  <c r="F57" i="25"/>
  <c r="L56" i="25"/>
  <c r="I56" i="25"/>
  <c r="F56" i="25"/>
  <c r="L55" i="25"/>
  <c r="I55" i="25"/>
  <c r="F55" i="25"/>
  <c r="L54" i="25"/>
  <c r="I54" i="25"/>
  <c r="F54" i="25"/>
  <c r="F47" i="25"/>
  <c r="E48" i="25"/>
  <c r="K48" i="25"/>
  <c r="H48" i="25"/>
  <c r="F43" i="25"/>
  <c r="G36" i="25"/>
  <c r="F36" i="25"/>
  <c r="G47" i="25" s="1"/>
  <c r="I47" i="25" s="1"/>
  <c r="E36" i="25"/>
  <c r="D36" i="25"/>
  <c r="G35" i="25"/>
  <c r="F35" i="25"/>
  <c r="G46" i="25" s="1"/>
  <c r="I46" i="25" s="1"/>
  <c r="E35" i="25"/>
  <c r="D35" i="25"/>
  <c r="G34" i="25"/>
  <c r="F34" i="25"/>
  <c r="G45" i="25" s="1"/>
  <c r="I45" i="25" s="1"/>
  <c r="E34" i="25"/>
  <c r="D34" i="25"/>
  <c r="G33" i="25"/>
  <c r="F33" i="25"/>
  <c r="G44" i="25" s="1"/>
  <c r="I44" i="25" s="1"/>
  <c r="E33" i="25"/>
  <c r="D33" i="25"/>
  <c r="G32" i="25"/>
  <c r="F32" i="25"/>
  <c r="G43" i="25" s="1"/>
  <c r="E32" i="25"/>
  <c r="D32" i="25"/>
  <c r="O25" i="25"/>
  <c r="N25" i="25"/>
  <c r="M25" i="25"/>
  <c r="L25" i="25"/>
  <c r="K25" i="25"/>
  <c r="J25" i="25"/>
  <c r="I25" i="25"/>
  <c r="H25" i="25"/>
  <c r="G25" i="25"/>
  <c r="F25" i="25"/>
  <c r="E25" i="25"/>
  <c r="D25" i="25"/>
  <c r="P24" i="25"/>
  <c r="J47" i="25" s="1"/>
  <c r="L47" i="25" s="1"/>
  <c r="P23" i="25"/>
  <c r="J46" i="25" s="1"/>
  <c r="L46" i="25" s="1"/>
  <c r="P22" i="25"/>
  <c r="J45" i="25" s="1"/>
  <c r="L45" i="25" s="1"/>
  <c r="P21" i="25"/>
  <c r="J44" i="25" s="1"/>
  <c r="L44" i="25" s="1"/>
  <c r="P20" i="25"/>
  <c r="J43" i="25" s="1"/>
  <c r="I58" i="25" l="1"/>
  <c r="G48" i="25"/>
  <c r="H35" i="25"/>
  <c r="D37" i="25"/>
  <c r="P25" i="25"/>
  <c r="J48" i="25"/>
  <c r="G37" i="25"/>
  <c r="E37" i="25"/>
  <c r="L58" i="25"/>
  <c r="L48" i="25"/>
  <c r="I48" i="25"/>
  <c r="H36" i="25"/>
  <c r="H32" i="25"/>
  <c r="H34" i="25"/>
  <c r="I43" i="25"/>
  <c r="H33" i="25"/>
  <c r="H37" i="25" s="1"/>
  <c r="L43" i="25"/>
  <c r="D48" i="25"/>
  <c r="F48" i="25" s="1"/>
  <c r="F37" i="25"/>
  <c r="AN37" i="24" l="1"/>
  <c r="AN36" i="24" s="1"/>
  <c r="AM37" i="24"/>
  <c r="AM36" i="24" s="1"/>
  <c r="AL37" i="24"/>
  <c r="AL36" i="24" s="1"/>
  <c r="AK37" i="24"/>
  <c r="AK36" i="24" s="1"/>
  <c r="AJ37" i="24"/>
  <c r="AJ36" i="24" s="1"/>
  <c r="AI37" i="24"/>
  <c r="AI36" i="24" s="1"/>
  <c r="AH37" i="24"/>
  <c r="AH36" i="24" s="1"/>
  <c r="AG37" i="24"/>
  <c r="AG36" i="24" s="1"/>
  <c r="AF37" i="24"/>
  <c r="AF36" i="24" s="1"/>
  <c r="AE37" i="24"/>
  <c r="AE36" i="24" s="1"/>
  <c r="AD37" i="24"/>
  <c r="AD36" i="24" s="1"/>
  <c r="AC37" i="24"/>
  <c r="AC36" i="24" s="1"/>
  <c r="AB37" i="24"/>
  <c r="AB36" i="24" s="1"/>
  <c r="AA37" i="24"/>
  <c r="AA36" i="24" s="1"/>
  <c r="Z37" i="24"/>
  <c r="Z36" i="24" s="1"/>
  <c r="Y37" i="24"/>
  <c r="Y36" i="24" s="1"/>
  <c r="X37" i="24"/>
  <c r="X36" i="24" s="1"/>
  <c r="W37" i="24"/>
  <c r="W36" i="24" s="1"/>
  <c r="V37" i="24"/>
  <c r="V36" i="24" s="1"/>
  <c r="U37" i="24"/>
  <c r="U36" i="24" s="1"/>
  <c r="T37" i="24"/>
  <c r="T36" i="24" s="1"/>
  <c r="S37" i="24"/>
  <c r="R37" i="24"/>
  <c r="R36" i="24" s="1"/>
  <c r="Q37" i="24"/>
  <c r="Q36" i="24" s="1"/>
  <c r="P37" i="24"/>
  <c r="P36" i="24" s="1"/>
  <c r="O37" i="24"/>
  <c r="O36" i="24" s="1"/>
  <c r="N37" i="24"/>
  <c r="N36" i="24" s="1"/>
  <c r="M37" i="24"/>
  <c r="M36" i="24" s="1"/>
  <c r="L37" i="24"/>
  <c r="L36" i="24" s="1"/>
  <c r="K37" i="24"/>
  <c r="K36" i="24" s="1"/>
  <c r="J37" i="24"/>
  <c r="J36" i="24" s="1"/>
  <c r="I37" i="24"/>
  <c r="I36" i="24" s="1"/>
  <c r="H37" i="24"/>
  <c r="H36" i="24" s="1"/>
  <c r="G37" i="24"/>
  <c r="G36" i="24" s="1"/>
  <c r="F37" i="24"/>
  <c r="F36" i="24" s="1"/>
  <c r="E37" i="24"/>
  <c r="E36" i="24" s="1"/>
  <c r="S36" i="24"/>
  <c r="AN33" i="24"/>
  <c r="AM33" i="24"/>
  <c r="AL33" i="24"/>
  <c r="AK33" i="24"/>
  <c r="AJ33" i="24"/>
  <c r="AI33" i="24"/>
  <c r="AH33" i="24"/>
  <c r="AG33" i="24"/>
  <c r="AF33" i="24"/>
  <c r="AE33" i="24"/>
  <c r="AD33" i="24"/>
  <c r="AC33" i="24"/>
  <c r="AB33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AN27" i="24"/>
  <c r="AM27" i="24"/>
  <c r="AL27" i="24"/>
  <c r="AK27" i="24"/>
  <c r="AJ27" i="24"/>
  <c r="AI27" i="24"/>
  <c r="AH27" i="24"/>
  <c r="AG27" i="24"/>
  <c r="AF27" i="24"/>
  <c r="AE27" i="24"/>
  <c r="AD27" i="24"/>
  <c r="AC27" i="24"/>
  <c r="AB27" i="24"/>
  <c r="AA27" i="24"/>
  <c r="Z27" i="24"/>
  <c r="Y27" i="24"/>
  <c r="X27" i="24"/>
  <c r="W27" i="24"/>
  <c r="V27" i="24"/>
  <c r="U27" i="24"/>
  <c r="T27" i="24"/>
  <c r="S27" i="24"/>
  <c r="R27" i="24"/>
  <c r="Q27" i="24"/>
  <c r="P27" i="24"/>
  <c r="O27" i="24"/>
  <c r="N27" i="24"/>
  <c r="M27" i="24"/>
  <c r="L27" i="24"/>
  <c r="K27" i="24"/>
  <c r="J27" i="24"/>
  <c r="I27" i="24"/>
  <c r="H27" i="24"/>
  <c r="G27" i="24"/>
  <c r="F27" i="24"/>
  <c r="E27" i="24"/>
  <c r="AN24" i="24"/>
  <c r="AN18" i="24" s="1"/>
  <c r="AM24" i="24"/>
  <c r="AL24" i="24"/>
  <c r="AK24" i="24"/>
  <c r="AJ24" i="24"/>
  <c r="AI24" i="24"/>
  <c r="AI18" i="24" s="1"/>
  <c r="AH24" i="24"/>
  <c r="AG24" i="24"/>
  <c r="AF24" i="24"/>
  <c r="AE24" i="24"/>
  <c r="AD24" i="24"/>
  <c r="AC24" i="24"/>
  <c r="AB24" i="24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M24" i="24"/>
  <c r="L24" i="24"/>
  <c r="K24" i="24"/>
  <c r="J24" i="24"/>
  <c r="J18" i="24" s="1"/>
  <c r="I24" i="24"/>
  <c r="H24" i="24"/>
  <c r="G24" i="24"/>
  <c r="F24" i="24"/>
  <c r="E24" i="24"/>
  <c r="AN19" i="24"/>
  <c r="AM19" i="24"/>
  <c r="AM18" i="24" s="1"/>
  <c r="AL19" i="24"/>
  <c r="AL18" i="24" s="1"/>
  <c r="AK19" i="24"/>
  <c r="AJ19" i="24"/>
  <c r="AI19" i="24"/>
  <c r="AH19" i="24"/>
  <c r="AG19" i="24"/>
  <c r="AF19" i="24"/>
  <c r="AE19" i="24"/>
  <c r="AE18" i="24" s="1"/>
  <c r="AD19" i="24"/>
  <c r="AD18" i="24" s="1"/>
  <c r="AC19" i="24"/>
  <c r="AC18" i="24" s="1"/>
  <c r="AB19" i="24"/>
  <c r="AA19" i="24"/>
  <c r="Z19" i="24"/>
  <c r="Y19" i="24"/>
  <c r="X19" i="24"/>
  <c r="W19" i="24"/>
  <c r="W18" i="24" s="1"/>
  <c r="V19" i="24"/>
  <c r="V18" i="24" s="1"/>
  <c r="U19" i="24"/>
  <c r="U18" i="24" s="1"/>
  <c r="T19" i="24"/>
  <c r="T18" i="24" s="1"/>
  <c r="S19" i="24"/>
  <c r="R19" i="24"/>
  <c r="Q19" i="24"/>
  <c r="P19" i="24"/>
  <c r="O19" i="24"/>
  <c r="N19" i="24"/>
  <c r="N18" i="24" s="1"/>
  <c r="M19" i="24"/>
  <c r="M18" i="24" s="1"/>
  <c r="L19" i="24"/>
  <c r="K19" i="24"/>
  <c r="J19" i="24"/>
  <c r="I19" i="24"/>
  <c r="H19" i="24"/>
  <c r="G19" i="24"/>
  <c r="G18" i="24" s="1"/>
  <c r="F19" i="24"/>
  <c r="F18" i="24" s="1"/>
  <c r="E19" i="24"/>
  <c r="E18" i="24" s="1"/>
  <c r="AN14" i="24"/>
  <c r="AM14" i="24"/>
  <c r="AL14" i="24"/>
  <c r="AK14" i="24"/>
  <c r="AJ14" i="24"/>
  <c r="AI14" i="24"/>
  <c r="AH14" i="24"/>
  <c r="AG14" i="24"/>
  <c r="AF14" i="24"/>
  <c r="AE14" i="24"/>
  <c r="AD14" i="24"/>
  <c r="AC14" i="24"/>
  <c r="AB14" i="24"/>
  <c r="AA14" i="24"/>
  <c r="Z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AN11" i="24"/>
  <c r="AN10" i="24" s="1"/>
  <c r="AM11" i="24"/>
  <c r="AL11" i="24"/>
  <c r="AK11" i="24"/>
  <c r="AJ11" i="24"/>
  <c r="AI11" i="24"/>
  <c r="AI10" i="24" s="1"/>
  <c r="AH11" i="24"/>
  <c r="AG11" i="24"/>
  <c r="AG10" i="24" s="1"/>
  <c r="AF11" i="24"/>
  <c r="AE11" i="24"/>
  <c r="AD11" i="24"/>
  <c r="AC11" i="24"/>
  <c r="AB11" i="24"/>
  <c r="AA11" i="24"/>
  <c r="Z11" i="24"/>
  <c r="Z10" i="24" s="1"/>
  <c r="Y11" i="24"/>
  <c r="Y10" i="24" s="1"/>
  <c r="X11" i="24"/>
  <c r="X10" i="24" s="1"/>
  <c r="W11" i="24"/>
  <c r="V11" i="24"/>
  <c r="U11" i="24"/>
  <c r="T11" i="24"/>
  <c r="S11" i="24"/>
  <c r="R11" i="24"/>
  <c r="Q11" i="24"/>
  <c r="Q10" i="24" s="1"/>
  <c r="P11" i="24"/>
  <c r="O11" i="24"/>
  <c r="N11" i="24"/>
  <c r="M11" i="24"/>
  <c r="L11" i="24"/>
  <c r="K11" i="24"/>
  <c r="J11" i="24"/>
  <c r="J10" i="24" s="1"/>
  <c r="I11" i="24"/>
  <c r="I10" i="24" s="1"/>
  <c r="H11" i="24"/>
  <c r="H10" i="24" s="1"/>
  <c r="G11" i="24"/>
  <c r="F11" i="24"/>
  <c r="E11" i="24"/>
  <c r="AU8" i="24"/>
  <c r="E7" i="24"/>
  <c r="E8" i="24" s="1"/>
  <c r="F6" i="24"/>
  <c r="AN9" i="24" l="1"/>
  <c r="AN40" i="24" s="1"/>
  <c r="K10" i="24"/>
  <c r="AA10" i="24"/>
  <c r="J9" i="24"/>
  <c r="J40" i="24" s="1"/>
  <c r="L10" i="24"/>
  <c r="AB10" i="24"/>
  <c r="AC10" i="24"/>
  <c r="AK18" i="24"/>
  <c r="R10" i="24"/>
  <c r="AH10" i="24"/>
  <c r="N10" i="24"/>
  <c r="N9" i="24" s="1"/>
  <c r="N40" i="24" s="1"/>
  <c r="H18" i="24"/>
  <c r="H9" i="24" s="1"/>
  <c r="H40" i="24" s="1"/>
  <c r="X18" i="24"/>
  <c r="X9" i="24" s="1"/>
  <c r="X40" i="24" s="1"/>
  <c r="Y18" i="24"/>
  <c r="Y9" i="24" s="1"/>
  <c r="Y40" i="24" s="1"/>
  <c r="S10" i="24"/>
  <c r="S9" i="24" s="1"/>
  <c r="S40" i="24" s="1"/>
  <c r="I18" i="24"/>
  <c r="I9" i="24" s="1"/>
  <c r="I40" i="24" s="1"/>
  <c r="AD10" i="24"/>
  <c r="AD9" i="24" s="1"/>
  <c r="AD40" i="24" s="1"/>
  <c r="K18" i="24"/>
  <c r="S18" i="24"/>
  <c r="O18" i="24"/>
  <c r="AJ18" i="24"/>
  <c r="P18" i="24"/>
  <c r="Q18" i="24"/>
  <c r="Q9" i="24" s="1"/>
  <c r="Q40" i="24" s="1"/>
  <c r="AG18" i="24"/>
  <c r="AK10" i="24"/>
  <c r="AK9" i="24" s="1"/>
  <c r="AK40" i="24" s="1"/>
  <c r="Z18" i="24"/>
  <c r="Z9" i="24"/>
  <c r="Z40" i="24" s="1"/>
  <c r="AA18" i="24"/>
  <c r="AA9" i="24" s="1"/>
  <c r="AA40" i="24" s="1"/>
  <c r="M10" i="24"/>
  <c r="M9" i="24" s="1"/>
  <c r="M40" i="24" s="1"/>
  <c r="T10" i="24"/>
  <c r="T9" i="24" s="1"/>
  <c r="T40" i="24" s="1"/>
  <c r="P10" i="24"/>
  <c r="E10" i="24"/>
  <c r="L18" i="24"/>
  <c r="L9" i="24" s="1"/>
  <c r="L40" i="24" s="1"/>
  <c r="AB18" i="24"/>
  <c r="AB9" i="24" s="1"/>
  <c r="AB40" i="24" s="1"/>
  <c r="F10" i="24"/>
  <c r="V10" i="24"/>
  <c r="V9" i="24" s="1"/>
  <c r="V40" i="24" s="1"/>
  <c r="AL10" i="24"/>
  <c r="AL9" i="24" s="1"/>
  <c r="AL40" i="24" s="1"/>
  <c r="AF10" i="24"/>
  <c r="U10" i="24"/>
  <c r="AF18" i="24"/>
  <c r="AF9" i="24" s="1"/>
  <c r="AF40" i="24" s="1"/>
  <c r="R18" i="24"/>
  <c r="R9" i="24" s="1"/>
  <c r="R40" i="24" s="1"/>
  <c r="AH18" i="24"/>
  <c r="AH9" i="24" s="1"/>
  <c r="AH40" i="24" s="1"/>
  <c r="U9" i="24"/>
  <c r="U40" i="24" s="1"/>
  <c r="AI9" i="24"/>
  <c r="AI40" i="24" s="1"/>
  <c r="AJ10" i="24"/>
  <c r="G10" i="24"/>
  <c r="G9" i="24" s="1"/>
  <c r="G40" i="24" s="1"/>
  <c r="W10" i="24"/>
  <c r="W9" i="24" s="1"/>
  <c r="W40" i="24" s="1"/>
  <c r="AM10" i="24"/>
  <c r="AM9" i="24" s="1"/>
  <c r="AM40" i="24" s="1"/>
  <c r="E9" i="24"/>
  <c r="E40" i="24" s="1"/>
  <c r="O10" i="24"/>
  <c r="O9" i="24" s="1"/>
  <c r="O40" i="24" s="1"/>
  <c r="AE10" i="24"/>
  <c r="AE9" i="24" s="1"/>
  <c r="AE40" i="24" s="1"/>
  <c r="K9" i="24"/>
  <c r="K40" i="24" s="1"/>
  <c r="AC9" i="24"/>
  <c r="AC40" i="24" s="1"/>
  <c r="P9" i="24"/>
  <c r="P40" i="24" s="1"/>
  <c r="AG9" i="24"/>
  <c r="AG40" i="24" s="1"/>
  <c r="F9" i="24"/>
  <c r="F40" i="24" s="1"/>
  <c r="F7" i="24"/>
  <c r="F8" i="24" s="1"/>
  <c r="G6" i="24"/>
  <c r="AV8" i="24"/>
  <c r="AJ9" i="24" l="1"/>
  <c r="AJ40" i="24" s="1"/>
  <c r="AW8" i="24"/>
  <c r="G7" i="24"/>
  <c r="G8" i="24" s="1"/>
  <c r="H6" i="24"/>
  <c r="AX8" i="24" l="1"/>
  <c r="H7" i="24"/>
  <c r="H8" i="24" s="1"/>
  <c r="I6" i="24"/>
  <c r="I7" i="24" l="1"/>
  <c r="I8" i="24" s="1"/>
  <c r="J6" i="24"/>
  <c r="AY8" i="24"/>
  <c r="AZ8" i="24" l="1"/>
  <c r="J7" i="24"/>
  <c r="J8" i="24" s="1"/>
  <c r="K6" i="24"/>
  <c r="BA8" i="24" l="1"/>
  <c r="K7" i="24"/>
  <c r="K8" i="24" s="1"/>
  <c r="L6" i="24"/>
  <c r="BB8" i="24" l="1"/>
  <c r="L7" i="24"/>
  <c r="L8" i="24" s="1"/>
  <c r="M6" i="24"/>
  <c r="M7" i="24" l="1"/>
  <c r="M8" i="24" s="1"/>
  <c r="N6" i="24"/>
  <c r="N7" i="24" l="1"/>
  <c r="N8" i="24" s="1"/>
  <c r="O6" i="24"/>
  <c r="O7" i="24" l="1"/>
  <c r="O8" i="24" s="1"/>
  <c r="P6" i="24"/>
  <c r="Q6" i="24" l="1"/>
  <c r="P7" i="24"/>
  <c r="P8" i="24" s="1"/>
  <c r="Q7" i="24" l="1"/>
  <c r="Q8" i="24" s="1"/>
  <c r="R6" i="24"/>
  <c r="R7" i="24" l="1"/>
  <c r="R8" i="24" s="1"/>
  <c r="S6" i="24"/>
  <c r="E59" i="21"/>
  <c r="H59" i="21"/>
  <c r="G59" i="21"/>
  <c r="K59" i="21"/>
  <c r="J59" i="21"/>
  <c r="I58" i="21"/>
  <c r="I57" i="21"/>
  <c r="I56" i="21"/>
  <c r="I55" i="21"/>
  <c r="H47" i="21"/>
  <c r="H46" i="21"/>
  <c r="H45" i="21"/>
  <c r="H44" i="21"/>
  <c r="K47" i="21"/>
  <c r="K46" i="21"/>
  <c r="K45" i="21"/>
  <c r="K44" i="21"/>
  <c r="E47" i="21"/>
  <c r="E46" i="21"/>
  <c r="E45" i="21"/>
  <c r="E44" i="21"/>
  <c r="E49" i="21" s="1"/>
  <c r="D48" i="21"/>
  <c r="D47" i="21"/>
  <c r="D46" i="21"/>
  <c r="D45" i="21"/>
  <c r="D44" i="21"/>
  <c r="F33" i="21"/>
  <c r="G44" i="21" s="1"/>
  <c r="K26" i="21"/>
  <c r="I59" i="21" l="1"/>
  <c r="L59" i="21"/>
  <c r="F59" i="21"/>
  <c r="T6" i="24"/>
  <c r="S7" i="24"/>
  <c r="S8" i="24" s="1"/>
  <c r="K49" i="21"/>
  <c r="H49" i="21"/>
  <c r="I44" i="21"/>
  <c r="K16" i="22"/>
  <c r="G25" i="22"/>
  <c r="F25" i="22"/>
  <c r="E25" i="22"/>
  <c r="H25" i="22" s="1"/>
  <c r="D25" i="22"/>
  <c r="G24" i="22"/>
  <c r="F24" i="22"/>
  <c r="E24" i="22"/>
  <c r="D24" i="22"/>
  <c r="H24" i="22" s="1"/>
  <c r="G23" i="22"/>
  <c r="F23" i="22"/>
  <c r="E23" i="22"/>
  <c r="D23" i="22"/>
  <c r="H23" i="22" s="1"/>
  <c r="H22" i="22"/>
  <c r="G22" i="22"/>
  <c r="G26" i="22" s="1"/>
  <c r="F22" i="22"/>
  <c r="F26" i="22" s="1"/>
  <c r="E22" i="22"/>
  <c r="E26" i="22" s="1"/>
  <c r="D22" i="22"/>
  <c r="D26" i="22" s="1"/>
  <c r="O16" i="22"/>
  <c r="N16" i="22"/>
  <c r="M16" i="22"/>
  <c r="L16" i="22"/>
  <c r="J16" i="22"/>
  <c r="I16" i="22"/>
  <c r="H16" i="22"/>
  <c r="G16" i="22"/>
  <c r="F16" i="22"/>
  <c r="E16" i="22"/>
  <c r="D16" i="22"/>
  <c r="P16" i="22" s="1"/>
  <c r="P15" i="22"/>
  <c r="P14" i="22"/>
  <c r="P13" i="22"/>
  <c r="P12" i="22"/>
  <c r="L58" i="21"/>
  <c r="F58" i="21"/>
  <c r="L57" i="21"/>
  <c r="F57" i="21"/>
  <c r="L56" i="21"/>
  <c r="F56" i="21"/>
  <c r="L55" i="21"/>
  <c r="F55" i="21"/>
  <c r="L54" i="21"/>
  <c r="K54" i="21"/>
  <c r="J54" i="21"/>
  <c r="F54" i="21"/>
  <c r="E54" i="21"/>
  <c r="D54" i="21"/>
  <c r="F48" i="21"/>
  <c r="F47" i="21"/>
  <c r="F46" i="21"/>
  <c r="F45" i="21"/>
  <c r="F44" i="21"/>
  <c r="P38" i="21"/>
  <c r="G37" i="21"/>
  <c r="F37" i="21"/>
  <c r="G48" i="21" s="1"/>
  <c r="I48" i="21" s="1"/>
  <c r="E37" i="21"/>
  <c r="D37" i="21"/>
  <c r="P36" i="21"/>
  <c r="G36" i="21"/>
  <c r="F36" i="21"/>
  <c r="G47" i="21" s="1"/>
  <c r="I47" i="21" s="1"/>
  <c r="E36" i="21"/>
  <c r="D36" i="21"/>
  <c r="P35" i="21"/>
  <c r="G35" i="21"/>
  <c r="F35" i="21"/>
  <c r="G46" i="21" s="1"/>
  <c r="I46" i="21" s="1"/>
  <c r="E35" i="21"/>
  <c r="D35" i="21"/>
  <c r="P34" i="21"/>
  <c r="G34" i="21"/>
  <c r="F34" i="21"/>
  <c r="G45" i="21" s="1"/>
  <c r="I45" i="21" s="1"/>
  <c r="E34" i="21"/>
  <c r="D34" i="21"/>
  <c r="H34" i="21" s="1"/>
  <c r="P33" i="21"/>
  <c r="G33" i="21"/>
  <c r="E33" i="21"/>
  <c r="D33" i="21"/>
  <c r="H33" i="21" s="1"/>
  <c r="O26" i="21"/>
  <c r="N26" i="21"/>
  <c r="M26" i="21"/>
  <c r="L26" i="21"/>
  <c r="J26" i="21"/>
  <c r="I26" i="21"/>
  <c r="H26" i="21"/>
  <c r="G26" i="21"/>
  <c r="F26" i="21"/>
  <c r="E26" i="21"/>
  <c r="D26" i="21"/>
  <c r="P25" i="21"/>
  <c r="P24" i="21"/>
  <c r="P23" i="21"/>
  <c r="P22" i="21"/>
  <c r="P21" i="21"/>
  <c r="J44" i="21" s="1"/>
  <c r="E44" i="19"/>
  <c r="E49" i="19" s="1"/>
  <c r="H47" i="19"/>
  <c r="H46" i="19"/>
  <c r="H45" i="19"/>
  <c r="H44" i="19"/>
  <c r="E47" i="19"/>
  <c r="E46" i="19"/>
  <c r="E45" i="19"/>
  <c r="G25" i="20"/>
  <c r="F25" i="20"/>
  <c r="E25" i="20"/>
  <c r="D25" i="20"/>
  <c r="G24" i="20"/>
  <c r="F24" i="20"/>
  <c r="E24" i="20"/>
  <c r="D24" i="20"/>
  <c r="H24" i="20" s="1"/>
  <c r="G23" i="20"/>
  <c r="F23" i="20"/>
  <c r="H23" i="20" s="1"/>
  <c r="E23" i="20"/>
  <c r="D23" i="20"/>
  <c r="G22" i="20"/>
  <c r="G26" i="20" s="1"/>
  <c r="F22" i="20"/>
  <c r="E22" i="20"/>
  <c r="E26" i="20" s="1"/>
  <c r="D22" i="20"/>
  <c r="D26" i="20" s="1"/>
  <c r="O16" i="20"/>
  <c r="N16" i="20"/>
  <c r="M16" i="20"/>
  <c r="L16" i="20"/>
  <c r="K16" i="20"/>
  <c r="J16" i="20"/>
  <c r="I16" i="20"/>
  <c r="H16" i="20"/>
  <c r="G16" i="20"/>
  <c r="F16" i="20"/>
  <c r="P16" i="20" s="1"/>
  <c r="E16" i="20"/>
  <c r="D16" i="20"/>
  <c r="P15" i="20"/>
  <c r="P14" i="20"/>
  <c r="P13" i="20"/>
  <c r="P12" i="20"/>
  <c r="D48" i="19"/>
  <c r="D47" i="19"/>
  <c r="D46" i="19"/>
  <c r="D45" i="19"/>
  <c r="D44" i="19"/>
  <c r="D49" i="19" s="1"/>
  <c r="F49" i="19" s="1"/>
  <c r="U6" i="24" l="1"/>
  <c r="T7" i="24"/>
  <c r="T8" i="24" s="1"/>
  <c r="H35" i="21"/>
  <c r="D38" i="21"/>
  <c r="J47" i="21"/>
  <c r="L47" i="21" s="1"/>
  <c r="G38" i="21"/>
  <c r="H36" i="21"/>
  <c r="J48" i="21"/>
  <c r="L48" i="21" s="1"/>
  <c r="P26" i="21"/>
  <c r="J45" i="21"/>
  <c r="G49" i="21"/>
  <c r="I49" i="21" s="1"/>
  <c r="J46" i="21"/>
  <c r="L46" i="21" s="1"/>
  <c r="F38" i="21"/>
  <c r="H37" i="21"/>
  <c r="H38" i="21" s="1"/>
  <c r="H26" i="22"/>
  <c r="L44" i="21"/>
  <c r="E38" i="21"/>
  <c r="D49" i="21"/>
  <c r="F49" i="21" s="1"/>
  <c r="H25" i="20"/>
  <c r="F26" i="20"/>
  <c r="H22" i="20"/>
  <c r="V6" i="24" l="1"/>
  <c r="U7" i="24"/>
  <c r="U8" i="24" s="1"/>
  <c r="J49" i="21"/>
  <c r="L49" i="21" s="1"/>
  <c r="L45" i="21"/>
  <c r="H26" i="20"/>
  <c r="V7" i="24" l="1"/>
  <c r="V8" i="24" s="1"/>
  <c r="W6" i="24"/>
  <c r="H59" i="19"/>
  <c r="G59" i="19"/>
  <c r="E59" i="19"/>
  <c r="D59" i="19"/>
  <c r="F59" i="19" s="1"/>
  <c r="I58" i="19"/>
  <c r="F58" i="19"/>
  <c r="I57" i="19"/>
  <c r="F57" i="19"/>
  <c r="I56" i="19"/>
  <c r="F56" i="19"/>
  <c r="I55" i="19"/>
  <c r="F55" i="19"/>
  <c r="I54" i="19"/>
  <c r="H54" i="19"/>
  <c r="G54" i="19"/>
  <c r="F54" i="19"/>
  <c r="E54" i="19"/>
  <c r="D54" i="19"/>
  <c r="H49" i="19"/>
  <c r="F48" i="19"/>
  <c r="F47" i="19"/>
  <c r="F46" i="19"/>
  <c r="F45" i="19"/>
  <c r="P38" i="19"/>
  <c r="G37" i="19"/>
  <c r="F37" i="19"/>
  <c r="E37" i="19"/>
  <c r="D37" i="19"/>
  <c r="P36" i="19"/>
  <c r="G36" i="19"/>
  <c r="F36" i="19"/>
  <c r="F38" i="19" s="1"/>
  <c r="E36" i="19"/>
  <c r="D36" i="19"/>
  <c r="P35" i="19"/>
  <c r="G35" i="19"/>
  <c r="F35" i="19"/>
  <c r="E35" i="19"/>
  <c r="D35" i="19"/>
  <c r="P34" i="19"/>
  <c r="G34" i="19"/>
  <c r="F34" i="19"/>
  <c r="E34" i="19"/>
  <c r="D34" i="19"/>
  <c r="H34" i="19" s="1"/>
  <c r="P33" i="19"/>
  <c r="G33" i="19"/>
  <c r="F33" i="19"/>
  <c r="E33" i="19"/>
  <c r="E38" i="19" s="1"/>
  <c r="D33" i="19"/>
  <c r="O26" i="19"/>
  <c r="N26" i="19"/>
  <c r="M26" i="19"/>
  <c r="L26" i="19"/>
  <c r="K26" i="19"/>
  <c r="J26" i="19"/>
  <c r="I26" i="19"/>
  <c r="H26" i="19"/>
  <c r="G26" i="19"/>
  <c r="F26" i="19"/>
  <c r="E26" i="19"/>
  <c r="D26" i="19"/>
  <c r="P25" i="19"/>
  <c r="G48" i="19" s="1"/>
  <c r="P24" i="19"/>
  <c r="G47" i="19" s="1"/>
  <c r="I47" i="19" s="1"/>
  <c r="P23" i="19"/>
  <c r="G46" i="19" s="1"/>
  <c r="P22" i="19"/>
  <c r="G45" i="19" s="1"/>
  <c r="P21" i="19"/>
  <c r="G44" i="19" s="1"/>
  <c r="D47" i="17"/>
  <c r="D46" i="17"/>
  <c r="D45" i="17"/>
  <c r="D44" i="17"/>
  <c r="D43" i="17"/>
  <c r="W7" i="24" l="1"/>
  <c r="W8" i="24" s="1"/>
  <c r="X6" i="24"/>
  <c r="I45" i="19"/>
  <c r="G38" i="19"/>
  <c r="I48" i="19"/>
  <c r="I59" i="19"/>
  <c r="I46" i="19"/>
  <c r="D38" i="19"/>
  <c r="H35" i="19"/>
  <c r="H33" i="19"/>
  <c r="H37" i="19"/>
  <c r="P26" i="19"/>
  <c r="F44" i="19"/>
  <c r="H36" i="19"/>
  <c r="K46" i="17"/>
  <c r="K45" i="17"/>
  <c r="K44" i="17"/>
  <c r="K43" i="17"/>
  <c r="H46" i="17"/>
  <c r="H45" i="17"/>
  <c r="H44" i="17"/>
  <c r="H43" i="17"/>
  <c r="E46" i="17"/>
  <c r="E45" i="17"/>
  <c r="E44" i="17"/>
  <c r="E43" i="17"/>
  <c r="F22" i="18"/>
  <c r="E22" i="18"/>
  <c r="X7" i="24" l="1"/>
  <c r="X8" i="24" s="1"/>
  <c r="Y6" i="24"/>
  <c r="H38" i="19"/>
  <c r="G49" i="19"/>
  <c r="I49" i="19" s="1"/>
  <c r="I44" i="19"/>
  <c r="F26" i="18"/>
  <c r="G25" i="18"/>
  <c r="F25" i="18"/>
  <c r="E25" i="18"/>
  <c r="D25" i="18"/>
  <c r="H25" i="18" s="1"/>
  <c r="G24" i="18"/>
  <c r="F24" i="18"/>
  <c r="E24" i="18"/>
  <c r="D24" i="18"/>
  <c r="H24" i="18" s="1"/>
  <c r="H23" i="18"/>
  <c r="G23" i="18"/>
  <c r="F23" i="18"/>
  <c r="E23" i="18"/>
  <c r="D23" i="18"/>
  <c r="G22" i="18"/>
  <c r="G26" i="18" s="1"/>
  <c r="H22" i="18"/>
  <c r="D22" i="18"/>
  <c r="D26" i="18" s="1"/>
  <c r="O16" i="18"/>
  <c r="N16" i="18"/>
  <c r="M16" i="18"/>
  <c r="L16" i="18"/>
  <c r="K16" i="18"/>
  <c r="J16" i="18"/>
  <c r="I16" i="18"/>
  <c r="H16" i="18"/>
  <c r="G16" i="18"/>
  <c r="F16" i="18"/>
  <c r="E16" i="18"/>
  <c r="D16" i="18"/>
  <c r="P15" i="18"/>
  <c r="P14" i="18"/>
  <c r="P13" i="18"/>
  <c r="P12" i="18"/>
  <c r="H48" i="17"/>
  <c r="L53" i="17"/>
  <c r="K53" i="17"/>
  <c r="J53" i="17"/>
  <c r="I53" i="17"/>
  <c r="H53" i="17"/>
  <c r="G53" i="17"/>
  <c r="F53" i="17"/>
  <c r="E53" i="17"/>
  <c r="D53" i="17"/>
  <c r="E36" i="17"/>
  <c r="G47" i="17" s="1"/>
  <c r="E35" i="17"/>
  <c r="G46" i="17" s="1"/>
  <c r="E34" i="17"/>
  <c r="G45" i="17" s="1"/>
  <c r="K58" i="17"/>
  <c r="J58" i="17"/>
  <c r="H58" i="17"/>
  <c r="G58" i="17"/>
  <c r="E58" i="17"/>
  <c r="D58" i="17"/>
  <c r="L57" i="17"/>
  <c r="I57" i="17"/>
  <c r="F57" i="17"/>
  <c r="L56" i="17"/>
  <c r="I56" i="17"/>
  <c r="F56" i="17"/>
  <c r="L55" i="17"/>
  <c r="I55" i="17"/>
  <c r="F55" i="17"/>
  <c r="L54" i="17"/>
  <c r="I54" i="17"/>
  <c r="F54" i="17"/>
  <c r="F47" i="17"/>
  <c r="F46" i="17"/>
  <c r="F45" i="17"/>
  <c r="E48" i="17"/>
  <c r="K48" i="17"/>
  <c r="F43" i="17"/>
  <c r="P37" i="17"/>
  <c r="G36" i="17"/>
  <c r="F36" i="17"/>
  <c r="D36" i="17"/>
  <c r="P35" i="17"/>
  <c r="G35" i="17"/>
  <c r="F35" i="17"/>
  <c r="D35" i="17"/>
  <c r="P34" i="17"/>
  <c r="G34" i="17"/>
  <c r="F34" i="17"/>
  <c r="D34" i="17"/>
  <c r="P33" i="17"/>
  <c r="G33" i="17"/>
  <c r="F33" i="17"/>
  <c r="E33" i="17"/>
  <c r="G44" i="17" s="1"/>
  <c r="D33" i="17"/>
  <c r="P32" i="17"/>
  <c r="G32" i="17"/>
  <c r="F32" i="17"/>
  <c r="E32" i="17"/>
  <c r="G43" i="17" s="1"/>
  <c r="D32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P24" i="17"/>
  <c r="J47" i="17" s="1"/>
  <c r="L47" i="17" s="1"/>
  <c r="P23" i="17"/>
  <c r="J46" i="17" s="1"/>
  <c r="L46" i="17" s="1"/>
  <c r="P22" i="17"/>
  <c r="J45" i="17" s="1"/>
  <c r="L45" i="17" s="1"/>
  <c r="P21" i="17"/>
  <c r="J44" i="17" s="1"/>
  <c r="L44" i="17" s="1"/>
  <c r="P20" i="17"/>
  <c r="J43" i="17" s="1"/>
  <c r="K58" i="15"/>
  <c r="J58" i="15"/>
  <c r="L58" i="15" s="1"/>
  <c r="L57" i="15"/>
  <c r="L56" i="15"/>
  <c r="L55" i="15"/>
  <c r="L54" i="15"/>
  <c r="K46" i="15"/>
  <c r="K45" i="15"/>
  <c r="K44" i="15"/>
  <c r="K43" i="15"/>
  <c r="H46" i="15"/>
  <c r="H45" i="15"/>
  <c r="H44" i="15"/>
  <c r="H43" i="15"/>
  <c r="E46" i="15"/>
  <c r="E45" i="15"/>
  <c r="E44" i="15"/>
  <c r="E43" i="15"/>
  <c r="Y7" i="24" l="1"/>
  <c r="Y8" i="24" s="1"/>
  <c r="Z6" i="24"/>
  <c r="H35" i="17"/>
  <c r="L58" i="17"/>
  <c r="F37" i="17"/>
  <c r="D37" i="17"/>
  <c r="P16" i="18"/>
  <c r="E26" i="18"/>
  <c r="H26" i="18"/>
  <c r="I43" i="17"/>
  <c r="I45" i="17"/>
  <c r="I47" i="17"/>
  <c r="I44" i="17"/>
  <c r="I58" i="17"/>
  <c r="F58" i="17"/>
  <c r="H36" i="17"/>
  <c r="H33" i="17"/>
  <c r="D48" i="17"/>
  <c r="F48" i="17" s="1"/>
  <c r="P25" i="17"/>
  <c r="H32" i="17"/>
  <c r="L43" i="17"/>
  <c r="J48" i="17"/>
  <c r="L48" i="17" s="1"/>
  <c r="H34" i="17"/>
  <c r="G37" i="17"/>
  <c r="F44" i="17"/>
  <c r="I46" i="17"/>
  <c r="E37" i="17"/>
  <c r="G25" i="16"/>
  <c r="F25" i="16"/>
  <c r="E25" i="16"/>
  <c r="D25" i="16"/>
  <c r="G24" i="16"/>
  <c r="F24" i="16"/>
  <c r="E24" i="16"/>
  <c r="D24" i="16"/>
  <c r="G23" i="16"/>
  <c r="F23" i="16"/>
  <c r="E23" i="16"/>
  <c r="H23" i="16" s="1"/>
  <c r="D23" i="16"/>
  <c r="G22" i="16"/>
  <c r="G26" i="16" s="1"/>
  <c r="F22" i="16"/>
  <c r="F26" i="16" s="1"/>
  <c r="E22" i="16"/>
  <c r="D22" i="16"/>
  <c r="D26" i="16" s="1"/>
  <c r="O16" i="16"/>
  <c r="N16" i="16"/>
  <c r="M16" i="16"/>
  <c r="L16" i="16"/>
  <c r="K16" i="16"/>
  <c r="J16" i="16"/>
  <c r="I16" i="16"/>
  <c r="H16" i="16"/>
  <c r="G16" i="16"/>
  <c r="F16" i="16"/>
  <c r="E16" i="16"/>
  <c r="D16" i="16"/>
  <c r="P15" i="16"/>
  <c r="P14" i="16"/>
  <c r="P13" i="16"/>
  <c r="P12" i="16"/>
  <c r="D47" i="15"/>
  <c r="F47" i="15" s="1"/>
  <c r="D46" i="15"/>
  <c r="F46" i="15" s="1"/>
  <c r="D45" i="15"/>
  <c r="F45" i="15" s="1"/>
  <c r="D44" i="15"/>
  <c r="F44" i="15" s="1"/>
  <c r="D43" i="15"/>
  <c r="F43" i="15" s="1"/>
  <c r="K48" i="15"/>
  <c r="H58" i="15"/>
  <c r="G58" i="15"/>
  <c r="E58" i="15"/>
  <c r="D58" i="15"/>
  <c r="I57" i="15"/>
  <c r="F57" i="15"/>
  <c r="I56" i="15"/>
  <c r="F56" i="15"/>
  <c r="I55" i="15"/>
  <c r="F55" i="15"/>
  <c r="I54" i="15"/>
  <c r="F54" i="15"/>
  <c r="E48" i="15"/>
  <c r="P37" i="15"/>
  <c r="G36" i="15"/>
  <c r="F36" i="15"/>
  <c r="E36" i="15"/>
  <c r="G47" i="15" s="1"/>
  <c r="D36" i="15"/>
  <c r="P35" i="15"/>
  <c r="G35" i="15"/>
  <c r="F35" i="15"/>
  <c r="E35" i="15"/>
  <c r="G46" i="15" s="1"/>
  <c r="D35" i="15"/>
  <c r="P34" i="15"/>
  <c r="G34" i="15"/>
  <c r="F34" i="15"/>
  <c r="E34" i="15"/>
  <c r="G45" i="15" s="1"/>
  <c r="D34" i="15"/>
  <c r="P33" i="15"/>
  <c r="G33" i="15"/>
  <c r="F33" i="15"/>
  <c r="E33" i="15"/>
  <c r="G44" i="15" s="1"/>
  <c r="D33" i="15"/>
  <c r="P32" i="15"/>
  <c r="G32" i="15"/>
  <c r="F32" i="15"/>
  <c r="E32" i="15"/>
  <c r="G43" i="15" s="1"/>
  <c r="D32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P24" i="15"/>
  <c r="P23" i="15"/>
  <c r="J46" i="15" s="1"/>
  <c r="L46" i="15" s="1"/>
  <c r="P22" i="15"/>
  <c r="J45" i="15" s="1"/>
  <c r="L45" i="15" s="1"/>
  <c r="P21" i="15"/>
  <c r="P20" i="15"/>
  <c r="J43" i="15" s="1"/>
  <c r="P37" i="8"/>
  <c r="P35" i="8"/>
  <c r="P34" i="8"/>
  <c r="P33" i="8"/>
  <c r="P32" i="8"/>
  <c r="P37" i="5"/>
  <c r="P35" i="5"/>
  <c r="P34" i="5"/>
  <c r="P33" i="5"/>
  <c r="P32" i="5"/>
  <c r="P37" i="1"/>
  <c r="P35" i="1"/>
  <c r="P34" i="1"/>
  <c r="P33" i="1"/>
  <c r="P32" i="1"/>
  <c r="Z7" i="24" l="1"/>
  <c r="Z8" i="24" s="1"/>
  <c r="AA6" i="24"/>
  <c r="H37" i="17"/>
  <c r="G48" i="17"/>
  <c r="I48" i="17" s="1"/>
  <c r="I44" i="15"/>
  <c r="J44" i="15"/>
  <c r="L44" i="15" s="1"/>
  <c r="I47" i="15"/>
  <c r="J47" i="15"/>
  <c r="L47" i="15" s="1"/>
  <c r="E26" i="16"/>
  <c r="P16" i="16"/>
  <c r="H25" i="16"/>
  <c r="H24" i="16"/>
  <c r="H22" i="16"/>
  <c r="H26" i="16" s="1"/>
  <c r="D48" i="15"/>
  <c r="F48" i="15" s="1"/>
  <c r="L43" i="15"/>
  <c r="I58" i="15"/>
  <c r="I46" i="15"/>
  <c r="I45" i="15"/>
  <c r="H48" i="15"/>
  <c r="H35" i="15"/>
  <c r="E37" i="15"/>
  <c r="F37" i="15"/>
  <c r="F58" i="15"/>
  <c r="H36" i="15"/>
  <c r="G37" i="15"/>
  <c r="D37" i="15"/>
  <c r="P25" i="15"/>
  <c r="H32" i="15"/>
  <c r="G48" i="15"/>
  <c r="I43" i="15"/>
  <c r="H34" i="15"/>
  <c r="H33" i="15"/>
  <c r="P34" i="12"/>
  <c r="P35" i="12"/>
  <c r="AA7" i="24" l="1"/>
  <c r="AA8" i="24" s="1"/>
  <c r="AB6" i="24"/>
  <c r="J48" i="15"/>
  <c r="L48" i="15" s="1"/>
  <c r="I48" i="15"/>
  <c r="H37" i="15"/>
  <c r="P32" i="12"/>
  <c r="AC6" i="24" l="1"/>
  <c r="AB7" i="24"/>
  <c r="AB8" i="24" s="1"/>
  <c r="P37" i="12"/>
  <c r="P33" i="12"/>
  <c r="H46" i="12"/>
  <c r="H45" i="12"/>
  <c r="H44" i="12"/>
  <c r="H43" i="12"/>
  <c r="AC7" i="24" l="1"/>
  <c r="AC8" i="24" s="1"/>
  <c r="AD6" i="24"/>
  <c r="H58" i="12"/>
  <c r="G58" i="12"/>
  <c r="E58" i="12"/>
  <c r="D58" i="12"/>
  <c r="I57" i="12"/>
  <c r="F57" i="12"/>
  <c r="I56" i="12"/>
  <c r="F56" i="12"/>
  <c r="I55" i="12"/>
  <c r="F55" i="12"/>
  <c r="I54" i="12"/>
  <c r="F54" i="12"/>
  <c r="F47" i="12"/>
  <c r="F46" i="12"/>
  <c r="F45" i="12"/>
  <c r="F44" i="12"/>
  <c r="F43" i="12"/>
  <c r="E48" i="12"/>
  <c r="G36" i="12"/>
  <c r="F36" i="12"/>
  <c r="E36" i="12"/>
  <c r="D36" i="12"/>
  <c r="G35" i="12"/>
  <c r="F35" i="12"/>
  <c r="E35" i="12"/>
  <c r="D35" i="12"/>
  <c r="G34" i="12"/>
  <c r="F34" i="12"/>
  <c r="E34" i="12"/>
  <c r="D34" i="12"/>
  <c r="G33" i="12"/>
  <c r="F33" i="12"/>
  <c r="E33" i="12"/>
  <c r="D33" i="12"/>
  <c r="G32" i="12"/>
  <c r="F32" i="12"/>
  <c r="E32" i="12"/>
  <c r="D32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P24" i="12"/>
  <c r="G47" i="12" s="1"/>
  <c r="I47" i="12" s="1"/>
  <c r="P23" i="12"/>
  <c r="G46" i="12" s="1"/>
  <c r="P22" i="12"/>
  <c r="G45" i="12" s="1"/>
  <c r="P21" i="12"/>
  <c r="G44" i="12" s="1"/>
  <c r="I44" i="12" s="1"/>
  <c r="P20" i="12"/>
  <c r="G43" i="12" s="1"/>
  <c r="G25" i="11"/>
  <c r="F25" i="11"/>
  <c r="E25" i="11"/>
  <c r="D25" i="11"/>
  <c r="H25" i="11" s="1"/>
  <c r="G24" i="11"/>
  <c r="F24" i="11"/>
  <c r="E24" i="11"/>
  <c r="D24" i="11"/>
  <c r="G23" i="11"/>
  <c r="F23" i="11"/>
  <c r="E23" i="11"/>
  <c r="H23" i="11" s="1"/>
  <c r="D23" i="11"/>
  <c r="G22" i="11"/>
  <c r="G26" i="11" s="1"/>
  <c r="F22" i="11"/>
  <c r="F26" i="11" s="1"/>
  <c r="E22" i="11"/>
  <c r="E26" i="11" s="1"/>
  <c r="D22" i="11"/>
  <c r="D26" i="11" s="1"/>
  <c r="O16" i="11"/>
  <c r="N16" i="11"/>
  <c r="M16" i="11"/>
  <c r="L16" i="11"/>
  <c r="K16" i="11"/>
  <c r="J16" i="11"/>
  <c r="I16" i="11"/>
  <c r="H16" i="11"/>
  <c r="G16" i="11"/>
  <c r="F16" i="11"/>
  <c r="P16" i="11" s="1"/>
  <c r="E16" i="11"/>
  <c r="D16" i="11"/>
  <c r="P15" i="11"/>
  <c r="P14" i="11"/>
  <c r="P13" i="11"/>
  <c r="P12" i="11"/>
  <c r="H43" i="1"/>
  <c r="K43" i="1"/>
  <c r="G25" i="9"/>
  <c r="F25" i="9"/>
  <c r="E25" i="9"/>
  <c r="D25" i="9"/>
  <c r="H25" i="9" s="1"/>
  <c r="G24" i="9"/>
  <c r="F24" i="9"/>
  <c r="E24" i="9"/>
  <c r="E26" i="9" s="1"/>
  <c r="D24" i="9"/>
  <c r="H24" i="9" s="1"/>
  <c r="G23" i="9"/>
  <c r="F23" i="9"/>
  <c r="E23" i="9"/>
  <c r="D23" i="9"/>
  <c r="H23" i="9" s="1"/>
  <c r="G22" i="9"/>
  <c r="G26" i="9" s="1"/>
  <c r="F22" i="9"/>
  <c r="F26" i="9" s="1"/>
  <c r="E22" i="9"/>
  <c r="D22" i="9"/>
  <c r="D26" i="9" s="1"/>
  <c r="O16" i="9"/>
  <c r="N16" i="9"/>
  <c r="M16" i="9"/>
  <c r="L16" i="9"/>
  <c r="K16" i="9"/>
  <c r="J16" i="9"/>
  <c r="I16" i="9"/>
  <c r="H16" i="9"/>
  <c r="G16" i="9"/>
  <c r="F16" i="9"/>
  <c r="E16" i="9"/>
  <c r="D16" i="9"/>
  <c r="P16" i="9" s="1"/>
  <c r="P15" i="9"/>
  <c r="P14" i="9"/>
  <c r="P13" i="9"/>
  <c r="P12" i="9"/>
  <c r="H57" i="8"/>
  <c r="G57" i="8"/>
  <c r="I57" i="8" s="1"/>
  <c r="E57" i="8"/>
  <c r="D57" i="8"/>
  <c r="F57" i="8" s="1"/>
  <c r="I56" i="8"/>
  <c r="F56" i="8"/>
  <c r="I55" i="8"/>
  <c r="F55" i="8"/>
  <c r="I54" i="8"/>
  <c r="F54" i="8"/>
  <c r="I53" i="8"/>
  <c r="F53" i="8"/>
  <c r="D46" i="8"/>
  <c r="F46" i="8" s="1"/>
  <c r="H45" i="8"/>
  <c r="E45" i="8"/>
  <c r="D45" i="8"/>
  <c r="H44" i="8"/>
  <c r="E44" i="8"/>
  <c r="D44" i="8"/>
  <c r="H43" i="8"/>
  <c r="E43" i="8"/>
  <c r="D43" i="8"/>
  <c r="H42" i="8"/>
  <c r="E42" i="8"/>
  <c r="D42" i="8"/>
  <c r="G36" i="8"/>
  <c r="F36" i="8"/>
  <c r="E36" i="8"/>
  <c r="D36" i="8"/>
  <c r="H36" i="8" s="1"/>
  <c r="G35" i="8"/>
  <c r="F35" i="8"/>
  <c r="E35" i="8"/>
  <c r="D35" i="8"/>
  <c r="H35" i="8" s="1"/>
  <c r="G34" i="8"/>
  <c r="F34" i="8"/>
  <c r="E34" i="8"/>
  <c r="D34" i="8"/>
  <c r="H34" i="8" s="1"/>
  <c r="G33" i="8"/>
  <c r="F33" i="8"/>
  <c r="E33" i="8"/>
  <c r="D33" i="8"/>
  <c r="G32" i="8"/>
  <c r="F32" i="8"/>
  <c r="E32" i="8"/>
  <c r="D32" i="8"/>
  <c r="O25" i="8"/>
  <c r="N25" i="8"/>
  <c r="M25" i="8"/>
  <c r="L25" i="8"/>
  <c r="K25" i="8"/>
  <c r="J25" i="8"/>
  <c r="I25" i="8"/>
  <c r="H25" i="8"/>
  <c r="G25" i="8"/>
  <c r="F25" i="8"/>
  <c r="E25" i="8"/>
  <c r="D25" i="8"/>
  <c r="P24" i="8"/>
  <c r="G46" i="8" s="1"/>
  <c r="I46" i="8" s="1"/>
  <c r="P23" i="8"/>
  <c r="G45" i="8" s="1"/>
  <c r="P22" i="8"/>
  <c r="G44" i="8" s="1"/>
  <c r="P21" i="8"/>
  <c r="G43" i="8" s="1"/>
  <c r="P20" i="8"/>
  <c r="G42" i="8" s="1"/>
  <c r="AE6" i="24" l="1"/>
  <c r="AD7" i="24"/>
  <c r="AD8" i="24" s="1"/>
  <c r="E37" i="8"/>
  <c r="I45" i="8"/>
  <c r="F37" i="8"/>
  <c r="G37" i="8"/>
  <c r="P25" i="8"/>
  <c r="H33" i="8"/>
  <c r="F44" i="8"/>
  <c r="D37" i="8"/>
  <c r="D47" i="8"/>
  <c r="I45" i="12"/>
  <c r="I46" i="12"/>
  <c r="H48" i="12"/>
  <c r="F58" i="12"/>
  <c r="P25" i="12"/>
  <c r="G37" i="12"/>
  <c r="H35" i="12"/>
  <c r="H32" i="12"/>
  <c r="I58" i="12"/>
  <c r="F37" i="12"/>
  <c r="H36" i="12"/>
  <c r="H33" i="12"/>
  <c r="E37" i="12"/>
  <c r="G48" i="12"/>
  <c r="I43" i="12"/>
  <c r="D48" i="12"/>
  <c r="F48" i="12" s="1"/>
  <c r="D37" i="12"/>
  <c r="H34" i="12"/>
  <c r="H24" i="11"/>
  <c r="H22" i="11"/>
  <c r="H47" i="8"/>
  <c r="F45" i="8"/>
  <c r="I44" i="8"/>
  <c r="I43" i="8"/>
  <c r="F43" i="8"/>
  <c r="E47" i="8"/>
  <c r="H22" i="9"/>
  <c r="H26" i="9" s="1"/>
  <c r="G47" i="8"/>
  <c r="I42" i="8"/>
  <c r="F42" i="8"/>
  <c r="H32" i="8"/>
  <c r="H37" i="8" s="1"/>
  <c r="AE7" i="24" l="1"/>
  <c r="AE8" i="24" s="1"/>
  <c r="AF6" i="24"/>
  <c r="I47" i="8"/>
  <c r="F47" i="8"/>
  <c r="H37" i="12"/>
  <c r="I48" i="12"/>
  <c r="H26" i="11"/>
  <c r="G25" i="6"/>
  <c r="F25" i="6"/>
  <c r="E25" i="6"/>
  <c r="D25" i="6"/>
  <c r="H25" i="6" s="1"/>
  <c r="G24" i="6"/>
  <c r="F24" i="6"/>
  <c r="E24" i="6"/>
  <c r="D24" i="6"/>
  <c r="H24" i="6" s="1"/>
  <c r="H23" i="6"/>
  <c r="G23" i="6"/>
  <c r="F23" i="6"/>
  <c r="E23" i="6"/>
  <c r="D23" i="6"/>
  <c r="H22" i="6"/>
  <c r="G22" i="6"/>
  <c r="G26" i="6" s="1"/>
  <c r="F22" i="6"/>
  <c r="F26" i="6" s="1"/>
  <c r="E22" i="6"/>
  <c r="E26" i="6" s="1"/>
  <c r="D22" i="6"/>
  <c r="D26" i="6" s="1"/>
  <c r="O16" i="6"/>
  <c r="N16" i="6"/>
  <c r="M16" i="6"/>
  <c r="L16" i="6"/>
  <c r="K16" i="6"/>
  <c r="J16" i="6"/>
  <c r="P16" i="6" s="1"/>
  <c r="I16" i="6"/>
  <c r="H16" i="6"/>
  <c r="G16" i="6"/>
  <c r="F16" i="6"/>
  <c r="E16" i="6"/>
  <c r="D16" i="6"/>
  <c r="P15" i="6"/>
  <c r="P14" i="6"/>
  <c r="P13" i="6"/>
  <c r="P12" i="6"/>
  <c r="K57" i="5"/>
  <c r="J57" i="5"/>
  <c r="L57" i="5" s="1"/>
  <c r="H57" i="5"/>
  <c r="G57" i="5"/>
  <c r="I57" i="5" s="1"/>
  <c r="E57" i="5"/>
  <c r="D57" i="5"/>
  <c r="F57" i="5" s="1"/>
  <c r="L56" i="5"/>
  <c r="I56" i="5"/>
  <c r="F56" i="5"/>
  <c r="L55" i="5"/>
  <c r="I55" i="5"/>
  <c r="F55" i="5"/>
  <c r="L54" i="5"/>
  <c r="I54" i="5"/>
  <c r="F54" i="5"/>
  <c r="L53" i="5"/>
  <c r="I53" i="5"/>
  <c r="F53" i="5"/>
  <c r="K47" i="5"/>
  <c r="J47" i="5"/>
  <c r="H47" i="5"/>
  <c r="E47" i="5"/>
  <c r="L46" i="5"/>
  <c r="D46" i="5"/>
  <c r="F46" i="5" s="1"/>
  <c r="L45" i="5"/>
  <c r="D45" i="5"/>
  <c r="F45" i="5" s="1"/>
  <c r="L44" i="5"/>
  <c r="D44" i="5"/>
  <c r="F44" i="5" s="1"/>
  <c r="L43" i="5"/>
  <c r="D43" i="5"/>
  <c r="F43" i="5" s="1"/>
  <c r="L42" i="5"/>
  <c r="D42" i="5"/>
  <c r="F42" i="5" s="1"/>
  <c r="G36" i="5"/>
  <c r="F36" i="5"/>
  <c r="E36" i="5"/>
  <c r="D36" i="5"/>
  <c r="H36" i="5" s="1"/>
  <c r="G35" i="5"/>
  <c r="F35" i="5"/>
  <c r="E35" i="5"/>
  <c r="D35" i="5"/>
  <c r="H35" i="5" s="1"/>
  <c r="G34" i="5"/>
  <c r="F34" i="5"/>
  <c r="E34" i="5"/>
  <c r="D34" i="5"/>
  <c r="G33" i="5"/>
  <c r="F33" i="5"/>
  <c r="E33" i="5"/>
  <c r="D33" i="5"/>
  <c r="G43" i="5" s="1"/>
  <c r="I43" i="5" s="1"/>
  <c r="G32" i="5"/>
  <c r="G37" i="5" s="1"/>
  <c r="F32" i="5"/>
  <c r="F37" i="5" s="1"/>
  <c r="E32" i="5"/>
  <c r="D32" i="5"/>
  <c r="H32" i="5" s="1"/>
  <c r="O25" i="5"/>
  <c r="N25" i="5"/>
  <c r="M25" i="5"/>
  <c r="L25" i="5"/>
  <c r="K25" i="5"/>
  <c r="J25" i="5"/>
  <c r="I25" i="5"/>
  <c r="H25" i="5"/>
  <c r="G25" i="5"/>
  <c r="F25" i="5"/>
  <c r="E25" i="5"/>
  <c r="D25" i="5"/>
  <c r="P24" i="5"/>
  <c r="P23" i="5"/>
  <c r="P22" i="5"/>
  <c r="P21" i="5"/>
  <c r="P20" i="5"/>
  <c r="AF7" i="24" l="1"/>
  <c r="AF8" i="24" s="1"/>
  <c r="AG6" i="24"/>
  <c r="E37" i="5"/>
  <c r="L47" i="5"/>
  <c r="H33" i="5"/>
  <c r="P25" i="5"/>
  <c r="D37" i="5"/>
  <c r="H26" i="6"/>
  <c r="D47" i="5"/>
  <c r="F47" i="5" s="1"/>
  <c r="G44" i="5"/>
  <c r="I44" i="5" s="1"/>
  <c r="H34" i="5"/>
  <c r="H37" i="5" s="1"/>
  <c r="G45" i="5"/>
  <c r="I45" i="5" s="1"/>
  <c r="G42" i="5"/>
  <c r="G46" i="5"/>
  <c r="I46" i="5" s="1"/>
  <c r="AG7" i="24" l="1"/>
  <c r="AG8" i="24" s="1"/>
  <c r="AH6" i="24"/>
  <c r="I42" i="5"/>
  <c r="G47" i="5"/>
  <c r="I47" i="5" s="1"/>
  <c r="AH7" i="24" l="1"/>
  <c r="AH8" i="24" s="1"/>
  <c r="AI6" i="24"/>
  <c r="L56" i="1"/>
  <c r="L55" i="1"/>
  <c r="L54" i="1"/>
  <c r="L53" i="1"/>
  <c r="I56" i="1"/>
  <c r="I55" i="1"/>
  <c r="I54" i="1"/>
  <c r="I53" i="1"/>
  <c r="F56" i="1"/>
  <c r="F55" i="1"/>
  <c r="F54" i="1"/>
  <c r="F53" i="1"/>
  <c r="AJ6" i="24" l="1"/>
  <c r="AI7" i="24"/>
  <c r="AI8" i="24" s="1"/>
  <c r="K45" i="1"/>
  <c r="K44" i="1"/>
  <c r="K42" i="1"/>
  <c r="H45" i="1"/>
  <c r="H44" i="1"/>
  <c r="H42" i="1"/>
  <c r="E45" i="1"/>
  <c r="E44" i="1"/>
  <c r="E43" i="1"/>
  <c r="E42" i="1"/>
  <c r="AK6" i="24" l="1"/>
  <c r="AJ7" i="24"/>
  <c r="AJ8" i="24" s="1"/>
  <c r="D46" i="1"/>
  <c r="D45" i="1"/>
  <c r="F45" i="1" s="1"/>
  <c r="D44" i="1"/>
  <c r="F44" i="1" s="1"/>
  <c r="D43" i="1"/>
  <c r="F43" i="1" s="1"/>
  <c r="D42" i="1"/>
  <c r="F42" i="1" s="1"/>
  <c r="E16" i="4"/>
  <c r="AL6" i="24" l="1"/>
  <c r="AK7" i="24"/>
  <c r="AK8" i="24" s="1"/>
  <c r="D16" i="4"/>
  <c r="AM6" i="24" l="1"/>
  <c r="AL7" i="24"/>
  <c r="AL8" i="24" s="1"/>
  <c r="E47" i="1"/>
  <c r="G57" i="1"/>
  <c r="AM7" i="24" l="1"/>
  <c r="AM8" i="24" s="1"/>
  <c r="AN6" i="24"/>
  <c r="AO6" i="24" s="1"/>
  <c r="D47" i="1"/>
  <c r="F47" i="1" s="1"/>
  <c r="F36" i="1"/>
  <c r="E36" i="1"/>
  <c r="D36" i="1"/>
  <c r="G46" i="1" s="1"/>
  <c r="AO7" i="24" l="1"/>
  <c r="AO8" i="24" s="1"/>
  <c r="AP6" i="24"/>
  <c r="AQ6" i="24" s="1"/>
  <c r="AQ7" i="24" s="1"/>
  <c r="AQ8" i="24" s="1"/>
  <c r="AN7" i="24"/>
  <c r="H57" i="1"/>
  <c r="I57" i="1" s="1"/>
  <c r="AP7" i="24" l="1"/>
  <c r="AP8" i="24" s="1"/>
  <c r="AN8" i="24"/>
  <c r="O16" i="4"/>
  <c r="AU21" i="24" l="1"/>
  <c r="AU33" i="24"/>
  <c r="AT11" i="24"/>
  <c r="AT20" i="24"/>
  <c r="AU9" i="24"/>
  <c r="O25" i="1"/>
  <c r="N25" i="1"/>
  <c r="P24" i="1"/>
  <c r="G23" i="4"/>
  <c r="G22" i="4"/>
  <c r="AT13" i="24" l="1"/>
  <c r="AT30" i="24"/>
  <c r="AT24" i="24"/>
  <c r="AT16" i="24"/>
  <c r="AT31" i="24"/>
  <c r="AU29" i="24"/>
  <c r="AV38" i="24"/>
  <c r="AT14" i="24"/>
  <c r="AT18" i="24"/>
  <c r="AV12" i="24"/>
  <c r="AV16" i="24"/>
  <c r="AV24" i="24"/>
  <c r="AX33" i="24"/>
  <c r="AW37" i="24"/>
  <c r="AW28" i="24"/>
  <c r="AX13" i="24"/>
  <c r="BA31" i="24"/>
  <c r="AX40" i="24"/>
  <c r="AY38" i="24"/>
  <c r="AX15" i="24"/>
  <c r="BA13" i="24"/>
  <c r="AZ17" i="24"/>
  <c r="AY16" i="24"/>
  <c r="AZ29" i="24"/>
  <c r="BA27" i="24"/>
  <c r="AY26" i="24"/>
  <c r="AY30" i="24"/>
  <c r="AY14" i="24"/>
  <c r="BB33" i="24"/>
  <c r="BA22" i="24"/>
  <c r="BB40" i="24"/>
  <c r="BB29" i="24"/>
  <c r="BB18" i="24"/>
  <c r="BB30" i="24"/>
  <c r="AW36" i="24"/>
  <c r="AW12" i="24"/>
  <c r="BA23" i="24"/>
  <c r="BB26" i="24"/>
  <c r="AW19" i="24"/>
  <c r="AU15" i="24"/>
  <c r="AU27" i="24"/>
  <c r="AT25" i="24"/>
  <c r="AV22" i="24"/>
  <c r="AU16" i="24"/>
  <c r="AV29" i="24"/>
  <c r="AU25" i="24"/>
  <c r="AT40" i="24"/>
  <c r="AV37" i="24"/>
  <c r="AV32" i="24"/>
  <c r="AV13" i="24"/>
  <c r="AW15" i="24"/>
  <c r="AW34" i="24"/>
  <c r="AW26" i="24"/>
  <c r="AW14" i="24"/>
  <c r="AW13" i="24"/>
  <c r="AX19" i="24"/>
  <c r="AX34" i="24"/>
  <c r="AX36" i="24"/>
  <c r="AY25" i="24"/>
  <c r="AZ20" i="24"/>
  <c r="AY18" i="24"/>
  <c r="AZ30" i="24"/>
  <c r="AY24" i="24"/>
  <c r="AZ19" i="24"/>
  <c r="AZ27" i="24"/>
  <c r="AZ40" i="24"/>
  <c r="BA16" i="24"/>
  <c r="BB38" i="24"/>
  <c r="BA11" i="24"/>
  <c r="BB23" i="24"/>
  <c r="BB17" i="24"/>
  <c r="AU32" i="24"/>
  <c r="AW20" i="24"/>
  <c r="BA34" i="24"/>
  <c r="BA33" i="24"/>
  <c r="AU18" i="24"/>
  <c r="AT27" i="24"/>
  <c r="AU11" i="24"/>
  <c r="AU38" i="24"/>
  <c r="AU17" i="24"/>
  <c r="AU23" i="24"/>
  <c r="AT33" i="24"/>
  <c r="AX22" i="24"/>
  <c r="AV31" i="24"/>
  <c r="AV30" i="24"/>
  <c r="AW32" i="24"/>
  <c r="AW11" i="24"/>
  <c r="AY19" i="24"/>
  <c r="AW31" i="24"/>
  <c r="AW23" i="24"/>
  <c r="AX37" i="24"/>
  <c r="AX11" i="24"/>
  <c r="AZ26" i="24"/>
  <c r="AY31" i="24"/>
  <c r="AY37" i="24"/>
  <c r="BA37" i="24"/>
  <c r="AZ24" i="24"/>
  <c r="AZ28" i="24"/>
  <c r="AZ14" i="24"/>
  <c r="BA10" i="24"/>
  <c r="AZ32" i="24"/>
  <c r="BA25" i="24"/>
  <c r="BB31" i="24"/>
  <c r="BB22" i="24"/>
  <c r="BA28" i="24"/>
  <c r="BB14" i="24"/>
  <c r="AU34" i="24"/>
  <c r="AT15" i="24"/>
  <c r="AU28" i="24"/>
  <c r="AT19" i="24"/>
  <c r="AU30" i="24"/>
  <c r="AU22" i="24"/>
  <c r="AT36" i="24"/>
  <c r="AX26" i="24"/>
  <c r="AZ15" i="24"/>
  <c r="BA15" i="24"/>
  <c r="AU10" i="24"/>
  <c r="AT37" i="24"/>
  <c r="AV33" i="24"/>
  <c r="AT28" i="24"/>
  <c r="AV27" i="24"/>
  <c r="AT23" i="24"/>
  <c r="AU12" i="24"/>
  <c r="AV28" i="24"/>
  <c r="AW38" i="24"/>
  <c r="AV11" i="24"/>
  <c r="AV19" i="24"/>
  <c r="AZ31" i="24"/>
  <c r="AY23" i="24"/>
  <c r="AW25" i="24"/>
  <c r="AX28" i="24"/>
  <c r="AW9" i="24"/>
  <c r="AX23" i="24"/>
  <c r="AX31" i="24"/>
  <c r="AY36" i="24"/>
  <c r="AX21" i="24"/>
  <c r="AY9" i="24"/>
  <c r="AZ12" i="24"/>
  <c r="AZ34" i="24"/>
  <c r="AY34" i="24"/>
  <c r="BA12" i="24"/>
  <c r="BA32" i="24"/>
  <c r="AY20" i="24"/>
  <c r="BB36" i="24"/>
  <c r="BB27" i="24"/>
  <c r="BB34" i="24"/>
  <c r="BB20" i="24"/>
  <c r="BB15" i="24"/>
  <c r="BA26" i="24"/>
  <c r="AY33" i="24"/>
  <c r="BB19" i="24"/>
  <c r="BA21" i="24"/>
  <c r="BA24" i="24"/>
  <c r="AW27" i="24"/>
  <c r="AX29" i="24"/>
  <c r="AZ25" i="24"/>
  <c r="BB32" i="24"/>
  <c r="AU37" i="24"/>
  <c r="AT9" i="24"/>
  <c r="AV17" i="24"/>
  <c r="AW10" i="24"/>
  <c r="AT26" i="24"/>
  <c r="AT12" i="24"/>
  <c r="AY17" i="24"/>
  <c r="AV25" i="24"/>
  <c r="AV15" i="24"/>
  <c r="AW17" i="24"/>
  <c r="AV14" i="24"/>
  <c r="AX18" i="24"/>
  <c r="AX14" i="24"/>
  <c r="AW16" i="24"/>
  <c r="AW30" i="24"/>
  <c r="AZ23" i="24"/>
  <c r="AX30" i="24"/>
  <c r="AX17" i="24"/>
  <c r="BB10" i="24"/>
  <c r="AZ38" i="24"/>
  <c r="AY11" i="24"/>
  <c r="AZ22" i="24"/>
  <c r="AY21" i="24"/>
  <c r="AZ21" i="24"/>
  <c r="AY15" i="24"/>
  <c r="BA17" i="24"/>
  <c r="BA36" i="24"/>
  <c r="BB28" i="24"/>
  <c r="BB37" i="24"/>
  <c r="BB25" i="24"/>
  <c r="BA38" i="24"/>
  <c r="BB16" i="24"/>
  <c r="BA40" i="24"/>
  <c r="AY13" i="24"/>
  <c r="BB11" i="24"/>
  <c r="BB21" i="24"/>
  <c r="BB13" i="24"/>
  <c r="AV26" i="24"/>
  <c r="AY27" i="24"/>
  <c r="AZ9" i="24"/>
  <c r="BA9" i="24"/>
  <c r="AU31" i="24"/>
  <c r="AT29" i="24"/>
  <c r="AU36" i="24"/>
  <c r="AU24" i="24"/>
  <c r="AV18" i="24"/>
  <c r="AT34" i="24"/>
  <c r="AU13" i="24"/>
  <c r="AU14" i="24"/>
  <c r="AT38" i="24"/>
  <c r="AV36" i="24"/>
  <c r="AT10" i="24"/>
  <c r="AV40" i="24"/>
  <c r="AX10" i="24"/>
  <c r="AW33" i="24"/>
  <c r="AW29" i="24"/>
  <c r="AW24" i="24"/>
  <c r="AW18" i="24"/>
  <c r="AX24" i="24"/>
  <c r="AX12" i="24"/>
  <c r="AX27" i="24"/>
  <c r="AY10" i="24"/>
  <c r="AZ37" i="24"/>
  <c r="AY32" i="24"/>
  <c r="AZ10" i="24"/>
  <c r="AZ36" i="24"/>
  <c r="BA14" i="24"/>
  <c r="BA30" i="24"/>
  <c r="BA18" i="24"/>
  <c r="BB9" i="24"/>
  <c r="AW40" i="24"/>
  <c r="AZ13" i="24"/>
  <c r="BA20" i="24"/>
  <c r="AT32" i="24"/>
  <c r="AT21" i="24"/>
  <c r="AU40" i="24"/>
  <c r="AT22" i="24"/>
  <c r="AU26" i="24"/>
  <c r="AV23" i="24"/>
  <c r="AV10" i="24"/>
  <c r="AU19" i="24"/>
  <c r="AT17" i="24"/>
  <c r="AV20" i="24"/>
  <c r="AV9" i="24"/>
  <c r="AV21" i="24"/>
  <c r="AX9" i="24"/>
  <c r="AW21" i="24"/>
  <c r="AX38" i="24"/>
  <c r="AW22" i="24"/>
  <c r="AY12" i="24"/>
  <c r="AX25" i="24"/>
  <c r="AX20" i="24"/>
  <c r="AX16" i="24"/>
  <c r="BA19" i="24"/>
  <c r="AZ33" i="24"/>
  <c r="AZ16" i="24"/>
  <c r="AY28" i="24"/>
  <c r="AZ18" i="24"/>
  <c r="AY22" i="24"/>
  <c r="AZ11" i="24"/>
  <c r="AY40" i="24"/>
  <c r="BA29" i="24"/>
  <c r="BB12" i="24"/>
  <c r="AV34" i="24"/>
  <c r="AX32" i="24"/>
  <c r="AY29" i="24"/>
  <c r="BB24" i="24"/>
  <c r="AU20" i="24"/>
  <c r="J46" i="1"/>
  <c r="L46" i="1" s="1"/>
  <c r="F46" i="1"/>
  <c r="G36" i="1" l="1"/>
  <c r="I46" i="1" s="1"/>
  <c r="H36" i="1" l="1"/>
  <c r="E25" i="1"/>
  <c r="M25" i="1"/>
  <c r="L25" i="1"/>
  <c r="K25" i="1"/>
  <c r="J25" i="1"/>
  <c r="I25" i="1"/>
  <c r="H25" i="1"/>
  <c r="G25" i="1"/>
  <c r="F25" i="1"/>
  <c r="D25" i="1"/>
  <c r="P25" i="1" l="1"/>
  <c r="G35" i="1"/>
  <c r="G34" i="1"/>
  <c r="G33" i="1"/>
  <c r="G32" i="1"/>
  <c r="P23" i="1"/>
  <c r="J45" i="1" s="1"/>
  <c r="L45" i="1" s="1"/>
  <c r="P22" i="1"/>
  <c r="J44" i="1" s="1"/>
  <c r="L44" i="1" s="1"/>
  <c r="P21" i="1"/>
  <c r="J43" i="1" s="1"/>
  <c r="P20" i="1"/>
  <c r="J42" i="1" s="1"/>
  <c r="L42" i="1" s="1"/>
  <c r="J47" i="1" l="1"/>
  <c r="G37" i="1"/>
  <c r="P15" i="4"/>
  <c r="P14" i="4"/>
  <c r="P13" i="4"/>
  <c r="P12" i="4"/>
  <c r="M16" i="4"/>
  <c r="J57" i="1" l="1"/>
  <c r="E57" i="1"/>
  <c r="D57" i="1"/>
  <c r="G25" i="4"/>
  <c r="F25" i="4"/>
  <c r="E25" i="4"/>
  <c r="D25" i="4"/>
  <c r="G24" i="4"/>
  <c r="F24" i="4"/>
  <c r="E24" i="4"/>
  <c r="D24" i="4"/>
  <c r="F23" i="4"/>
  <c r="E23" i="4"/>
  <c r="D23" i="4"/>
  <c r="F22" i="4"/>
  <c r="E22" i="4"/>
  <c r="D22" i="4"/>
  <c r="N16" i="4"/>
  <c r="L16" i="4"/>
  <c r="K16" i="4"/>
  <c r="J16" i="4"/>
  <c r="I16" i="4"/>
  <c r="H16" i="4"/>
  <c r="G16" i="4"/>
  <c r="F16" i="4"/>
  <c r="P16" i="4" s="1"/>
  <c r="F57" i="1" l="1"/>
  <c r="H47" i="1"/>
  <c r="L43" i="1"/>
  <c r="K47" i="1"/>
  <c r="L47" i="1" s="1"/>
  <c r="K57" i="1"/>
  <c r="L57" i="1" s="1"/>
  <c r="H25" i="4"/>
  <c r="H23" i="4"/>
  <c r="G26" i="4"/>
  <c r="H22" i="4"/>
  <c r="D26" i="4"/>
  <c r="F26" i="4"/>
  <c r="H24" i="4"/>
  <c r="E26" i="4"/>
  <c r="H26" i="4" l="1"/>
  <c r="F33" i="1" l="1"/>
  <c r="F34" i="1"/>
  <c r="F35" i="1"/>
  <c r="F32" i="1"/>
  <c r="F37" i="1" l="1"/>
  <c r="E35" i="1"/>
  <c r="E34" i="1"/>
  <c r="E33" i="1"/>
  <c r="E32" i="1"/>
  <c r="D32" i="1"/>
  <c r="G42" i="1" s="1"/>
  <c r="I42" i="1" s="1"/>
  <c r="D35" i="1"/>
  <c r="G45" i="1" s="1"/>
  <c r="I45" i="1" s="1"/>
  <c r="D34" i="1"/>
  <c r="G44" i="1" s="1"/>
  <c r="I44" i="1" s="1"/>
  <c r="D33" i="1"/>
  <c r="G43" i="1" s="1"/>
  <c r="I43" i="1" s="1"/>
  <c r="G47" i="1" l="1"/>
  <c r="I47" i="1" s="1"/>
  <c r="D37" i="1"/>
  <c r="E37" i="1"/>
  <c r="H34" i="1" l="1"/>
  <c r="H33" i="1"/>
  <c r="H32" i="1"/>
  <c r="H35" i="1"/>
  <c r="H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Ramiro Pandullo</author>
  </authors>
  <commentList>
    <comment ref="J13" authorId="0" shapeId="0" xr:uid="{CFAFBCD7-AAF0-4E84-89C7-0B21A606A992}">
      <text>
        <r>
          <rPr>
            <b/>
            <sz val="9"/>
            <color indexed="81"/>
            <rFont val="Tahoma"/>
            <family val="2"/>
          </rPr>
          <t>Investor Relations:</t>
        </r>
        <r>
          <rPr>
            <sz val="9"/>
            <color indexed="81"/>
            <rFont val="Tahoma"/>
            <family val="2"/>
          </rPr>
          <t xml:space="preserve">
Delta 2 was incorporated in 2Q17. Considers Apr-Jun/17 Energy Production.</t>
        </r>
      </text>
    </comment>
    <comment ref="L15" authorId="0" shapeId="0" xr:uid="{90ACF130-C16D-4049-A4EE-C1F4FA5DEE58}">
      <text>
        <r>
          <rPr>
            <b/>
            <sz val="9"/>
            <color indexed="81"/>
            <rFont val="Tahoma"/>
            <family val="2"/>
          </rPr>
          <t>Investor Relations:</t>
        </r>
        <r>
          <rPr>
            <sz val="9"/>
            <color indexed="81"/>
            <rFont val="Tahoma"/>
            <family val="2"/>
          </rPr>
          <t xml:space="preserve">
Delta 3 was incorporated in 4Q17. Considers Oct-Dec/17 Energy Production.</t>
        </r>
      </text>
    </comment>
    <comment ref="Q16" authorId="0" shapeId="0" xr:uid="{8F4275FB-C1FC-409A-8C3B-8DBD1EB6F99A}">
      <text>
        <r>
          <rPr>
            <b/>
            <sz val="9"/>
            <color indexed="81"/>
            <rFont val="Tahoma"/>
            <family val="2"/>
          </rPr>
          <t>Investor Relations:</t>
        </r>
        <r>
          <rPr>
            <sz val="9"/>
            <color indexed="81"/>
            <rFont val="Tahoma"/>
            <family val="2"/>
          </rPr>
          <t xml:space="preserve">
Delta 5 and 6 was incorporated in Feb/19. Considers Jan-Mar/19 Energy Production.</t>
        </r>
      </text>
    </comment>
    <comment ref="U17" authorId="0" shapeId="0" xr:uid="{A1B58744-2630-4F9B-8F0A-C15702D27714}">
      <text>
        <r>
          <rPr>
            <b/>
            <sz val="9"/>
            <color indexed="81"/>
            <rFont val="Tahoma"/>
            <family val="2"/>
          </rPr>
          <t>Investor Relations:</t>
        </r>
        <r>
          <rPr>
            <sz val="9"/>
            <color indexed="81"/>
            <rFont val="Tahoma"/>
            <family val="2"/>
          </rPr>
          <t xml:space="preserve">
Delta 7 and 8 was incorporated in Jan/20. Considers Jan-Mar/20 Energy Production.</t>
        </r>
      </text>
    </comment>
    <comment ref="R20" authorId="0" shapeId="0" xr:uid="{F3DD68A4-182E-48AE-BD2D-F92E5A3C3C62}">
      <text>
        <r>
          <rPr>
            <b/>
            <sz val="9"/>
            <color indexed="81"/>
            <rFont val="Tahoma"/>
            <family val="2"/>
          </rPr>
          <t>Investor Relations:</t>
        </r>
        <r>
          <rPr>
            <sz val="9"/>
            <color indexed="81"/>
            <rFont val="Tahoma"/>
            <family val="2"/>
          </rPr>
          <t xml:space="preserve">
Assuruá 1 and 2 acquisiton was concluded in Jun/19. Considers Jun/19 Energy Production.</t>
        </r>
      </text>
    </comment>
    <comment ref="V21" authorId="0" shapeId="0" xr:uid="{29A862C1-08A7-4320-9520-A7856A1344BF}">
      <text>
        <r>
          <rPr>
            <b/>
            <sz val="9"/>
            <color indexed="81"/>
            <rFont val="Tahoma"/>
            <family val="2"/>
          </rPr>
          <t>Investor Relations:</t>
        </r>
        <r>
          <rPr>
            <sz val="9"/>
            <color indexed="81"/>
            <rFont val="Tahoma"/>
            <family val="2"/>
          </rPr>
          <t xml:space="preserve">
Assuruá 3 acquisiton was concluded in Mar/20. Considers Apr-Jun/20 Energy Production.</t>
        </r>
      </text>
    </comment>
    <comment ref="AE22" authorId="0" shapeId="0" xr:uid="{7B4CDF87-C1C5-4F5D-8709-5720BF070B27}">
      <text>
        <r>
          <rPr>
            <b/>
            <sz val="9"/>
            <color indexed="81"/>
            <rFont val="Tahoma"/>
            <family val="2"/>
          </rPr>
          <t>Investor Relations:</t>
        </r>
        <r>
          <rPr>
            <sz val="9"/>
            <color indexed="81"/>
            <rFont val="Tahoma"/>
            <family val="2"/>
          </rPr>
          <t xml:space="preserve">
Assuruá 4 started its ramp-up phase in Sep/22.</t>
        </r>
      </text>
    </comment>
    <comment ref="AG22" authorId="0" shapeId="0" xr:uid="{A8B00E6E-F187-4EC4-B720-F7E1CF6B5B9E}">
      <text>
        <r>
          <rPr>
            <b/>
            <sz val="9"/>
            <color indexed="81"/>
            <rFont val="Tahoma"/>
            <family val="2"/>
          </rPr>
          <t>Investor Relations:</t>
        </r>
        <r>
          <rPr>
            <sz val="9"/>
            <color indexed="81"/>
            <rFont val="Tahoma"/>
            <family val="2"/>
          </rPr>
          <t xml:space="preserve">
Assuruá 4 reached full COD in Feb/23.</t>
        </r>
      </text>
    </comment>
    <comment ref="AH23" authorId="0" shapeId="0" xr:uid="{83E64437-D336-452A-94E6-48FAE17A7CE0}">
      <text>
        <r>
          <rPr>
            <b/>
            <sz val="9"/>
            <color indexed="81"/>
            <rFont val="Tahoma"/>
            <family val="2"/>
          </rPr>
          <t>Investor Relations:</t>
        </r>
        <r>
          <rPr>
            <sz val="9"/>
            <color indexed="81"/>
            <rFont val="Tahoma"/>
            <family val="2"/>
          </rPr>
          <t xml:space="preserve">
Assuruá 5 started its ramp-up phase in Apr/23.</t>
        </r>
      </text>
    </comment>
    <comment ref="AI23" authorId="0" shapeId="0" xr:uid="{4907F534-EFE1-414C-9A55-39847BC429B9}">
      <text>
        <r>
          <rPr>
            <b/>
            <sz val="9"/>
            <color indexed="81"/>
            <rFont val="Tahoma"/>
            <family val="2"/>
          </rPr>
          <t>Investor Relations:</t>
        </r>
        <r>
          <rPr>
            <sz val="9"/>
            <color indexed="81"/>
            <rFont val="Tahoma"/>
            <family val="2"/>
          </rPr>
          <t xml:space="preserve">
Assuruá 5 reached full COD in Oct/23.</t>
        </r>
      </text>
    </comment>
    <comment ref="AL24" authorId="0" shapeId="0" xr:uid="{E2B5840A-EEA3-4548-B091-9D2059E2218C}">
      <text>
        <r>
          <rPr>
            <b/>
            <sz val="9"/>
            <color indexed="81"/>
            <rFont val="Tahoma"/>
            <family val="2"/>
          </rPr>
          <t xml:space="preserve">Investor Relations:
</t>
        </r>
        <r>
          <rPr>
            <sz val="9"/>
            <color indexed="81"/>
            <rFont val="Tahoma"/>
            <family val="2"/>
          </rPr>
          <t>The Company concluded the asset swap with EDFR on March 28, 2024, and now has 100% stake in Ventos da Bahia 1, 2 and 3.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25" authorId="0" shapeId="0" xr:uid="{215DB7FE-FD6E-4449-907A-E162E1604CE0}">
      <text>
        <r>
          <rPr>
            <b/>
            <sz val="9"/>
            <color indexed="81"/>
            <rFont val="Tahoma"/>
            <family val="2"/>
          </rPr>
          <t>Investor Relations:</t>
        </r>
        <r>
          <rPr>
            <sz val="9"/>
            <color indexed="81"/>
            <rFont val="Tahoma"/>
            <family val="2"/>
          </rPr>
          <t xml:space="preserve">
Ventos da Bahia 1 and 2 50% stake acquisition was concluded in Dec/20. Considers Dec/20 Energy Production.</t>
        </r>
      </text>
    </comment>
    <comment ref="AF26" authorId="0" shapeId="0" xr:uid="{89C8A543-6D8D-4433-9739-7CEE76C9723E}">
      <text>
        <r>
          <rPr>
            <b/>
            <sz val="9"/>
            <color indexed="81"/>
            <rFont val="Tahoma"/>
            <family val="2"/>
          </rPr>
          <t xml:space="preserve">Investor Relations:
</t>
        </r>
        <r>
          <rPr>
            <sz val="9"/>
            <color indexed="81"/>
            <rFont val="Tahoma"/>
            <family val="2"/>
          </rPr>
          <t>Ventos da Bahia 3 50% stake acquisition was concluded in Dec/22. Considers Dec/22 Energy Production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9" authorId="0" shapeId="0" xr:uid="{D9DCD344-B2E2-423A-8B6F-A15E98F47AC0}">
      <text>
        <r>
          <rPr>
            <b/>
            <sz val="9"/>
            <color indexed="81"/>
            <rFont val="Tahoma"/>
            <family val="2"/>
          </rPr>
          <t>Investor Relations:</t>
        </r>
        <r>
          <rPr>
            <sz val="9"/>
            <color indexed="81"/>
            <rFont val="Tahoma"/>
            <family val="2"/>
          </rPr>
          <t xml:space="preserve">
Pirapora 50% stake acquisiton was concluded in Dec/18. Considers Dec/18 Energy Production.</t>
        </r>
      </text>
    </comment>
    <comment ref="AL29" authorId="0" shapeId="0" xr:uid="{FA3F3BAF-6DD5-4DD6-9654-23E77046905C}">
      <text>
        <r>
          <rPr>
            <b/>
            <sz val="9"/>
            <color indexed="81"/>
            <rFont val="Tahoma"/>
            <family val="2"/>
          </rPr>
          <t xml:space="preserve">Investor Relations:
</t>
        </r>
        <r>
          <rPr>
            <sz val="9"/>
            <color indexed="81"/>
            <rFont val="Tahoma"/>
            <family val="2"/>
          </rPr>
          <t xml:space="preserve">The Company concluded the asset swap with EDFR on March 28, 2024, and no longer has a stake in Pirapora.
</t>
        </r>
      </text>
    </comment>
    <comment ref="J32" authorId="0" shapeId="0" xr:uid="{27E3F28B-D6CA-4453-ABA9-B16B662B5F4D}">
      <text>
        <r>
          <rPr>
            <b/>
            <sz val="9"/>
            <color indexed="81"/>
            <rFont val="Tahoma"/>
            <family val="2"/>
          </rPr>
          <t>Investor Relations:</t>
        </r>
        <r>
          <rPr>
            <sz val="9"/>
            <color indexed="81"/>
            <rFont val="Tahoma"/>
            <family val="2"/>
          </rPr>
          <t xml:space="preserve">
Serra das Agulhas incorporated in 2Q17. Considers Apr-Jun/17 Energy Production.</t>
        </r>
      </text>
    </comment>
    <comment ref="X34" authorId="0" shapeId="0" xr:uid="{E6C6D5D4-3F83-4A01-BE66-2DEF6E01D5D2}">
      <text>
        <r>
          <rPr>
            <b/>
            <sz val="9"/>
            <color indexed="81"/>
            <rFont val="Tahoma"/>
            <family val="2"/>
          </rPr>
          <t>Investor Relations:</t>
        </r>
        <r>
          <rPr>
            <sz val="9"/>
            <color indexed="81"/>
            <rFont val="Tahoma"/>
            <family val="2"/>
          </rPr>
          <t xml:space="preserve">
Chuí acquistion was concluded in Nov/20. Considers Dec/20 Energy Production.</t>
        </r>
      </text>
    </comment>
    <comment ref="AJ38" authorId="0" shapeId="0" xr:uid="{3C04D182-40F3-44EB-8DC2-E64676E6055B}">
      <text>
        <r>
          <rPr>
            <b/>
            <sz val="9"/>
            <color indexed="81"/>
            <rFont val="Tahoma"/>
            <family val="2"/>
          </rPr>
          <t xml:space="preserve">Investor Relations:
</t>
        </r>
        <r>
          <rPr>
            <sz val="9"/>
            <color indexed="81"/>
            <rFont val="Tahoma"/>
            <family val="2"/>
          </rPr>
          <t>Goodnight 1 started its ramp-up phase in Nov/23.</t>
        </r>
      </text>
    </comment>
    <comment ref="AK38" authorId="0" shapeId="0" xr:uid="{EC1BC44D-372D-4B3F-BF33-EB35C1BC05A8}">
      <text>
        <r>
          <rPr>
            <b/>
            <sz val="9"/>
            <color indexed="81"/>
            <rFont val="Tahoma"/>
            <family val="2"/>
          </rPr>
          <t xml:space="preserve">Investor Relations:
</t>
        </r>
        <r>
          <rPr>
            <sz val="9"/>
            <color indexed="81"/>
            <rFont val="Tahoma"/>
            <family val="2"/>
          </rPr>
          <t>Goodnight 1 reached full COD in Jan/24.</t>
        </r>
      </text>
    </comment>
  </commentList>
</comments>
</file>

<file path=xl/sharedStrings.xml><?xml version="1.0" encoding="utf-8"?>
<sst xmlns="http://schemas.openxmlformats.org/spreadsheetml/2006/main" count="2391" uniqueCount="272">
  <si>
    <t>Data</t>
  </si>
  <si>
    <t>Ano</t>
  </si>
  <si>
    <t>Produção de Energia (em GWh)</t>
  </si>
  <si>
    <t>Fonte</t>
  </si>
  <si>
    <t>Ativos BR</t>
  </si>
  <si>
    <t>-</t>
  </si>
  <si>
    <t>Complexo Delta</t>
  </si>
  <si>
    <t>Delta Piauí</t>
  </si>
  <si>
    <t>Delta 1</t>
  </si>
  <si>
    <t>Eólico</t>
  </si>
  <si>
    <t>Delta 2</t>
  </si>
  <si>
    <t>Delta Maranhão</t>
  </si>
  <si>
    <t>Delta 3</t>
  </si>
  <si>
    <t>Delta 5 e 6</t>
  </si>
  <si>
    <t>Delta 7 e 8</t>
  </si>
  <si>
    <t>Complexo Bahia</t>
  </si>
  <si>
    <t>Assuruá</t>
  </si>
  <si>
    <t>Assuruá 1 e 2</t>
  </si>
  <si>
    <t>Assuruá 3</t>
  </si>
  <si>
    <t>Assuruá 4</t>
  </si>
  <si>
    <t>Assuruá 5</t>
  </si>
  <si>
    <t>Ventos da Bahia</t>
  </si>
  <si>
    <t>Ventos da Bahia 1 e 2¹</t>
  </si>
  <si>
    <t>Ventos da Bahia 3¹</t>
  </si>
  <si>
    <t>Complexo SE/CO</t>
  </si>
  <si>
    <t>Gargaú</t>
  </si>
  <si>
    <t>Pirapora¹</t>
  </si>
  <si>
    <t>Solar</t>
  </si>
  <si>
    <t>Pipoca²</t>
  </si>
  <si>
    <t>Hídrico - PCH</t>
  </si>
  <si>
    <t>Indaiás</t>
  </si>
  <si>
    <t>Serra das Agulhas</t>
  </si>
  <si>
    <t>Complexo Chuí</t>
  </si>
  <si>
    <t>Chuí</t>
  </si>
  <si>
    <t>Ativos US</t>
  </si>
  <si>
    <t>Complexo Goodnight</t>
  </si>
  <si>
    <t>Goodnight 1</t>
  </si>
  <si>
    <t>Produção de energia total (BR + US)</t>
  </si>
  <si>
    <t>Notas:</t>
  </si>
  <si>
    <t>¹ Considera participação proporcional de 50% até o 1T24. A Companhia concluiu a operação de permuta com a EDFR em 28 de março de 2024. A Companhia começou a consolidar 100% de Ventos da Bahia e não tem mais participação em Pirapora.</t>
  </si>
  <si>
    <t>² Considera 100% de Pipoca.</t>
  </si>
  <si>
    <t>Acompanhamento Mensal de Produção de Energia</t>
  </si>
  <si>
    <t>Overview</t>
  </si>
  <si>
    <t>- No 4T24, geração do portfólio 9,6% maior ano a ano, principalmente devido à entrada dos novos ativos¹. Cluster Bahia (+16,1% YoY) parcialmente compensado pelo Cluster SE/CO (-35,6% YoY), enquanto os Clusters Delta (+0,8% YoY) e Chuí (-1,1% YoY) ficaram em linha. Na base dos mesmos ativos, desempenho majoritariamente estável (-0,6% YoY). Principais fatores para o resultado são: </t>
  </si>
  <si>
    <r>
      <t>- Geração do portfólio no mês de</t>
    </r>
    <r>
      <rPr>
        <b/>
        <sz val="10"/>
        <color theme="6"/>
        <rFont val="Poppins"/>
      </rPr>
      <t xml:space="preserve"> dezembro</t>
    </r>
    <r>
      <rPr>
        <sz val="10"/>
        <color theme="6"/>
        <rFont val="Poppins"/>
      </rPr>
      <t xml:space="preserve"> 8,7% acima ano a ano. Na base dos mesmos ativos, aumento de 1,9% ano a ano principalmente devido a resultado maior nos Clusters SE/CO (+72,7%, equivalente a 22 GWh) e Delta (+2,6%).</t>
    </r>
  </si>
  <si>
    <r>
      <t xml:space="preserve">- Em </t>
    </r>
    <r>
      <rPr>
        <b/>
        <sz val="10"/>
        <color theme="6"/>
        <rFont val="Poppins"/>
      </rPr>
      <t>novembro</t>
    </r>
    <r>
      <rPr>
        <sz val="10"/>
        <color theme="6"/>
        <rFont val="Poppins"/>
      </rPr>
      <t>, geração 15,1% acima ano a ano. Na base dos mesmo ativos, geração 4,5% acima, principalmente devido a melhores recursos nos Clusters Delta (+4,5% YoY), Bahia (+0,9% YoY), SE/CO (+49,2%, equivalente a 15,1 GWh, acima YoY) e Chuí (+4,1% YoY).</t>
    </r>
  </si>
  <si>
    <r>
      <t xml:space="preserve">- Em </t>
    </r>
    <r>
      <rPr>
        <b/>
        <sz val="10"/>
        <color theme="6"/>
        <rFont val="Poppins"/>
      </rPr>
      <t>outubro</t>
    </r>
    <r>
      <rPr>
        <sz val="10"/>
        <color theme="6"/>
        <rFont val="Poppins"/>
      </rPr>
      <t>, geração 5,6% acima ano a ano: (i) novos ativos; (ii) manutenções corretivas no Cluster Deltas, que serão parcialmente ressarcidas; (iii) Cluster Bahia com maiores perdas por curtailment e manutenções corretivas, que serão parcialmente ressarcidas; (iv) bom início da estação chuvosa no Cluster SE/CO; (v) frente fria que permaneceu estacionada por alguns dias na região do Cluster Chuí</t>
    </r>
  </si>
  <si>
    <r>
      <t xml:space="preserve">- No trimestre, Cluster Goodnight contribuiu com 161,1 GWh adicionais vs. 2023 para a produção do portfólio, já que o ativo iniciou operação em novembro de 2023 e atingiu o </t>
    </r>
    <r>
      <rPr>
        <i/>
        <sz val="10"/>
        <color theme="6"/>
        <rFont val="Poppins"/>
      </rPr>
      <t>Full COD no 1T24</t>
    </r>
    <r>
      <rPr>
        <sz val="10"/>
        <color theme="6"/>
        <rFont val="Poppins"/>
      </rPr>
      <t>.</t>
    </r>
  </si>
  <si>
    <r>
      <t xml:space="preserve">Nota: Importante ressaltar que os novos ativos do portfólio no Brasil contribuíram para os resultados do cluster Bahia (Assuruá 4 - que iniciou sua fase de </t>
    </r>
    <r>
      <rPr>
        <i/>
        <sz val="8"/>
        <color theme="6"/>
        <rFont val="Poppins"/>
      </rPr>
      <t>ramp-up</t>
    </r>
    <r>
      <rPr>
        <sz val="8"/>
        <color theme="6"/>
        <rFont val="Poppins"/>
      </rPr>
      <t xml:space="preserve"> em setembro de 2022 e atingiu </t>
    </r>
    <r>
      <rPr>
        <i/>
        <sz val="8"/>
        <color theme="6"/>
        <rFont val="Poppins"/>
      </rPr>
      <t>Full COD</t>
    </r>
    <r>
      <rPr>
        <sz val="8"/>
        <color theme="6"/>
        <rFont val="Poppins"/>
      </rPr>
      <t xml:space="preserve"> em fevereiro de 2023 - e Assuruá 5 - que iniciou sua fase de </t>
    </r>
    <r>
      <rPr>
        <i/>
        <sz val="8"/>
        <color theme="6"/>
        <rFont val="Poppins"/>
      </rPr>
      <t>ramp-up</t>
    </r>
    <r>
      <rPr>
        <sz val="8"/>
        <color theme="6"/>
        <rFont val="Poppins"/>
      </rPr>
      <t xml:space="preserve"> em abril de 2023 e se tornou 100% operacional em outubro de 2023) entre 2023 e 2024. Após a conclusão da permuta de ativos com a EDFR ao final de março de 2024, a Companhia passou a consolidar 100% de Ventos da Bahia 1, 2 e 3 (no Cluster Bahia) e a EDFR agora possui 100% de Pirapora (anteriormente no Cluster SE/CO). A partir do mês de novembro de 2023, tivemos também início de operação do ativo Goodnight 1, dando início ao Cluster Goodnight, no Texas - Estados Unidos. Os Clusters Delta e Chuí não tiveram mudanças em seus ativos no período.</t>
    </r>
  </si>
  <si>
    <t>Dezembro 2024 (GWh)</t>
  </si>
  <si>
    <t>Complexos</t>
  </si>
  <si>
    <t>Ativos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</si>
  <si>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</si>
  <si>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</si>
  <si>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</si>
  <si>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</si>
  <si>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</si>
  <si>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</si>
  <si>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</si>
  <si>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</si>
  <si>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</si>
  <si>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</si>
  <si>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</si>
  <si>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Dez²</t>
  </si>
  <si>
    <t>Total</t>
  </si>
  <si>
    <t>Delta Piauí e Maranhão</t>
  </si>
  <si>
    <t>Complexo Bahia¹</t>
  </si>
  <si>
    <t>Assuruá 1, 2, 3, 4 e 5
Ventos da Bahia 1, 2 e 3</t>
  </si>
  <si>
    <t>Complexo SE/CO¹</t>
  </si>
  <si>
    <t>Pipoca, Serra das Agulhas, Indaiás, Gargaú e Pirapora</t>
  </si>
  <si>
    <t>Santa Vitória do Palmar e Hermenegildo</t>
  </si>
  <si>
    <t>Fonte: CCEE (Portfólio Brasil) e dados da Companhia para algumas de nossas autoproduções. ¹ Considera a participação proporcional de Pirapora (50%) e Ventos da Bahia 1, 2 e 3 (50%) de janeiro a março. Após a conclusão da permuta de ativos com a EDFR ao final de março de 2024, considera 100% de Ventos da Bahia 1, 2 e 3 e 0% de Pirapora. ² Prévia da CCEE (Portfólio Brasil) e dados da Companhia para algumas de nossas autoproduções.</t>
  </si>
  <si>
    <t>Acompanhamento Trimestre - 2024 (GWh)</t>
  </si>
  <si>
    <t>Sazonalidade Histórica (Média dos últimos 44 anos)</t>
  </si>
  <si>
    <t>1T24</t>
  </si>
  <si>
    <t>2T24</t>
  </si>
  <si>
    <t>3T24</t>
  </si>
  <si>
    <t>4T24</t>
  </si>
  <si>
    <t>1T</t>
  </si>
  <si>
    <t>2T</t>
  </si>
  <si>
    <t>3T</t>
  </si>
  <si>
    <t>4T</t>
  </si>
  <si>
    <t>Portfólio Total (BR + US)</t>
  </si>
  <si>
    <t>¹ Após a conclusão da permuta de ativos com a EDFR ao final de março de 2024, considera 100% de Ventos da Bahia 1, 2 e 3 e 0% de Pirapora.</t>
  </si>
  <si>
    <t>Portfolio BR</t>
  </si>
  <si>
    <t>Comparação Anual - 2024 x 2023 (GWh)¹</t>
  </si>
  <si>
    <t>Var.</t>
  </si>
  <si>
    <t>4T23</t>
  </si>
  <si>
    <t>n.a</t>
  </si>
  <si>
    <t>¹ Assuruá 4 entrou em operação (Full COD) em meados de fevereiro de 2023 e Assuruá 5 entrou em operação (Full COD) no final de outubro de 2023. Nosso novo ativo Goodnight 1, no Texas - Estados Unidos, teve início de operação em nov/23, tendo 51 turbinas de 59 comissionadas até 31/12/2023. Após a conclusão da permuta de ativos com a EDFR ao final de março de 2024, considera 100% de Ventos da Bahia 1, 2 e 3 e 0% de Pirapora.</t>
  </si>
  <si>
    <t>Comparação Anual - 2024 x 2023 Mesmos Ativos (GWh)</t>
  </si>
  <si>
    <t>Assuruá 1, 2, 3, 4 e 5¹
Ventos da Bahia 1, 2 e 3²</t>
  </si>
  <si>
    <t>Pipoca, Serra das Agulhas, Indaiás, Gargaú e Pirapora²</t>
  </si>
  <si>
    <t xml:space="preserve">Nota: Importante ressaltar que os novos ativos do portfólio (Assuruá 4 - que iniciou sua fase de ramp-up em setembro de 2022 e atingiu Full COD em fevereiro de 2023 - e Assuruá 5 - que iniciou sua fase de ramp-up em abril de 2023 e se tornou 100% operacional em outubro de 2023) contribuíram todos para os resultados do cluster Bahia entre 2023 e 2024, os clusters Delta, SE/CO e Chuí não tiveram mudanças em seus ativos no período. Além disso, a partir de nov/23, com o início da operação do ativo Goodnight 1 no Texas (EUA), tivemos o início do cluster Goodnight. (1) Considera Assuruá 4 no comparativo ano a ano para o mês de março, não considera o ramp-up de Assuruá 4 entre set/22 e fev/23. (2) Sem os efeitos da permuta de ativos com a EDFR, considerando 100% de Ventos da Bahia 1, 2 e 3 e 0% de Pirapora de abril 2023 em diante. </t>
  </si>
  <si>
    <t>Recurso Bruto Diário - Dezembro 2024 (GWh/dia)</t>
  </si>
  <si>
    <t>Recurso Realizado</t>
  </si>
  <si>
    <t>Recurso Histórico</t>
  </si>
  <si>
    <t>Recurso Máximo</t>
  </si>
  <si>
    <t>Recurso Mínimo</t>
  </si>
  <si>
    <t>Desvio Padrão Histórico¹</t>
  </si>
  <si>
    <t>Desvio Padrão Realizado¹</t>
  </si>
  <si>
    <t>Complexo Bahia²</t>
  </si>
  <si>
    <t>Complexo SE/CO²</t>
  </si>
  <si>
    <t>Nota: Informação se baseia em série de 44 anos do ERA-5. Não considera o portfólio hidríco. ¹ Desvio padrão diário. ² Após a conclusão da permuta de ativos com a EDFR ao final de março de 2024, considera 100% de Ventos da Bahia 1, 2 e 3 e 0% de Pirapora.</t>
  </si>
  <si>
    <t>- Em novembro, geração do portfólio 15,1% maior ano a ano, principalmente devido à entrada de Goodnight 1. Na base dos mesmos ativos, geração 4,5% acima. Principais fatores para o resultado são: </t>
  </si>
  <si>
    <t>- Cluster Delta 4,5% acima ano a ano, como resultado de melhores recursos (P36 em 2024 vs. P79 em 2023) e manutenções corretivas, que serão parcialmente ressarcidas.</t>
  </si>
  <si>
    <t>- Cluster Bahia na base dos mesmos ativos 0,9% acima ano a ano, como resultado de melhores recursos (P52 em 2024 vs. P68 em 2023), porém com aumento no curtailment observado no período e manutenções corretivas, que serão parcialmente ressarcidas.</t>
  </si>
  <si>
    <t>- Cluster SE/CO (excluindo os efeitos da permuta de ativos) 49,2% (15,1 GWh) acima ano a ano, principalmente devido às chuvas na região.</t>
  </si>
  <si>
    <t>- Cluster Chuí 4,1% acima ano a ano, principalmente devido a recursos (P27 em 2024 vs. P34 em 2023).</t>
  </si>
  <si>
    <t>- Cluster Goodnight com geração ~14% abaixo da expectativa para o mês de novembro devido principalmente a recursos e perdas por curtailment.</t>
  </si>
  <si>
    <t>Novembro 2024 (GWh)</t>
  </si>
  <si>
    <t>Nov²</t>
  </si>
  <si>
    <t>Dez</t>
  </si>
  <si>
    <t>out + nov/24</t>
  </si>
  <si>
    <t>out + nov/23</t>
  </si>
  <si>
    <t>2024
YTD</t>
  </si>
  <si>
    <t>2023
YTD</t>
  </si>
  <si>
    <t>Recurso Bruto Diário - Novembro 2024 (GWh/dia)</t>
  </si>
  <si>
    <t>- Em outubro, geração do portfólio 5,6% maior ano a ano, principalmente devido à entrada dos novos ativos (Assuruá 5 e Goodnight 1). Na base dos mesmos ativos, geração 7,7% abaixo. Principais fatores para o resultado são: </t>
  </si>
  <si>
    <t>- Cluster Delta 3,9% abaixo ano a ano, principalmente devido a manutenções corretivas, que serão parcialmente ressarcidas.</t>
  </si>
  <si>
    <t xml:space="preserve">- Cluster Bahia na base dos mesmos ativos 10,7% abaixo ano a ano, devido (i) perdas relacionadas a curtailment (observamos uma tendência de melhora com relação aos meses de agosto e setembro, com a entrada em operação das novas linhas de transmissão) e (ii) manutenções corretivas, principalmente em Ventos da Bahia, que serão parcialmente ressarcidas. </t>
  </si>
  <si>
    <t>- Cluster SE/CO (excluindo os efeitos da permuta de ativos) 3,4% (0,9 GWh) acima ano a ano, principalmente devido a um bom início da estação chuvosa na região.</t>
  </si>
  <si>
    <t xml:space="preserve">- Cluster Chuí 10,2% abaixo ano a ano, como resultado de recursos abaixo do esperado em 2024, causado por uma frente fria que permaneceu estacionada por alguns dias na região (P29 em 2023 vs. P63 em 2024). </t>
  </si>
  <si>
    <t>- Cluster Goodnight com geração levemente abaixo (4,1 GWh) da expectativa para o mês de outubro devido a perdas por curtailment, apesar dos recursos eólicos ficarem em linha com a média histórica.</t>
  </si>
  <si>
    <t>Outubro 2024 (GWh)</t>
  </si>
  <si>
    <t>Out²</t>
  </si>
  <si>
    <t>Assuruá 1, 2, 3 e 4¹
Ventos da Bahia 1, 2 e 3²</t>
  </si>
  <si>
    <t>Recurso Bruto Diário - Outubro 2024 (GWh/dia)</t>
  </si>
  <si>
    <t>- No 3T24, geração do portfólio 18,1% maior ano a ano, principalmente devido à entrada dos novos ativos¹. Cluster Bahia (+41,6% YoY) parcialmente compensados pelos Clusters SE/CO (-63,2% YoY), Chuí (-3,9% YoY) e Delta (-3,0% YoY). Na base dos mesmos ativos, desempenho 3,6% abaixo na comparação anual. Principais fatores para o resultado são: </t>
  </si>
  <si>
    <r>
      <t xml:space="preserve">- Geração do portfólio no mês de </t>
    </r>
    <r>
      <rPr>
        <b/>
        <sz val="10"/>
        <color theme="6"/>
        <rFont val="Poppins"/>
      </rPr>
      <t>setembro</t>
    </r>
    <r>
      <rPr>
        <sz val="10"/>
        <color theme="6"/>
        <rFont val="Poppins"/>
      </rPr>
      <t xml:space="preserve"> 13,4% acima ano a ano. Na base dos mesmos ativos, queda de 3,3% ano a ano principalmente devido a resultado 16,1% menor no Cluster Chuí (P63 em 2024 vs. P15 em 2023)</t>
    </r>
  </si>
  <si>
    <r>
      <t xml:space="preserve">- Em </t>
    </r>
    <r>
      <rPr>
        <b/>
        <sz val="10"/>
        <color theme="6"/>
        <rFont val="Poppins"/>
      </rPr>
      <t>agosto</t>
    </r>
    <r>
      <rPr>
        <sz val="10"/>
        <color theme="6"/>
        <rFont val="Poppins"/>
      </rPr>
      <t xml:space="preserve">, geração 26,1% acima ano a ano: (i) novos ativos; (ii) atraso no início da safra nos Deltas vs. 2023; (iii) Bahia 2,4% abaixo devido a perdas operacionais e curtailment; (iv) período mais seco em comparação a 2023 no Cluster SE/CO; (v) frentes frias mais duradouras no Chuí </t>
    </r>
  </si>
  <si>
    <r>
      <t xml:space="preserve">- Em </t>
    </r>
    <r>
      <rPr>
        <b/>
        <sz val="10"/>
        <color theme="6"/>
        <rFont val="Poppins"/>
      </rPr>
      <t>julho</t>
    </r>
    <r>
      <rPr>
        <sz val="10"/>
        <color theme="6"/>
        <rFont val="Poppins"/>
      </rPr>
      <t>, geração 15,1% acima ano a ano: (i) novos ativos; (ii) atraso no início da safra nos Deltas vs. 2023; (iii) Bahia 2,9% abaixo devido a perdas operacionais e curtailment; (iv) período mais seco em comparação a 2023 no Cluster SE/CO; (v) desempenho de recursos abaixo no Chuí principalmente relacionado à volatilidade mensal típica da região</t>
    </r>
  </si>
  <si>
    <t>- No trimestre, Cluster Goodnight contribuiu com 158,5 GWh para a produção do portfólio.</t>
  </si>
  <si>
    <r>
      <t xml:space="preserve">Nota: (1) Importante ressaltar que os novos ativos do portfólio no Brasil contribuíram para os resultados do cluster Bahia (Assuruá 4 - que iniciou sua fase de </t>
    </r>
    <r>
      <rPr>
        <i/>
        <sz val="8"/>
        <color theme="6"/>
        <rFont val="Poppins"/>
      </rPr>
      <t>ramp-up</t>
    </r>
    <r>
      <rPr>
        <sz val="8"/>
        <color theme="6"/>
        <rFont val="Poppins"/>
      </rPr>
      <t xml:space="preserve"> em setembro de 2022 e atingiu </t>
    </r>
    <r>
      <rPr>
        <i/>
        <sz val="8"/>
        <color theme="6"/>
        <rFont val="Poppins"/>
      </rPr>
      <t>Full COD</t>
    </r>
    <r>
      <rPr>
        <sz val="8"/>
        <color theme="6"/>
        <rFont val="Poppins"/>
      </rPr>
      <t xml:space="preserve"> em fevereiro de 2023 - e Assuruá 5 - que iniciou sua fase de </t>
    </r>
    <r>
      <rPr>
        <i/>
        <sz val="8"/>
        <color theme="6"/>
        <rFont val="Poppins"/>
      </rPr>
      <t>ramp-up</t>
    </r>
    <r>
      <rPr>
        <sz val="8"/>
        <color theme="6"/>
        <rFont val="Poppins"/>
      </rPr>
      <t xml:space="preserve"> em abril de 2023 e se tornou 100% operacional em outubro de 2023) entre 2023 e 2024, o cluster SE/CO foi impactado pela saída de Pirapora e os clusters Delta e Chuí não tiveram mudanças em seus ativos no período. A partir do mês de novembro de 2023, tivemos também início de operação novo ativo Goodnight 1, dando início ao Cluster Goodnight, no Texas - Estados Unidos. Após a conclusão da permuta de ativos com a EDFR ao final de março de 2024, a Companhia passou a consolidar 100% de Ventos da Bahia 1, 2 e 3 (no Cluster Bahia) e a EDFR agora possui 100% de Pirapora (anteriormente no Cluster SE/CO).</t>
    </r>
  </si>
  <si>
    <t>Setembro 2024 (GWh)</t>
  </si>
  <si>
    <t>Set²</t>
  </si>
  <si>
    <t>3T23</t>
  </si>
  <si>
    <t>Recurso Bruto Diário - Setembro 2024 (GWh/dia)</t>
  </si>
  <si>
    <t>- Em agosto, geração do portfólio 26,1% maior ano a ano, principalmente devido à entrada dos novos ativos (Assuruá 5 e Goodnight 1). Na base dos mesmos ativos, geração 5,2% acima. Principais fatores para o resultado são: </t>
  </si>
  <si>
    <t>- Cluster Delta 2,8% abaixo ano a ano (5,5% abaixo no acumulado do ano), principalmente devido ao atraso do início da safra em 12 dias em comparação com o ano de 2023.</t>
  </si>
  <si>
    <t>- Cluster Bahia na base dos mesmos ativos 2,4% abaixo, devido perdas em eficiência operacional no mês, principalmente relacionadas a curtailment. </t>
  </si>
  <si>
    <t>- Cluster SE/CO (excluindo os efeitos da permuta de ativos) 12,6% (3,1 GWh) abaixo ano a ano, principalmente devido a um período excepcionalmente úmido em 2023 em alguns dos ativos hídricos do portfólio.</t>
  </si>
  <si>
    <t xml:space="preserve">- Cluster Chuí 42,6% acima ano a ano, como resultado de recursos abaixo do esperado em 2023 somado a recursos acima do esperado em 2024 (2º melhor agosto da história do ativo), causado por algumas frentes frias na região. </t>
  </si>
  <si>
    <t>- Cluster Goodnight com geração em linha com a expectativa para o mês de agosto, principalmente devido a ganhos em eficiência operacional, em conjunto com uma incidência de vento em linha com a média histórica.</t>
  </si>
  <si>
    <r>
      <t xml:space="preserve">Nota: (1) Importante ressaltar que os novos ativos do portfólio no Brasil contribuíram para os resultados do cluster Bahia (Assuruá 4 - que iniciou sua fase de </t>
    </r>
    <r>
      <rPr>
        <i/>
        <sz val="8"/>
        <color theme="6"/>
        <rFont val="Poppins"/>
      </rPr>
      <t>ramp-up</t>
    </r>
    <r>
      <rPr>
        <sz val="8"/>
        <color theme="6"/>
        <rFont val="Poppins"/>
      </rPr>
      <t xml:space="preserve"> em setembro de 2022 e atingiu </t>
    </r>
    <r>
      <rPr>
        <i/>
        <sz val="8"/>
        <color theme="6"/>
        <rFont val="Poppins"/>
      </rPr>
      <t>Full COD</t>
    </r>
    <r>
      <rPr>
        <sz val="8"/>
        <color theme="6"/>
        <rFont val="Poppins"/>
      </rPr>
      <t xml:space="preserve"> em fevereiro de 2023 - e Assuruá 5 - que iniciou sua fase de </t>
    </r>
    <r>
      <rPr>
        <i/>
        <sz val="8"/>
        <color theme="6"/>
        <rFont val="Poppins"/>
      </rPr>
      <t>ramp-up</t>
    </r>
    <r>
      <rPr>
        <sz val="8"/>
        <color theme="6"/>
        <rFont val="Poppins"/>
      </rPr>
      <t xml:space="preserve"> em abril de 2023 e se tornou 100% operacional em outubro de 2023) entre 2023 e 2024, os clusters Delta, SE/CO e Chuí não tiveram mudanças em seus ativos no período. A partir do mês de novembro de 2023, tivemos também início de operação novo ativo Goodnight 1, dando início ao Cluster Goodnight, no Texas - Estados Unidos. Adicionalmente, após a conclusão da permuta de ativos com a EDFR ao final de março de 2024, a Companhia passou a consolidar 100% de Ventos da Bahia 1, 2 e 3 (no Cluster Bahia) e a EDFR agora possui 100% de Pirapora (anteriormente no Cluster SE/CO).</t>
    </r>
  </si>
  <si>
    <t>Agosto 2024 (GWh)</t>
  </si>
  <si>
    <t>Ago²</t>
  </si>
  <si>
    <t>Fonte: CCEE (Portfólio Brasil). ¹ Considera a participação proporcional de Pirapora (50%) e Ventos da Bahia 1, 2 e 3 (50%) de janeiro a março. Após a conclusão da permuta de ativos com a EDFR ao final de março de 2024, considera 100% de Ventos da Bahia 1, 2 e 3 e 0% de Pirapora. ² Prévia da CCEE (Portfólio Brasil).</t>
  </si>
  <si>
    <t>Sazonalidade Observada (2023)</t>
  </si>
  <si>
    <t>jul + ago/24</t>
  </si>
  <si>
    <t>1T23</t>
  </si>
  <si>
    <t>2T23</t>
  </si>
  <si>
    <t>n.a.</t>
  </si>
  <si>
    <t>Portfólio Brasil</t>
  </si>
  <si>
    <t>jul+ago/24</t>
  </si>
  <si>
    <t>jul+ago/23</t>
  </si>
  <si>
    <t>Recurso Bruto Diário - Agosto 2024 (GWh/dia)</t>
  </si>
  <si>
    <t>- Em julho, geração do portfólio 15,1% maior ano a ano, principalmente devido à entrada dos novos ativos (Assuruá 5 e Goodnight 1). Na base dos mesmos ativos, geração 13,2% abaixo. Principais fatores para o resultado são: </t>
  </si>
  <si>
    <t>- Cluster Delta 17,9% abaixo ano a ano (6,2% abaixo no acumulado do ano), principalmente devido ao atraso do início da safra em 12 dias em comparação com o ano de 2023</t>
  </si>
  <si>
    <t>- Cluster Bahia na base dos mesmos ativos 2,9% abaixo, devido perdas em eficiência operacional no mês, principalmente relacionadas a curtailment </t>
  </si>
  <si>
    <t>- Cluster SE/CO (excluindo os efeitos da permuta de ativos) 20,0% (5 GWh) abaixo ano a ano, principalmente devido a um período de seca em alguns dos ativos hídricos do portfólio. Importante ressaltar que ~40% deste desvio é protegido pelo MRE</t>
  </si>
  <si>
    <t>- Cluster Chuí 33,1% abaixo ano a ano, principalmente devido à volatilidade mensal, bem típica para esta região (desvio padrão mensal médio = 13,8% e desvio padrão anual = 3,6%). Fundamental ressaltar que o desempenho anual do Cluster Chuí até julho está 14,3% acima do mesmo período de 2023</t>
  </si>
  <si>
    <t>- Cluster Goodnight com geração 11,5% acima da expectativa para o mês de julho, pricipalmente devido a ganhos em eficiência operacional, em conjunto com uma incidência de vento acima da média histórica.</t>
  </si>
  <si>
    <t>Julho 2024 (GWh)</t>
  </si>
  <si>
    <t>Jul²</t>
  </si>
  <si>
    <t>Recurso Bruto Diário - Julho 2024 (GWh/dia)</t>
  </si>
  <si>
    <t>- No 2T24, geração do portfólio 39,5% maior ano a ano, principalmente devido à entrada dos novos ativos¹. Clusters Chuí (+53,0% YoY) e Bahia (+46,1% YoY) parcialmente compensados por Cluster SE/CO (-49,8% YoY) e Delta (-14,0% YoY). Na base dos mesmos ativos, desempenho 6,1% acima na comparação anual. Destaques são:</t>
  </si>
  <si>
    <r>
      <t xml:space="preserve">- Geração do portfólio no mês de </t>
    </r>
    <r>
      <rPr>
        <b/>
        <sz val="10"/>
        <color theme="6"/>
        <rFont val="Poppins"/>
      </rPr>
      <t>junho</t>
    </r>
    <r>
      <rPr>
        <sz val="10"/>
        <color theme="6"/>
        <rFont val="Poppins"/>
      </rPr>
      <t xml:space="preserve"> 29,0% acima ano a ano. Na base dos mesmos ativos, aumento de 1,5% ano a ano principalmente devido a aumento de 71,1% no Cluster Chuí (P20)</t>
    </r>
  </si>
  <si>
    <r>
      <t xml:space="preserve">- Em </t>
    </r>
    <r>
      <rPr>
        <b/>
        <sz val="10"/>
        <color theme="6"/>
        <rFont val="Poppins"/>
      </rPr>
      <t>maio</t>
    </r>
    <r>
      <rPr>
        <sz val="10"/>
        <color theme="6"/>
        <rFont val="Poppins"/>
      </rPr>
      <t xml:space="preserve">, geração 39,1% acima ano a ano: (i) novos ativos; (ii) chuvas acima da média nos Deltas; (iii) melhores recursos na Bahia - vs. 2023, especialmente nos Assuruás; (iv) período de seca em alguns dos ativos do Cluster SE/CO; (v) frentes frias mais duradouras no Chuí </t>
    </r>
  </si>
  <si>
    <r>
      <t xml:space="preserve">- Em </t>
    </r>
    <r>
      <rPr>
        <b/>
        <sz val="10"/>
        <color theme="6"/>
        <rFont val="Poppins"/>
      </rPr>
      <t>abril</t>
    </r>
    <r>
      <rPr>
        <sz val="10"/>
        <color theme="6"/>
        <rFont val="Poppins"/>
      </rPr>
      <t>, geração 55% acima ano a ano: (i) novos ativos; (ii) chuvas acima da média nos Deltas; (iii) recursos levemente acima ano a ano na Bahia; (iv) maior volume de chuvas no Cluster SE/CO; (v) melhores recursos no Chuí</t>
    </r>
  </si>
  <si>
    <t>- No trimestre, Cluster Goodnight contribuiu com 220,2 GWh para a produção do portfólio.</t>
  </si>
  <si>
    <t>Junho 2024 (GWh)</t>
  </si>
  <si>
    <t>Jun²</t>
  </si>
  <si>
    <t>Fonte: CCEE (Portfólio Brasil). ¹ Considera a participação proporcional de Pirapora (50%) e Ventos da Bahia 1, 2 e 3 (50%) de janeiro a março. Após a conclusão da permuta de ativos com a EDFR ao final de março de 2024, considera 100% de Ventos da Bahia 1, 2 e 3 e 0% de Pirapora.² Prévia da CCEE (Portfólio Brasil).</t>
  </si>
  <si>
    <t xml:space="preserve">Nota: Importante ressaltar que os novos ativos do portfólio  (Assuruá 4 - que iniciou sua fase de ramp-up em setembro de 2022 e atingiu Full COD em fevereiro de 2023 - e Assuruá 5 - que iniciou sua fase de ramp-up em abril de 2023 e se tornou 100% operacional em outubro de 2023) contribuíram todos para os resultados do cluster Bahia entre 2023 e 2024, os clusters Delta, SE/CO e Chuí não tiveram mudanças em seus ativos no período. Além disso, a partir de nov/23, com o início da operação do ativo Goodnight 1 no Texas (EUA), tivemos o início do cluster Goodnight. (1) Considera Assuruá 4 no comparativo ano a ano para o mês de março, não considera o ramp-up de Assuruá 4 entre set/22 e fev/23. (2) Sem os efeitos da permuta de ativos com a EDFR, considerando 100% de Ventos da Bahia 1, 2 e 3 e 0% de Pirapora de abril 2023 em diante. </t>
  </si>
  <si>
    <t>Recurso Bruto Diário - Junho 2024 (GWh/dia)</t>
  </si>
  <si>
    <t xml:space="preserve">- Em maio, geração do portfólio 39,1% maior ano a ano, principalmente devido à entrada dos novos ativos (Assuruá 5 e Goodnight 1). Na base dos mesmos ativos, geração 4,5% acima. Destaques para: </t>
  </si>
  <si>
    <t>- Cluster Delta 22,4% abaixo ano a ano, principalmente devido a recursos, por conta de chuvas acima da média no mês</t>
  </si>
  <si>
    <t>- Cluster Bahia na base dos mesmos ativos 5,7% acima, principalmente devido a melhores recursos (vs. 2023) especialmente nos Assuruás</t>
  </si>
  <si>
    <t>- Cluster SE/CO (excluindo os efeitos da permuta de ativos) 7,2% abaixo ano a ano, principalmente devido a um período de seca em alguns dos ativos hídricos do portfólio</t>
  </si>
  <si>
    <t>- Cluster Chuí 33,6% acima ano a ano, principalmente devido a recursos, resultado de frentes frias mais duradouras (P22 em 2024 vs. P79 em 2023)</t>
  </si>
  <si>
    <t>Maio 2024 (GWh)</t>
  </si>
  <si>
    <t>Mai²</t>
  </si>
  <si>
    <t>abr + mai/24</t>
  </si>
  <si>
    <t>abr + mai/23</t>
  </si>
  <si>
    <t>Recurso Bruto Diário - Maio 2024 (GWh/dia)</t>
  </si>
  <si>
    <t xml:space="preserve">- Em abril, geração do portfólio 55% maior ano a ano, principalmente devido à entrada dos novos ativos (Assuruá 5 e Goodnight 1). Na base dos mesmos ativos, geração 14,6% acima. Destaques para: </t>
  </si>
  <si>
    <t>- Cluster Delta 14,1% abaixo ano a ano, principalmente devido a recursos, por conta de chuvas acima da média no mês</t>
  </si>
  <si>
    <r>
      <t xml:space="preserve">- Cluster Bahia 3,8% acima devido a recursos levemente acima em 2024. Adicionalmente, perdas por </t>
    </r>
    <r>
      <rPr>
        <i/>
        <sz val="10"/>
        <color theme="6"/>
        <rFont val="Poppins"/>
      </rPr>
      <t>curtailment</t>
    </r>
    <r>
      <rPr>
        <sz val="10"/>
        <color theme="6"/>
        <rFont val="Poppins"/>
      </rPr>
      <t xml:space="preserve"> no mês foram majoritariamente em linha com 2023 (~4 GWh)</t>
    </r>
  </si>
  <si>
    <t>- Cluster SE/CO 18,0% acima, principalmente devido ao maior volume de chuvas observado em 2024</t>
  </si>
  <si>
    <r>
      <t xml:space="preserve">- Cluster Chuí 58,1% acima principalmente devido a recursos, com o mês de abril de 2024 ocupando a 4a melhor posição para o </t>
    </r>
    <r>
      <rPr>
        <i/>
        <sz val="10"/>
        <color theme="6"/>
        <rFont val="Poppins"/>
      </rPr>
      <t>ranking</t>
    </r>
    <r>
      <rPr>
        <sz val="10"/>
        <color theme="6"/>
        <rFont val="Poppins"/>
      </rPr>
      <t xml:space="preserve"> de 44 anos do ativo. </t>
    </r>
  </si>
  <si>
    <t>Abril 2024 (GWh)</t>
  </si>
  <si>
    <t>Abr²</t>
  </si>
  <si>
    <t>Recurso Bruto Diário - Abril 2024 (GWh/dia)</t>
  </si>
  <si>
    <t>- No 1T24, geração do portfólio 8,2% maior YoY, principalmente devido à entrada dos novos ativos¹. Clusters Delta (+5,1% YoY) e Chuí (+3,3% YoY) parcialmente compensados por cluster Bahia (-10,9% YoY) e SE/CO (-10,1% YoY). Na base dos mesmos ativos, desempenho 11,4% abaixo YoY.</t>
  </si>
  <si>
    <r>
      <t xml:space="preserve">- Geração do portfólio no mês de </t>
    </r>
    <r>
      <rPr>
        <b/>
        <sz val="10"/>
        <color theme="6"/>
        <rFont val="Poppins"/>
      </rPr>
      <t>março</t>
    </r>
    <r>
      <rPr>
        <sz val="10"/>
        <color theme="6"/>
        <rFont val="Poppins"/>
      </rPr>
      <t xml:space="preserve"> 7,6% acima YoY. Na base dos mesmos ativos, queda de 17,2% YoY principalmente devido à formação de frentes frias e maior umidade nos clusters Delta, Bahia e Chuí;</t>
    </r>
  </si>
  <si>
    <r>
      <t xml:space="preserve">- Em </t>
    </r>
    <r>
      <rPr>
        <b/>
        <sz val="10"/>
        <color theme="6"/>
        <rFont val="Poppins"/>
      </rPr>
      <t>fevereiro:</t>
    </r>
    <r>
      <rPr>
        <sz val="10"/>
        <color theme="6"/>
        <rFont val="Poppins"/>
      </rPr>
      <t xml:space="preserve"> (i) novos ativos; (ii) Cluster Delta com produção -1,9% YoY devido a recursos em linha com esperado (P43 em fev/24 vs. P40 em fev/23); (iii) Cluster Bahia -3,3% ano a ano devido principalmente à formação de tempestade tropical; (iv) Cluster Goodnight contribuiu com 85,8 GWh para a geração do portfólio no mês e; (v) Chuí +5,0% ano a ano devido a recursos;</t>
    </r>
  </si>
  <si>
    <r>
      <t xml:space="preserve">- Em </t>
    </r>
    <r>
      <rPr>
        <b/>
        <sz val="10"/>
        <color theme="6"/>
        <rFont val="Poppins"/>
      </rPr>
      <t>janeiro</t>
    </r>
    <r>
      <rPr>
        <sz val="10"/>
        <color theme="6"/>
        <rFont val="Poppins"/>
      </rPr>
      <t>: (i) novos ativos; (ii) frentes frias mais duradouras na Bahia; (iii) Goodnight 1 ficou 100% operacional em 15/jan; (iv) recurso nos Deltas acima da média histórica por atraso na estação de chuvas; (v) recursos acima do esperado somados a disponibilidade acima do plano em Chuí;</t>
    </r>
  </si>
  <si>
    <t>- No trimestre, cluster Goodnight contribuiu com 220,9 GWh para produção do portfólio.</t>
  </si>
  <si>
    <r>
      <t xml:space="preserve">Nota: (1) Importante ressaltar que os novos ativos do portfólio no Brasil contribuíram para os resultados do cluster Bahia (Assuruá 4 - que iniciou sua fase de </t>
    </r>
    <r>
      <rPr>
        <i/>
        <sz val="8"/>
        <color theme="6"/>
        <rFont val="Poppins"/>
      </rPr>
      <t>ramp-up</t>
    </r>
    <r>
      <rPr>
        <sz val="8"/>
        <color theme="6"/>
        <rFont val="Poppins"/>
      </rPr>
      <t xml:space="preserve"> em setembro de 2022 e atingiu </t>
    </r>
    <r>
      <rPr>
        <i/>
        <sz val="8"/>
        <color theme="6"/>
        <rFont val="Poppins"/>
      </rPr>
      <t>Full COD</t>
    </r>
    <r>
      <rPr>
        <sz val="8"/>
        <color theme="6"/>
        <rFont val="Poppins"/>
      </rPr>
      <t xml:space="preserve"> em fevereiro de 2023 - e Assuruá 5 - que iniciou sua fase de </t>
    </r>
    <r>
      <rPr>
        <i/>
        <sz val="8"/>
        <color theme="6"/>
        <rFont val="Poppins"/>
      </rPr>
      <t>ramp-up</t>
    </r>
    <r>
      <rPr>
        <sz val="8"/>
        <color theme="6"/>
        <rFont val="Poppins"/>
      </rPr>
      <t xml:space="preserve"> em abril de 2023 e se tornou 100% operacional em outubro de 2023) entre 2023 e 2024, os clusters Delta, SE/CO e Chuí não tiveram mudanças em seus ativos no período. A partir do mês de novembro de 2023, tivemos também início de operação novo ativo Goodnight 1, dando início ao Cluster Goodnight, no Texas - Estados Unidos.</t>
    </r>
  </si>
  <si>
    <t>Março 2024 (GWh)</t>
  </si>
  <si>
    <t>Fonte: CCEE (Portfólio Brasil). ¹ Considera a participação proporcional de Pirapora (50%) e Ventos da Bahia 1, 2 e 3 (50%).</t>
  </si>
  <si>
    <t>Comparação Anual - 2024 x 2023 (GWh)</t>
  </si>
  <si>
    <t>¹ Assuruá 4 entrou em operação (Full COD) em meados de fevereiro de 2023 e Assuruá 5 entrou em operação (Full COD) no final de outubro de 2023. Nosso novo ativo Goodnight 1, no Texas - Estados Unidos, teve início de operação em nov/23, tendo 51 turbinas de 59 comissionadas até 31/12/2023.</t>
  </si>
  <si>
    <t>Assuruá 1, 2, 3 e 4¹
Ventos da Bahia 1, 2 e 3</t>
  </si>
  <si>
    <t>Nota: Importante ressaltar que os novos ativos do portfólio  (Assuruá 4 - que iniciou sua fase de ramp-up em setembro de 2022 e atingiu Full COD em fevereiro de 2023 - e Assuruá 5 - que iniciou sua fase de ramp-up em abril de 2023 e se tornou 100% operacional em outubro de 2023) contribuíram todos para os resultados do cluster Bahia entre 2023 e 2024, os clusters Delta, SE/CO e Chuí não tiveram mudanças em seus ativos no período. Além disso, a partir de nov/23, com o início da operação do ativo Goodnight 1 no Texas (EUA), tivemos o início do cluster Goodnight. (1) Considera Assuruá 4 no comparativo ano a ano para o mês de março, não considera o ramp-up de Assuruá 4 entre set/22 e fev/23.</t>
  </si>
  <si>
    <t>Recurso Bruto Diário - Março 2024 (GWh/dia)</t>
  </si>
  <si>
    <t>Assuruá 1, 2, 3, 4 e 5
Ventos da Bahia 1 e 2</t>
  </si>
  <si>
    <t>Gargaú e Pirapora</t>
  </si>
  <si>
    <t xml:space="preserve">Nota: Informação se baseia em série de 44 anos do ERA-5. Não considera o portfólio hidríco. ¹ Desvio padrão diário. </t>
  </si>
  <si>
    <t>- Geração do portfólio consolidado no mês de fevereiro 10,6% acima YoY. No acumulado do ano, geração aumentou 8,6% e, na base dos mesmos ativos, geração foi 8,3% menor ano a ano. Destaques para:</t>
  </si>
  <si>
    <t>- Cluster Delta com produção -1,9% ano a ano, principalmente devido a recursos em linha com o esperado (p43 em fev/24 vs. p40 em fev/23);</t>
  </si>
  <si>
    <t>- Geração na Bahia -3,3% ano a ano (-10,9% ano a ano na base dos mesmos ativos), principalmente devido à formação de uma tempestade tropical no final do mês - um evento bem raro;</t>
  </si>
  <si>
    <t>-Geração de Goodnight 1 contribuiu com 85,8 GWh para o portfólio no mês;</t>
  </si>
  <si>
    <t>- Cluster Chuí com geração 5,0% acima ano a ano, principalmente por recursos acima do esperado para o mês.</t>
  </si>
  <si>
    <t>Nota: Importante ressaltar que os novos ativos do portfólio no Brasil contribuíram para os resultados do cluster Bahia (Assuruá 4 e Assuruá 5) entre 2023 e 2024, os clusters Delta, SE/CO e Chuí não tiveram mudanças em seus ativos no período. A partir do mês de novembro de 2023, tivemos também início de operação novo ativo Goodnight 1, dando início ao Cluster Goodnight, no Texas - Estados Unidos.</t>
  </si>
  <si>
    <t>Fevereiro 2024 (GWh)</t>
  </si>
  <si>
    <t xml:space="preserve">Fonte: CCEE (Portfólio Brasil). ¹ Considera a participação proporcional de Pirapora (50%) e Ventos da Bahia 1, 2 e 3 (50%). </t>
  </si>
  <si>
    <t>Jan + Fev</t>
  </si>
  <si>
    <t>Jan + Fev/24</t>
  </si>
  <si>
    <t>Jan + Fev/23</t>
  </si>
  <si>
    <t>Assuruá 1, 2 e 3
Ventos da Bahia 1, 2 e 3</t>
  </si>
  <si>
    <t>Nota: Importante ressaltar que os novos ativos do portfólio (Assuruá 4 e Assuruá 5) contribuíram todos para os resultados do cluster Bahia entre 2023 e 2024, os clusters Delta, SE/CO e Chuí não tiveram mudanças em seus ativos no período. Além disso, a partir de nov/23, com o início da operação do ativo Goodnight 1 no Texas (EUA), tivemos o início do cluster Goodnight. Não considera o ramp-up de Assuruá 4 iniciado em set/22 e concluído em meados de fev/23.</t>
  </si>
  <si>
    <t>Recurso Bruto Diário - Fevereiro 2024 (GWh/dia)</t>
  </si>
  <si>
    <t>Assuruá 1, 2, 3 e 4
Ventos da Bahia 1 e 2</t>
  </si>
  <si>
    <t>- Em janeiro, geração 2,7% abaixo YoY. Na base dos mesmos ativos, produção 5,0% abaixo no mês. Destaques são:</t>
  </si>
  <si>
    <t>- Janeiro foi um mês com frentes frias mais duradouras na Bahia, um recorde histórico de recurso abaixo em nossa série de 43 anos para o mês;</t>
  </si>
  <si>
    <t>- Goodnight 1 começou a operar com todas as suas turbinas operacionais em 15 de janeiro, tendo contribuido com 55,1 GWh para geração do portfólio no mês;</t>
  </si>
  <si>
    <t>- Recursos nos Deltas acima da média histórica, por atraso na estação de chuvas, apresentando um aumento de 24,8% na geração anual do Cluster;</t>
  </si>
  <si>
    <t>- Chuí teve geração 11,9% acima YoY, resultado de recursos acima do esperado somado a disponibilidade acima do plano.</t>
  </si>
  <si>
    <t>Nota: Importante ressaltar que os novos ativos do portfólio no Brasil contribuíram para os resultados do cluster Bahia (Assuruá 4 e Assuruá 5) entre 2023 e 2024, os clusters Delta, SE/CO e Chuí não tiveram mudanças em seus ativos no período. A partir do mês de novembro de 2023, tivemos também início de operação do novo ativo Goodnight 1, dando início ao Cluster Goodnight, no Texas - Estados Unidos.</t>
  </si>
  <si>
    <t>Janeiro 2024 (GWh)</t>
  </si>
  <si>
    <t>YTD
2024</t>
  </si>
  <si>
    <t>YTD
2023</t>
  </si>
  <si>
    <r>
      <t xml:space="preserve">Nota: Importante ressaltar que os novos ativos do portfólio (Assuruá 4 e Assuruá 5) contribuíram todos para os resultados do cluster Bahia entre 2023 e 2024, os clusters Delta, SE/CO e Chuí não tiveram mudanças em seus ativos no período. Além disso, a partir de nov/23, com o início da operação do ativo Goodnight 1 no Texas (EUA), tivemos o início do cluster Goodnight. Não considera o </t>
    </r>
    <r>
      <rPr>
        <i/>
        <sz val="8"/>
        <color theme="6"/>
        <rFont val="Poppins"/>
      </rPr>
      <t>ramp-up</t>
    </r>
    <r>
      <rPr>
        <sz val="8"/>
        <color theme="6"/>
        <rFont val="Poppins"/>
      </rPr>
      <t xml:space="preserve"> de Assuruá 4 iniciado em set/22 e concluído em meados de fev/23.</t>
    </r>
  </si>
  <si>
    <t>Recurso Bruto Diário - Janeiro 2024 (GWh/dia)</t>
  </si>
  <si>
    <t>Dezembro 2023 (GWh)</t>
  </si>
  <si>
    <t>Complexo Good Night</t>
  </si>
  <si>
    <t>Good Night 1</t>
  </si>
  <si>
    <t>Fonte: CCEE. ¹ Considera a participação proporcional de Pirapora (50%) e Ventos da Bahia 1, 2 e 3 (50%).</t>
  </si>
  <si>
    <t>Acompanhamento Trimestre - 2023 (GWh)</t>
  </si>
  <si>
    <t>Recurso Bruto Diário - Dezembro 2023 (GWh/dia)</t>
  </si>
  <si>
    <t>Nota: Informação se baseia em série de 43 anos do ERA-5. Não considera o portfólio hidríco. ¹ Desvio padrão diário.</t>
  </si>
  <si>
    <t>Novembro 2023 (GWh)</t>
  </si>
  <si>
    <t>Recurso Bruto Diário - Novembro 2023 (GWh/dia)</t>
  </si>
  <si>
    <t>Outubro 2023 (GWh)</t>
  </si>
  <si>
    <t>Recurso Bruto Diário - Outubro 2023 (GWh/dia)</t>
  </si>
  <si>
    <t>Setembro 2023 (GWh)</t>
  </si>
  <si>
    <t>Recurso Bruto Diário - Setembro 2023 (GWh/dia)</t>
  </si>
  <si>
    <t>Agosto 2023 (GWh)</t>
  </si>
  <si>
    <t>jul + ago/23</t>
  </si>
  <si>
    <t>Recurso Bruto Diário - Agosto 2023 (GWh/dia)</t>
  </si>
  <si>
    <t>Julho 2023 (GWh)</t>
  </si>
  <si>
    <t>Recurso Bruto Diário - Julho 2023 (GWh/dia)</t>
  </si>
  <si>
    <t>Junho 2023 (GWh)</t>
  </si>
  <si>
    <t>Recurso Bruto Diário - Junho 2023 (GWh/dia)</t>
  </si>
  <si>
    <t>Nota: Informação se baseia em série de 43 anos do ERA-5. Não considera o portfólio hidríco. ¹ Desvio padrão diário. ² Não considera Assuruá 5 e Ventos da Bahia 3.</t>
  </si>
  <si>
    <t>Maio 2023 (GWh)</t>
  </si>
  <si>
    <t>Recurso Bruto Diário - Maio 2023 (GWh/dia)</t>
  </si>
  <si>
    <t>Abril 2023 (GWh)</t>
  </si>
  <si>
    <t>Assuruá 1, 2, 3 e 4
Ventos da Bahia 1, 2 e 3</t>
  </si>
  <si>
    <t>Recurso Bruto Diário - Abril 2023 (GWh/dia)</t>
  </si>
  <si>
    <t>Assuruá 1, 2 e 3
Ventos da Bahia 1 e 2</t>
  </si>
  <si>
    <t>Nota: Informação se baseia em série de 43 anos do ERA-5. Não considera o portfólio hidríco. ¹ Desvio padrão diário. ² Não considera Assuruá 4 e Ventos da Bahia 3.</t>
  </si>
  <si>
    <t>Março 2023 (GWh)</t>
  </si>
  <si>
    <t>Fonte: CCEE. ¹ Considera a participação proporcional de Pirapora (50%) e Ventos da Bahia 1 e 2 (50%).</t>
  </si>
  <si>
    <t>Recurso Bruto Diário - Março 2023 (GWh/dia)</t>
  </si>
  <si>
    <t>Fevereiro 2023 (GWh)</t>
  </si>
  <si>
    <t>Recurso Bruto Diário - Fevereiro 2023 (GWh/dia)</t>
  </si>
  <si>
    <t>Janeiro 2023 (GWh)</t>
  </si>
  <si>
    <t>Recurso Bruto Diário - Janeiro 2023 (GWh/dia)</t>
  </si>
  <si>
    <t xml:space="preserve">Nota: Informação se baseia em série de 43 anos do ERA-5. Não considera o portfólio hidríco. ¹ Desvio padrão diário.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</si>
</sst>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0.0%"/>
    <numFmt numFmtId="166" formatCode="0.000"/>
    <numFmt numFmtId="167" formatCode="[$-409]mmm\-yy;@"/>
    <numFmt numFmtId="168" formatCode="#,##0.0;\(#,##0.0\);&quot;-&quot;;"/>
    <numFmt numFmtId="169" formatCode="0.0"/>
    <numFmt numFmtId="170" formatCode="#,##0.00000000000;#,##0.00000000000;&quot;-&quot;"/>
  </numFmts>
  <fonts count="3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FFFFFF"/>
      <name val="Poppins"/>
    </font>
    <font>
      <sz val="8"/>
      <color theme="6"/>
      <name val="Poppins"/>
    </font>
    <font>
      <sz val="10"/>
      <color theme="6"/>
      <name val="Poppins"/>
    </font>
    <font>
      <b/>
      <sz val="10"/>
      <color theme="6"/>
      <name val="Poppins"/>
    </font>
    <font>
      <b/>
      <sz val="10"/>
      <color theme="0"/>
      <name val="Poppins"/>
    </font>
    <font>
      <sz val="10"/>
      <color rgb="FF123660"/>
      <name val="Poppins"/>
    </font>
    <font>
      <sz val="10"/>
      <color theme="1"/>
      <name val="Poppins"/>
    </font>
    <font>
      <b/>
      <sz val="10"/>
      <color rgb="FF26395F"/>
      <name val="Poppins"/>
    </font>
    <font>
      <b/>
      <sz val="10"/>
      <color theme="1"/>
      <name val="Poppins"/>
    </font>
    <font>
      <b/>
      <sz val="10"/>
      <color rgb="FF123660"/>
      <name val="Poppins"/>
    </font>
    <font>
      <sz val="10"/>
      <color rgb="FFFF0000"/>
      <name val="Poppins"/>
    </font>
    <font>
      <sz val="10"/>
      <name val="Poppins"/>
    </font>
    <font>
      <sz val="10"/>
      <color rgb="FF26395F"/>
      <name val="Poppins"/>
    </font>
    <font>
      <b/>
      <sz val="10"/>
      <name val="Poppins"/>
    </font>
    <font>
      <b/>
      <sz val="11"/>
      <color theme="4"/>
      <name val="Serena"/>
      <family val="3"/>
    </font>
    <font>
      <sz val="10"/>
      <color theme="4"/>
      <name val="Poppins"/>
    </font>
    <font>
      <sz val="11"/>
      <color rgb="FF123660"/>
      <name val="Aeonik"/>
      <family val="2"/>
    </font>
    <font>
      <sz val="11"/>
      <color rgb="FF26395F"/>
      <name val="Aeonik"/>
      <family val="2"/>
    </font>
    <font>
      <i/>
      <sz val="8"/>
      <color theme="6"/>
      <name val="Poppins"/>
    </font>
    <font>
      <i/>
      <sz val="10"/>
      <color theme="6"/>
      <name val="Poppins"/>
    </font>
    <font>
      <i/>
      <sz val="9"/>
      <color theme="1"/>
      <name val="Poppins"/>
    </font>
    <font>
      <sz val="9"/>
      <color theme="1"/>
      <name val="Poppins"/>
    </font>
    <font>
      <b/>
      <i/>
      <sz val="10"/>
      <color theme="1"/>
      <name val="Poppins"/>
    </font>
    <font>
      <sz val="8"/>
      <color theme="3"/>
      <name val="Poppins"/>
    </font>
    <font>
      <i/>
      <sz val="8"/>
      <color theme="4"/>
      <name val="Poppins"/>
    </font>
    <font>
      <b/>
      <sz val="8"/>
      <color theme="3"/>
      <name val="Poppi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0"/>
      <name val="Poppins"/>
    </font>
    <font>
      <b/>
      <sz val="8"/>
      <color theme="0"/>
      <name val="Poppins"/>
    </font>
    <font>
      <i/>
      <sz val="8"/>
      <color theme="2"/>
      <name val="Poppins"/>
    </font>
    <font>
      <sz val="8"/>
      <color theme="2"/>
      <name val="Poppins"/>
    </font>
    <font>
      <b/>
      <sz val="10"/>
      <color rgb="FF181818"/>
      <name val="Poppins"/>
    </font>
    <font>
      <i/>
      <sz val="10"/>
      <color rgb="FF181818"/>
      <name val="Poppins"/>
    </font>
    <font>
      <sz val="9"/>
      <color rgb="FF434343"/>
      <name val="Poppins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DE9E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34343"/>
        <bgColor indexed="64"/>
      </patternFill>
    </fill>
    <fill>
      <patternFill patternType="solid">
        <fgColor rgb="FFF3EADF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3"/>
      </top>
      <bottom/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434343"/>
      </bottom>
      <diagonal/>
    </border>
    <border>
      <left/>
      <right/>
      <top style="medium">
        <color rgb="FF434343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" fillId="0" borderId="0"/>
  </cellStyleXfs>
  <cellXfs count="141">
    <xf numFmtId="0" fontId="0" fillId="0" borderId="0" xfId="0"/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7" fillId="4" borderId="0" xfId="0" applyNumberFormat="1" applyFont="1" applyFill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164" fontId="4" fillId="5" borderId="0" xfId="0" applyNumberFormat="1" applyFont="1" applyFill="1" applyAlignment="1">
      <alignment horizontal="center" vertical="center" wrapText="1"/>
    </xf>
    <xf numFmtId="164" fontId="8" fillId="5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17" fontId="4" fillId="3" borderId="1" xfId="0" applyNumberFormat="1" applyFont="1" applyFill="1" applyBorder="1" applyAlignment="1">
      <alignment horizontal="center" vertical="center" wrapText="1"/>
    </xf>
    <xf numFmtId="165" fontId="7" fillId="4" borderId="0" xfId="1" applyNumberFormat="1" applyFont="1" applyFill="1" applyAlignment="1">
      <alignment horizontal="center" vertical="center" wrapText="1"/>
    </xf>
    <xf numFmtId="165" fontId="4" fillId="5" borderId="0" xfId="1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 wrapText="1"/>
    </xf>
    <xf numFmtId="165" fontId="4" fillId="0" borderId="0" xfId="1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5" borderId="0" xfId="0" applyFont="1" applyFill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9" fillId="0" borderId="0" xfId="0" quotePrefix="1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10" fontId="10" fillId="0" borderId="0" xfId="1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15" fillId="2" borderId="0" xfId="0" applyFont="1" applyFill="1" applyAlignment="1">
      <alignment vertical="center"/>
    </xf>
    <xf numFmtId="0" fontId="16" fillId="0" borderId="0" xfId="0" applyFont="1" applyAlignment="1">
      <alignment horizontal="centerContinuous" vertical="center" wrapText="1"/>
    </xf>
    <xf numFmtId="0" fontId="10" fillId="2" borderId="0" xfId="0" applyFont="1" applyFill="1" applyAlignment="1">
      <alignment vertical="center"/>
    </xf>
    <xf numFmtId="164" fontId="17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64" fontId="1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6" fontId="10" fillId="0" borderId="0" xfId="0" applyNumberFormat="1" applyFont="1" applyAlignment="1">
      <alignment vertical="center"/>
    </xf>
    <xf numFmtId="49" fontId="5" fillId="0" borderId="0" xfId="0" quotePrefix="1" applyNumberFormat="1" applyFont="1" applyAlignment="1">
      <alignment vertical="center"/>
    </xf>
    <xf numFmtId="0" fontId="5" fillId="0" borderId="0" xfId="0" applyFont="1" applyAlignment="1">
      <alignment horizontal="left" vertical="top"/>
    </xf>
    <xf numFmtId="164" fontId="1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 wrapText="1"/>
    </xf>
    <xf numFmtId="9" fontId="10" fillId="0" borderId="0" xfId="0" applyNumberFormat="1" applyFont="1" applyAlignment="1">
      <alignment vertical="center"/>
    </xf>
    <xf numFmtId="49" fontId="6" fillId="0" borderId="0" xfId="0" quotePrefix="1" applyNumberFormat="1" applyFont="1" applyAlignment="1">
      <alignment vertical="center"/>
    </xf>
    <xf numFmtId="49" fontId="6" fillId="0" borderId="0" xfId="0" quotePrefix="1" applyNumberFormat="1" applyFont="1" applyAlignment="1">
      <alignment horizontal="left" vertical="center" indent="4"/>
    </xf>
    <xf numFmtId="49" fontId="6" fillId="0" borderId="0" xfId="0" quotePrefix="1" applyNumberFormat="1" applyFont="1" applyAlignment="1">
      <alignment horizontal="left" vertical="center"/>
    </xf>
    <xf numFmtId="0" fontId="10" fillId="0" borderId="2" xfId="0" applyFont="1" applyBorder="1" applyAlignment="1">
      <alignment vertical="center"/>
    </xf>
    <xf numFmtId="165" fontId="4" fillId="5" borderId="0" xfId="1" applyNumberFormat="1" applyFont="1" applyFill="1" applyBorder="1" applyAlignment="1">
      <alignment horizontal="center" vertical="center" wrapText="1"/>
    </xf>
    <xf numFmtId="167" fontId="4" fillId="3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Continuous" vertical="center" wrapText="1"/>
    </xf>
    <xf numFmtId="0" fontId="10" fillId="0" borderId="0" xfId="0" applyFont="1" applyAlignment="1">
      <alignment horizontal="centerContinuous" vertical="center"/>
    </xf>
    <xf numFmtId="0" fontId="7" fillId="0" borderId="3" xfId="0" applyFont="1" applyBorder="1" applyAlignment="1">
      <alignment horizontal="centerContinuous" vertical="center" wrapText="1"/>
    </xf>
    <xf numFmtId="0" fontId="7" fillId="0" borderId="0" xfId="0" applyFont="1" applyAlignment="1">
      <alignment horizontal="centerContinuous" vertical="center" wrapText="1"/>
    </xf>
    <xf numFmtId="0" fontId="4" fillId="5" borderId="0" xfId="0" applyFont="1" applyFill="1" applyAlignment="1">
      <alignment horizontal="centerContinuous" vertical="center" wrapText="1"/>
    </xf>
    <xf numFmtId="0" fontId="10" fillId="6" borderId="0" xfId="0" applyFont="1" applyFill="1" applyAlignment="1">
      <alignment horizontal="centerContinuous" vertical="center"/>
    </xf>
    <xf numFmtId="0" fontId="10" fillId="5" borderId="0" xfId="0" applyFont="1" applyFill="1" applyAlignment="1">
      <alignment horizontal="centerContinuous" vertical="center"/>
    </xf>
    <xf numFmtId="9" fontId="24" fillId="0" borderId="4" xfId="1" applyFont="1" applyBorder="1" applyAlignment="1">
      <alignment horizontal="centerContinuous" vertical="justify"/>
    </xf>
    <xf numFmtId="0" fontId="25" fillId="0" borderId="4" xfId="0" applyFont="1" applyBorder="1" applyAlignment="1">
      <alignment horizontal="centerContinuous" vertical="center"/>
    </xf>
    <xf numFmtId="165" fontId="24" fillId="0" borderId="4" xfId="1" applyNumberFormat="1" applyFont="1" applyBorder="1" applyAlignment="1">
      <alignment horizontal="center" vertical="center"/>
    </xf>
    <xf numFmtId="9" fontId="26" fillId="0" borderId="4" xfId="1" applyFont="1" applyBorder="1" applyAlignment="1">
      <alignment horizontal="center" vertical="center"/>
    </xf>
    <xf numFmtId="9" fontId="7" fillId="4" borderId="0" xfId="1" applyFont="1" applyFill="1" applyAlignment="1">
      <alignment horizontal="center" vertical="center" wrapText="1"/>
    </xf>
    <xf numFmtId="165" fontId="23" fillId="0" borderId="3" xfId="1" applyNumberFormat="1" applyFont="1" applyBorder="1" applyAlignment="1">
      <alignment horizontal="center" vertical="center" wrapText="1"/>
    </xf>
    <xf numFmtId="165" fontId="23" fillId="0" borderId="0" xfId="1" applyNumberFormat="1" applyFont="1" applyAlignment="1">
      <alignment horizontal="center" vertical="center" wrapText="1"/>
    </xf>
    <xf numFmtId="164" fontId="2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Continuous" vertical="center" wrapText="1"/>
    </xf>
    <xf numFmtId="165" fontId="7" fillId="0" borderId="0" xfId="1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168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4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vertical="center"/>
    </xf>
    <xf numFmtId="168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indent="2"/>
    </xf>
    <xf numFmtId="0" fontId="27" fillId="0" borderId="5" xfId="0" applyFont="1" applyBorder="1" applyAlignment="1">
      <alignment horizontal="left" vertical="center" indent="2"/>
    </xf>
    <xf numFmtId="0" fontId="27" fillId="0" borderId="5" xfId="0" applyFont="1" applyBorder="1" applyAlignment="1">
      <alignment horizontal="center" vertical="center"/>
    </xf>
    <xf numFmtId="168" fontId="27" fillId="0" borderId="5" xfId="0" applyNumberFormat="1" applyFont="1" applyBorder="1" applyAlignment="1">
      <alignment horizontal="center" vertical="center"/>
    </xf>
    <xf numFmtId="169" fontId="27" fillId="0" borderId="0" xfId="0" applyNumberFormat="1" applyFont="1" applyAlignment="1">
      <alignment horizontal="center" vertical="center"/>
    </xf>
    <xf numFmtId="170" fontId="27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6" borderId="0" xfId="0" applyFont="1" applyFill="1" applyAlignment="1">
      <alignment vertical="center"/>
    </xf>
    <xf numFmtId="0" fontId="33" fillId="6" borderId="0" xfId="0" applyFont="1" applyFill="1" applyAlignment="1">
      <alignment horizontal="center" vertical="center"/>
    </xf>
    <xf numFmtId="168" fontId="33" fillId="6" borderId="0" xfId="0" applyNumberFormat="1" applyFont="1" applyFill="1" applyAlignment="1">
      <alignment horizontal="center" vertical="center"/>
    </xf>
    <xf numFmtId="168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168" fontId="32" fillId="0" borderId="0" xfId="0" applyNumberFormat="1" applyFont="1" applyAlignment="1">
      <alignment horizontal="center" vertical="center"/>
    </xf>
    <xf numFmtId="0" fontId="33" fillId="3" borderId="0" xfId="0" applyFont="1" applyFill="1" applyAlignment="1">
      <alignment horizontal="left" vertical="center"/>
    </xf>
    <xf numFmtId="14" fontId="33" fillId="3" borderId="0" xfId="0" applyNumberFormat="1" applyFont="1" applyFill="1" applyAlignment="1">
      <alignment horizontal="center" vertical="center"/>
    </xf>
    <xf numFmtId="0" fontId="33" fillId="5" borderId="0" xfId="0" applyFont="1" applyFill="1" applyAlignment="1">
      <alignment vertical="center"/>
    </xf>
    <xf numFmtId="0" fontId="33" fillId="5" borderId="0" xfId="0" applyFont="1" applyFill="1" applyAlignment="1">
      <alignment horizontal="center" vertical="center"/>
    </xf>
    <xf numFmtId="168" fontId="33" fillId="5" borderId="0" xfId="0" applyNumberFormat="1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29" fillId="7" borderId="0" xfId="0" applyFont="1" applyFill="1" applyAlignment="1">
      <alignment horizontal="left" vertical="center"/>
    </xf>
    <xf numFmtId="0" fontId="29" fillId="7" borderId="0" xfId="0" applyFont="1" applyFill="1" applyAlignment="1">
      <alignment horizontal="center" vertical="center"/>
    </xf>
    <xf numFmtId="168" fontId="29" fillId="7" borderId="0" xfId="0" applyNumberFormat="1" applyFont="1" applyFill="1" applyAlignment="1">
      <alignment horizontal="center" vertical="center"/>
    </xf>
    <xf numFmtId="0" fontId="29" fillId="7" borderId="0" xfId="0" applyFont="1" applyFill="1" applyAlignment="1">
      <alignment vertical="center"/>
    </xf>
    <xf numFmtId="0" fontId="4" fillId="9" borderId="0" xfId="0" applyFont="1" applyFill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9" fontId="36" fillId="10" borderId="0" xfId="0" applyNumberFormat="1" applyFont="1" applyFill="1" applyAlignment="1">
      <alignment horizontal="center" vertical="center" wrapText="1"/>
    </xf>
    <xf numFmtId="10" fontId="37" fillId="8" borderId="7" xfId="0" applyNumberFormat="1" applyFont="1" applyFill="1" applyBorder="1" applyAlignment="1">
      <alignment horizontal="center" vertical="center" wrapText="1"/>
    </xf>
    <xf numFmtId="10" fontId="37" fillId="8" borderId="0" xfId="0" applyNumberFormat="1" applyFont="1" applyFill="1" applyAlignment="1">
      <alignment horizontal="center" vertical="center" wrapText="1"/>
    </xf>
    <xf numFmtId="10" fontId="4" fillId="11" borderId="0" xfId="0" applyNumberFormat="1" applyFont="1" applyFill="1" applyAlignment="1">
      <alignment horizontal="center" vertical="center" wrapText="1"/>
    </xf>
    <xf numFmtId="10" fontId="4" fillId="12" borderId="0" xfId="0" applyNumberFormat="1" applyFont="1" applyFill="1" applyAlignment="1">
      <alignment horizontal="center" vertical="center" wrapText="1"/>
    </xf>
    <xf numFmtId="9" fontId="4" fillId="11" borderId="0" xfId="1" applyFont="1" applyFill="1" applyAlignment="1">
      <alignment horizontal="center" vertical="center" wrapText="1"/>
    </xf>
    <xf numFmtId="9" fontId="4" fillId="12" borderId="0" xfId="1" applyFont="1" applyFill="1" applyAlignment="1">
      <alignment horizontal="center" vertical="center" wrapText="1"/>
    </xf>
    <xf numFmtId="0" fontId="36" fillId="8" borderId="7" xfId="0" applyFont="1" applyFill="1" applyBorder="1" applyAlignment="1">
      <alignment horizontal="centerContinuous" vertical="center" wrapText="1"/>
    </xf>
    <xf numFmtId="0" fontId="36" fillId="8" borderId="0" xfId="0" applyFont="1" applyFill="1" applyAlignment="1">
      <alignment horizontal="centerContinuous" vertical="center" wrapText="1"/>
    </xf>
    <xf numFmtId="0" fontId="4" fillId="9" borderId="0" xfId="0" applyFont="1" applyFill="1" applyAlignment="1">
      <alignment horizontal="centerContinuous" vertical="center" wrapText="1"/>
    </xf>
    <xf numFmtId="0" fontId="4" fillId="11" borderId="0" xfId="0" applyFont="1" applyFill="1" applyAlignment="1">
      <alignment horizontal="centerContinuous" vertical="center" wrapText="1"/>
    </xf>
    <xf numFmtId="0" fontId="4" fillId="12" borderId="0" xfId="0" applyFont="1" applyFill="1" applyAlignment="1">
      <alignment horizontal="centerContinuous" vertical="center" wrapText="1"/>
    </xf>
    <xf numFmtId="9" fontId="24" fillId="0" borderId="4" xfId="1" applyFont="1" applyBorder="1" applyAlignment="1">
      <alignment horizontal="centerContinuous" vertical="center" wrapText="1"/>
    </xf>
    <xf numFmtId="165" fontId="24" fillId="0" borderId="4" xfId="1" applyNumberFormat="1" applyFont="1" applyBorder="1" applyAlignment="1">
      <alignment horizontal="centerContinuous" vertical="center" wrapText="1"/>
    </xf>
    <xf numFmtId="0" fontId="15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169" fontId="3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3">
    <cellStyle name="Normal" xfId="0" builtinId="0"/>
    <cellStyle name="Normal 2" xfId="2" xr:uid="{F22B448E-610C-494F-9142-E559291ECD5C}"/>
    <cellStyle name="Porcentagem" xfId="1" builtinId="5"/>
  </cellStyles>
  <dxfs count="0"/>
  <tableStyles count="0" defaultTableStyle="TableStyleMedium2" defaultPivotStyle="PivotStyleLight16"/>
  <colors>
    <mruColors>
      <color rgb="FFEDE9E5"/>
      <color rgb="FF26395F"/>
      <color rgb="FF123660"/>
      <color rgb="FFFF6F03"/>
      <color rgb="FF5979F2"/>
      <color rgb="FFEC622A"/>
      <color rgb="FF008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1911350</xdr:colOff>
      <xdr:row>3</xdr:row>
      <xdr:rowOff>105220</xdr:rowOff>
    </xdr:to>
    <xdr:pic>
      <xdr:nvPicPr>
        <xdr:cNvPr id="2" name="Imagem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47" b="15047"/>
        <a:stretch/>
      </xdr:blipFill>
      <xdr:spPr>
        <a:xfrm>
          <a:off x="177800" y="184150"/>
          <a:ext cx="1914525" cy="4703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2</xdr:row>
      <xdr:rowOff>25400</xdr:rowOff>
    </xdr:from>
    <xdr:to>
      <xdr:col>2</xdr:col>
      <xdr:colOff>635525</xdr:colOff>
      <xdr:row>4</xdr:row>
      <xdr:rowOff>149225</xdr:rowOff>
    </xdr:to>
    <xdr:pic>
      <xdr:nvPicPr>
        <xdr:cNvPr id="2" name="Imagem 8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47" b="15047"/>
        <a:stretch/>
      </xdr:blipFill>
      <xdr:spPr>
        <a:xfrm>
          <a:off x="419100" y="466725"/>
          <a:ext cx="2273825" cy="5588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2</xdr:row>
      <xdr:rowOff>25400</xdr:rowOff>
    </xdr:from>
    <xdr:to>
      <xdr:col>2</xdr:col>
      <xdr:colOff>635525</xdr:colOff>
      <xdr:row>4</xdr:row>
      <xdr:rowOff>149225</xdr:rowOff>
    </xdr:to>
    <xdr:pic>
      <xdr:nvPicPr>
        <xdr:cNvPr id="2" name="Imagem 8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47" b="15047"/>
        <a:stretch/>
      </xdr:blipFill>
      <xdr:spPr>
        <a:xfrm>
          <a:off x="419100" y="457200"/>
          <a:ext cx="2267475" cy="5556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2</xdr:row>
      <xdr:rowOff>25400</xdr:rowOff>
    </xdr:from>
    <xdr:to>
      <xdr:col>2</xdr:col>
      <xdr:colOff>635525</xdr:colOff>
      <xdr:row>4</xdr:row>
      <xdr:rowOff>149225</xdr:rowOff>
    </xdr:to>
    <xdr:pic>
      <xdr:nvPicPr>
        <xdr:cNvPr id="5" name="Imagem 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47" b="15047"/>
        <a:stretch/>
      </xdr:blipFill>
      <xdr:spPr>
        <a:xfrm>
          <a:off x="419100" y="457200"/>
          <a:ext cx="2273247" cy="5556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2</xdr:row>
      <xdr:rowOff>25400</xdr:rowOff>
    </xdr:from>
    <xdr:to>
      <xdr:col>2</xdr:col>
      <xdr:colOff>629175</xdr:colOff>
      <xdr:row>4</xdr:row>
      <xdr:rowOff>139700</xdr:rowOff>
    </xdr:to>
    <xdr:pic>
      <xdr:nvPicPr>
        <xdr:cNvPr id="2" name="Imagem 8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47" b="15047"/>
        <a:stretch/>
      </xdr:blipFill>
      <xdr:spPr>
        <a:xfrm>
          <a:off x="419100" y="457200"/>
          <a:ext cx="2267475" cy="5556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2</xdr:row>
      <xdr:rowOff>25400</xdr:rowOff>
    </xdr:from>
    <xdr:to>
      <xdr:col>2</xdr:col>
      <xdr:colOff>638700</xdr:colOff>
      <xdr:row>4</xdr:row>
      <xdr:rowOff>139700</xdr:rowOff>
    </xdr:to>
    <xdr:pic>
      <xdr:nvPicPr>
        <xdr:cNvPr id="2" name="Imagem 8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47" b="15047"/>
        <a:stretch/>
      </xdr:blipFill>
      <xdr:spPr>
        <a:xfrm>
          <a:off x="419100" y="457200"/>
          <a:ext cx="2270650" cy="5556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2</xdr:row>
      <xdr:rowOff>25400</xdr:rowOff>
    </xdr:from>
    <xdr:to>
      <xdr:col>1</xdr:col>
      <xdr:colOff>2238322</xdr:colOff>
      <xdr:row>4</xdr:row>
      <xdr:rowOff>139700</xdr:rowOff>
    </xdr:to>
    <xdr:pic>
      <xdr:nvPicPr>
        <xdr:cNvPr id="2" name="Imagem 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02" b="15502"/>
        <a:stretch/>
      </xdr:blipFill>
      <xdr:spPr>
        <a:xfrm>
          <a:off x="419100" y="466725"/>
          <a:ext cx="2270072" cy="5524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2</xdr:row>
      <xdr:rowOff>25400</xdr:rowOff>
    </xdr:from>
    <xdr:to>
      <xdr:col>1</xdr:col>
      <xdr:colOff>2238322</xdr:colOff>
      <xdr:row>4</xdr:row>
      <xdr:rowOff>139700</xdr:rowOff>
    </xdr:to>
    <xdr:pic>
      <xdr:nvPicPr>
        <xdr:cNvPr id="2" name="Imagem 8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02" b="15502"/>
        <a:stretch/>
      </xdr:blipFill>
      <xdr:spPr>
        <a:xfrm>
          <a:off x="419100" y="457200"/>
          <a:ext cx="2263722" cy="5461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2</xdr:row>
      <xdr:rowOff>25400</xdr:rowOff>
    </xdr:from>
    <xdr:to>
      <xdr:col>2</xdr:col>
      <xdr:colOff>828622</xdr:colOff>
      <xdr:row>4</xdr:row>
      <xdr:rowOff>139700</xdr:rowOff>
    </xdr:to>
    <xdr:pic>
      <xdr:nvPicPr>
        <xdr:cNvPr id="2" name="Imagem 8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02" b="15502"/>
        <a:stretch/>
      </xdr:blipFill>
      <xdr:spPr>
        <a:xfrm>
          <a:off x="419100" y="457200"/>
          <a:ext cx="2266897" cy="5492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2</xdr:row>
      <xdr:rowOff>25400</xdr:rowOff>
    </xdr:from>
    <xdr:to>
      <xdr:col>2</xdr:col>
      <xdr:colOff>831797</xdr:colOff>
      <xdr:row>4</xdr:row>
      <xdr:rowOff>142875</xdr:rowOff>
    </xdr:to>
    <xdr:pic>
      <xdr:nvPicPr>
        <xdr:cNvPr id="2" name="Imagem 8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02" b="15502"/>
        <a:stretch/>
      </xdr:blipFill>
      <xdr:spPr>
        <a:xfrm>
          <a:off x="419100" y="466725"/>
          <a:ext cx="2266897" cy="54927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2</xdr:row>
      <xdr:rowOff>25400</xdr:rowOff>
    </xdr:from>
    <xdr:to>
      <xdr:col>2</xdr:col>
      <xdr:colOff>831797</xdr:colOff>
      <xdr:row>4</xdr:row>
      <xdr:rowOff>142875</xdr:rowOff>
    </xdr:to>
    <xdr:pic>
      <xdr:nvPicPr>
        <xdr:cNvPr id="2" name="Imagem 8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02" b="15502"/>
        <a:stretch/>
      </xdr:blipFill>
      <xdr:spPr>
        <a:xfrm>
          <a:off x="419100" y="457200"/>
          <a:ext cx="2266897" cy="549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16</xdr:col>
          <xdr:colOff>266700</xdr:colOff>
          <xdr:row>47</xdr:row>
          <xdr:rowOff>69850</xdr:rowOff>
        </xdr:to>
        <xdr:sp macro="" textlink="">
          <xdr:nvSpPr>
            <xdr:cNvPr id="68609" name="Object 1" hidden="1">
              <a:extLst>
                <a:ext uri="{63B3BB69-23CF-44E3-9099-C40C66FF867C}">
                  <a14:compatExt spid="_x0000_s68609"/>
                </a:ext>
                <a:ext uri="{FF2B5EF4-FFF2-40B4-BE49-F238E27FC236}">
                  <a16:creationId xmlns:a16="http://schemas.microsoft.com/office/drawing/2014/main" id="{00000000-0008-0000-0100-000001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107950</xdr:rowOff>
        </xdr:from>
        <xdr:to>
          <xdr:col>16</xdr:col>
          <xdr:colOff>285750</xdr:colOff>
          <xdr:row>82</xdr:row>
          <xdr:rowOff>0</xdr:rowOff>
        </xdr:to>
        <xdr:sp macro="" textlink="">
          <xdr:nvSpPr>
            <xdr:cNvPr id="68610" name="Object 2" hidden="1">
              <a:extLst>
                <a:ext uri="{63B3BB69-23CF-44E3-9099-C40C66FF867C}">
                  <a14:compatExt spid="_x0000_s68610"/>
                </a:ext>
                <a:ext uri="{FF2B5EF4-FFF2-40B4-BE49-F238E27FC236}">
                  <a16:creationId xmlns:a16="http://schemas.microsoft.com/office/drawing/2014/main" id="{00000000-0008-0000-0100-000002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2</xdr:row>
      <xdr:rowOff>25400</xdr:rowOff>
    </xdr:from>
    <xdr:to>
      <xdr:col>2</xdr:col>
      <xdr:colOff>831797</xdr:colOff>
      <xdr:row>4</xdr:row>
      <xdr:rowOff>142875</xdr:rowOff>
    </xdr:to>
    <xdr:pic>
      <xdr:nvPicPr>
        <xdr:cNvPr id="2" name="Imagem 8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02" b="15502"/>
        <a:stretch/>
      </xdr:blipFill>
      <xdr:spPr>
        <a:xfrm>
          <a:off x="419100" y="466725"/>
          <a:ext cx="2270072" cy="5524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2</xdr:row>
      <xdr:rowOff>25400</xdr:rowOff>
    </xdr:from>
    <xdr:to>
      <xdr:col>2</xdr:col>
      <xdr:colOff>828622</xdr:colOff>
      <xdr:row>4</xdr:row>
      <xdr:rowOff>139700</xdr:rowOff>
    </xdr:to>
    <xdr:pic>
      <xdr:nvPicPr>
        <xdr:cNvPr id="2" name="Imagem 8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02" b="15502"/>
        <a:stretch/>
      </xdr:blipFill>
      <xdr:spPr>
        <a:xfrm>
          <a:off x="419100" y="457200"/>
          <a:ext cx="2263722" cy="5461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2</xdr:row>
      <xdr:rowOff>25400</xdr:rowOff>
    </xdr:from>
    <xdr:to>
      <xdr:col>2</xdr:col>
      <xdr:colOff>828622</xdr:colOff>
      <xdr:row>4</xdr:row>
      <xdr:rowOff>139700</xdr:rowOff>
    </xdr:to>
    <xdr:pic>
      <xdr:nvPicPr>
        <xdr:cNvPr id="2" name="Imagem 8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02" b="15502"/>
        <a:stretch/>
      </xdr:blipFill>
      <xdr:spPr>
        <a:xfrm>
          <a:off x="419100" y="466725"/>
          <a:ext cx="2266897" cy="54927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2</xdr:row>
      <xdr:rowOff>25400</xdr:rowOff>
    </xdr:from>
    <xdr:to>
      <xdr:col>2</xdr:col>
      <xdr:colOff>831797</xdr:colOff>
      <xdr:row>4</xdr:row>
      <xdr:rowOff>142875</xdr:rowOff>
    </xdr:to>
    <xdr:pic>
      <xdr:nvPicPr>
        <xdr:cNvPr id="2" name="Imagem 8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02" b="15502"/>
        <a:stretch/>
      </xdr:blipFill>
      <xdr:spPr>
        <a:xfrm>
          <a:off x="419100" y="457200"/>
          <a:ext cx="2263722" cy="5461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2</xdr:row>
      <xdr:rowOff>25400</xdr:rowOff>
    </xdr:from>
    <xdr:to>
      <xdr:col>2</xdr:col>
      <xdr:colOff>831797</xdr:colOff>
      <xdr:row>4</xdr:row>
      <xdr:rowOff>142875</xdr:rowOff>
    </xdr:to>
    <xdr:pic>
      <xdr:nvPicPr>
        <xdr:cNvPr id="2" name="Imagem 8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02" b="15502"/>
        <a:stretch/>
      </xdr:blipFill>
      <xdr:spPr>
        <a:xfrm>
          <a:off x="419100" y="457200"/>
          <a:ext cx="2263722" cy="5461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2</xdr:row>
      <xdr:rowOff>25400</xdr:rowOff>
    </xdr:from>
    <xdr:to>
      <xdr:col>2</xdr:col>
      <xdr:colOff>828622</xdr:colOff>
      <xdr:row>4</xdr:row>
      <xdr:rowOff>139700</xdr:rowOff>
    </xdr:to>
    <xdr:pic>
      <xdr:nvPicPr>
        <xdr:cNvPr id="2" name="Imagem 8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02" b="15502"/>
        <a:stretch/>
      </xdr:blipFill>
      <xdr:spPr>
        <a:xfrm>
          <a:off x="419100" y="457200"/>
          <a:ext cx="2266897" cy="54927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2</xdr:row>
      <xdr:rowOff>25400</xdr:rowOff>
    </xdr:from>
    <xdr:to>
      <xdr:col>2</xdr:col>
      <xdr:colOff>828622</xdr:colOff>
      <xdr:row>4</xdr:row>
      <xdr:rowOff>139700</xdr:rowOff>
    </xdr:to>
    <xdr:pic>
      <xdr:nvPicPr>
        <xdr:cNvPr id="2" name="Imagem 8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02" b="15502"/>
        <a:stretch/>
      </xdr:blipFill>
      <xdr:spPr>
        <a:xfrm>
          <a:off x="419100" y="457200"/>
          <a:ext cx="2266897" cy="549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2</xdr:row>
      <xdr:rowOff>25400</xdr:rowOff>
    </xdr:from>
    <xdr:to>
      <xdr:col>2</xdr:col>
      <xdr:colOff>635525</xdr:colOff>
      <xdr:row>4</xdr:row>
      <xdr:rowOff>149225</xdr:rowOff>
    </xdr:to>
    <xdr:pic>
      <xdr:nvPicPr>
        <xdr:cNvPr id="2" name="Imagem 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47" b="15047"/>
        <a:stretch/>
      </xdr:blipFill>
      <xdr:spPr>
        <a:xfrm>
          <a:off x="419100" y="457200"/>
          <a:ext cx="2270650" cy="555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2</xdr:row>
      <xdr:rowOff>25400</xdr:rowOff>
    </xdr:from>
    <xdr:to>
      <xdr:col>2</xdr:col>
      <xdr:colOff>638700</xdr:colOff>
      <xdr:row>4</xdr:row>
      <xdr:rowOff>149225</xdr:rowOff>
    </xdr:to>
    <xdr:pic>
      <xdr:nvPicPr>
        <xdr:cNvPr id="2" name="Imagem 8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47" b="15047"/>
        <a:stretch/>
      </xdr:blipFill>
      <xdr:spPr>
        <a:xfrm>
          <a:off x="419100" y="466725"/>
          <a:ext cx="2277000" cy="55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2</xdr:row>
      <xdr:rowOff>25400</xdr:rowOff>
    </xdr:from>
    <xdr:to>
      <xdr:col>2</xdr:col>
      <xdr:colOff>638700</xdr:colOff>
      <xdr:row>4</xdr:row>
      <xdr:rowOff>149225</xdr:rowOff>
    </xdr:to>
    <xdr:pic>
      <xdr:nvPicPr>
        <xdr:cNvPr id="2" name="Imagem 8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47" b="15047"/>
        <a:stretch/>
      </xdr:blipFill>
      <xdr:spPr>
        <a:xfrm>
          <a:off x="419100" y="457200"/>
          <a:ext cx="2270650" cy="555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2</xdr:row>
      <xdr:rowOff>25400</xdr:rowOff>
    </xdr:from>
    <xdr:to>
      <xdr:col>2</xdr:col>
      <xdr:colOff>635525</xdr:colOff>
      <xdr:row>4</xdr:row>
      <xdr:rowOff>149225</xdr:rowOff>
    </xdr:to>
    <xdr:pic>
      <xdr:nvPicPr>
        <xdr:cNvPr id="2" name="Imagem 8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47" b="15047"/>
        <a:stretch/>
      </xdr:blipFill>
      <xdr:spPr>
        <a:xfrm>
          <a:off x="419100" y="466725"/>
          <a:ext cx="2277000" cy="558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2</xdr:row>
      <xdr:rowOff>25400</xdr:rowOff>
    </xdr:from>
    <xdr:to>
      <xdr:col>2</xdr:col>
      <xdr:colOff>638700</xdr:colOff>
      <xdr:row>4</xdr:row>
      <xdr:rowOff>149225</xdr:rowOff>
    </xdr:to>
    <xdr:pic>
      <xdr:nvPicPr>
        <xdr:cNvPr id="2" name="Imagem 8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47" b="15047"/>
        <a:stretch/>
      </xdr:blipFill>
      <xdr:spPr>
        <a:xfrm>
          <a:off x="419100" y="457200"/>
          <a:ext cx="2270650" cy="5556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2</xdr:row>
      <xdr:rowOff>25400</xdr:rowOff>
    </xdr:from>
    <xdr:to>
      <xdr:col>2</xdr:col>
      <xdr:colOff>638700</xdr:colOff>
      <xdr:row>4</xdr:row>
      <xdr:rowOff>149225</xdr:rowOff>
    </xdr:to>
    <xdr:pic>
      <xdr:nvPicPr>
        <xdr:cNvPr id="2" name="Imagem 8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47" b="15047"/>
        <a:stretch/>
      </xdr:blipFill>
      <xdr:spPr>
        <a:xfrm>
          <a:off x="419100" y="466725"/>
          <a:ext cx="2273825" cy="558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2</xdr:row>
      <xdr:rowOff>25400</xdr:rowOff>
    </xdr:from>
    <xdr:to>
      <xdr:col>2</xdr:col>
      <xdr:colOff>638700</xdr:colOff>
      <xdr:row>4</xdr:row>
      <xdr:rowOff>149225</xdr:rowOff>
    </xdr:to>
    <xdr:pic>
      <xdr:nvPicPr>
        <xdr:cNvPr id="2" name="Imagem 8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47" b="15047"/>
        <a:stretch/>
      </xdr:blipFill>
      <xdr:spPr>
        <a:xfrm>
          <a:off x="419100" y="457200"/>
          <a:ext cx="2267475" cy="555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megaenergiarenovavel-my.sharepoint.com/Users/ronaldo.junior/Dropbox/INVESTIMENTOS/Modelo/Valu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RI/Documentos%20Partilhados/Omega%20Gera&#231;&#227;o/12.%20Simula&#231;&#245;es%20e%20Estudos/08.%20Nova%20Planilha%20Financials/Novo%20Historical%20KP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~1\fvideira\LOCALS~1\Temp\WINDOWS\TEMP\GE-DAKO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04\vol1\COMSAT\VIX%20453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megaenergiarenovavel.sharepoint.com/sites/RI/Documentos%20Partilhados/Serena%20Energia/07.%20Informa&#231;&#245;es%20Ativos/01.%20Acompanhamento%20Mensal%20Gera&#231;&#227;o/2024/01.2024/Acompanhamento%20Mensal%20-%20Janeiro%202024.xlsx" TargetMode="External"/><Relationship Id="rId1" Type="http://schemas.openxmlformats.org/officeDocument/2006/relationships/externalLinkPath" Target="/sites/RI/Documentos%20Partilhados/Serena%20Energia/07.%20Informa&#231;&#245;es%20Ativos/01.%20Acompanhamento%20Mensal%20Gera&#231;&#227;o/2024/01.2024/Acompanhamento%20Mensal%20-%20Janei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ixa"/>
      <sheetName val="Control"/>
      <sheetName val="Portfolio"/>
      <sheetName val="F"/>
      <sheetName val="1"/>
      <sheetName val="L"/>
      <sheetName val="99"/>
      <sheetName val="Feriados"/>
      <sheetName val="Assumptions"/>
      <sheetName val="Fixed Income"/>
      <sheetName val="Inflation Index"/>
      <sheetName val="SCHULZ"/>
      <sheetName val="GRAZZIOTIN"/>
      <sheetName val="ITAUSA"/>
      <sheetName val="TAESA"/>
      <sheetName val="RENNER"/>
      <sheetName val="GRENDENE"/>
      <sheetName val="HERING"/>
      <sheetName val="Plano de Contas"/>
      <sheetName val="Planilh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Sumário"/>
      <sheetName val="Projeções 2021"/>
      <sheetName val="Portfólio"/>
      <sheetName val="Contratação"/>
      <sheetName val="Geração"/>
      <sheetName val="Disponibilidade"/>
      <sheetName val="Lucro Bruto de Energia Ajustado"/>
      <sheetName val="EBITDA Ajustado"/>
      <sheetName val="Pipoca 17 e 16"/>
      <sheetName val="Dívida Líquida"/>
      <sheetName val="Amortização"/>
      <sheetName val="DRE"/>
      <sheetName val="Ativo"/>
      <sheetName val="Pass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or"/>
      <sheetName val="1997"/>
      <sheetName val="GRAF-1997"/>
      <sheetName val="GRAF-1998"/>
      <sheetName val="1998"/>
      <sheetName val="159"/>
      <sheetName val="267"/>
      <sheetName val="266"/>
      <sheetName val="367"/>
      <sheetName val="243"/>
      <sheetName val="241"/>
      <sheetName val="242"/>
      <sheetName val="157"/>
      <sheetName val="277"/>
      <sheetName val="278"/>
      <sheetName val="279"/>
      <sheetName val="280"/>
      <sheetName val="281"/>
      <sheetName val="282"/>
      <sheetName val="283"/>
      <sheetName val="160"/>
      <sheetName val="319"/>
      <sheetName val="372"/>
      <sheetName val="369"/>
      <sheetName val="297"/>
      <sheetName val="371"/>
      <sheetName val="370"/>
      <sheetName val="299"/>
      <sheetName val="298"/>
      <sheetName val="318"/>
      <sheetName val="272"/>
      <sheetName val="379"/>
      <sheetName val="374"/>
      <sheetName val="564"/>
      <sheetName val="465"/>
      <sheetName val="425"/>
      <sheetName val="444"/>
      <sheetName val="431"/>
      <sheetName val="554"/>
      <sheetName val="586"/>
      <sheetName val="557"/>
      <sheetName val="590"/>
      <sheetName val="635"/>
      <sheetName val="638"/>
      <sheetName val="787"/>
      <sheetName val="454"/>
      <sheetName val="161"/>
      <sheetName val="591"/>
      <sheetName val="761"/>
      <sheetName val="352"/>
      <sheetName val="2666"/>
      <sheetName val="2922"/>
      <sheetName val="3086"/>
      <sheetName val="2319"/>
      <sheetName val="592"/>
      <sheetName val="2548"/>
      <sheetName val="2318"/>
      <sheetName val="2558"/>
      <sheetName val="2797"/>
      <sheetName val="3219"/>
      <sheetName val="3212"/>
      <sheetName val="3396"/>
      <sheetName val="3395"/>
      <sheetName val="3328"/>
      <sheetName val="3584"/>
      <sheetName val="3583"/>
      <sheetName val="3329 "/>
      <sheetName val="3582-CO"/>
      <sheetName val="3582-GE"/>
      <sheetName val="3582"/>
      <sheetName val="3549"/>
      <sheetName val="3329-B"/>
      <sheetName val="3330"/>
      <sheetName val="3433"/>
      <sheetName val="3803"/>
      <sheetName val="3740"/>
      <sheetName val="3806"/>
      <sheetName val="3413"/>
      <sheetName val="3414"/>
      <sheetName val="3975"/>
      <sheetName val="DUPLICATAS NI 3975"/>
      <sheetName val="ACERTO"/>
      <sheetName val="4042"/>
      <sheetName val="DUPLICATAS GE NI4042"/>
      <sheetName val="DUPLICATAS NI 4219-LUCENT"/>
      <sheetName val="3975-FRETE ENTREGA"/>
      <sheetName val="4031-TESTE"/>
      <sheetName val="NI-4031"/>
      <sheetName val="NI-4031 (2)"/>
      <sheetName val="3329_"/>
      <sheetName val="DUPLICATAS_NI_3975"/>
      <sheetName val="DUPLICATAS_GE_NI4042"/>
      <sheetName val="DUPLICATAS_NI_4219-LUCENT"/>
      <sheetName val="3975-FRETE_ENTREGA"/>
      <sheetName val="NI-4031_(2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 refreshError="1"/>
      <sheetData sheetId="39"/>
      <sheetData sheetId="40" refreshError="1"/>
      <sheetData sheetId="41" refreshError="1"/>
      <sheetData sheetId="42"/>
      <sheetData sheetId="43" refreshError="1"/>
      <sheetData sheetId="44"/>
      <sheetData sheetId="45" refreshError="1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7"/>
      <sheetName val="Sheet18"/>
      <sheetName val="Module1"/>
      <sheetName val="Sheet19"/>
      <sheetName val="453"/>
      <sheetName val="PLANILHA CUSTOS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ldt"/>
      <sheetName val="Sheet1"/>
      <sheetName val="Sheet2"/>
      <sheetName val="PLANILHA_CU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"/>
      <sheetName val="Produção de Energia - Jan. 2024"/>
      <sheetName val="2023"/>
      <sheetName val="Produção de Energia - Jan. 2023"/>
    </sheetNames>
    <sheetDataSet>
      <sheetData sheetId="0"/>
      <sheetData sheetId="1"/>
      <sheetData sheetId="2"/>
      <sheetData sheetId="3">
        <row r="12">
          <cell r="D12">
            <v>183.72670915999996</v>
          </cell>
          <cell r="P12">
            <v>183.72670915999996</v>
          </cell>
        </row>
        <row r="13">
          <cell r="D13">
            <v>190.4830161125</v>
          </cell>
          <cell r="P13">
            <v>190.4830161125</v>
          </cell>
        </row>
        <row r="14">
          <cell r="D14">
            <v>94.925661579999996</v>
          </cell>
          <cell r="P14">
            <v>94.925661579999996</v>
          </cell>
        </row>
        <row r="15">
          <cell r="D15">
            <v>134.66934828500001</v>
          </cell>
          <cell r="P15">
            <v>134.66934828500001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Custom 1">
      <a:dk1>
        <a:srgbClr val="000000"/>
      </a:dk1>
      <a:lt1>
        <a:srgbClr val="FFFFFF"/>
      </a:lt1>
      <a:dk2>
        <a:srgbClr val="434343"/>
      </a:dk2>
      <a:lt2>
        <a:srgbClr val="A9A9A9"/>
      </a:lt2>
      <a:accent1>
        <a:srgbClr val="FF5245"/>
      </a:accent1>
      <a:accent2>
        <a:srgbClr val="F3EADF"/>
      </a:accent2>
      <a:accent3>
        <a:srgbClr val="181818"/>
      </a:accent3>
      <a:accent4>
        <a:srgbClr val="32CAA0"/>
      </a:accent4>
      <a:accent5>
        <a:srgbClr val="FFD964"/>
      </a:accent5>
      <a:accent6>
        <a:srgbClr val="D33532"/>
      </a:accent6>
      <a:hlink>
        <a:srgbClr val="0000FF"/>
      </a:hlink>
      <a:folHlink>
        <a:srgbClr val="FF00F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.docx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7789D-1618-44A8-B7AD-D3BE229B18C1}">
  <sheetPr>
    <tabColor theme="1"/>
  </sheetPr>
  <dimension ref="A1:BB44"/>
  <sheetViews>
    <sheetView showGridLines="0" zoomScaleNormal="100" workbookViewId="0">
      <pane xSplit="3" ySplit="8" topLeftCell="AC9" activePane="bottomRight" state="frozen"/>
      <selection pane="bottomRight" activeCell="AR5" sqref="AR5"/>
      <selection pane="bottomLeft"/>
      <selection pane="topRight"/>
    </sheetView>
  </sheetViews>
  <sheetFormatPr defaultColWidth="10.5703125" defaultRowHeight="14.45" customHeight="1"/>
  <cols>
    <col min="1" max="1" width="2.5703125" style="84" customWidth="1"/>
    <col min="2" max="2" width="42.85546875" style="84" customWidth="1"/>
    <col min="3" max="3" width="15.85546875" style="85" customWidth="1"/>
    <col min="4" max="4" width="2.5703125" style="85" customWidth="1"/>
    <col min="5" max="44" width="10.5703125" style="96" customWidth="1"/>
    <col min="45" max="45" width="2.5703125" style="85" customWidth="1"/>
    <col min="46" max="54" width="10.5703125" style="96"/>
    <col min="55" max="16384" width="10.5703125" style="85"/>
  </cols>
  <sheetData>
    <row r="1" spans="1:54" ht="14.45" customHeight="1"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T1" s="85"/>
      <c r="AU1" s="85"/>
      <c r="AV1" s="85"/>
      <c r="AW1" s="85"/>
      <c r="AX1" s="85"/>
      <c r="AY1" s="85"/>
      <c r="AZ1" s="85"/>
      <c r="BA1" s="85"/>
      <c r="BB1" s="85"/>
    </row>
    <row r="2" spans="1:54" ht="14.45" customHeight="1"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6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T2" s="85"/>
      <c r="AU2" s="85"/>
      <c r="AV2" s="85"/>
      <c r="AW2" s="85"/>
      <c r="AX2" s="85"/>
      <c r="AY2" s="85"/>
      <c r="AZ2" s="85"/>
      <c r="BA2" s="85"/>
      <c r="BB2" s="85"/>
    </row>
    <row r="3" spans="1:54" ht="14.45" customHeight="1"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T3" s="85"/>
      <c r="AU3" s="85"/>
      <c r="AV3" s="85"/>
      <c r="AW3" s="85"/>
      <c r="AX3" s="85"/>
      <c r="AY3" s="85"/>
      <c r="AZ3" s="85"/>
      <c r="BA3" s="85"/>
      <c r="BB3" s="85"/>
    </row>
    <row r="4" spans="1:54" ht="14.45" customHeight="1"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T4" s="85"/>
      <c r="AU4" s="85"/>
      <c r="AV4" s="85"/>
      <c r="AW4" s="85"/>
      <c r="AX4" s="85"/>
      <c r="AY4" s="85"/>
      <c r="AZ4" s="85"/>
      <c r="BA4" s="85"/>
      <c r="BB4" s="85"/>
    </row>
    <row r="5" spans="1:54" ht="14.45" customHeight="1"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T5" s="85"/>
      <c r="AU5" s="85"/>
      <c r="AV5" s="85"/>
      <c r="AW5" s="85"/>
      <c r="AX5" s="85"/>
      <c r="AY5" s="85"/>
      <c r="AZ5" s="85"/>
      <c r="BA5" s="85"/>
      <c r="BB5" s="85"/>
    </row>
    <row r="6" spans="1:54" ht="14.45" customHeight="1">
      <c r="C6" s="113" t="s">
        <v>0</v>
      </c>
      <c r="D6" s="114"/>
      <c r="E6" s="115">
        <v>42460</v>
      </c>
      <c r="F6" s="115">
        <f>EOMONTH(E6,3)</f>
        <v>42551</v>
      </c>
      <c r="G6" s="115">
        <f t="shared" ref="G6:AJ6" si="0">EOMONTH(F6,3)</f>
        <v>42643</v>
      </c>
      <c r="H6" s="115">
        <f t="shared" si="0"/>
        <v>42735</v>
      </c>
      <c r="I6" s="115">
        <f>EOMONTH(H6,3)</f>
        <v>42825</v>
      </c>
      <c r="J6" s="115">
        <f t="shared" ref="J6" si="1">EOMONTH(I6,3)</f>
        <v>42916</v>
      </c>
      <c r="K6" s="115">
        <f t="shared" si="0"/>
        <v>43008</v>
      </c>
      <c r="L6" s="115">
        <f t="shared" si="0"/>
        <v>43100</v>
      </c>
      <c r="M6" s="115">
        <f>EOMONTH(L6,3)</f>
        <v>43190</v>
      </c>
      <c r="N6" s="115">
        <f t="shared" si="0"/>
        <v>43281</v>
      </c>
      <c r="O6" s="115">
        <f t="shared" si="0"/>
        <v>43373</v>
      </c>
      <c r="P6" s="115">
        <f t="shared" si="0"/>
        <v>43465</v>
      </c>
      <c r="Q6" s="115">
        <f>EOMONTH(P6,3)</f>
        <v>43555</v>
      </c>
      <c r="R6" s="115">
        <f t="shared" si="0"/>
        <v>43646</v>
      </c>
      <c r="S6" s="115">
        <f>EOMONTH(R6,3)</f>
        <v>43738</v>
      </c>
      <c r="T6" s="115">
        <f t="shared" si="0"/>
        <v>43830</v>
      </c>
      <c r="U6" s="115">
        <f>EOMONTH(T6,3)</f>
        <v>43921</v>
      </c>
      <c r="V6" s="115">
        <f t="shared" si="0"/>
        <v>44012</v>
      </c>
      <c r="W6" s="115">
        <f t="shared" si="0"/>
        <v>44104</v>
      </c>
      <c r="X6" s="115">
        <f t="shared" si="0"/>
        <v>44196</v>
      </c>
      <c r="Y6" s="115">
        <f>EOMONTH(X6,3)</f>
        <v>44286</v>
      </c>
      <c r="Z6" s="115">
        <f t="shared" si="0"/>
        <v>44377</v>
      </c>
      <c r="AA6" s="115">
        <f t="shared" si="0"/>
        <v>44469</v>
      </c>
      <c r="AB6" s="115">
        <f t="shared" si="0"/>
        <v>44561</v>
      </c>
      <c r="AC6" s="115">
        <f>EOMONTH(AB6,3)</f>
        <v>44651</v>
      </c>
      <c r="AD6" s="115">
        <f t="shared" si="0"/>
        <v>44742</v>
      </c>
      <c r="AE6" s="115">
        <f t="shared" si="0"/>
        <v>44834</v>
      </c>
      <c r="AF6" s="115">
        <f t="shared" si="0"/>
        <v>44926</v>
      </c>
      <c r="AG6" s="115">
        <f>EOMONTH(AF6,3)</f>
        <v>45016</v>
      </c>
      <c r="AH6" s="115">
        <f t="shared" si="0"/>
        <v>45107</v>
      </c>
      <c r="AI6" s="115">
        <f t="shared" si="0"/>
        <v>45199</v>
      </c>
      <c r="AJ6" s="115">
        <f t="shared" si="0"/>
        <v>45291</v>
      </c>
      <c r="AK6" s="115">
        <f>EOMONTH(AJ6,3)</f>
        <v>45382</v>
      </c>
      <c r="AL6" s="115">
        <f>EOMONTH(AK6,3)</f>
        <v>45473</v>
      </c>
      <c r="AM6" s="115">
        <f>EOMONTH(AL6,1)</f>
        <v>45504</v>
      </c>
      <c r="AN6" s="115">
        <f>EOMONTH(AM6,1)</f>
        <v>45535</v>
      </c>
      <c r="AO6" s="115">
        <f>EOMONTH(AN6,1)</f>
        <v>45565</v>
      </c>
      <c r="AP6" s="115">
        <f>EOMONTH(AO6,1)</f>
        <v>45596</v>
      </c>
      <c r="AQ6" s="115">
        <f>EOMONTH(AP6,1)</f>
        <v>45626</v>
      </c>
      <c r="AR6" s="115">
        <f>EOMONTH(AQ6,1)</f>
        <v>45657</v>
      </c>
      <c r="AT6" s="88"/>
      <c r="AU6" s="88"/>
      <c r="AV6" s="88"/>
      <c r="AW6" s="88"/>
      <c r="AX6" s="88"/>
      <c r="AY6" s="88"/>
      <c r="AZ6" s="88"/>
      <c r="BA6" s="88"/>
      <c r="BB6" s="88"/>
    </row>
    <row r="7" spans="1:54" ht="14.45" customHeight="1">
      <c r="C7" s="113" t="s">
        <v>1</v>
      </c>
      <c r="D7" s="114"/>
      <c r="E7" s="113">
        <f>YEAR(E6)</f>
        <v>2016</v>
      </c>
      <c r="F7" s="113">
        <f t="shared" ref="F7:AJ7" si="2">YEAR(F6)</f>
        <v>2016</v>
      </c>
      <c r="G7" s="113">
        <f t="shared" si="2"/>
        <v>2016</v>
      </c>
      <c r="H7" s="113">
        <f t="shared" si="2"/>
        <v>2016</v>
      </c>
      <c r="I7" s="113">
        <f t="shared" si="2"/>
        <v>2017</v>
      </c>
      <c r="J7" s="113">
        <f t="shared" si="2"/>
        <v>2017</v>
      </c>
      <c r="K7" s="113">
        <f t="shared" si="2"/>
        <v>2017</v>
      </c>
      <c r="L7" s="113">
        <f t="shared" si="2"/>
        <v>2017</v>
      </c>
      <c r="M7" s="113">
        <f t="shared" si="2"/>
        <v>2018</v>
      </c>
      <c r="N7" s="113">
        <f t="shared" si="2"/>
        <v>2018</v>
      </c>
      <c r="O7" s="113">
        <f t="shared" si="2"/>
        <v>2018</v>
      </c>
      <c r="P7" s="113">
        <f t="shared" si="2"/>
        <v>2018</v>
      </c>
      <c r="Q7" s="113">
        <f t="shared" si="2"/>
        <v>2019</v>
      </c>
      <c r="R7" s="113">
        <f t="shared" si="2"/>
        <v>2019</v>
      </c>
      <c r="S7" s="113">
        <f>YEAR(S6)</f>
        <v>2019</v>
      </c>
      <c r="T7" s="113">
        <f t="shared" si="2"/>
        <v>2019</v>
      </c>
      <c r="U7" s="113">
        <f t="shared" si="2"/>
        <v>2020</v>
      </c>
      <c r="V7" s="113">
        <f t="shared" si="2"/>
        <v>2020</v>
      </c>
      <c r="W7" s="113">
        <f t="shared" si="2"/>
        <v>2020</v>
      </c>
      <c r="X7" s="113">
        <f t="shared" si="2"/>
        <v>2020</v>
      </c>
      <c r="Y7" s="113">
        <f t="shared" si="2"/>
        <v>2021</v>
      </c>
      <c r="Z7" s="113">
        <f t="shared" si="2"/>
        <v>2021</v>
      </c>
      <c r="AA7" s="113">
        <f t="shared" si="2"/>
        <v>2021</v>
      </c>
      <c r="AB7" s="113">
        <f t="shared" si="2"/>
        <v>2021</v>
      </c>
      <c r="AC7" s="113">
        <f t="shared" si="2"/>
        <v>2022</v>
      </c>
      <c r="AD7" s="113">
        <f t="shared" si="2"/>
        <v>2022</v>
      </c>
      <c r="AE7" s="113">
        <f t="shared" si="2"/>
        <v>2022</v>
      </c>
      <c r="AF7" s="113">
        <f t="shared" si="2"/>
        <v>2022</v>
      </c>
      <c r="AG7" s="113">
        <f t="shared" si="2"/>
        <v>2023</v>
      </c>
      <c r="AH7" s="113">
        <f t="shared" si="2"/>
        <v>2023</v>
      </c>
      <c r="AI7" s="113">
        <f t="shared" si="2"/>
        <v>2023</v>
      </c>
      <c r="AJ7" s="113">
        <f t="shared" si="2"/>
        <v>2023</v>
      </c>
      <c r="AK7" s="113">
        <f t="shared" ref="AK7:AQ7" si="3">YEAR(AK6)</f>
        <v>2024</v>
      </c>
      <c r="AL7" s="113">
        <f t="shared" si="3"/>
        <v>2024</v>
      </c>
      <c r="AM7" s="113">
        <f t="shared" si="3"/>
        <v>2024</v>
      </c>
      <c r="AN7" s="113">
        <f t="shared" si="3"/>
        <v>2024</v>
      </c>
      <c r="AO7" s="113">
        <f t="shared" si="3"/>
        <v>2024</v>
      </c>
      <c r="AP7" s="113">
        <f t="shared" si="3"/>
        <v>2024</v>
      </c>
      <c r="AQ7" s="113">
        <f t="shared" si="3"/>
        <v>2024</v>
      </c>
      <c r="AR7" s="113">
        <f t="shared" ref="AR7" si="4">YEAR(AR6)</f>
        <v>2024</v>
      </c>
      <c r="AT7" s="87"/>
      <c r="AU7" s="87"/>
      <c r="AV7" s="87"/>
      <c r="AW7" s="87"/>
      <c r="AX7" s="87"/>
      <c r="AY7" s="87"/>
      <c r="AZ7" s="87"/>
      <c r="BA7" s="87"/>
      <c r="BB7" s="87"/>
    </row>
    <row r="8" spans="1:54" s="99" customFormat="1" ht="14.45" customHeight="1">
      <c r="A8" s="98"/>
      <c r="B8" s="108" t="s">
        <v>2</v>
      </c>
      <c r="C8" s="106" t="s">
        <v>3</v>
      </c>
      <c r="D8" s="106"/>
      <c r="E8" s="109" t="str">
        <f>MONTH(E$6)/3&amp;"T"&amp;E$7</f>
        <v>1T2016</v>
      </c>
      <c r="F8" s="109" t="str">
        <f t="shared" ref="F8:AL8" si="5">MONTH(F$6)/3&amp;"T"&amp;F$7</f>
        <v>2T2016</v>
      </c>
      <c r="G8" s="109" t="str">
        <f t="shared" si="5"/>
        <v>3T2016</v>
      </c>
      <c r="H8" s="109" t="str">
        <f t="shared" si="5"/>
        <v>4T2016</v>
      </c>
      <c r="I8" s="109" t="str">
        <f t="shared" si="5"/>
        <v>1T2017</v>
      </c>
      <c r="J8" s="109" t="str">
        <f t="shared" si="5"/>
        <v>2T2017</v>
      </c>
      <c r="K8" s="109" t="str">
        <f t="shared" si="5"/>
        <v>3T2017</v>
      </c>
      <c r="L8" s="109" t="str">
        <f t="shared" si="5"/>
        <v>4T2017</v>
      </c>
      <c r="M8" s="109" t="str">
        <f t="shared" si="5"/>
        <v>1T2018</v>
      </c>
      <c r="N8" s="109" t="str">
        <f t="shared" si="5"/>
        <v>2T2018</v>
      </c>
      <c r="O8" s="109" t="str">
        <f t="shared" si="5"/>
        <v>3T2018</v>
      </c>
      <c r="P8" s="109" t="str">
        <f t="shared" si="5"/>
        <v>4T2018</v>
      </c>
      <c r="Q8" s="109" t="str">
        <f t="shared" si="5"/>
        <v>1T2019</v>
      </c>
      <c r="R8" s="109" t="str">
        <f t="shared" si="5"/>
        <v>2T2019</v>
      </c>
      <c r="S8" s="109" t="str">
        <f t="shared" si="5"/>
        <v>3T2019</v>
      </c>
      <c r="T8" s="109" t="str">
        <f t="shared" si="5"/>
        <v>4T2019</v>
      </c>
      <c r="U8" s="109" t="str">
        <f t="shared" si="5"/>
        <v>1T2020</v>
      </c>
      <c r="V8" s="109" t="str">
        <f t="shared" si="5"/>
        <v>2T2020</v>
      </c>
      <c r="W8" s="109" t="str">
        <f t="shared" si="5"/>
        <v>3T2020</v>
      </c>
      <c r="X8" s="109" t="str">
        <f t="shared" si="5"/>
        <v>4T2020</v>
      </c>
      <c r="Y8" s="109" t="str">
        <f t="shared" si="5"/>
        <v>1T2021</v>
      </c>
      <c r="Z8" s="109" t="str">
        <f t="shared" si="5"/>
        <v>2T2021</v>
      </c>
      <c r="AA8" s="109" t="str">
        <f t="shared" si="5"/>
        <v>3T2021</v>
      </c>
      <c r="AB8" s="109" t="str">
        <f t="shared" si="5"/>
        <v>4T2021</v>
      </c>
      <c r="AC8" s="109" t="str">
        <f t="shared" si="5"/>
        <v>1T2022</v>
      </c>
      <c r="AD8" s="109" t="str">
        <f t="shared" si="5"/>
        <v>2T2022</v>
      </c>
      <c r="AE8" s="109" t="str">
        <f t="shared" si="5"/>
        <v>3T2022</v>
      </c>
      <c r="AF8" s="109" t="str">
        <f t="shared" si="5"/>
        <v>4T2022</v>
      </c>
      <c r="AG8" s="109" t="str">
        <f t="shared" si="5"/>
        <v>1T2023</v>
      </c>
      <c r="AH8" s="109" t="str">
        <f t="shared" si="5"/>
        <v>2T2023</v>
      </c>
      <c r="AI8" s="109" t="str">
        <f t="shared" si="5"/>
        <v>3T2023</v>
      </c>
      <c r="AJ8" s="109" t="str">
        <f t="shared" si="5"/>
        <v>4T2023</v>
      </c>
      <c r="AK8" s="109" t="str">
        <f t="shared" si="5"/>
        <v>1T2024</v>
      </c>
      <c r="AL8" s="109" t="str">
        <f t="shared" si="5"/>
        <v>2T2024</v>
      </c>
      <c r="AM8" s="106" t="str">
        <f>MONTH(AM$6)&amp;"/"&amp;AM$7</f>
        <v>7/2024</v>
      </c>
      <c r="AN8" s="106" t="str">
        <f>MONTH(AN$6)&amp;"/"&amp;AN$7</f>
        <v>8/2024</v>
      </c>
      <c r="AO8" s="106" t="str">
        <f>MONTH(AO$6)&amp;"/"&amp;AO$7</f>
        <v>9/2024</v>
      </c>
      <c r="AP8" s="106" t="str">
        <f>MONTH(AP$6)&amp;"/"&amp;AP$7</f>
        <v>10/2024</v>
      </c>
      <c r="AQ8" s="106" t="str">
        <f>MONTH(AQ$6)&amp;"/"&amp;AQ$7</f>
        <v>11/2024</v>
      </c>
      <c r="AR8" s="106" t="str">
        <f>MONTH(AR$6)&amp;"/"&amp;AR$7</f>
        <v>12/2024</v>
      </c>
      <c r="AT8" s="106">
        <v>2016</v>
      </c>
      <c r="AU8" s="106">
        <f>AT8+1</f>
        <v>2017</v>
      </c>
      <c r="AV8" s="106">
        <f t="shared" ref="AV8:BB8" si="6">AU8+1</f>
        <v>2018</v>
      </c>
      <c r="AW8" s="106">
        <f t="shared" si="6"/>
        <v>2019</v>
      </c>
      <c r="AX8" s="106">
        <f t="shared" si="6"/>
        <v>2020</v>
      </c>
      <c r="AY8" s="106">
        <f t="shared" si="6"/>
        <v>2021</v>
      </c>
      <c r="AZ8" s="106">
        <f t="shared" si="6"/>
        <v>2022</v>
      </c>
      <c r="BA8" s="106">
        <f t="shared" si="6"/>
        <v>2023</v>
      </c>
      <c r="BB8" s="106">
        <f t="shared" si="6"/>
        <v>2024</v>
      </c>
    </row>
    <row r="9" spans="1:54" s="105" customFormat="1" ht="14.45" customHeight="1">
      <c r="A9" s="100"/>
      <c r="B9" s="101" t="s">
        <v>4</v>
      </c>
      <c r="C9" s="102" t="s">
        <v>5</v>
      </c>
      <c r="D9" s="102"/>
      <c r="E9" s="103">
        <f t="shared" ref="E9:AJ9" si="7">SUM(E10,E18,E27,E33)</f>
        <v>158.08389066054005</v>
      </c>
      <c r="F9" s="103">
        <f t="shared" si="7"/>
        <v>126.170754177525</v>
      </c>
      <c r="G9" s="103">
        <f t="shared" si="7"/>
        <v>160.71569167542074</v>
      </c>
      <c r="H9" s="103">
        <f t="shared" si="7"/>
        <v>199.8839014306609</v>
      </c>
      <c r="I9" s="103">
        <f t="shared" si="7"/>
        <v>149.65486708184696</v>
      </c>
      <c r="J9" s="103">
        <f t="shared" si="7"/>
        <v>183.537031652</v>
      </c>
      <c r="K9" s="103">
        <f t="shared" si="7"/>
        <v>248.31757268099997</v>
      </c>
      <c r="L9" s="103">
        <f t="shared" si="7"/>
        <v>748.12455484327108</v>
      </c>
      <c r="M9" s="103">
        <f t="shared" si="7"/>
        <v>442.6993007789614</v>
      </c>
      <c r="N9" s="103">
        <f t="shared" si="7"/>
        <v>322.02260940537178</v>
      </c>
      <c r="O9" s="103">
        <f t="shared" si="7"/>
        <v>639.86953781707894</v>
      </c>
      <c r="P9" s="103">
        <f t="shared" si="7"/>
        <v>698.88906921133105</v>
      </c>
      <c r="Q9" s="103">
        <f t="shared" si="7"/>
        <v>519.86374973245177</v>
      </c>
      <c r="R9" s="103">
        <f t="shared" si="7"/>
        <v>641.87588504078303</v>
      </c>
      <c r="S9" s="103">
        <f t="shared" si="7"/>
        <v>1313.2281135351539</v>
      </c>
      <c r="T9" s="103">
        <f t="shared" si="7"/>
        <v>1364.812955400904</v>
      </c>
      <c r="U9" s="103">
        <f t="shared" si="7"/>
        <v>634.8834067824514</v>
      </c>
      <c r="V9" s="103">
        <f t="shared" si="7"/>
        <v>780.72509664150027</v>
      </c>
      <c r="W9" s="103">
        <f t="shared" si="7"/>
        <v>1359.8219571900004</v>
      </c>
      <c r="X9" s="103">
        <f t="shared" si="7"/>
        <v>1694.1234131992546</v>
      </c>
      <c r="Y9" s="103">
        <f t="shared" si="7"/>
        <v>1547.0547042224998</v>
      </c>
      <c r="Z9" s="103">
        <f t="shared" si="7"/>
        <v>1501.8490602675001</v>
      </c>
      <c r="AA9" s="103">
        <f t="shared" si="7"/>
        <v>1978.3281197177998</v>
      </c>
      <c r="AB9" s="103">
        <f t="shared" si="7"/>
        <v>2022.2739886544996</v>
      </c>
      <c r="AC9" s="103">
        <f t="shared" si="7"/>
        <v>1523.8442755102885</v>
      </c>
      <c r="AD9" s="103">
        <f t="shared" si="7"/>
        <v>1266.5929436338863</v>
      </c>
      <c r="AE9" s="103">
        <f t="shared" si="7"/>
        <v>1946.9910554951143</v>
      </c>
      <c r="AF9" s="103">
        <f t="shared" si="7"/>
        <v>2067.8882848667281</v>
      </c>
      <c r="AG9" s="103">
        <f t="shared" si="7"/>
        <v>1803.1955226084876</v>
      </c>
      <c r="AH9" s="103">
        <f t="shared" si="7"/>
        <v>1659.7774753163778</v>
      </c>
      <c r="AI9" s="103">
        <f t="shared" si="7"/>
        <v>2546.9848717645</v>
      </c>
      <c r="AJ9" s="103">
        <f t="shared" si="7"/>
        <v>2625.5781729454989</v>
      </c>
      <c r="AK9" s="103">
        <f t="shared" ref="AK9:AQ9" si="8">SUM(AK10,AK18,AK27,AK33)</f>
        <v>1730.0103554579996</v>
      </c>
      <c r="AL9" s="103">
        <f t="shared" si="8"/>
        <v>2094.8340945320838</v>
      </c>
      <c r="AM9" s="103">
        <f t="shared" si="8"/>
        <v>852.13490137977703</v>
      </c>
      <c r="AN9" s="103">
        <f t="shared" si="8"/>
        <v>990.87117162300001</v>
      </c>
      <c r="AO9" s="103">
        <f t="shared" si="8"/>
        <v>1005.2839999999999</v>
      </c>
      <c r="AP9" s="103">
        <f t="shared" si="8"/>
        <v>945.38224200599984</v>
      </c>
      <c r="AQ9" s="103">
        <f t="shared" si="8"/>
        <v>894.29405306040996</v>
      </c>
      <c r="AR9" s="103">
        <f t="shared" ref="AR9" si="9">SUM(AR10,AR18,AR27,AR33)</f>
        <v>879.80000000000007</v>
      </c>
      <c r="AS9" s="104"/>
      <c r="AT9" s="103">
        <f>SUMIF($7:$7,AT$8,9:9)</f>
        <v>644.85423794414669</v>
      </c>
      <c r="AU9" s="103">
        <f>SUMIF($7:$7,AU$8,9:9)</f>
        <v>1329.634026258118</v>
      </c>
      <c r="AV9" s="103">
        <f>SUMIF($7:$7,AV$8,9:9)</f>
        <v>2103.4805172127431</v>
      </c>
      <c r="AW9" s="103">
        <f>SUMIF($7:$7,AW$8,9:9)</f>
        <v>3839.7807037092925</v>
      </c>
      <c r="AX9" s="103">
        <f>SUMIF($7:$7,AX$8,9:9)</f>
        <v>4469.5538738132072</v>
      </c>
      <c r="AY9" s="103">
        <f>SUMIF($7:$7,AY$8,9:9)</f>
        <v>7049.5058728622998</v>
      </c>
      <c r="AZ9" s="103">
        <f>SUMIF($7:$7,AZ$8,9:9)</f>
        <v>6805.3165595060173</v>
      </c>
      <c r="BA9" s="103">
        <f>SUMIF($7:$7,BA$8,9:9)</f>
        <v>8635.5360426348652</v>
      </c>
      <c r="BB9" s="103">
        <f>SUMIF($7:$7,BB$8,9:9)</f>
        <v>9392.6108180592691</v>
      </c>
    </row>
    <row r="10" spans="1:54" s="105" customFormat="1" ht="14.45" customHeight="1">
      <c r="A10" s="100"/>
      <c r="B10" s="110" t="s">
        <v>6</v>
      </c>
      <c r="C10" s="111" t="s">
        <v>5</v>
      </c>
      <c r="D10" s="111"/>
      <c r="E10" s="112">
        <f>SUM(E11,E14)</f>
        <v>55.737256688540008</v>
      </c>
      <c r="F10" s="112">
        <f t="shared" ref="F10:AI10" si="10">SUM(F11,F14)</f>
        <v>54.425551699524974</v>
      </c>
      <c r="G10" s="112">
        <f t="shared" si="10"/>
        <v>95.237136185000011</v>
      </c>
      <c r="H10" s="112">
        <f t="shared" si="10"/>
        <v>102.14303929599998</v>
      </c>
      <c r="I10" s="112">
        <f t="shared" si="10"/>
        <v>42.540075533959516</v>
      </c>
      <c r="J10" s="112">
        <f t="shared" si="10"/>
        <v>96.743046366000016</v>
      </c>
      <c r="K10" s="112">
        <f t="shared" si="10"/>
        <v>178.64646894999998</v>
      </c>
      <c r="L10" s="112">
        <f t="shared" si="10"/>
        <v>638.29956112327102</v>
      </c>
      <c r="M10" s="112">
        <f t="shared" si="10"/>
        <v>309.74107019076951</v>
      </c>
      <c r="N10" s="112">
        <f t="shared" si="10"/>
        <v>224.34350090837182</v>
      </c>
      <c r="O10" s="112">
        <f t="shared" si="10"/>
        <v>566.25063049407891</v>
      </c>
      <c r="P10" s="112">
        <f t="shared" si="10"/>
        <v>533.5192888953311</v>
      </c>
      <c r="Q10" s="112">
        <f t="shared" si="10"/>
        <v>293.94241886909174</v>
      </c>
      <c r="R10" s="112">
        <f t="shared" si="10"/>
        <v>316.21191106699996</v>
      </c>
      <c r="S10" s="112">
        <f t="shared" si="10"/>
        <v>677.12822824700027</v>
      </c>
      <c r="T10" s="112">
        <f t="shared" si="10"/>
        <v>802.50874892490356</v>
      </c>
      <c r="U10" s="112">
        <f t="shared" si="10"/>
        <v>260.33147981399998</v>
      </c>
      <c r="V10" s="112">
        <f t="shared" si="10"/>
        <v>253.51749647300011</v>
      </c>
      <c r="W10" s="112">
        <f t="shared" si="10"/>
        <v>666.32606686700001</v>
      </c>
      <c r="X10" s="112">
        <f t="shared" si="10"/>
        <v>902.60483714800034</v>
      </c>
      <c r="Y10" s="112">
        <f t="shared" si="10"/>
        <v>504.15047138</v>
      </c>
      <c r="Z10" s="112">
        <f t="shared" si="10"/>
        <v>318.94861562700004</v>
      </c>
      <c r="AA10" s="112">
        <f t="shared" si="10"/>
        <v>718.1886863499999</v>
      </c>
      <c r="AB10" s="112">
        <f t="shared" si="10"/>
        <v>861.97305618599989</v>
      </c>
      <c r="AC10" s="112">
        <f t="shared" si="10"/>
        <v>405.27263203199999</v>
      </c>
      <c r="AD10" s="112">
        <f t="shared" si="10"/>
        <v>251.93439405399999</v>
      </c>
      <c r="AE10" s="112">
        <f t="shared" si="10"/>
        <v>696.96330158200021</v>
      </c>
      <c r="AF10" s="112">
        <f t="shared" si="10"/>
        <v>836.78174478300002</v>
      </c>
      <c r="AG10" s="112">
        <f t="shared" si="10"/>
        <v>424.28799882099997</v>
      </c>
      <c r="AH10" s="112">
        <f t="shared" si="10"/>
        <v>306.18734744400001</v>
      </c>
      <c r="AI10" s="112">
        <f t="shared" si="10"/>
        <v>793.85765716800006</v>
      </c>
      <c r="AJ10" s="112">
        <f t="shared" ref="AJ10:AO10" si="11">SUM(AJ11,AJ14)</f>
        <v>918.14884780099965</v>
      </c>
      <c r="AK10" s="112">
        <f t="shared" si="11"/>
        <v>445.83937897299973</v>
      </c>
      <c r="AL10" s="112">
        <f t="shared" si="11"/>
        <v>263.22062927022603</v>
      </c>
      <c r="AM10" s="112">
        <f t="shared" si="11"/>
        <v>167.91960496800002</v>
      </c>
      <c r="AN10" s="112">
        <f t="shared" si="11"/>
        <v>261.02642484900002</v>
      </c>
      <c r="AO10" s="112">
        <f t="shared" si="11"/>
        <v>341.452</v>
      </c>
      <c r="AP10" s="112">
        <f t="shared" ref="AP10:AQ10" si="12">SUM(AP11,AP14)</f>
        <v>327.33773196499999</v>
      </c>
      <c r="AQ10" s="112">
        <f t="shared" si="12"/>
        <v>312.10393730489295</v>
      </c>
      <c r="AR10" s="112">
        <f t="shared" ref="AR10" si="13">SUM(AR11,AR14)</f>
        <v>286.10000000000002</v>
      </c>
      <c r="AS10" s="104"/>
      <c r="AT10" s="112">
        <f>SUMIF($7:$7,AT$8,10:10)</f>
        <v>307.54298386906498</v>
      </c>
      <c r="AU10" s="112">
        <f>SUMIF($7:$7,AU$8,10:10)</f>
        <v>956.2291519732305</v>
      </c>
      <c r="AV10" s="112">
        <f>SUMIF($7:$7,AV$8,10:10)</f>
        <v>1633.8544904885514</v>
      </c>
      <c r="AW10" s="112">
        <f>SUMIF($7:$7,AW$8,10:10)</f>
        <v>2089.7913071079956</v>
      </c>
      <c r="AX10" s="112">
        <f>SUMIF($7:$7,AX$8,10:10)</f>
        <v>2082.7798803020005</v>
      </c>
      <c r="AY10" s="112">
        <f>SUMIF($7:$7,AY$8,10:10)</f>
        <v>2403.260829543</v>
      </c>
      <c r="AZ10" s="112">
        <f>SUMIF($7:$7,AZ$8,10:10)</f>
        <v>2190.9520724510003</v>
      </c>
      <c r="BA10" s="112">
        <f>SUMIF($7:$7,BA$8,10:10)</f>
        <v>2442.4818512339998</v>
      </c>
      <c r="BB10" s="112">
        <f>SUMIF($7:$7,BB$8,10:10)</f>
        <v>2404.9997073301188</v>
      </c>
    </row>
    <row r="11" spans="1:54" s="91" customFormat="1" ht="14.45" customHeight="1">
      <c r="A11" s="89"/>
      <c r="B11" s="116" t="s">
        <v>7</v>
      </c>
      <c r="C11" s="117" t="s">
        <v>5</v>
      </c>
      <c r="D11" s="117"/>
      <c r="E11" s="118">
        <f>SUM(E12:E13)</f>
        <v>55.737256688540008</v>
      </c>
      <c r="F11" s="118">
        <f t="shared" ref="F11:AI11" si="14">SUM(F12:F13)</f>
        <v>54.425551699524974</v>
      </c>
      <c r="G11" s="118">
        <f t="shared" si="14"/>
        <v>95.237136185000011</v>
      </c>
      <c r="H11" s="118">
        <f t="shared" si="14"/>
        <v>102.14303929599998</v>
      </c>
      <c r="I11" s="118">
        <f t="shared" si="14"/>
        <v>42.540075533959516</v>
      </c>
      <c r="J11" s="118">
        <f t="shared" si="14"/>
        <v>96.743046366000016</v>
      </c>
      <c r="K11" s="118">
        <f t="shared" si="14"/>
        <v>178.64646894999998</v>
      </c>
      <c r="L11" s="118">
        <f t="shared" si="14"/>
        <v>255.92037690117797</v>
      </c>
      <c r="M11" s="118">
        <f t="shared" si="14"/>
        <v>116.46550048376952</v>
      </c>
      <c r="N11" s="118">
        <f t="shared" si="14"/>
        <v>77.046189210371821</v>
      </c>
      <c r="O11" s="118">
        <f t="shared" si="14"/>
        <v>209.7163136090789</v>
      </c>
      <c r="P11" s="118">
        <f t="shared" si="14"/>
        <v>213.21300751398363</v>
      </c>
      <c r="Q11" s="118">
        <f t="shared" si="14"/>
        <v>82.639115051000033</v>
      </c>
      <c r="R11" s="118">
        <f t="shared" si="14"/>
        <v>88.152581184000056</v>
      </c>
      <c r="S11" s="118">
        <f t="shared" si="14"/>
        <v>200.28113118400009</v>
      </c>
      <c r="T11" s="118">
        <f t="shared" si="14"/>
        <v>237.20725788700003</v>
      </c>
      <c r="U11" s="118">
        <f t="shared" si="14"/>
        <v>64.455489874999984</v>
      </c>
      <c r="V11" s="118">
        <f t="shared" si="14"/>
        <v>61.597889701000028</v>
      </c>
      <c r="W11" s="118">
        <f t="shared" si="14"/>
        <v>180.57218530399996</v>
      </c>
      <c r="X11" s="118">
        <f t="shared" si="14"/>
        <v>232.118810182</v>
      </c>
      <c r="Y11" s="118">
        <f t="shared" si="14"/>
        <v>125.44080267</v>
      </c>
      <c r="Z11" s="118">
        <f t="shared" si="14"/>
        <v>81.153505449999997</v>
      </c>
      <c r="AA11" s="118">
        <f t="shared" si="14"/>
        <v>191.019086023</v>
      </c>
      <c r="AB11" s="118">
        <f t="shared" si="14"/>
        <v>223.75467003099999</v>
      </c>
      <c r="AC11" s="118">
        <f t="shared" si="14"/>
        <v>104.760380391</v>
      </c>
      <c r="AD11" s="118">
        <f t="shared" si="14"/>
        <v>66.448693567999996</v>
      </c>
      <c r="AE11" s="118">
        <f t="shared" si="14"/>
        <v>172.37061859700003</v>
      </c>
      <c r="AF11" s="118">
        <f t="shared" si="14"/>
        <v>219.21864488200001</v>
      </c>
      <c r="AG11" s="118">
        <f t="shared" si="14"/>
        <v>106.55195137600001</v>
      </c>
      <c r="AH11" s="118">
        <f t="shared" si="14"/>
        <v>79.551348343000001</v>
      </c>
      <c r="AI11" s="118">
        <f t="shared" si="14"/>
        <v>197.88332796999998</v>
      </c>
      <c r="AJ11" s="118">
        <f t="shared" ref="AJ11:AO11" si="15">SUM(AJ12:AJ13)</f>
        <v>234.6967544379998</v>
      </c>
      <c r="AK11" s="118">
        <f t="shared" si="15"/>
        <v>110.64021267499996</v>
      </c>
      <c r="AL11" s="118">
        <f t="shared" si="15"/>
        <v>71.718912845514012</v>
      </c>
      <c r="AM11" s="118">
        <f t="shared" si="15"/>
        <v>44.111467638000001</v>
      </c>
      <c r="AN11" s="118">
        <f t="shared" si="15"/>
        <v>61.802859726999998</v>
      </c>
      <c r="AO11" s="118">
        <f t="shared" si="15"/>
        <v>84.676999999999992</v>
      </c>
      <c r="AP11" s="118">
        <f t="shared" ref="AP11:AQ11" si="16">SUM(AP12:AP13)</f>
        <v>81.194408909000003</v>
      </c>
      <c r="AQ11" s="118">
        <f t="shared" si="16"/>
        <v>78.413353093545993</v>
      </c>
      <c r="AR11" s="118">
        <f t="shared" ref="AR11" si="17">SUM(AR12:AR13)</f>
        <v>69.900000000000006</v>
      </c>
      <c r="AS11" s="90"/>
      <c r="AT11" s="118">
        <f>SUMIF($7:$7,AT$8,11:11)</f>
        <v>307.54298386906498</v>
      </c>
      <c r="AU11" s="118">
        <f>SUMIF($7:$7,AU$8,11:11)</f>
        <v>573.84996775113746</v>
      </c>
      <c r="AV11" s="118">
        <f>SUMIF($7:$7,AV$8,11:11)</f>
        <v>616.44101081720385</v>
      </c>
      <c r="AW11" s="118">
        <f>SUMIF($7:$7,AW$8,11:11)</f>
        <v>608.28008530600027</v>
      </c>
      <c r="AX11" s="118">
        <f>SUMIF($7:$7,AX$8,11:11)</f>
        <v>538.74437506200002</v>
      </c>
      <c r="AY11" s="118">
        <f>SUMIF($7:$7,AY$8,11:11)</f>
        <v>621.36806417399998</v>
      </c>
      <c r="AZ11" s="118">
        <f>SUMIF($7:$7,AZ$8,11:11)</f>
        <v>562.79833743800009</v>
      </c>
      <c r="BA11" s="118">
        <f>SUMIF($7:$7,BA$8,11:11)</f>
        <v>618.68338212699973</v>
      </c>
      <c r="BB11" s="118">
        <f>SUMIF($7:$7,BB$8,11:11)</f>
        <v>602.45821488805996</v>
      </c>
    </row>
    <row r="12" spans="1:54" ht="14.45" customHeight="1">
      <c r="B12" s="92" t="s">
        <v>8</v>
      </c>
      <c r="C12" s="85" t="s">
        <v>9</v>
      </c>
      <c r="E12" s="86">
        <v>55.737256688540008</v>
      </c>
      <c r="F12" s="86">
        <v>54.425551699524974</v>
      </c>
      <c r="G12" s="86">
        <v>95.237136185000011</v>
      </c>
      <c r="H12" s="86">
        <v>102.14303929599998</v>
      </c>
      <c r="I12" s="86">
        <v>42.540075533959516</v>
      </c>
      <c r="J12" s="86">
        <v>37.670926073000004</v>
      </c>
      <c r="K12" s="86">
        <v>76.52542972000002</v>
      </c>
      <c r="L12" s="86">
        <v>111.98308666196999</v>
      </c>
      <c r="M12" s="86">
        <v>47.621084462684159</v>
      </c>
      <c r="N12" s="86">
        <v>26.161103553327745</v>
      </c>
      <c r="O12" s="86">
        <v>87.362174788103701</v>
      </c>
      <c r="P12" s="86">
        <v>89.115035694146854</v>
      </c>
      <c r="Q12" s="86">
        <v>32.105070824318112</v>
      </c>
      <c r="R12" s="86">
        <v>33.190148406785404</v>
      </c>
      <c r="S12" s="86">
        <v>83.431553631986731</v>
      </c>
      <c r="T12" s="86">
        <v>99.124891914588503</v>
      </c>
      <c r="U12" s="86">
        <v>23.383131300638734</v>
      </c>
      <c r="V12" s="86">
        <v>22.37574777663222</v>
      </c>
      <c r="W12" s="86">
        <v>73.27187200756147</v>
      </c>
      <c r="X12" s="86">
        <v>99.406171344781441</v>
      </c>
      <c r="Y12" s="86">
        <v>49.227087936000004</v>
      </c>
      <c r="Z12" s="86">
        <v>32.709244233999996</v>
      </c>
      <c r="AA12" s="86">
        <v>79.749903211000017</v>
      </c>
      <c r="AB12" s="86">
        <v>91.107726255999992</v>
      </c>
      <c r="AC12" s="86">
        <v>40.983372365999998</v>
      </c>
      <c r="AD12" s="86">
        <v>25.020197411999998</v>
      </c>
      <c r="AE12" s="86">
        <v>70.34727009800001</v>
      </c>
      <c r="AF12" s="86">
        <v>89.49939181100001</v>
      </c>
      <c r="AG12" s="86">
        <v>40.745329731000005</v>
      </c>
      <c r="AH12" s="86">
        <v>29.380758754999999</v>
      </c>
      <c r="AI12" s="86">
        <v>78.792698313999992</v>
      </c>
      <c r="AJ12" s="86">
        <v>93.513646927999886</v>
      </c>
      <c r="AK12" s="86">
        <v>41.616649557999999</v>
      </c>
      <c r="AL12" s="86">
        <v>26.681125506982003</v>
      </c>
      <c r="AM12" s="86">
        <v>16.700033449999999</v>
      </c>
      <c r="AN12" s="86">
        <v>23.268151869</v>
      </c>
      <c r="AO12" s="86">
        <v>35.238</v>
      </c>
      <c r="AP12" s="86">
        <v>32.293877031000001</v>
      </c>
      <c r="AQ12" s="86">
        <v>30.450956702067003</v>
      </c>
      <c r="AR12" s="137">
        <v>26.1</v>
      </c>
      <c r="AS12" s="86"/>
      <c r="AT12" s="86">
        <f>SUMIF($7:$7,AT$8,12:12)</f>
        <v>307.54298386906498</v>
      </c>
      <c r="AU12" s="86">
        <f>SUMIF($7:$7,AU$8,12:12)</f>
        <v>268.71951798892951</v>
      </c>
      <c r="AV12" s="86">
        <f>SUMIF($7:$7,AV$8,12:12)</f>
        <v>250.25939849826244</v>
      </c>
      <c r="AW12" s="86">
        <f>SUMIF($7:$7,AW$8,12:12)</f>
        <v>247.85166477767876</v>
      </c>
      <c r="AX12" s="86">
        <f>SUMIF($7:$7,AX$8,12:12)</f>
        <v>218.43692242961384</v>
      </c>
      <c r="AY12" s="86">
        <f>SUMIF($7:$7,AY$8,12:12)</f>
        <v>252.793961637</v>
      </c>
      <c r="AZ12" s="86">
        <f>SUMIF($7:$7,AZ$8,12:12)</f>
        <v>225.85023168700002</v>
      </c>
      <c r="BA12" s="86">
        <f>SUMIF($7:$7,BA$8,12:12)</f>
        <v>242.43243372799986</v>
      </c>
      <c r="BB12" s="86">
        <f>SUMIF($7:$7,BB$8,12:12)</f>
        <v>232.34879411704901</v>
      </c>
    </row>
    <row r="13" spans="1:54" ht="14.45" customHeight="1">
      <c r="B13" s="92" t="s">
        <v>10</v>
      </c>
      <c r="C13" s="85" t="s">
        <v>9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59.072120293000019</v>
      </c>
      <c r="K13" s="86">
        <v>102.12103922999997</v>
      </c>
      <c r="L13" s="86">
        <v>143.93729023920798</v>
      </c>
      <c r="M13" s="86">
        <v>68.844416021085351</v>
      </c>
      <c r="N13" s="86">
        <v>50.88508565704408</v>
      </c>
      <c r="O13" s="86">
        <v>122.35413882097518</v>
      </c>
      <c r="P13" s="86">
        <v>124.09797181983677</v>
      </c>
      <c r="Q13" s="86">
        <v>50.534044226681921</v>
      </c>
      <c r="R13" s="86">
        <v>54.962432777214651</v>
      </c>
      <c r="S13" s="86">
        <v>116.84957755201336</v>
      </c>
      <c r="T13" s="86">
        <v>138.08236597241154</v>
      </c>
      <c r="U13" s="86">
        <v>41.072358574361246</v>
      </c>
      <c r="V13" s="86">
        <v>39.222141924367811</v>
      </c>
      <c r="W13" s="86">
        <v>107.30031329643849</v>
      </c>
      <c r="X13" s="86">
        <v>132.71263883721858</v>
      </c>
      <c r="Y13" s="86">
        <v>76.213714733999993</v>
      </c>
      <c r="Z13" s="86">
        <v>48.444261216000001</v>
      </c>
      <c r="AA13" s="86">
        <v>111.269182812</v>
      </c>
      <c r="AB13" s="86">
        <v>132.64694377499998</v>
      </c>
      <c r="AC13" s="86">
        <v>63.777008025000001</v>
      </c>
      <c r="AD13" s="86">
        <v>41.428496156000001</v>
      </c>
      <c r="AE13" s="86">
        <v>102.02334849900001</v>
      </c>
      <c r="AF13" s="86">
        <v>129.719253071</v>
      </c>
      <c r="AG13" s="86">
        <v>65.806621645000007</v>
      </c>
      <c r="AH13" s="86">
        <v>50.170589588000006</v>
      </c>
      <c r="AI13" s="86">
        <v>119.090629656</v>
      </c>
      <c r="AJ13" s="86">
        <v>141.18310750999993</v>
      </c>
      <c r="AK13" s="86">
        <v>69.023563116999952</v>
      </c>
      <c r="AL13" s="86">
        <v>45.037787338532006</v>
      </c>
      <c r="AM13" s="86">
        <v>27.411434188000001</v>
      </c>
      <c r="AN13" s="86">
        <v>38.534707857999997</v>
      </c>
      <c r="AO13" s="86">
        <v>49.439</v>
      </c>
      <c r="AP13" s="86">
        <v>48.900531878000002</v>
      </c>
      <c r="AQ13" s="86">
        <v>47.96239639147899</v>
      </c>
      <c r="AR13" s="137">
        <v>43.8</v>
      </c>
      <c r="AS13" s="86"/>
      <c r="AT13" s="86">
        <f>SUMIF($7:$7,AT$8,13:13)</f>
        <v>0</v>
      </c>
      <c r="AU13" s="86">
        <f>SUMIF($7:$7,AU$8,13:13)</f>
        <v>305.13044976220795</v>
      </c>
      <c r="AV13" s="86">
        <f>SUMIF($7:$7,AV$8,13:13)</f>
        <v>366.18161231894135</v>
      </c>
      <c r="AW13" s="86">
        <f>SUMIF($7:$7,AW$8,13:13)</f>
        <v>360.42842052832145</v>
      </c>
      <c r="AX13" s="86">
        <f>SUMIF($7:$7,AX$8,13:13)</f>
        <v>320.30745263238612</v>
      </c>
      <c r="AY13" s="86">
        <f>SUMIF($7:$7,AY$8,13:13)</f>
        <v>368.57410253699993</v>
      </c>
      <c r="AZ13" s="86">
        <f>SUMIF($7:$7,AZ$8,13:13)</f>
        <v>336.94810575100001</v>
      </c>
      <c r="BA13" s="86">
        <f>SUMIF($7:$7,BA$8,13:13)</f>
        <v>376.25094839899998</v>
      </c>
      <c r="BB13" s="86">
        <f>SUMIF($7:$7,BB$8,13:13)</f>
        <v>370.10942077101095</v>
      </c>
    </row>
    <row r="14" spans="1:54" s="91" customFormat="1" ht="14.45" customHeight="1">
      <c r="A14" s="89"/>
      <c r="B14" s="116" t="s">
        <v>11</v>
      </c>
      <c r="C14" s="117" t="s">
        <v>5</v>
      </c>
      <c r="D14" s="117"/>
      <c r="E14" s="118">
        <f>SUM(E15:E17)</f>
        <v>0</v>
      </c>
      <c r="F14" s="118">
        <f t="shared" ref="F14:AJ14" si="18">SUM(F15:F17)</f>
        <v>0</v>
      </c>
      <c r="G14" s="118">
        <f t="shared" si="18"/>
        <v>0</v>
      </c>
      <c r="H14" s="118">
        <f t="shared" si="18"/>
        <v>0</v>
      </c>
      <c r="I14" s="118">
        <f t="shared" si="18"/>
        <v>0</v>
      </c>
      <c r="J14" s="118">
        <f t="shared" si="18"/>
        <v>0</v>
      </c>
      <c r="K14" s="118">
        <f t="shared" si="18"/>
        <v>0</v>
      </c>
      <c r="L14" s="118">
        <f t="shared" si="18"/>
        <v>382.37918422209304</v>
      </c>
      <c r="M14" s="118">
        <f t="shared" si="18"/>
        <v>193.27556970699999</v>
      </c>
      <c r="N14" s="118">
        <f t="shared" si="18"/>
        <v>147.29731169800002</v>
      </c>
      <c r="O14" s="118">
        <f t="shared" si="18"/>
        <v>356.53431688500001</v>
      </c>
      <c r="P14" s="118">
        <f t="shared" si="18"/>
        <v>320.3062813813475</v>
      </c>
      <c r="Q14" s="118">
        <f t="shared" si="18"/>
        <v>211.30330381809171</v>
      </c>
      <c r="R14" s="118">
        <f t="shared" si="18"/>
        <v>228.05932988299989</v>
      </c>
      <c r="S14" s="118">
        <f t="shared" si="18"/>
        <v>476.84709706300021</v>
      </c>
      <c r="T14" s="118">
        <f t="shared" si="18"/>
        <v>565.30149103790359</v>
      </c>
      <c r="U14" s="118">
        <f t="shared" si="18"/>
        <v>195.87598993899999</v>
      </c>
      <c r="V14" s="118">
        <f t="shared" si="18"/>
        <v>191.91960677200009</v>
      </c>
      <c r="W14" s="118">
        <f t="shared" si="18"/>
        <v>485.75388156300005</v>
      </c>
      <c r="X14" s="118">
        <f t="shared" si="18"/>
        <v>670.48602696600028</v>
      </c>
      <c r="Y14" s="118">
        <f t="shared" si="18"/>
        <v>378.70966871000002</v>
      </c>
      <c r="Z14" s="118">
        <f t="shared" si="18"/>
        <v>237.79511017700003</v>
      </c>
      <c r="AA14" s="118">
        <f t="shared" si="18"/>
        <v>527.1696003269999</v>
      </c>
      <c r="AB14" s="118">
        <f t="shared" si="18"/>
        <v>638.21838615499996</v>
      </c>
      <c r="AC14" s="118">
        <f t="shared" si="18"/>
        <v>300.51225164099998</v>
      </c>
      <c r="AD14" s="118">
        <f t="shared" si="18"/>
        <v>185.48570048599998</v>
      </c>
      <c r="AE14" s="118">
        <f t="shared" si="18"/>
        <v>524.59268298500012</v>
      </c>
      <c r="AF14" s="118">
        <f t="shared" si="18"/>
        <v>617.56309990099999</v>
      </c>
      <c r="AG14" s="118">
        <f t="shared" si="18"/>
        <v>317.736047445</v>
      </c>
      <c r="AH14" s="118">
        <f t="shared" si="18"/>
        <v>226.63599910099998</v>
      </c>
      <c r="AI14" s="118">
        <f t="shared" si="18"/>
        <v>595.97432919800008</v>
      </c>
      <c r="AJ14" s="118">
        <f t="shared" si="18"/>
        <v>683.4520933629999</v>
      </c>
      <c r="AK14" s="118">
        <f>SUM(AK15:AK17)</f>
        <v>335.1991662979998</v>
      </c>
      <c r="AL14" s="118">
        <f>SUM(AL15:AL17)</f>
        <v>191.50171642471199</v>
      </c>
      <c r="AM14" s="118">
        <f t="shared" ref="AM14:AN14" si="19">SUM(AM15:AM17)</f>
        <v>123.80813733000001</v>
      </c>
      <c r="AN14" s="118">
        <f t="shared" si="19"/>
        <v>199.22356512200002</v>
      </c>
      <c r="AO14" s="118">
        <f t="shared" ref="AO14:AR14" si="20">SUM(AO15:AO17)</f>
        <v>256.77500000000003</v>
      </c>
      <c r="AP14" s="118">
        <f t="shared" si="20"/>
        <v>246.14332305600001</v>
      </c>
      <c r="AQ14" s="118">
        <f t="shared" si="20"/>
        <v>233.69058421134699</v>
      </c>
      <c r="AR14" s="118">
        <f t="shared" si="20"/>
        <v>216.20000000000002</v>
      </c>
      <c r="AS14" s="90"/>
      <c r="AT14" s="118">
        <f>SUMIF($7:$7,AT$8,14:14)</f>
        <v>0</v>
      </c>
      <c r="AU14" s="118">
        <f>SUMIF($7:$7,AU$8,14:14)</f>
        <v>382.37918422209304</v>
      </c>
      <c r="AV14" s="118">
        <f>SUMIF($7:$7,AV$8,14:14)</f>
        <v>1017.4134796713475</v>
      </c>
      <c r="AW14" s="118">
        <f>SUMIF($7:$7,AW$8,14:14)</f>
        <v>1481.5112218019954</v>
      </c>
      <c r="AX14" s="118">
        <f>SUMIF($7:$7,AX$8,14:14)</f>
        <v>1544.0355052400005</v>
      </c>
      <c r="AY14" s="118">
        <f>SUMIF($7:$7,AY$8,14:14)</f>
        <v>1781.892765369</v>
      </c>
      <c r="AZ14" s="118">
        <f>SUMIF($7:$7,AZ$8,14:14)</f>
        <v>1628.1537350130002</v>
      </c>
      <c r="BA14" s="118">
        <f>SUMIF($7:$7,BA$8,14:14)</f>
        <v>1823.7984691069998</v>
      </c>
      <c r="BB14" s="118">
        <f>SUMIF($7:$7,BB$8,14:14)</f>
        <v>1802.5414924420591</v>
      </c>
    </row>
    <row r="15" spans="1:54" ht="14.45" customHeight="1">
      <c r="B15" s="92" t="s">
        <v>12</v>
      </c>
      <c r="C15" s="85" t="s">
        <v>9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382.37918422209304</v>
      </c>
      <c r="M15" s="86">
        <v>193.27556970699999</v>
      </c>
      <c r="N15" s="86">
        <v>147.29731169800002</v>
      </c>
      <c r="O15" s="86">
        <v>356.53431688500001</v>
      </c>
      <c r="P15" s="86">
        <v>320.3062813813475</v>
      </c>
      <c r="Q15" s="86">
        <v>144.30330381809171</v>
      </c>
      <c r="R15" s="86">
        <v>151.1567880991422</v>
      </c>
      <c r="S15" s="86">
        <v>318.83581303202317</v>
      </c>
      <c r="T15" s="86">
        <v>379.00039385315762</v>
      </c>
      <c r="U15" s="86">
        <v>104.04399745276628</v>
      </c>
      <c r="V15" s="86">
        <v>105.02680193882733</v>
      </c>
      <c r="W15" s="86">
        <v>244.18653194189287</v>
      </c>
      <c r="X15" s="86">
        <v>341.4378656801448</v>
      </c>
      <c r="Y15" s="86">
        <v>197.98099834800001</v>
      </c>
      <c r="Z15" s="86">
        <v>122.44559368900001</v>
      </c>
      <c r="AA15" s="86">
        <v>264.91117645699995</v>
      </c>
      <c r="AB15" s="86">
        <v>336.56440542899992</v>
      </c>
      <c r="AC15" s="86">
        <v>156.34204430399998</v>
      </c>
      <c r="AD15" s="86">
        <v>99.862986566999993</v>
      </c>
      <c r="AE15" s="86">
        <v>282.35441553500004</v>
      </c>
      <c r="AF15" s="86">
        <v>325.70367523299996</v>
      </c>
      <c r="AG15" s="86">
        <v>172.20756766199997</v>
      </c>
      <c r="AH15" s="86">
        <v>125.03787986099999</v>
      </c>
      <c r="AI15" s="86">
        <v>317.95118107899998</v>
      </c>
      <c r="AJ15" s="86">
        <v>366.34570341300025</v>
      </c>
      <c r="AK15" s="86">
        <v>183.45140011899983</v>
      </c>
      <c r="AL15" s="86">
        <v>110.41096792181997</v>
      </c>
      <c r="AM15" s="86">
        <v>70.291745109000004</v>
      </c>
      <c r="AN15" s="86">
        <v>106.299204461</v>
      </c>
      <c r="AO15" s="86">
        <v>133.852</v>
      </c>
      <c r="AP15" s="86">
        <v>130.764473326</v>
      </c>
      <c r="AQ15" s="86">
        <v>125.02771143562398</v>
      </c>
      <c r="AR15" s="137">
        <v>116.6</v>
      </c>
      <c r="AS15" s="86"/>
      <c r="AT15" s="86">
        <f>SUMIF($7:$7,AT$8,15:15)</f>
        <v>0</v>
      </c>
      <c r="AU15" s="86">
        <f>SUMIF($7:$7,AU$8,15:15)</f>
        <v>382.37918422209304</v>
      </c>
      <c r="AV15" s="86">
        <f>SUMIF($7:$7,AV$8,15:15)</f>
        <v>1017.4134796713475</v>
      </c>
      <c r="AW15" s="86">
        <f>SUMIF($7:$7,AW$8,15:15)</f>
        <v>993.29629880241464</v>
      </c>
      <c r="AX15" s="86">
        <f>SUMIF($7:$7,AX$8,15:15)</f>
        <v>794.69519701363129</v>
      </c>
      <c r="AY15" s="86">
        <f>SUMIF($7:$7,AY$8,15:15)</f>
        <v>921.90217392299996</v>
      </c>
      <c r="AZ15" s="86">
        <f>SUMIF($7:$7,AZ$8,15:15)</f>
        <v>864.26312163900002</v>
      </c>
      <c r="BA15" s="86">
        <f>SUMIF($7:$7,BA$8,15:15)</f>
        <v>981.54233201500017</v>
      </c>
      <c r="BB15" s="86">
        <f>SUMIF($7:$7,BB$8,15:15)</f>
        <v>976.69750237244386</v>
      </c>
    </row>
    <row r="16" spans="1:54" ht="14.45" customHeight="1">
      <c r="B16" s="92" t="s">
        <v>13</v>
      </c>
      <c r="C16" s="85" t="s">
        <v>9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6">
        <v>67</v>
      </c>
      <c r="R16" s="86">
        <v>76.902541783857686</v>
      </c>
      <c r="S16" s="86">
        <v>158.01128403097704</v>
      </c>
      <c r="T16" s="86">
        <v>186.30109718474597</v>
      </c>
      <c r="U16" s="86">
        <v>54.511352204030104</v>
      </c>
      <c r="V16" s="86">
        <v>52.3525314309408</v>
      </c>
      <c r="W16" s="86">
        <v>136.14596461914658</v>
      </c>
      <c r="X16" s="86">
        <v>181.91626671517798</v>
      </c>
      <c r="Y16" s="86">
        <v>105.18944687300001</v>
      </c>
      <c r="Z16" s="86">
        <v>69.277022848000001</v>
      </c>
      <c r="AA16" s="86">
        <v>147.57630716499997</v>
      </c>
      <c r="AB16" s="86">
        <v>169.34096576100001</v>
      </c>
      <c r="AC16" s="86">
        <v>83.282047054999992</v>
      </c>
      <c r="AD16" s="86">
        <v>49.420094482999993</v>
      </c>
      <c r="AE16" s="86">
        <v>135.821714711</v>
      </c>
      <c r="AF16" s="86">
        <v>162.23956683600002</v>
      </c>
      <c r="AG16" s="86">
        <v>81.54312494200002</v>
      </c>
      <c r="AH16" s="86">
        <v>57.248585762999994</v>
      </c>
      <c r="AI16" s="86">
        <v>155.42586046300002</v>
      </c>
      <c r="AJ16" s="86">
        <v>171.38830550399987</v>
      </c>
      <c r="AK16" s="86">
        <v>86.690009466999967</v>
      </c>
      <c r="AL16" s="86">
        <v>51.729968368728997</v>
      </c>
      <c r="AM16" s="86">
        <v>34.320907609000002</v>
      </c>
      <c r="AN16" s="86">
        <v>53.360101448000002</v>
      </c>
      <c r="AO16" s="86">
        <v>67.010000000000005</v>
      </c>
      <c r="AP16" s="86">
        <v>62.265850614000001</v>
      </c>
      <c r="AQ16" s="86">
        <v>59.182650585947997</v>
      </c>
      <c r="AR16" s="137">
        <v>56.2</v>
      </c>
      <c r="AS16" s="86"/>
      <c r="AT16" s="86">
        <f>SUMIF($7:$7,AT$8,16:16)</f>
        <v>0</v>
      </c>
      <c r="AU16" s="86">
        <f>SUMIF($7:$7,AU$8,16:16)</f>
        <v>0</v>
      </c>
      <c r="AV16" s="86">
        <f>SUMIF($7:$7,AV$8,16:16)</f>
        <v>0</v>
      </c>
      <c r="AW16" s="86">
        <f>SUMIF($7:$7,AW$8,16:16)</f>
        <v>488.21492299958066</v>
      </c>
      <c r="AX16" s="86">
        <f>SUMIF($7:$7,AX$8,16:16)</f>
        <v>424.92611496929544</v>
      </c>
      <c r="AY16" s="86">
        <f>SUMIF($7:$7,AY$8,16:16)</f>
        <v>491.38374264699996</v>
      </c>
      <c r="AZ16" s="86">
        <f>SUMIF($7:$7,AZ$8,16:16)</f>
        <v>430.763423085</v>
      </c>
      <c r="BA16" s="86">
        <f>SUMIF($7:$7,BA$8,16:16)</f>
        <v>465.60587667199991</v>
      </c>
      <c r="BB16" s="86">
        <f>SUMIF($7:$7,BB$8,16:16)</f>
        <v>470.75948809267697</v>
      </c>
    </row>
    <row r="17" spans="1:54" ht="14.45" customHeight="1">
      <c r="B17" s="92" t="s">
        <v>14</v>
      </c>
      <c r="C17" s="85" t="s">
        <v>9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37.32064028220362</v>
      </c>
      <c r="V17" s="86">
        <v>34.540273402231975</v>
      </c>
      <c r="W17" s="86">
        <v>105.42138500196064</v>
      </c>
      <c r="X17" s="86">
        <v>147.1318945706775</v>
      </c>
      <c r="Y17" s="86">
        <v>75.539223488999994</v>
      </c>
      <c r="Z17" s="86">
        <v>46.07249363999999</v>
      </c>
      <c r="AA17" s="86">
        <v>114.682116705</v>
      </c>
      <c r="AB17" s="86">
        <v>132.31301496499998</v>
      </c>
      <c r="AC17" s="86">
        <v>60.888160281999987</v>
      </c>
      <c r="AD17" s="86">
        <v>36.202619435999999</v>
      </c>
      <c r="AE17" s="86">
        <v>106.41655273900001</v>
      </c>
      <c r="AF17" s="86">
        <v>129.61985783200001</v>
      </c>
      <c r="AG17" s="86">
        <v>63.98535484100001</v>
      </c>
      <c r="AH17" s="86">
        <v>44.349533476999987</v>
      </c>
      <c r="AI17" s="86">
        <v>122.59728765600002</v>
      </c>
      <c r="AJ17" s="86">
        <v>145.71808444599986</v>
      </c>
      <c r="AK17" s="86">
        <v>65.057756712</v>
      </c>
      <c r="AL17" s="86">
        <v>29.360780134163004</v>
      </c>
      <c r="AM17" s="86">
        <v>19.195484612000001</v>
      </c>
      <c r="AN17" s="86">
        <v>39.564259213</v>
      </c>
      <c r="AO17" s="86">
        <v>55.912999999999997</v>
      </c>
      <c r="AP17" s="86">
        <v>53.112999115999997</v>
      </c>
      <c r="AQ17" s="86">
        <v>49.480222189774999</v>
      </c>
      <c r="AR17" s="137">
        <v>43.4</v>
      </c>
      <c r="AS17" s="86"/>
      <c r="AT17" s="86">
        <f>SUMIF($7:$7,AT$8,17:17)</f>
        <v>0</v>
      </c>
      <c r="AU17" s="86">
        <f>SUMIF($7:$7,AU$8,17:17)</f>
        <v>0</v>
      </c>
      <c r="AV17" s="86">
        <f>SUMIF($7:$7,AV$8,17:17)</f>
        <v>0</v>
      </c>
      <c r="AW17" s="86">
        <f>SUMIF($7:$7,AW$8,17:17)</f>
        <v>0</v>
      </c>
      <c r="AX17" s="86">
        <f>SUMIF($7:$7,AX$8,17:17)</f>
        <v>324.41419325707375</v>
      </c>
      <c r="AY17" s="86">
        <f>SUMIF($7:$7,AY$8,17:17)</f>
        <v>368.60684879899998</v>
      </c>
      <c r="AZ17" s="86">
        <f>SUMIF($7:$7,AZ$8,17:17)</f>
        <v>333.12719028900005</v>
      </c>
      <c r="BA17" s="86">
        <f>SUMIF($7:$7,BA$8,17:17)</f>
        <v>376.65026041999988</v>
      </c>
      <c r="BB17" s="86">
        <f>SUMIF($7:$7,BB$8,17:17)</f>
        <v>355.08450197693804</v>
      </c>
    </row>
    <row r="18" spans="1:54" s="105" customFormat="1" ht="14.45" customHeight="1">
      <c r="A18" s="100"/>
      <c r="B18" s="110" t="s">
        <v>15</v>
      </c>
      <c r="C18" s="111" t="s">
        <v>5</v>
      </c>
      <c r="D18" s="111"/>
      <c r="E18" s="112">
        <f t="shared" ref="E18:AJ18" si="21">SUM(E19,E24)</f>
        <v>0</v>
      </c>
      <c r="F18" s="112">
        <f t="shared" si="21"/>
        <v>0</v>
      </c>
      <c r="G18" s="112">
        <f t="shared" si="21"/>
        <v>0</v>
      </c>
      <c r="H18" s="112">
        <f t="shared" si="21"/>
        <v>0</v>
      </c>
      <c r="I18" s="112">
        <f t="shared" si="21"/>
        <v>0</v>
      </c>
      <c r="J18" s="112">
        <f t="shared" si="21"/>
        <v>0</v>
      </c>
      <c r="K18" s="112">
        <f t="shared" si="21"/>
        <v>0</v>
      </c>
      <c r="L18" s="112">
        <f t="shared" si="21"/>
        <v>0</v>
      </c>
      <c r="M18" s="112">
        <f t="shared" si="21"/>
        <v>0</v>
      </c>
      <c r="N18" s="112">
        <f t="shared" si="21"/>
        <v>0</v>
      </c>
      <c r="O18" s="112">
        <f t="shared" si="21"/>
        <v>0</v>
      </c>
      <c r="P18" s="112">
        <f t="shared" si="21"/>
        <v>0</v>
      </c>
      <c r="Q18" s="112">
        <f t="shared" si="21"/>
        <v>0</v>
      </c>
      <c r="R18" s="112">
        <f t="shared" si="21"/>
        <v>145.09800857599976</v>
      </c>
      <c r="S18" s="112">
        <f t="shared" si="21"/>
        <v>463.74988202099956</v>
      </c>
      <c r="T18" s="112">
        <f t="shared" si="21"/>
        <v>341.28117462700027</v>
      </c>
      <c r="U18" s="112">
        <f t="shared" si="21"/>
        <v>164.76650362099988</v>
      </c>
      <c r="V18" s="112">
        <f t="shared" si="21"/>
        <v>357.44577996600015</v>
      </c>
      <c r="W18" s="112">
        <f t="shared" si="21"/>
        <v>513.45951474300045</v>
      </c>
      <c r="X18" s="112">
        <f t="shared" si="21"/>
        <v>401.13761863499985</v>
      </c>
      <c r="Y18" s="112">
        <f t="shared" si="21"/>
        <v>398.95040407299996</v>
      </c>
      <c r="Z18" s="112">
        <f t="shared" si="21"/>
        <v>535.43026288449994</v>
      </c>
      <c r="AA18" s="112">
        <f t="shared" si="21"/>
        <v>658.32652779650016</v>
      </c>
      <c r="AB18" s="112">
        <f t="shared" si="21"/>
        <v>425.92794651749989</v>
      </c>
      <c r="AC18" s="112">
        <f t="shared" si="21"/>
        <v>408.83896926473756</v>
      </c>
      <c r="AD18" s="112">
        <f t="shared" si="21"/>
        <v>485.71887070850016</v>
      </c>
      <c r="AE18" s="112">
        <f t="shared" si="21"/>
        <v>639.1143364641797</v>
      </c>
      <c r="AF18" s="112">
        <f t="shared" si="21"/>
        <v>480.94694841222815</v>
      </c>
      <c r="AG18" s="112">
        <f t="shared" si="21"/>
        <v>731.75964591235368</v>
      </c>
      <c r="AH18" s="112">
        <f t="shared" si="21"/>
        <v>878.54519225487729</v>
      </c>
      <c r="AI18" s="112">
        <f t="shared" si="21"/>
        <v>1090.6963872210001</v>
      </c>
      <c r="AJ18" s="112">
        <f t="shared" si="21"/>
        <v>1008.6800363200001</v>
      </c>
      <c r="AK18" s="112">
        <f>SUM(AK19,AK24)</f>
        <v>652.2233841215002</v>
      </c>
      <c r="AL18" s="112">
        <f>SUM(AL19,AL24)</f>
        <v>1283.233329782453</v>
      </c>
      <c r="AM18" s="112">
        <f t="shared" ref="AM18:AN18" si="22">SUM(AM19,AM24)</f>
        <v>558.50072225477697</v>
      </c>
      <c r="AN18" s="112">
        <f t="shared" si="22"/>
        <v>497.740475038</v>
      </c>
      <c r="AO18" s="112">
        <f t="shared" ref="AO18:AQ18" si="23">SUM(AO19,AO24)</f>
        <v>488.22300000000001</v>
      </c>
      <c r="AP18" s="112">
        <f t="shared" si="23"/>
        <v>436.88310999499998</v>
      </c>
      <c r="AQ18" s="112">
        <f t="shared" si="23"/>
        <v>365.89328064466395</v>
      </c>
      <c r="AR18" s="112">
        <f t="shared" ref="AR18" si="24">SUM(AR19,AR24)</f>
        <v>368</v>
      </c>
      <c r="AS18" s="104"/>
      <c r="AT18" s="112">
        <f>SUMIF($7:$7,AT$8,18:18)</f>
        <v>0</v>
      </c>
      <c r="AU18" s="112">
        <f>SUMIF($7:$7,AU$8,18:18)</f>
        <v>0</v>
      </c>
      <c r="AV18" s="112">
        <f>SUMIF($7:$7,AV$8,18:18)</f>
        <v>0</v>
      </c>
      <c r="AW18" s="112">
        <f>SUMIF($7:$7,AW$8,18:18)</f>
        <v>950.12906522399965</v>
      </c>
      <c r="AX18" s="112">
        <f>SUMIF($7:$7,AX$8,18:18)</f>
        <v>1436.8094169650003</v>
      </c>
      <c r="AY18" s="112">
        <f>SUMIF($7:$7,AY$8,18:18)</f>
        <v>2018.6351412714998</v>
      </c>
      <c r="AZ18" s="112">
        <f>SUMIF($7:$7,AZ$8,18:18)</f>
        <v>2014.6191248496457</v>
      </c>
      <c r="BA18" s="112">
        <f>SUMIF($7:$7,BA$8,18:18)</f>
        <v>3709.6812617082314</v>
      </c>
      <c r="BB18" s="112">
        <f>SUMIF($7:$7,BB$8,18:18)</f>
        <v>4650.6973018363942</v>
      </c>
    </row>
    <row r="19" spans="1:54" s="91" customFormat="1" ht="14.45" customHeight="1">
      <c r="A19" s="89"/>
      <c r="B19" s="119" t="s">
        <v>16</v>
      </c>
      <c r="C19" s="117" t="s">
        <v>5</v>
      </c>
      <c r="D19" s="117"/>
      <c r="E19" s="118">
        <f>SUM(E20:E23)</f>
        <v>0</v>
      </c>
      <c r="F19" s="118">
        <f t="shared" ref="F19:AJ19" si="25">SUM(F20:F23)</f>
        <v>0</v>
      </c>
      <c r="G19" s="118">
        <f t="shared" si="25"/>
        <v>0</v>
      </c>
      <c r="H19" s="118">
        <f t="shared" si="25"/>
        <v>0</v>
      </c>
      <c r="I19" s="118">
        <f t="shared" si="25"/>
        <v>0</v>
      </c>
      <c r="J19" s="118">
        <f t="shared" si="25"/>
        <v>0</v>
      </c>
      <c r="K19" s="118">
        <f t="shared" si="25"/>
        <v>0</v>
      </c>
      <c r="L19" s="118">
        <f t="shared" si="25"/>
        <v>0</v>
      </c>
      <c r="M19" s="118">
        <f t="shared" si="25"/>
        <v>0</v>
      </c>
      <c r="N19" s="118">
        <f t="shared" si="25"/>
        <v>0</v>
      </c>
      <c r="O19" s="118">
        <f t="shared" si="25"/>
        <v>0</v>
      </c>
      <c r="P19" s="118">
        <f t="shared" si="25"/>
        <v>0</v>
      </c>
      <c r="Q19" s="118">
        <f t="shared" si="25"/>
        <v>0</v>
      </c>
      <c r="R19" s="118">
        <f t="shared" si="25"/>
        <v>145.09800857599976</v>
      </c>
      <c r="S19" s="118">
        <f t="shared" si="25"/>
        <v>463.74988202099956</v>
      </c>
      <c r="T19" s="118">
        <f t="shared" si="25"/>
        <v>341.28117462700027</v>
      </c>
      <c r="U19" s="118">
        <f t="shared" si="25"/>
        <v>164.76650362099988</v>
      </c>
      <c r="V19" s="118">
        <f t="shared" si="25"/>
        <v>357.44577996600015</v>
      </c>
      <c r="W19" s="118">
        <f t="shared" si="25"/>
        <v>513.45951474300045</v>
      </c>
      <c r="X19" s="118">
        <f t="shared" si="25"/>
        <v>367.91403584799986</v>
      </c>
      <c r="Y19" s="118">
        <f t="shared" si="25"/>
        <v>305.71301547399997</v>
      </c>
      <c r="Z19" s="118">
        <f t="shared" si="25"/>
        <v>437.97754228999997</v>
      </c>
      <c r="AA19" s="118">
        <f t="shared" si="25"/>
        <v>530.55798874400011</v>
      </c>
      <c r="AB19" s="118">
        <f t="shared" si="25"/>
        <v>339.0540392449999</v>
      </c>
      <c r="AC19" s="118">
        <f t="shared" si="25"/>
        <v>324.17431385900005</v>
      </c>
      <c r="AD19" s="118">
        <f t="shared" si="25"/>
        <v>385.56451186500016</v>
      </c>
      <c r="AE19" s="118">
        <f t="shared" si="25"/>
        <v>515.83897782817974</v>
      </c>
      <c r="AF19" s="118">
        <f t="shared" si="25"/>
        <v>373.59921414122812</v>
      </c>
      <c r="AG19" s="118">
        <f t="shared" si="25"/>
        <v>551.9847297633537</v>
      </c>
      <c r="AH19" s="118">
        <f t="shared" si="25"/>
        <v>693.45508521737725</v>
      </c>
      <c r="AI19" s="118">
        <f t="shared" si="25"/>
        <v>872.15327162200015</v>
      </c>
      <c r="AJ19" s="118">
        <f t="shared" si="25"/>
        <v>812.09937038200019</v>
      </c>
      <c r="AK19" s="118">
        <f>SUM(AK20:AK23)</f>
        <v>517.47762414700026</v>
      </c>
      <c r="AL19" s="118">
        <f>SUM(AL20:AL23)</f>
        <v>933.90105188933694</v>
      </c>
      <c r="AM19" s="118">
        <f t="shared" ref="AM19:AN19" si="26">SUM(AM20:AM23)</f>
        <v>426.74550515077703</v>
      </c>
      <c r="AN19" s="118">
        <f t="shared" si="26"/>
        <v>362.43898082099997</v>
      </c>
      <c r="AO19" s="118">
        <f t="shared" ref="AO19:AQ19" si="27">SUM(AO20:AO23)</f>
        <v>349.43</v>
      </c>
      <c r="AP19" s="118">
        <f t="shared" si="27"/>
        <v>311.04428319499999</v>
      </c>
      <c r="AQ19" s="118">
        <f t="shared" si="27"/>
        <v>253.51187704421898</v>
      </c>
      <c r="AR19" s="118">
        <f>SUM(AR20:AR23)</f>
        <v>236.79999999999998</v>
      </c>
      <c r="AS19" s="90"/>
      <c r="AT19" s="118">
        <f>SUMIF($7:$7,AT$8,19:19)</f>
        <v>0</v>
      </c>
      <c r="AU19" s="118">
        <f>SUMIF($7:$7,AU$8,19:19)</f>
        <v>0</v>
      </c>
      <c r="AV19" s="118">
        <f>SUMIF($7:$7,AV$8,19:19)</f>
        <v>0</v>
      </c>
      <c r="AW19" s="118">
        <f>SUMIF($7:$7,AW$8,19:19)</f>
        <v>950.12906522399965</v>
      </c>
      <c r="AX19" s="118">
        <f>SUMIF($7:$7,AX$8,19:19)</f>
        <v>1403.5858341780004</v>
      </c>
      <c r="AY19" s="118">
        <f>SUMIF($7:$7,AY$8,19:19)</f>
        <v>1613.3025857530001</v>
      </c>
      <c r="AZ19" s="118">
        <f>SUMIF($7:$7,AZ$8,19:19)</f>
        <v>1599.1770176934078</v>
      </c>
      <c r="BA19" s="118">
        <f>SUMIF($7:$7,BA$8,19:19)</f>
        <v>2929.6924569847315</v>
      </c>
      <c r="BB19" s="118">
        <f>SUMIF($7:$7,BB$8,19:19)</f>
        <v>3391.3493222473335</v>
      </c>
    </row>
    <row r="20" spans="1:54" ht="14.45" customHeight="1">
      <c r="B20" s="92" t="s">
        <v>17</v>
      </c>
      <c r="C20" s="85" t="s">
        <v>9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0</v>
      </c>
      <c r="R20" s="86">
        <v>145.09800857599976</v>
      </c>
      <c r="S20" s="86">
        <v>463.74988202099956</v>
      </c>
      <c r="T20" s="86">
        <v>341.28117462700027</v>
      </c>
      <c r="U20" s="86">
        <v>164.76650362099988</v>
      </c>
      <c r="V20" s="86">
        <v>301.68065105500011</v>
      </c>
      <c r="W20" s="86">
        <v>432.89048819700042</v>
      </c>
      <c r="X20" s="86">
        <v>309.4347044779999</v>
      </c>
      <c r="Y20" s="86">
        <v>257.64471970299996</v>
      </c>
      <c r="Z20" s="86">
        <v>370.88579410199998</v>
      </c>
      <c r="AA20" s="86">
        <v>450.37798153900007</v>
      </c>
      <c r="AB20" s="86">
        <v>287.50210484799993</v>
      </c>
      <c r="AC20" s="86">
        <v>272.92364434800004</v>
      </c>
      <c r="AD20" s="86">
        <v>342.90848339300015</v>
      </c>
      <c r="AE20" s="86">
        <v>433.04856861999997</v>
      </c>
      <c r="AF20" s="86">
        <v>280.17988910399998</v>
      </c>
      <c r="AG20" s="86">
        <v>298.33984278000008</v>
      </c>
      <c r="AH20" s="86">
        <v>328.54904742699989</v>
      </c>
      <c r="AI20" s="86">
        <v>392.81115314700008</v>
      </c>
      <c r="AJ20" s="86">
        <v>309.59232814799998</v>
      </c>
      <c r="AK20" s="86">
        <v>189.34869160200017</v>
      </c>
      <c r="AL20" s="86">
        <v>326.86138825488297</v>
      </c>
      <c r="AM20" s="86">
        <v>137.55765744300001</v>
      </c>
      <c r="AN20" s="86">
        <v>124.18335940999999</v>
      </c>
      <c r="AO20" s="86">
        <v>125.607</v>
      </c>
      <c r="AP20" s="86">
        <v>117.629627457</v>
      </c>
      <c r="AQ20" s="86">
        <v>94.489849695369983</v>
      </c>
      <c r="AR20" s="137">
        <v>93.6</v>
      </c>
      <c r="AS20" s="86"/>
      <c r="AT20" s="86">
        <f>SUMIF($7:$7,AT$8,20:20)</f>
        <v>0</v>
      </c>
      <c r="AU20" s="86">
        <f>SUMIF($7:$7,AU$8,20:20)</f>
        <v>0</v>
      </c>
      <c r="AV20" s="86">
        <f>SUMIF($7:$7,AV$8,20:20)</f>
        <v>0</v>
      </c>
      <c r="AW20" s="86">
        <f>SUMIF($7:$7,AW$8,20:20)</f>
        <v>950.12906522399965</v>
      </c>
      <c r="AX20" s="86">
        <f>SUMIF($7:$7,AX$8,20:20)</f>
        <v>1208.7723473510002</v>
      </c>
      <c r="AY20" s="86">
        <f>SUMIF($7:$7,AY$8,20:20)</f>
        <v>1366.4106001919999</v>
      </c>
      <c r="AZ20" s="86">
        <f>SUMIF($7:$7,AZ$8,20:20)</f>
        <v>1329.0605854650003</v>
      </c>
      <c r="BA20" s="86">
        <f>SUMIF($7:$7,BA$8,20:20)</f>
        <v>1329.2923715020002</v>
      </c>
      <c r="BB20" s="86">
        <f>SUMIF($7:$7,BB$8,20:20)</f>
        <v>1209.2775738622529</v>
      </c>
    </row>
    <row r="21" spans="1:54" ht="14.45" customHeight="1">
      <c r="B21" s="92" t="s">
        <v>18</v>
      </c>
      <c r="C21" s="85" t="s">
        <v>9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55.765128911000019</v>
      </c>
      <c r="W21" s="86">
        <v>80.569026545999989</v>
      </c>
      <c r="X21" s="86">
        <v>58.479331369999976</v>
      </c>
      <c r="Y21" s="86">
        <v>48.068295770999995</v>
      </c>
      <c r="Z21" s="86">
        <v>67.091748187999997</v>
      </c>
      <c r="AA21" s="86">
        <v>80.180007204999995</v>
      </c>
      <c r="AB21" s="86">
        <v>51.551934396999997</v>
      </c>
      <c r="AC21" s="86">
        <v>51.250669510999998</v>
      </c>
      <c r="AD21" s="86">
        <v>42.656028471999996</v>
      </c>
      <c r="AE21" s="86">
        <v>78.964457725999992</v>
      </c>
      <c r="AF21" s="86">
        <v>49.331879338</v>
      </c>
      <c r="AG21" s="86">
        <v>49.849458427000002</v>
      </c>
      <c r="AH21" s="86">
        <v>54.718358225999999</v>
      </c>
      <c r="AI21" s="86">
        <v>62.768286604000004</v>
      </c>
      <c r="AJ21" s="86">
        <v>49.099130716999994</v>
      </c>
      <c r="AK21" s="86">
        <v>29.827608606999988</v>
      </c>
      <c r="AL21" s="86">
        <v>59.163979283662002</v>
      </c>
      <c r="AM21" s="86">
        <v>24.507880479000001</v>
      </c>
      <c r="AN21" s="86">
        <v>23.915834503999999</v>
      </c>
      <c r="AO21" s="86">
        <v>23.533000000000001</v>
      </c>
      <c r="AP21" s="86">
        <v>18.554029354000001</v>
      </c>
      <c r="AQ21" s="86">
        <v>15.633923162552001</v>
      </c>
      <c r="AR21" s="139">
        <v>15</v>
      </c>
      <c r="AS21" s="86"/>
      <c r="AT21" s="86">
        <f>SUMIF($7:$7,AT$8,21:21)</f>
        <v>0</v>
      </c>
      <c r="AU21" s="86">
        <f>SUMIF($7:$7,AU$8,21:21)</f>
        <v>0</v>
      </c>
      <c r="AV21" s="86">
        <f>SUMIF($7:$7,AV$8,21:21)</f>
        <v>0</v>
      </c>
      <c r="AW21" s="86">
        <f>SUMIF($7:$7,AW$8,21:21)</f>
        <v>0</v>
      </c>
      <c r="AX21" s="86">
        <f>SUMIF($7:$7,AX$8,21:21)</f>
        <v>194.81348682699999</v>
      </c>
      <c r="AY21" s="86">
        <f>SUMIF($7:$7,AY$8,21:21)</f>
        <v>246.89198556099998</v>
      </c>
      <c r="AZ21" s="86">
        <f>SUMIF($7:$7,AZ$8,21:21)</f>
        <v>222.20303504699999</v>
      </c>
      <c r="BA21" s="86">
        <f>SUMIF($7:$7,BA$8,21:21)</f>
        <v>216.43523397399997</v>
      </c>
      <c r="BB21" s="86">
        <f>SUMIF($7:$7,BB$8,21:21)</f>
        <v>210.13625539021399</v>
      </c>
    </row>
    <row r="22" spans="1:54" ht="14.45" customHeight="1">
      <c r="B22" s="92" t="s">
        <v>19</v>
      </c>
      <c r="C22" s="85" t="s">
        <v>9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6">
        <v>0</v>
      </c>
      <c r="Y22" s="86">
        <v>0</v>
      </c>
      <c r="Z22" s="86">
        <v>0</v>
      </c>
      <c r="AA22" s="86">
        <v>0</v>
      </c>
      <c r="AB22" s="86">
        <v>0</v>
      </c>
      <c r="AC22" s="86">
        <v>0</v>
      </c>
      <c r="AD22" s="86">
        <v>0</v>
      </c>
      <c r="AE22" s="86">
        <v>3.8259514821798111</v>
      </c>
      <c r="AF22" s="86">
        <v>44.087445699228105</v>
      </c>
      <c r="AG22" s="86">
        <v>203.79542855635367</v>
      </c>
      <c r="AH22" s="86">
        <v>276.9371797234345</v>
      </c>
      <c r="AI22" s="86">
        <v>317.11096936700005</v>
      </c>
      <c r="AJ22" s="86">
        <v>239.90522658800003</v>
      </c>
      <c r="AK22" s="86">
        <v>152.89790410400005</v>
      </c>
      <c r="AL22" s="86">
        <v>283.50979636469799</v>
      </c>
      <c r="AM22" s="86">
        <v>114.59317982500001</v>
      </c>
      <c r="AN22" s="86">
        <v>102.132650244</v>
      </c>
      <c r="AO22" s="86">
        <v>90.668000000000006</v>
      </c>
      <c r="AP22" s="86">
        <v>81.096991939999995</v>
      </c>
      <c r="AQ22" s="86">
        <v>65.893640868033003</v>
      </c>
      <c r="AR22" s="137">
        <v>58.6</v>
      </c>
      <c r="AS22" s="86"/>
      <c r="AT22" s="86">
        <f>SUMIF($7:$7,AT$8,22:22)</f>
        <v>0</v>
      </c>
      <c r="AU22" s="86">
        <f>SUMIF($7:$7,AU$8,22:22)</f>
        <v>0</v>
      </c>
      <c r="AV22" s="86">
        <f>SUMIF($7:$7,AV$8,22:22)</f>
        <v>0</v>
      </c>
      <c r="AW22" s="86">
        <f>SUMIF($7:$7,AW$8,22:22)</f>
        <v>0</v>
      </c>
      <c r="AX22" s="86">
        <f>SUMIF($7:$7,AX$8,22:22)</f>
        <v>0</v>
      </c>
      <c r="AY22" s="86">
        <f>SUMIF($7:$7,AY$8,22:22)</f>
        <v>0</v>
      </c>
      <c r="AZ22" s="86">
        <f>SUMIF($7:$7,AZ$8,22:22)</f>
        <v>47.913397181407916</v>
      </c>
      <c r="BA22" s="86">
        <f>SUMIF($7:$7,BA$8,22:22)</f>
        <v>1037.7488042347882</v>
      </c>
      <c r="BB22" s="86">
        <f>SUMIF($7:$7,BB$8,22:22)</f>
        <v>949.39216334573109</v>
      </c>
    </row>
    <row r="23" spans="1:54" ht="14.45" customHeight="1">
      <c r="B23" s="92" t="s">
        <v>20</v>
      </c>
      <c r="C23" s="85" t="s">
        <v>9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6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0</v>
      </c>
      <c r="AF23" s="86">
        <v>0</v>
      </c>
      <c r="AG23" s="86">
        <v>0</v>
      </c>
      <c r="AH23" s="86">
        <v>33.250499840942858</v>
      </c>
      <c r="AI23" s="86">
        <v>99.462862504</v>
      </c>
      <c r="AJ23" s="86">
        <v>213.50268492900017</v>
      </c>
      <c r="AK23" s="86">
        <v>145.40341983400006</v>
      </c>
      <c r="AL23" s="86">
        <v>264.36588798609398</v>
      </c>
      <c r="AM23" s="86">
        <v>150.08678740377701</v>
      </c>
      <c r="AN23" s="86">
        <v>112.207136663</v>
      </c>
      <c r="AO23" s="86">
        <v>109.622</v>
      </c>
      <c r="AP23" s="86">
        <v>93.763634444000004</v>
      </c>
      <c r="AQ23" s="86">
        <v>77.494463318263996</v>
      </c>
      <c r="AR23" s="137">
        <v>69.599999999999994</v>
      </c>
      <c r="AS23" s="86"/>
      <c r="AT23" s="86">
        <f>SUMIF($7:$7,AT$8,23:23)</f>
        <v>0</v>
      </c>
      <c r="AU23" s="86">
        <f>SUMIF($7:$7,AU$8,23:23)</f>
        <v>0</v>
      </c>
      <c r="AV23" s="86">
        <f>SUMIF($7:$7,AV$8,23:23)</f>
        <v>0</v>
      </c>
      <c r="AW23" s="86">
        <f>SUMIF($7:$7,AW$8,23:23)</f>
        <v>0</v>
      </c>
      <c r="AX23" s="86">
        <f>SUMIF($7:$7,AX$8,23:23)</f>
        <v>0</v>
      </c>
      <c r="AY23" s="86">
        <f>SUMIF($7:$7,AY$8,23:23)</f>
        <v>0</v>
      </c>
      <c r="AZ23" s="86">
        <f>SUMIF($7:$7,AZ$8,23:23)</f>
        <v>0</v>
      </c>
      <c r="BA23" s="86">
        <f>SUMIF($7:$7,BA$8,23:23)</f>
        <v>346.21604727394299</v>
      </c>
      <c r="BB23" s="86">
        <f>SUMIF($7:$7,BB$8,23:23)</f>
        <v>1022.5433296491351</v>
      </c>
    </row>
    <row r="24" spans="1:54" s="91" customFormat="1" ht="14.45" customHeight="1">
      <c r="A24" s="89"/>
      <c r="B24" s="119" t="s">
        <v>21</v>
      </c>
      <c r="C24" s="117" t="s">
        <v>5</v>
      </c>
      <c r="D24" s="117"/>
      <c r="E24" s="118">
        <f>SUM(E25:E26)</f>
        <v>0</v>
      </c>
      <c r="F24" s="118">
        <f t="shared" ref="F24:AJ24" si="28">SUM(F25:F26)</f>
        <v>0</v>
      </c>
      <c r="G24" s="118">
        <f t="shared" si="28"/>
        <v>0</v>
      </c>
      <c r="H24" s="118">
        <f t="shared" si="28"/>
        <v>0</v>
      </c>
      <c r="I24" s="118">
        <f t="shared" si="28"/>
        <v>0</v>
      </c>
      <c r="J24" s="118">
        <f t="shared" si="28"/>
        <v>0</v>
      </c>
      <c r="K24" s="118">
        <f t="shared" si="28"/>
        <v>0</v>
      </c>
      <c r="L24" s="118">
        <f t="shared" si="28"/>
        <v>0</v>
      </c>
      <c r="M24" s="118">
        <f t="shared" si="28"/>
        <v>0</v>
      </c>
      <c r="N24" s="118">
        <f t="shared" si="28"/>
        <v>0</v>
      </c>
      <c r="O24" s="118">
        <f t="shared" si="28"/>
        <v>0</v>
      </c>
      <c r="P24" s="118">
        <f t="shared" si="28"/>
        <v>0</v>
      </c>
      <c r="Q24" s="118">
        <f t="shared" si="28"/>
        <v>0</v>
      </c>
      <c r="R24" s="118">
        <f t="shared" si="28"/>
        <v>0</v>
      </c>
      <c r="S24" s="118">
        <f t="shared" si="28"/>
        <v>0</v>
      </c>
      <c r="T24" s="118">
        <f t="shared" si="28"/>
        <v>0</v>
      </c>
      <c r="U24" s="118">
        <f t="shared" si="28"/>
        <v>0</v>
      </c>
      <c r="V24" s="118">
        <f t="shared" si="28"/>
        <v>0</v>
      </c>
      <c r="W24" s="118">
        <f t="shared" si="28"/>
        <v>0</v>
      </c>
      <c r="X24" s="118">
        <f t="shared" si="28"/>
        <v>33.223582787000005</v>
      </c>
      <c r="Y24" s="118">
        <f t="shared" si="28"/>
        <v>93.237388598999999</v>
      </c>
      <c r="Z24" s="118">
        <f t="shared" si="28"/>
        <v>97.452720594499993</v>
      </c>
      <c r="AA24" s="118">
        <f t="shared" si="28"/>
        <v>127.76853905249999</v>
      </c>
      <c r="AB24" s="118">
        <f t="shared" si="28"/>
        <v>86.873907272500006</v>
      </c>
      <c r="AC24" s="118">
        <f t="shared" si="28"/>
        <v>84.664655405737506</v>
      </c>
      <c r="AD24" s="118">
        <f t="shared" si="28"/>
        <v>100.15435884349999</v>
      </c>
      <c r="AE24" s="118">
        <f t="shared" si="28"/>
        <v>123.27535863599999</v>
      </c>
      <c r="AF24" s="118">
        <f t="shared" si="28"/>
        <v>107.34773427100001</v>
      </c>
      <c r="AG24" s="118">
        <f t="shared" si="28"/>
        <v>179.77491614899998</v>
      </c>
      <c r="AH24" s="118">
        <f t="shared" si="28"/>
        <v>185.09010703749999</v>
      </c>
      <c r="AI24" s="118">
        <f t="shared" si="28"/>
        <v>218.54311559899998</v>
      </c>
      <c r="AJ24" s="118">
        <f t="shared" si="28"/>
        <v>196.58066593799992</v>
      </c>
      <c r="AK24" s="118">
        <f>SUM(AK25:AK26)</f>
        <v>134.74575997449995</v>
      </c>
      <c r="AL24" s="118">
        <f>SUM(AL25:AL26)</f>
        <v>349.33227789311604</v>
      </c>
      <c r="AM24" s="118">
        <f t="shared" ref="AM24:AN24" si="29">SUM(AM25:AM26)</f>
        <v>131.755217104</v>
      </c>
      <c r="AN24" s="118">
        <f t="shared" si="29"/>
        <v>135.301494217</v>
      </c>
      <c r="AO24" s="118">
        <f t="shared" ref="AO24:AR24" si="30">SUM(AO25:AO26)</f>
        <v>138.79300000000001</v>
      </c>
      <c r="AP24" s="118">
        <f t="shared" si="30"/>
        <v>125.83882679999999</v>
      </c>
      <c r="AQ24" s="118">
        <f t="shared" si="30"/>
        <v>112.381403600445</v>
      </c>
      <c r="AR24" s="118">
        <f t="shared" si="30"/>
        <v>131.19999999999999</v>
      </c>
      <c r="AS24" s="90"/>
      <c r="AT24" s="118">
        <f>SUMIF($7:$7,AT$8,24:24)</f>
        <v>0</v>
      </c>
      <c r="AU24" s="118">
        <f>SUMIF($7:$7,AU$8,24:24)</f>
        <v>0</v>
      </c>
      <c r="AV24" s="118">
        <f>SUMIF($7:$7,AV$8,24:24)</f>
        <v>0</v>
      </c>
      <c r="AW24" s="118">
        <f>SUMIF($7:$7,AW$8,24:24)</f>
        <v>0</v>
      </c>
      <c r="AX24" s="118">
        <f>SUMIF($7:$7,AX$8,24:24)</f>
        <v>33.223582787000005</v>
      </c>
      <c r="AY24" s="118">
        <f>SUMIF($7:$7,AY$8,24:24)</f>
        <v>405.33255551849999</v>
      </c>
      <c r="AZ24" s="118">
        <f>SUMIF($7:$7,AZ$8,24:24)</f>
        <v>415.44210715623751</v>
      </c>
      <c r="BA24" s="118">
        <f>SUMIF($7:$7,BA$8,24:24)</f>
        <v>779.98880472349981</v>
      </c>
      <c r="BB24" s="118">
        <f>SUMIF($7:$7,BB$8,24:24)</f>
        <v>1259.3479795890612</v>
      </c>
    </row>
    <row r="25" spans="1:54" ht="14.45" customHeight="1">
      <c r="B25" s="92" t="s">
        <v>22</v>
      </c>
      <c r="C25" s="85" t="s">
        <v>9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6">
        <v>33.223582787000005</v>
      </c>
      <c r="Y25" s="86">
        <v>93.237388598999999</v>
      </c>
      <c r="Z25" s="86">
        <v>97.452720594499993</v>
      </c>
      <c r="AA25" s="86">
        <v>127.76853905249999</v>
      </c>
      <c r="AB25" s="86">
        <v>86.873907272500006</v>
      </c>
      <c r="AC25" s="86">
        <v>84.664655405737506</v>
      </c>
      <c r="AD25" s="86">
        <v>100.15435884349999</v>
      </c>
      <c r="AE25" s="86">
        <v>123.27535863599999</v>
      </c>
      <c r="AF25" s="86">
        <v>88.783997041500001</v>
      </c>
      <c r="AG25" s="86">
        <v>93.303660248999989</v>
      </c>
      <c r="AH25" s="86">
        <v>95.564835340499997</v>
      </c>
      <c r="AI25" s="86">
        <v>112.84517239799999</v>
      </c>
      <c r="AJ25" s="86">
        <v>101.290612525</v>
      </c>
      <c r="AK25" s="86">
        <v>70.786152843999972</v>
      </c>
      <c r="AL25" s="86">
        <v>198.01465276525505</v>
      </c>
      <c r="AM25" s="86">
        <v>77.601331024000004</v>
      </c>
      <c r="AN25" s="86">
        <v>80.154585588999993</v>
      </c>
      <c r="AO25" s="86">
        <v>79.944999999999993</v>
      </c>
      <c r="AP25" s="86">
        <v>69.340093875999997</v>
      </c>
      <c r="AQ25" s="86">
        <v>63.618150262521993</v>
      </c>
      <c r="AR25" s="137">
        <v>71.599999999999994</v>
      </c>
      <c r="AS25" s="86"/>
      <c r="AT25" s="86">
        <f>SUMIF($7:$7,AT$8,25:25)</f>
        <v>0</v>
      </c>
      <c r="AU25" s="86">
        <f>SUMIF($7:$7,AU$8,25:25)</f>
        <v>0</v>
      </c>
      <c r="AV25" s="86">
        <f>SUMIF($7:$7,AV$8,25:25)</f>
        <v>0</v>
      </c>
      <c r="AW25" s="86">
        <f>SUMIF($7:$7,AW$8,25:25)</f>
        <v>0</v>
      </c>
      <c r="AX25" s="86">
        <f>SUMIF($7:$7,AX$8,25:25)</f>
        <v>33.223582787000005</v>
      </c>
      <c r="AY25" s="86">
        <f>SUMIF($7:$7,AY$8,25:25)</f>
        <v>405.33255551849999</v>
      </c>
      <c r="AZ25" s="86">
        <f>SUMIF($7:$7,AZ$8,25:25)</f>
        <v>396.87836992673749</v>
      </c>
      <c r="BA25" s="86">
        <f>SUMIF($7:$7,BA$8,25:25)</f>
        <v>403.00428051250003</v>
      </c>
      <c r="BB25" s="86">
        <f>SUMIF($7:$7,BB$8,25:25)</f>
        <v>711.05996636077703</v>
      </c>
    </row>
    <row r="26" spans="1:54" ht="14.45" customHeight="1">
      <c r="B26" s="92" t="s">
        <v>23</v>
      </c>
      <c r="C26" s="85" t="s">
        <v>9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6">
        <v>0</v>
      </c>
      <c r="R26" s="86">
        <v>0</v>
      </c>
      <c r="S26" s="86">
        <v>0</v>
      </c>
      <c r="T26" s="86">
        <v>0</v>
      </c>
      <c r="U26" s="86">
        <v>0</v>
      </c>
      <c r="V26" s="86">
        <v>0</v>
      </c>
      <c r="W26" s="86">
        <v>0</v>
      </c>
      <c r="X26" s="86">
        <v>0</v>
      </c>
      <c r="Y26" s="86">
        <v>0</v>
      </c>
      <c r="Z26" s="86">
        <v>0</v>
      </c>
      <c r="AA26" s="86">
        <v>0</v>
      </c>
      <c r="AB26" s="86">
        <v>0</v>
      </c>
      <c r="AC26" s="86">
        <v>0</v>
      </c>
      <c r="AD26" s="86">
        <v>0</v>
      </c>
      <c r="AE26" s="86">
        <v>0</v>
      </c>
      <c r="AF26" s="86">
        <v>18.563737229499999</v>
      </c>
      <c r="AG26" s="86">
        <v>86.471255900000003</v>
      </c>
      <c r="AH26" s="86">
        <v>89.525271696999994</v>
      </c>
      <c r="AI26" s="86">
        <v>105.697943201</v>
      </c>
      <c r="AJ26" s="86">
        <v>95.290053412999924</v>
      </c>
      <c r="AK26" s="86">
        <v>63.959607130499968</v>
      </c>
      <c r="AL26" s="86">
        <v>151.31762512786099</v>
      </c>
      <c r="AM26" s="86">
        <v>54.153886079999999</v>
      </c>
      <c r="AN26" s="86">
        <v>55.146908627999998</v>
      </c>
      <c r="AO26" s="86">
        <v>58.847999999999999</v>
      </c>
      <c r="AP26" s="86">
        <v>56.498732924000002</v>
      </c>
      <c r="AQ26" s="86">
        <v>48.763253337923004</v>
      </c>
      <c r="AR26" s="137">
        <v>59.6</v>
      </c>
      <c r="AS26" s="86"/>
      <c r="AT26" s="86">
        <f>SUMIF($7:$7,AT$8,26:26)</f>
        <v>0</v>
      </c>
      <c r="AU26" s="86">
        <f>SUMIF($7:$7,AU$8,26:26)</f>
        <v>0</v>
      </c>
      <c r="AV26" s="86">
        <f>SUMIF($7:$7,AV$8,26:26)</f>
        <v>0</v>
      </c>
      <c r="AW26" s="86">
        <f>SUMIF($7:$7,AW$8,26:26)</f>
        <v>0</v>
      </c>
      <c r="AX26" s="86">
        <f>SUMIF($7:$7,AX$8,26:26)</f>
        <v>0</v>
      </c>
      <c r="AY26" s="86">
        <f>SUMIF($7:$7,AY$8,26:26)</f>
        <v>0</v>
      </c>
      <c r="AZ26" s="86">
        <f>SUMIF($7:$7,AZ$8,26:26)</f>
        <v>18.563737229499999</v>
      </c>
      <c r="BA26" s="86">
        <f>SUMIF($7:$7,BA$8,26:26)</f>
        <v>376.98452421099989</v>
      </c>
      <c r="BB26" s="86">
        <f>SUMIF($7:$7,BB$8,26:26)</f>
        <v>548.28801322828394</v>
      </c>
    </row>
    <row r="27" spans="1:54" s="105" customFormat="1" ht="14.45" customHeight="1">
      <c r="A27" s="100"/>
      <c r="B27" s="110" t="s">
        <v>24</v>
      </c>
      <c r="C27" s="111" t="s">
        <v>5</v>
      </c>
      <c r="D27" s="111"/>
      <c r="E27" s="112">
        <f t="shared" ref="E27:AJ27" si="31">SUM(E28:E32)</f>
        <v>102.34663397200003</v>
      </c>
      <c r="F27" s="112">
        <f t="shared" si="31"/>
        <v>71.745202478000024</v>
      </c>
      <c r="G27" s="112">
        <f t="shared" si="31"/>
        <v>65.478555490420732</v>
      </c>
      <c r="H27" s="112">
        <f t="shared" si="31"/>
        <v>97.740862134660915</v>
      </c>
      <c r="I27" s="112">
        <f t="shared" si="31"/>
        <v>107.11479154788744</v>
      </c>
      <c r="J27" s="112">
        <f t="shared" si="31"/>
        <v>86.793985285999995</v>
      </c>
      <c r="K27" s="112">
        <f t="shared" si="31"/>
        <v>69.671103730999988</v>
      </c>
      <c r="L27" s="112">
        <f t="shared" si="31"/>
        <v>109.82499372000004</v>
      </c>
      <c r="M27" s="112">
        <f t="shared" si="31"/>
        <v>132.95823058819187</v>
      </c>
      <c r="N27" s="112">
        <f t="shared" si="31"/>
        <v>97.679108496999959</v>
      </c>
      <c r="O27" s="112">
        <f t="shared" si="31"/>
        <v>73.618907323000002</v>
      </c>
      <c r="P27" s="112">
        <f t="shared" si="31"/>
        <v>165.36978031599998</v>
      </c>
      <c r="Q27" s="112">
        <f t="shared" si="31"/>
        <v>225.92133086336003</v>
      </c>
      <c r="R27" s="112">
        <f t="shared" si="31"/>
        <v>180.56596539778334</v>
      </c>
      <c r="S27" s="112">
        <f t="shared" si="31"/>
        <v>172.35000326715399</v>
      </c>
      <c r="T27" s="112">
        <f t="shared" si="31"/>
        <v>221.02303184899998</v>
      </c>
      <c r="U27" s="112">
        <f t="shared" si="31"/>
        <v>209.7854233474516</v>
      </c>
      <c r="V27" s="112">
        <f t="shared" si="31"/>
        <v>169.76182020249996</v>
      </c>
      <c r="W27" s="112">
        <f t="shared" si="31"/>
        <v>180.03637557999988</v>
      </c>
      <c r="X27" s="112">
        <f t="shared" si="31"/>
        <v>205.1267241952543</v>
      </c>
      <c r="Y27" s="112">
        <f t="shared" si="31"/>
        <v>249.25761721950005</v>
      </c>
      <c r="Z27" s="112">
        <f t="shared" si="31"/>
        <v>168.395272121</v>
      </c>
      <c r="AA27" s="112">
        <f t="shared" si="31"/>
        <v>169.46738254229999</v>
      </c>
      <c r="AB27" s="112">
        <f t="shared" si="31"/>
        <v>231.25629023600001</v>
      </c>
      <c r="AC27" s="112">
        <f t="shared" si="31"/>
        <v>262.74086326655106</v>
      </c>
      <c r="AD27" s="112">
        <f t="shared" si="31"/>
        <v>189.51526218438613</v>
      </c>
      <c r="AE27" s="112">
        <f t="shared" si="31"/>
        <v>175.64851088993439</v>
      </c>
      <c r="AF27" s="112">
        <f t="shared" si="31"/>
        <v>219.42069477349997</v>
      </c>
      <c r="AG27" s="112">
        <f t="shared" si="31"/>
        <v>271.20006154213428</v>
      </c>
      <c r="AH27" s="112">
        <f t="shared" si="31"/>
        <v>173.44608040450024</v>
      </c>
      <c r="AI27" s="112">
        <f t="shared" si="31"/>
        <v>174.04275281849996</v>
      </c>
      <c r="AJ27" s="112">
        <f t="shared" si="31"/>
        <v>196.54232516249994</v>
      </c>
      <c r="AK27" s="112">
        <f>SUM(AK28:AK32)</f>
        <v>243.69473206650002</v>
      </c>
      <c r="AL27" s="112">
        <f>SUM(AL28:AL32)</f>
        <v>87.044436539999978</v>
      </c>
      <c r="AM27" s="112">
        <f t="shared" ref="AM27:AN27" si="32">SUM(AM28:AM32)</f>
        <v>19.886599681000003</v>
      </c>
      <c r="AN27" s="112">
        <f t="shared" si="32"/>
        <v>21.891909698999999</v>
      </c>
      <c r="AO27" s="112">
        <f t="shared" ref="AO27:AR27" si="33">SUM(AO28:AO32)</f>
        <v>22.332999999999998</v>
      </c>
      <c r="AP27" s="112">
        <f t="shared" si="33"/>
        <v>28.629838869</v>
      </c>
      <c r="AQ27" s="112">
        <f t="shared" si="33"/>
        <v>45.899957067000003</v>
      </c>
      <c r="AR27" s="112">
        <f t="shared" si="33"/>
        <v>52.2</v>
      </c>
      <c r="AS27" s="104"/>
      <c r="AT27" s="112">
        <f>SUMIF($7:$7,AT$8,27:27)</f>
        <v>337.31125407508171</v>
      </c>
      <c r="AU27" s="112">
        <f>SUMIF($7:$7,AU$8,27:27)</f>
        <v>373.40487428488746</v>
      </c>
      <c r="AV27" s="112">
        <f>SUMIF($7:$7,AV$8,27:27)</f>
        <v>469.62602672419177</v>
      </c>
      <c r="AW27" s="112">
        <f>SUMIF($7:$7,AW$8,27:27)</f>
        <v>799.86033137729726</v>
      </c>
      <c r="AX27" s="112">
        <f>SUMIF($7:$7,AX$8,27:27)</f>
        <v>764.71034332520571</v>
      </c>
      <c r="AY27" s="112">
        <f>SUMIF($7:$7,AY$8,27:27)</f>
        <v>818.37656211880005</v>
      </c>
      <c r="AZ27" s="112">
        <f>SUMIF($7:$7,AZ$8,27:27)</f>
        <v>847.32533111437147</v>
      </c>
      <c r="BA27" s="112">
        <f>SUMIF($7:$7,BA$8,27:27)</f>
        <v>815.23121992763436</v>
      </c>
      <c r="BB27" s="112">
        <f>SUMIF($7:$7,BB$8,27:27)</f>
        <v>521.58047392250012</v>
      </c>
    </row>
    <row r="28" spans="1:54" ht="14.45" customHeight="1">
      <c r="B28" s="92" t="s">
        <v>25</v>
      </c>
      <c r="C28" s="85" t="s">
        <v>9</v>
      </c>
      <c r="E28" s="86">
        <v>18.403347713000002</v>
      </c>
      <c r="F28" s="86">
        <v>9.511548365000003</v>
      </c>
      <c r="G28" s="86">
        <v>18.081479077420713</v>
      </c>
      <c r="H28" s="86">
        <v>22.415952402660903</v>
      </c>
      <c r="I28" s="86">
        <v>21.167881071778808</v>
      </c>
      <c r="J28" s="86">
        <v>11.111319499</v>
      </c>
      <c r="K28" s="86">
        <v>21.967643976000002</v>
      </c>
      <c r="L28" s="86">
        <v>23.149158327000006</v>
      </c>
      <c r="M28" s="86">
        <v>14.425584982191872</v>
      </c>
      <c r="N28" s="86">
        <v>5.9954812389999965</v>
      </c>
      <c r="O28" s="86">
        <v>12.438578973999997</v>
      </c>
      <c r="P28" s="86">
        <v>18.636699837999995</v>
      </c>
      <c r="Q28" s="86">
        <v>16.405737285999997</v>
      </c>
      <c r="R28" s="86">
        <v>7.7724680670000037</v>
      </c>
      <c r="S28" s="86">
        <v>16.205849155000006</v>
      </c>
      <c r="T28" s="86">
        <v>20.165612955000007</v>
      </c>
      <c r="U28" s="86">
        <v>9.898843821392127</v>
      </c>
      <c r="V28" s="86">
        <v>6.8430650940000017</v>
      </c>
      <c r="W28" s="86">
        <v>18.284516366000013</v>
      </c>
      <c r="X28" s="86">
        <v>18.812486006754256</v>
      </c>
      <c r="Y28" s="86">
        <v>18.310626750999997</v>
      </c>
      <c r="Z28" s="86">
        <v>7.0829660300000006</v>
      </c>
      <c r="AA28" s="86">
        <v>15.682624779299999</v>
      </c>
      <c r="AB28" s="86">
        <v>13.846</v>
      </c>
      <c r="AC28" s="86">
        <v>17.232245243551002</v>
      </c>
      <c r="AD28" s="86">
        <v>8.4918068473861332</v>
      </c>
      <c r="AE28" s="86">
        <v>18.222132248434391</v>
      </c>
      <c r="AF28" s="86">
        <v>20.768073887</v>
      </c>
      <c r="AG28" s="86">
        <v>19.427397032134465</v>
      </c>
      <c r="AH28" s="86">
        <v>6.6394923699999993</v>
      </c>
      <c r="AI28" s="86">
        <v>17.660385907999995</v>
      </c>
      <c r="AJ28" s="86">
        <v>16.999268195999992</v>
      </c>
      <c r="AK28" s="86">
        <v>11.383184715999999</v>
      </c>
      <c r="AL28" s="86">
        <v>8.0368010010000006</v>
      </c>
      <c r="AM28" s="86">
        <v>2.265512615</v>
      </c>
      <c r="AN28" s="86">
        <v>6.3706514309999998</v>
      </c>
      <c r="AO28" s="86">
        <v>9.4160000000000004</v>
      </c>
      <c r="AP28" s="86">
        <v>5.2313014070000001</v>
      </c>
      <c r="AQ28" s="86">
        <v>5.9679677730000007</v>
      </c>
      <c r="AR28" s="137">
        <v>4.3</v>
      </c>
      <c r="AS28" s="86"/>
      <c r="AT28" s="86">
        <f>SUMIF($7:$7,AT$8,28:28)</f>
        <v>68.412327558081628</v>
      </c>
      <c r="AU28" s="86">
        <f>SUMIF($7:$7,AU$8,28:28)</f>
        <v>77.396002873778826</v>
      </c>
      <c r="AV28" s="86">
        <f>SUMIF($7:$7,AV$8,28:28)</f>
        <v>51.496345033191858</v>
      </c>
      <c r="AW28" s="86">
        <f>SUMIF($7:$7,AW$8,28:28)</f>
        <v>60.549667463000013</v>
      </c>
      <c r="AX28" s="86">
        <f>SUMIF($7:$7,AX$8,28:28)</f>
        <v>53.838911288146399</v>
      </c>
      <c r="AY28" s="86">
        <f>SUMIF($7:$7,AY$8,28:28)</f>
        <v>54.922217560299998</v>
      </c>
      <c r="AZ28" s="86">
        <f>SUMIF($7:$7,AZ$8,28:28)</f>
        <v>64.714258226371527</v>
      </c>
      <c r="BA28" s="86">
        <f>SUMIF($7:$7,BA$8,28:28)</f>
        <v>60.726543506134448</v>
      </c>
      <c r="BB28" s="86">
        <f>SUMIF($7:$7,BB$8,28:28)</f>
        <v>52.971418942999989</v>
      </c>
    </row>
    <row r="29" spans="1:54" ht="14.45" customHeight="1">
      <c r="B29" s="92" t="s">
        <v>26</v>
      </c>
      <c r="C29" s="85" t="s">
        <v>27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33.228850000000001</v>
      </c>
      <c r="Q29" s="86">
        <v>106.04991674236</v>
      </c>
      <c r="R29" s="86">
        <v>90.311484344783338</v>
      </c>
      <c r="S29" s="86">
        <v>107.77055697615398</v>
      </c>
      <c r="T29" s="86">
        <v>109.90416408799999</v>
      </c>
      <c r="U29" s="86">
        <v>87.927130120499996</v>
      </c>
      <c r="V29" s="86">
        <v>85.358511507499969</v>
      </c>
      <c r="W29" s="86">
        <v>106.56241017099988</v>
      </c>
      <c r="X29" s="86">
        <v>98.360977624499995</v>
      </c>
      <c r="Y29" s="86">
        <v>101.29454627350002</v>
      </c>
      <c r="Z29" s="86">
        <v>91.037399086999997</v>
      </c>
      <c r="AA29" s="86">
        <v>104.837260081</v>
      </c>
      <c r="AB29" s="86">
        <v>92.914157110000005</v>
      </c>
      <c r="AC29" s="86">
        <v>102.75742910300001</v>
      </c>
      <c r="AD29" s="86">
        <v>98.557945638000007</v>
      </c>
      <c r="AE29" s="86">
        <v>102.5013520625</v>
      </c>
      <c r="AF29" s="86">
        <v>95.953299269499979</v>
      </c>
      <c r="AG29" s="86">
        <v>106.63531331099983</v>
      </c>
      <c r="AH29" s="86">
        <v>86.604200702500222</v>
      </c>
      <c r="AI29" s="86">
        <v>96.592066257499994</v>
      </c>
      <c r="AJ29" s="86">
        <v>108.03533114249994</v>
      </c>
      <c r="AK29" s="86">
        <v>91.230285023500002</v>
      </c>
      <c r="AL29" s="86">
        <v>0</v>
      </c>
      <c r="AM29" s="86">
        <v>0</v>
      </c>
      <c r="AN29" s="86">
        <v>0</v>
      </c>
      <c r="AO29" s="86"/>
      <c r="AP29" s="86">
        <v>0</v>
      </c>
      <c r="AQ29" s="86">
        <v>0</v>
      </c>
      <c r="AR29" s="137" t="s">
        <v>5</v>
      </c>
      <c r="AS29" s="86"/>
      <c r="AT29" s="86">
        <f>SUMIF($7:$7,AT$8,29:29)</f>
        <v>0</v>
      </c>
      <c r="AU29" s="86">
        <f>SUMIF($7:$7,AU$8,29:29)</f>
        <v>0</v>
      </c>
      <c r="AV29" s="86">
        <f>SUMIF($7:$7,AV$8,29:29)</f>
        <v>33.228850000000001</v>
      </c>
      <c r="AW29" s="86">
        <f>SUMIF($7:$7,AW$8,29:29)</f>
        <v>414.03612215129738</v>
      </c>
      <c r="AX29" s="86">
        <f>SUMIF($7:$7,AX$8,29:29)</f>
        <v>378.20902942349983</v>
      </c>
      <c r="AY29" s="86">
        <f>SUMIF($7:$7,AY$8,29:29)</f>
        <v>390.08336255150004</v>
      </c>
      <c r="AZ29" s="86">
        <f>SUMIF($7:$7,AZ$8,29:29)</f>
        <v>399.77002607300005</v>
      </c>
      <c r="BA29" s="86">
        <f>SUMIF($7:$7,BA$8,29:29)</f>
        <v>397.86691141350002</v>
      </c>
      <c r="BB29" s="86">
        <f>SUMIF($7:$7,BB$8,29:29)</f>
        <v>91.230285023500002</v>
      </c>
    </row>
    <row r="30" spans="1:54" ht="14.45" customHeight="1">
      <c r="B30" s="92" t="s">
        <v>28</v>
      </c>
      <c r="C30" s="85" t="s">
        <v>29</v>
      </c>
      <c r="E30" s="86">
        <v>17.881258887000005</v>
      </c>
      <c r="F30" s="86">
        <v>7.398755174999998</v>
      </c>
      <c r="G30" s="86">
        <v>2.2592547730000008</v>
      </c>
      <c r="H30" s="86">
        <v>21.104244768999997</v>
      </c>
      <c r="I30" s="86">
        <v>22.031235918263402</v>
      </c>
      <c r="J30" s="86">
        <v>16.111693872999989</v>
      </c>
      <c r="K30" s="86">
        <v>4.1156126320000022</v>
      </c>
      <c r="L30" s="86">
        <v>15.046821500000005</v>
      </c>
      <c r="M30" s="86">
        <v>34.305815533000001</v>
      </c>
      <c r="N30" s="86">
        <v>27.109515878999989</v>
      </c>
      <c r="O30" s="86">
        <v>15.082692380999998</v>
      </c>
      <c r="P30" s="86">
        <v>22.401881381999996</v>
      </c>
      <c r="Q30" s="86">
        <v>20.943532051999988</v>
      </c>
      <c r="R30" s="86">
        <v>13.535635166000013</v>
      </c>
      <c r="S30" s="86">
        <v>4.110120231999999</v>
      </c>
      <c r="T30" s="86">
        <v>16.932454668999991</v>
      </c>
      <c r="U30" s="86">
        <v>39.339371011559486</v>
      </c>
      <c r="V30" s="86">
        <v>29.531807808999982</v>
      </c>
      <c r="W30" s="86">
        <v>15.262644173000007</v>
      </c>
      <c r="X30" s="86">
        <v>23.96993619500001</v>
      </c>
      <c r="Y30" s="86">
        <v>35.158565288999995</v>
      </c>
      <c r="Z30" s="86">
        <v>21.515604884000002</v>
      </c>
      <c r="AA30" s="86">
        <v>12.032043047</v>
      </c>
      <c r="AB30" s="86">
        <v>34.429616149000005</v>
      </c>
      <c r="AC30" s="86">
        <v>41.922292406000004</v>
      </c>
      <c r="AD30" s="86">
        <v>29.070258342000002</v>
      </c>
      <c r="AE30" s="86">
        <v>16.045709294000002</v>
      </c>
      <c r="AF30" s="86">
        <v>31.213026888000002</v>
      </c>
      <c r="AG30" s="86">
        <v>37.729126253999993</v>
      </c>
      <c r="AH30" s="86">
        <v>21.044797814000006</v>
      </c>
      <c r="AI30" s="86">
        <v>15.079758018999998</v>
      </c>
      <c r="AJ30" s="86">
        <v>14.132325600999994</v>
      </c>
      <c r="AK30" s="86">
        <v>33.355542727000007</v>
      </c>
      <c r="AL30" s="86">
        <v>19.223491983999999</v>
      </c>
      <c r="AM30" s="86">
        <v>3.5738889579999999</v>
      </c>
      <c r="AN30" s="86">
        <v>2.945289496</v>
      </c>
      <c r="AO30" s="86">
        <v>1.4670000000000001</v>
      </c>
      <c r="AP30" s="86">
        <v>3.9237893349999999</v>
      </c>
      <c r="AQ30" s="86">
        <v>5.3674471979999998</v>
      </c>
      <c r="AR30" s="137">
        <v>12</v>
      </c>
      <c r="AS30" s="86"/>
      <c r="AT30" s="86">
        <f>SUMIF($7:$7,AT$8,30:30)</f>
        <v>48.643513604000006</v>
      </c>
      <c r="AU30" s="86">
        <f>SUMIF($7:$7,AU$8,30:30)</f>
        <v>57.3053639232634</v>
      </c>
      <c r="AV30" s="86">
        <f>SUMIF($7:$7,AV$8,30:30)</f>
        <v>98.899905174999986</v>
      </c>
      <c r="AW30" s="86">
        <f>SUMIF($7:$7,AW$8,30:30)</f>
        <v>55.521742118999995</v>
      </c>
      <c r="AX30" s="86">
        <f>SUMIF($7:$7,AX$8,30:30)</f>
        <v>108.10375918855948</v>
      </c>
      <c r="AY30" s="86">
        <f>SUMIF($7:$7,AY$8,30:30)</f>
        <v>103.13582936899999</v>
      </c>
      <c r="AZ30" s="86">
        <f>SUMIF($7:$7,AZ$8,30:30)</f>
        <v>118.25128693000002</v>
      </c>
      <c r="BA30" s="86">
        <f>SUMIF($7:$7,BA$8,30:30)</f>
        <v>87.986007687999987</v>
      </c>
      <c r="BB30" s="86">
        <f>SUMIF($7:$7,BB$8,30:30)</f>
        <v>81.856449697999992</v>
      </c>
    </row>
    <row r="31" spans="1:54" ht="14.45" customHeight="1">
      <c r="B31" s="92" t="s">
        <v>30</v>
      </c>
      <c r="C31" s="85" t="s">
        <v>29</v>
      </c>
      <c r="E31" s="86">
        <v>66.062027372000031</v>
      </c>
      <c r="F31" s="86">
        <v>54.834898938000023</v>
      </c>
      <c r="G31" s="86">
        <v>45.137821640000013</v>
      </c>
      <c r="H31" s="86">
        <v>54.220664963000011</v>
      </c>
      <c r="I31" s="86">
        <v>63.915674557845222</v>
      </c>
      <c r="J31" s="86">
        <v>52.558257271000009</v>
      </c>
      <c r="K31" s="86">
        <v>43.587847122999989</v>
      </c>
      <c r="L31" s="86">
        <v>54.713233583000012</v>
      </c>
      <c r="M31" s="86">
        <v>64.129546637000033</v>
      </c>
      <c r="N31" s="86">
        <v>52.00871906899998</v>
      </c>
      <c r="O31" s="86">
        <v>45.087578227000002</v>
      </c>
      <c r="P31" s="86">
        <v>59.216794389999983</v>
      </c>
      <c r="Q31" s="86">
        <v>55.90510426700002</v>
      </c>
      <c r="R31" s="86">
        <v>53.005494109999987</v>
      </c>
      <c r="S31" s="86">
        <v>42.873943775999997</v>
      </c>
      <c r="T31" s="86">
        <v>51.403200353999999</v>
      </c>
      <c r="U31" s="86">
        <v>61.438596776999987</v>
      </c>
      <c r="V31" s="86">
        <v>48.028435792000003</v>
      </c>
      <c r="W31" s="86">
        <v>39.926804869999991</v>
      </c>
      <c r="X31" s="86">
        <v>41.557475208</v>
      </c>
      <c r="Y31" s="86">
        <v>46.759967815000003</v>
      </c>
      <c r="Z31" s="86">
        <v>37.697455414000004</v>
      </c>
      <c r="AA31" s="86">
        <v>34.575579474000001</v>
      </c>
      <c r="AB31" s="86">
        <v>46.732115144000005</v>
      </c>
      <c r="AC31" s="86">
        <v>51.125317543999998</v>
      </c>
      <c r="AD31" s="86">
        <v>41.485778537000009</v>
      </c>
      <c r="AE31" s="86">
        <v>35.877629431999999</v>
      </c>
      <c r="AF31" s="86">
        <v>39.222364628000001</v>
      </c>
      <c r="AG31" s="86">
        <v>63.262955196999989</v>
      </c>
      <c r="AH31" s="86">
        <v>51.165731896000004</v>
      </c>
      <c r="AI31" s="86">
        <v>41.022749335</v>
      </c>
      <c r="AJ31" s="86">
        <v>41.757493057000012</v>
      </c>
      <c r="AK31" s="86">
        <v>47.624382450999995</v>
      </c>
      <c r="AL31" s="86">
        <v>45.780921088999989</v>
      </c>
      <c r="AM31" s="86">
        <v>12.775685933</v>
      </c>
      <c r="AN31" s="86">
        <v>11.902744714000001</v>
      </c>
      <c r="AO31" s="86">
        <v>11.166</v>
      </c>
      <c r="AP31" s="86">
        <v>12.557831866000001</v>
      </c>
      <c r="AQ31" s="86">
        <v>16.459524369</v>
      </c>
      <c r="AR31" s="137">
        <v>16.8</v>
      </c>
      <c r="AS31" s="86"/>
      <c r="AT31" s="86">
        <f>SUMIF($7:$7,AT$8,31:31)</f>
        <v>220.25541291300007</v>
      </c>
      <c r="AU31" s="86">
        <f>SUMIF($7:$7,AU$8,31:31)</f>
        <v>214.77501253484522</v>
      </c>
      <c r="AV31" s="86">
        <f>SUMIF($7:$7,AV$8,31:31)</f>
        <v>220.44263832300001</v>
      </c>
      <c r="AW31" s="86">
        <f>SUMIF($7:$7,AW$8,31:31)</f>
        <v>203.18774250700002</v>
      </c>
      <c r="AX31" s="86">
        <f>SUMIF($7:$7,AX$8,31:31)</f>
        <v>190.95131264699998</v>
      </c>
      <c r="AY31" s="86">
        <f>SUMIF($7:$7,AY$8,31:31)</f>
        <v>165.765117847</v>
      </c>
      <c r="AZ31" s="86">
        <f>SUMIF($7:$7,AZ$8,31:31)</f>
        <v>167.711090141</v>
      </c>
      <c r="BA31" s="86">
        <f>SUMIF($7:$7,BA$8,31:31)</f>
        <v>197.208929485</v>
      </c>
      <c r="BB31" s="86">
        <f>SUMIF($7:$7,BB$8,31:31)</f>
        <v>175.06709042199998</v>
      </c>
    </row>
    <row r="32" spans="1:54" ht="14.45" customHeight="1">
      <c r="B32" s="92" t="s">
        <v>31</v>
      </c>
      <c r="C32" s="85" t="s">
        <v>29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7.0127146429999963</v>
      </c>
      <c r="K32" s="86">
        <v>0</v>
      </c>
      <c r="L32" s="86">
        <v>16.915780310000009</v>
      </c>
      <c r="M32" s="86">
        <v>20.097283435999966</v>
      </c>
      <c r="N32" s="86">
        <v>12.565392309999998</v>
      </c>
      <c r="O32" s="86">
        <v>1.0100577410000002</v>
      </c>
      <c r="P32" s="86">
        <v>31.885554706000004</v>
      </c>
      <c r="Q32" s="86">
        <v>26.617040516000017</v>
      </c>
      <c r="R32" s="86">
        <v>15.940883710000005</v>
      </c>
      <c r="S32" s="86">
        <v>1.3895331279999994</v>
      </c>
      <c r="T32" s="86">
        <v>22.617599783000014</v>
      </c>
      <c r="U32" s="86">
        <v>11.181481617000001</v>
      </c>
      <c r="V32" s="86">
        <v>0</v>
      </c>
      <c r="W32" s="86">
        <v>0</v>
      </c>
      <c r="X32" s="86">
        <v>22.425849161000023</v>
      </c>
      <c r="Y32" s="86">
        <v>47.733911091000003</v>
      </c>
      <c r="Z32" s="86">
        <v>11.061846706000001</v>
      </c>
      <c r="AA32" s="86">
        <v>2.3398751610000001</v>
      </c>
      <c r="AB32" s="86">
        <v>43.334401832999994</v>
      </c>
      <c r="AC32" s="86">
        <v>49.703578969999995</v>
      </c>
      <c r="AD32" s="86">
        <v>11.90947282</v>
      </c>
      <c r="AE32" s="86">
        <v>3.0016878529999995</v>
      </c>
      <c r="AF32" s="86">
        <v>32.263930101</v>
      </c>
      <c r="AG32" s="86">
        <v>44.14526974799999</v>
      </c>
      <c r="AH32" s="86">
        <v>7.9918576220000004</v>
      </c>
      <c r="AI32" s="86">
        <v>3.6877932990000004</v>
      </c>
      <c r="AJ32" s="86">
        <v>15.617907165999995</v>
      </c>
      <c r="AK32" s="86">
        <v>60.101337149000003</v>
      </c>
      <c r="AL32" s="86">
        <v>14.003222465999995</v>
      </c>
      <c r="AM32" s="86">
        <v>1.271512175</v>
      </c>
      <c r="AN32" s="86">
        <v>0.67322405799999996</v>
      </c>
      <c r="AO32" s="86">
        <v>0.28399999999999997</v>
      </c>
      <c r="AP32" s="86">
        <v>6.9169162609999999</v>
      </c>
      <c r="AQ32" s="86">
        <v>18.105017727000003</v>
      </c>
      <c r="AR32" s="137">
        <v>19.100000000000001</v>
      </c>
      <c r="AS32" s="86"/>
      <c r="AT32" s="86">
        <f>SUMIF($7:$7,AT$8,32:32)</f>
        <v>0</v>
      </c>
      <c r="AU32" s="86">
        <f>SUMIF($7:$7,AU$8,32:32)</f>
        <v>23.928494953000005</v>
      </c>
      <c r="AV32" s="86">
        <f>SUMIF($7:$7,AV$8,32:32)</f>
        <v>65.558288192999967</v>
      </c>
      <c r="AW32" s="86">
        <f>SUMIF($7:$7,AW$8,32:32)</f>
        <v>66.565057137000039</v>
      </c>
      <c r="AX32" s="86">
        <f>SUMIF($7:$7,AX$8,32:32)</f>
        <v>33.607330778000026</v>
      </c>
      <c r="AY32" s="86">
        <f>SUMIF($7:$7,AY$8,32:32)</f>
        <v>104.470034791</v>
      </c>
      <c r="AZ32" s="86">
        <f>SUMIF($7:$7,AZ$8,32:32)</f>
        <v>96.878669743999993</v>
      </c>
      <c r="BA32" s="86">
        <f>SUMIF($7:$7,BA$8,32:32)</f>
        <v>71.442827834999974</v>
      </c>
      <c r="BB32" s="86">
        <f>SUMIF($7:$7,BB$8,32:32)</f>
        <v>120.455229836</v>
      </c>
    </row>
    <row r="33" spans="1:54" s="105" customFormat="1" ht="14.45" customHeight="1">
      <c r="A33" s="100"/>
      <c r="B33" s="110" t="s">
        <v>32</v>
      </c>
      <c r="C33" s="111" t="s">
        <v>5</v>
      </c>
      <c r="D33" s="111"/>
      <c r="E33" s="112">
        <f>SUM(E34)</f>
        <v>0</v>
      </c>
      <c r="F33" s="112">
        <f t="shared" ref="F33:AJ33" si="34">SUM(F34)</f>
        <v>0</v>
      </c>
      <c r="G33" s="112">
        <f t="shared" si="34"/>
        <v>0</v>
      </c>
      <c r="H33" s="112">
        <f t="shared" si="34"/>
        <v>0</v>
      </c>
      <c r="I33" s="112">
        <f t="shared" si="34"/>
        <v>0</v>
      </c>
      <c r="J33" s="112">
        <f t="shared" si="34"/>
        <v>0</v>
      </c>
      <c r="K33" s="112">
        <f t="shared" si="34"/>
        <v>0</v>
      </c>
      <c r="L33" s="112">
        <f t="shared" si="34"/>
        <v>0</v>
      </c>
      <c r="M33" s="112">
        <f t="shared" si="34"/>
        <v>0</v>
      </c>
      <c r="N33" s="112">
        <f t="shared" si="34"/>
        <v>0</v>
      </c>
      <c r="O33" s="112">
        <f t="shared" si="34"/>
        <v>0</v>
      </c>
      <c r="P33" s="112">
        <f t="shared" si="34"/>
        <v>0</v>
      </c>
      <c r="Q33" s="112">
        <f t="shared" si="34"/>
        <v>0</v>
      </c>
      <c r="R33" s="112">
        <f t="shared" si="34"/>
        <v>0</v>
      </c>
      <c r="S33" s="112">
        <f t="shared" si="34"/>
        <v>0</v>
      </c>
      <c r="T33" s="112">
        <f t="shared" si="34"/>
        <v>0</v>
      </c>
      <c r="U33" s="112">
        <f t="shared" si="34"/>
        <v>0</v>
      </c>
      <c r="V33" s="112">
        <f t="shared" si="34"/>
        <v>0</v>
      </c>
      <c r="W33" s="112">
        <f t="shared" si="34"/>
        <v>0</v>
      </c>
      <c r="X33" s="112">
        <f t="shared" si="34"/>
        <v>185.25423322099999</v>
      </c>
      <c r="Y33" s="112">
        <f t="shared" si="34"/>
        <v>394.69621154999987</v>
      </c>
      <c r="Z33" s="112">
        <f t="shared" si="34"/>
        <v>479.07490963499998</v>
      </c>
      <c r="AA33" s="112">
        <f t="shared" si="34"/>
        <v>432.34552302899999</v>
      </c>
      <c r="AB33" s="112">
        <f t="shared" si="34"/>
        <v>503.11669571499993</v>
      </c>
      <c r="AC33" s="112">
        <f t="shared" si="34"/>
        <v>446.99181094700003</v>
      </c>
      <c r="AD33" s="112">
        <f t="shared" si="34"/>
        <v>339.42441668700008</v>
      </c>
      <c r="AE33" s="112">
        <f t="shared" si="34"/>
        <v>435.264906559</v>
      </c>
      <c r="AF33" s="112">
        <f t="shared" si="34"/>
        <v>530.73889689800001</v>
      </c>
      <c r="AG33" s="112">
        <f t="shared" si="34"/>
        <v>375.94781633299971</v>
      </c>
      <c r="AH33" s="112">
        <f t="shared" si="34"/>
        <v>301.59885521300038</v>
      </c>
      <c r="AI33" s="112">
        <f t="shared" si="34"/>
        <v>488.3880745570001</v>
      </c>
      <c r="AJ33" s="112">
        <f t="shared" si="34"/>
        <v>502.2069636619994</v>
      </c>
      <c r="AK33" s="112">
        <f>SUM(AK34)</f>
        <v>388.25286029699959</v>
      </c>
      <c r="AL33" s="112">
        <f>SUM(AL34)</f>
        <v>461.33569893940484</v>
      </c>
      <c r="AM33" s="112">
        <f t="shared" ref="AM33:AR33" si="35">SUM(AM34)</f>
        <v>105.82797447599999</v>
      </c>
      <c r="AN33" s="112">
        <f t="shared" si="35"/>
        <v>210.21236203699999</v>
      </c>
      <c r="AO33" s="112">
        <f t="shared" si="35"/>
        <v>153.27600000000001</v>
      </c>
      <c r="AP33" s="112">
        <f t="shared" si="35"/>
        <v>152.53156117699999</v>
      </c>
      <c r="AQ33" s="112">
        <f t="shared" si="35"/>
        <v>170.39687804385301</v>
      </c>
      <c r="AR33" s="112">
        <f t="shared" si="35"/>
        <v>173.5</v>
      </c>
      <c r="AS33" s="104"/>
      <c r="AT33" s="112">
        <f>SUMIF($7:$7,AT$8,33:33)</f>
        <v>0</v>
      </c>
      <c r="AU33" s="112">
        <f>SUMIF($7:$7,AU$8,33:33)</f>
        <v>0</v>
      </c>
      <c r="AV33" s="112">
        <f>SUMIF($7:$7,AV$8,33:33)</f>
        <v>0</v>
      </c>
      <c r="AW33" s="112">
        <f>SUMIF($7:$7,AW$8,33:33)</f>
        <v>0</v>
      </c>
      <c r="AX33" s="112">
        <f>SUMIF($7:$7,AX$8,33:33)</f>
        <v>185.25423322099999</v>
      </c>
      <c r="AY33" s="112">
        <f>SUMIF($7:$7,AY$8,33:33)</f>
        <v>1809.2333399289996</v>
      </c>
      <c r="AZ33" s="112">
        <f>SUMIF($7:$7,AZ$8,33:33)</f>
        <v>1752.4200310910001</v>
      </c>
      <c r="BA33" s="112">
        <f>SUMIF($7:$7,BA$8,33:33)</f>
        <v>1668.1417097649996</v>
      </c>
      <c r="BB33" s="112">
        <f>SUMIF($7:$7,BB$8,33:33)</f>
        <v>1815.3333349702575</v>
      </c>
    </row>
    <row r="34" spans="1:54" ht="14.45" customHeight="1">
      <c r="B34" s="93" t="s">
        <v>33</v>
      </c>
      <c r="C34" s="94" t="s">
        <v>9</v>
      </c>
      <c r="D34" s="94"/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0</v>
      </c>
      <c r="Q34" s="95">
        <v>0</v>
      </c>
      <c r="R34" s="95">
        <v>0</v>
      </c>
      <c r="S34" s="95">
        <v>0</v>
      </c>
      <c r="T34" s="95">
        <v>0</v>
      </c>
      <c r="U34" s="95">
        <v>0</v>
      </c>
      <c r="V34" s="95">
        <v>0</v>
      </c>
      <c r="W34" s="95">
        <v>0</v>
      </c>
      <c r="X34" s="95">
        <v>185.25423322099999</v>
      </c>
      <c r="Y34" s="95">
        <v>394.69621154999987</v>
      </c>
      <c r="Z34" s="95">
        <v>479.07490963499998</v>
      </c>
      <c r="AA34" s="95">
        <v>432.34552302899999</v>
      </c>
      <c r="AB34" s="95">
        <v>503.11669571499993</v>
      </c>
      <c r="AC34" s="95">
        <v>446.99181094700003</v>
      </c>
      <c r="AD34" s="95">
        <v>339.42441668700008</v>
      </c>
      <c r="AE34" s="95">
        <v>435.264906559</v>
      </c>
      <c r="AF34" s="95">
        <v>530.73889689800001</v>
      </c>
      <c r="AG34" s="95">
        <v>375.94781633299971</v>
      </c>
      <c r="AH34" s="95">
        <v>301.59885521300038</v>
      </c>
      <c r="AI34" s="95">
        <v>488.3880745570001</v>
      </c>
      <c r="AJ34" s="95">
        <v>502.2069636619994</v>
      </c>
      <c r="AK34" s="95">
        <v>388.25286029699959</v>
      </c>
      <c r="AL34" s="95">
        <v>461.33569893940484</v>
      </c>
      <c r="AM34" s="95">
        <v>105.82797447599999</v>
      </c>
      <c r="AN34" s="95">
        <v>210.21236203699999</v>
      </c>
      <c r="AO34" s="95">
        <v>153.27600000000001</v>
      </c>
      <c r="AP34" s="95">
        <v>152.53156117699999</v>
      </c>
      <c r="AQ34" s="95">
        <v>170.39687804385301</v>
      </c>
      <c r="AR34" s="138">
        <v>173.5</v>
      </c>
      <c r="AS34" s="86"/>
      <c r="AT34" s="95">
        <f>SUMIF($7:$7,AT$8,34:34)</f>
        <v>0</v>
      </c>
      <c r="AU34" s="95">
        <f>SUMIF($7:$7,AU$8,34:34)</f>
        <v>0</v>
      </c>
      <c r="AV34" s="95">
        <f>SUMIF($7:$7,AV$8,34:34)</f>
        <v>0</v>
      </c>
      <c r="AW34" s="95">
        <f>SUMIF($7:$7,AW$8,34:34)</f>
        <v>0</v>
      </c>
      <c r="AX34" s="95">
        <f>SUMIF($7:$7,AX$8,34:34)</f>
        <v>185.25423322099999</v>
      </c>
      <c r="AY34" s="95">
        <f>SUMIF($7:$7,AY$8,34:34)</f>
        <v>1809.2333399289996</v>
      </c>
      <c r="AZ34" s="95">
        <f>SUMIF($7:$7,AZ$8,34:34)</f>
        <v>1752.4200310910001</v>
      </c>
      <c r="BA34" s="95">
        <f>SUMIF($7:$7,BA$8,34:34)</f>
        <v>1668.1417097649996</v>
      </c>
      <c r="BB34" s="95">
        <f>SUMIF($7:$7,BB$8,34:34)</f>
        <v>1815.3333349702575</v>
      </c>
    </row>
    <row r="35" spans="1:54" ht="14.45" customHeight="1"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137"/>
      <c r="AS35" s="86"/>
      <c r="AT35" s="86"/>
      <c r="AU35" s="86"/>
      <c r="AV35" s="86"/>
      <c r="AW35" s="86"/>
      <c r="AX35" s="86"/>
      <c r="AY35" s="86"/>
      <c r="AZ35" s="86"/>
      <c r="BA35" s="86"/>
      <c r="BB35" s="86"/>
    </row>
    <row r="36" spans="1:54" s="99" customFormat="1" ht="14.45" customHeight="1">
      <c r="A36" s="98"/>
      <c r="B36" s="101" t="s">
        <v>34</v>
      </c>
      <c r="C36" s="102" t="s">
        <v>5</v>
      </c>
      <c r="D36" s="102"/>
      <c r="E36" s="103">
        <f t="shared" ref="E36:E37" si="36">SUM(E37)</f>
        <v>0</v>
      </c>
      <c r="F36" s="103">
        <f t="shared" ref="F36:U37" si="37">SUM(F37)</f>
        <v>0</v>
      </c>
      <c r="G36" s="103">
        <f t="shared" si="37"/>
        <v>0</v>
      </c>
      <c r="H36" s="103">
        <f t="shared" si="37"/>
        <v>0</v>
      </c>
      <c r="I36" s="103">
        <f t="shared" si="37"/>
        <v>0</v>
      </c>
      <c r="J36" s="103">
        <f t="shared" si="37"/>
        <v>0</v>
      </c>
      <c r="K36" s="103">
        <f t="shared" si="37"/>
        <v>0</v>
      </c>
      <c r="L36" s="103">
        <f t="shared" si="37"/>
        <v>0</v>
      </c>
      <c r="M36" s="103">
        <f t="shared" si="37"/>
        <v>0</v>
      </c>
      <c r="N36" s="103">
        <f t="shared" si="37"/>
        <v>0</v>
      </c>
      <c r="O36" s="103">
        <f t="shared" si="37"/>
        <v>0</v>
      </c>
      <c r="P36" s="103">
        <f t="shared" si="37"/>
        <v>0</v>
      </c>
      <c r="Q36" s="103">
        <f t="shared" si="37"/>
        <v>0</v>
      </c>
      <c r="R36" s="103">
        <f t="shared" si="37"/>
        <v>0</v>
      </c>
      <c r="S36" s="103">
        <f t="shared" si="37"/>
        <v>0</v>
      </c>
      <c r="T36" s="103">
        <f t="shared" si="37"/>
        <v>0</v>
      </c>
      <c r="U36" s="103">
        <f t="shared" si="37"/>
        <v>0</v>
      </c>
      <c r="V36" s="103">
        <f t="shared" ref="V36:AK37" si="38">SUM(V37)</f>
        <v>0</v>
      </c>
      <c r="W36" s="103">
        <f t="shared" si="38"/>
        <v>0</v>
      </c>
      <c r="X36" s="103">
        <f t="shared" si="38"/>
        <v>0</v>
      </c>
      <c r="Y36" s="103">
        <f t="shared" si="38"/>
        <v>0</v>
      </c>
      <c r="Z36" s="103">
        <f t="shared" si="38"/>
        <v>0</v>
      </c>
      <c r="AA36" s="103">
        <f t="shared" si="38"/>
        <v>0</v>
      </c>
      <c r="AB36" s="103">
        <f t="shared" si="38"/>
        <v>0</v>
      </c>
      <c r="AC36" s="103">
        <f t="shared" si="38"/>
        <v>0</v>
      </c>
      <c r="AD36" s="103">
        <f t="shared" si="38"/>
        <v>0</v>
      </c>
      <c r="AE36" s="103">
        <f t="shared" si="38"/>
        <v>0</v>
      </c>
      <c r="AF36" s="103">
        <f t="shared" si="38"/>
        <v>0</v>
      </c>
      <c r="AG36" s="103">
        <f t="shared" si="38"/>
        <v>0</v>
      </c>
      <c r="AH36" s="103">
        <f t="shared" si="38"/>
        <v>0</v>
      </c>
      <c r="AI36" s="103">
        <f t="shared" si="38"/>
        <v>0</v>
      </c>
      <c r="AJ36" s="103">
        <f t="shared" si="38"/>
        <v>32.820434318757599</v>
      </c>
      <c r="AK36" s="103">
        <f t="shared" si="38"/>
        <v>220.91306396841301</v>
      </c>
      <c r="AL36" s="103">
        <f t="shared" ref="AK36:AR37" si="39">SUM(AL37)</f>
        <v>220.18968137942662</v>
      </c>
      <c r="AM36" s="103">
        <f t="shared" si="39"/>
        <v>60.389577840000001</v>
      </c>
      <c r="AN36" s="103">
        <f t="shared" si="39"/>
        <v>51.146066765</v>
      </c>
      <c r="AO36" s="103">
        <f t="shared" si="39"/>
        <v>46.984000000000002</v>
      </c>
      <c r="AP36" s="103">
        <f t="shared" si="39"/>
        <v>65.014852739999995</v>
      </c>
      <c r="AQ36" s="103">
        <f t="shared" si="39"/>
        <v>66.373406693903405</v>
      </c>
      <c r="AR36" s="103">
        <f t="shared" si="39"/>
        <v>62.5</v>
      </c>
      <c r="AS36" s="107"/>
      <c r="AT36" s="103">
        <f>SUMIF($7:$7,AT$8,36:36)</f>
        <v>0</v>
      </c>
      <c r="AU36" s="103">
        <f>SUMIF($7:$7,AU$8,36:36)</f>
        <v>0</v>
      </c>
      <c r="AV36" s="103">
        <f>SUMIF($7:$7,AV$8,36:36)</f>
        <v>0</v>
      </c>
      <c r="AW36" s="103">
        <f>SUMIF($7:$7,AW$8,36:36)</f>
        <v>0</v>
      </c>
      <c r="AX36" s="103">
        <f>SUMIF($7:$7,AX$8,36:36)</f>
        <v>0</v>
      </c>
      <c r="AY36" s="103">
        <f>SUMIF($7:$7,AY$8,36:36)</f>
        <v>0</v>
      </c>
      <c r="AZ36" s="103">
        <f>SUMIF($7:$7,AZ$8,36:36)</f>
        <v>0</v>
      </c>
      <c r="BA36" s="103">
        <f>SUMIF($7:$7,BA$8,36:36)</f>
        <v>32.820434318757599</v>
      </c>
      <c r="BB36" s="103">
        <f>SUMIF($7:$7,BB$8,36:36)</f>
        <v>793.51064938674313</v>
      </c>
    </row>
    <row r="37" spans="1:54" s="99" customFormat="1" ht="14.45" customHeight="1">
      <c r="A37" s="98"/>
      <c r="B37" s="110" t="s">
        <v>35</v>
      </c>
      <c r="C37" s="111" t="s">
        <v>5</v>
      </c>
      <c r="D37" s="111"/>
      <c r="E37" s="112">
        <f t="shared" si="36"/>
        <v>0</v>
      </c>
      <c r="F37" s="112">
        <f t="shared" si="37"/>
        <v>0</v>
      </c>
      <c r="G37" s="112">
        <f t="shared" si="37"/>
        <v>0</v>
      </c>
      <c r="H37" s="112">
        <f t="shared" si="37"/>
        <v>0</v>
      </c>
      <c r="I37" s="112">
        <f t="shared" si="37"/>
        <v>0</v>
      </c>
      <c r="J37" s="112">
        <f t="shared" si="37"/>
        <v>0</v>
      </c>
      <c r="K37" s="112">
        <f t="shared" si="37"/>
        <v>0</v>
      </c>
      <c r="L37" s="112">
        <f t="shared" si="37"/>
        <v>0</v>
      </c>
      <c r="M37" s="112">
        <f t="shared" si="37"/>
        <v>0</v>
      </c>
      <c r="N37" s="112">
        <f t="shared" si="37"/>
        <v>0</v>
      </c>
      <c r="O37" s="112">
        <f t="shared" si="37"/>
        <v>0</v>
      </c>
      <c r="P37" s="112">
        <f t="shared" si="37"/>
        <v>0</v>
      </c>
      <c r="Q37" s="112">
        <f t="shared" si="37"/>
        <v>0</v>
      </c>
      <c r="R37" s="112">
        <f t="shared" si="37"/>
        <v>0</v>
      </c>
      <c r="S37" s="112">
        <f t="shared" si="37"/>
        <v>0</v>
      </c>
      <c r="T37" s="112">
        <f t="shared" si="37"/>
        <v>0</v>
      </c>
      <c r="U37" s="112">
        <f t="shared" si="37"/>
        <v>0</v>
      </c>
      <c r="V37" s="112">
        <f t="shared" si="38"/>
        <v>0</v>
      </c>
      <c r="W37" s="112">
        <f t="shared" si="38"/>
        <v>0</v>
      </c>
      <c r="X37" s="112">
        <f t="shared" si="38"/>
        <v>0</v>
      </c>
      <c r="Y37" s="112">
        <f t="shared" si="38"/>
        <v>0</v>
      </c>
      <c r="Z37" s="112">
        <f t="shared" si="38"/>
        <v>0</v>
      </c>
      <c r="AA37" s="112">
        <f t="shared" si="38"/>
        <v>0</v>
      </c>
      <c r="AB37" s="112">
        <f t="shared" si="38"/>
        <v>0</v>
      </c>
      <c r="AC37" s="112">
        <f t="shared" si="38"/>
        <v>0</v>
      </c>
      <c r="AD37" s="112">
        <f t="shared" si="38"/>
        <v>0</v>
      </c>
      <c r="AE37" s="112">
        <f t="shared" si="38"/>
        <v>0</v>
      </c>
      <c r="AF37" s="112">
        <f t="shared" si="38"/>
        <v>0</v>
      </c>
      <c r="AG37" s="112">
        <f t="shared" si="38"/>
        <v>0</v>
      </c>
      <c r="AH37" s="112">
        <f t="shared" si="38"/>
        <v>0</v>
      </c>
      <c r="AI37" s="112">
        <f t="shared" si="38"/>
        <v>0</v>
      </c>
      <c r="AJ37" s="112">
        <f t="shared" si="38"/>
        <v>32.820434318757599</v>
      </c>
      <c r="AK37" s="112">
        <f t="shared" si="39"/>
        <v>220.91306396841301</v>
      </c>
      <c r="AL37" s="112">
        <f t="shared" si="39"/>
        <v>220.18968137942662</v>
      </c>
      <c r="AM37" s="112">
        <f t="shared" si="39"/>
        <v>60.389577840000001</v>
      </c>
      <c r="AN37" s="112">
        <f t="shared" si="39"/>
        <v>51.146066765</v>
      </c>
      <c r="AO37" s="112">
        <f t="shared" si="39"/>
        <v>46.984000000000002</v>
      </c>
      <c r="AP37" s="112">
        <f t="shared" si="39"/>
        <v>65.014852739999995</v>
      </c>
      <c r="AQ37" s="112">
        <f t="shared" si="39"/>
        <v>66.373406693903405</v>
      </c>
      <c r="AR37" s="112">
        <f t="shared" si="39"/>
        <v>62.5</v>
      </c>
      <c r="AS37" s="107"/>
      <c r="AT37" s="112">
        <f>SUMIF($7:$7,AT$8,37:37)</f>
        <v>0</v>
      </c>
      <c r="AU37" s="112">
        <f>SUMIF($7:$7,AU$8,37:37)</f>
        <v>0</v>
      </c>
      <c r="AV37" s="112">
        <f>SUMIF($7:$7,AV$8,37:37)</f>
        <v>0</v>
      </c>
      <c r="AW37" s="112">
        <f>SUMIF($7:$7,AW$8,37:37)</f>
        <v>0</v>
      </c>
      <c r="AX37" s="112">
        <f>SUMIF($7:$7,AX$8,37:37)</f>
        <v>0</v>
      </c>
      <c r="AY37" s="112">
        <f>SUMIF($7:$7,AY$8,37:37)</f>
        <v>0</v>
      </c>
      <c r="AZ37" s="112">
        <f>SUMIF($7:$7,AZ$8,37:37)</f>
        <v>0</v>
      </c>
      <c r="BA37" s="112">
        <f>SUMIF($7:$7,BA$8,37:37)</f>
        <v>32.820434318757599</v>
      </c>
      <c r="BB37" s="112">
        <f>SUMIF($7:$7,BB$8,37:37)</f>
        <v>793.51064938674313</v>
      </c>
    </row>
    <row r="38" spans="1:54" ht="14.45" customHeight="1">
      <c r="B38" s="93" t="s">
        <v>36</v>
      </c>
      <c r="C38" s="94" t="s">
        <v>9</v>
      </c>
      <c r="D38" s="94"/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  <c r="Q38" s="95">
        <v>0</v>
      </c>
      <c r="R38" s="95">
        <v>0</v>
      </c>
      <c r="S38" s="95">
        <v>0</v>
      </c>
      <c r="T38" s="95">
        <v>0</v>
      </c>
      <c r="U38" s="95">
        <v>0</v>
      </c>
      <c r="V38" s="95">
        <v>0</v>
      </c>
      <c r="W38" s="95">
        <v>0</v>
      </c>
      <c r="X38" s="95">
        <v>0</v>
      </c>
      <c r="Y38" s="95">
        <v>0</v>
      </c>
      <c r="Z38" s="95">
        <v>0</v>
      </c>
      <c r="AA38" s="95">
        <v>0</v>
      </c>
      <c r="AB38" s="95">
        <v>0</v>
      </c>
      <c r="AC38" s="95">
        <v>0</v>
      </c>
      <c r="AD38" s="95">
        <v>0</v>
      </c>
      <c r="AE38" s="95">
        <v>0</v>
      </c>
      <c r="AF38" s="95">
        <v>0</v>
      </c>
      <c r="AG38" s="95">
        <v>0</v>
      </c>
      <c r="AH38" s="95">
        <v>0</v>
      </c>
      <c r="AI38" s="95">
        <v>0</v>
      </c>
      <c r="AJ38" s="95">
        <v>32.820434318757599</v>
      </c>
      <c r="AK38" s="95">
        <v>220.91306396841301</v>
      </c>
      <c r="AL38" s="95">
        <v>220.18968137942662</v>
      </c>
      <c r="AM38" s="95">
        <v>60.389577840000001</v>
      </c>
      <c r="AN38" s="95">
        <v>51.146066765</v>
      </c>
      <c r="AO38" s="95">
        <v>46.984000000000002</v>
      </c>
      <c r="AP38" s="95">
        <v>65.014852739999995</v>
      </c>
      <c r="AQ38" s="95">
        <v>66.373406693903405</v>
      </c>
      <c r="AR38" s="138">
        <v>62.5</v>
      </c>
      <c r="AS38" s="86"/>
      <c r="AT38" s="95">
        <f>SUMIF($7:$7,AT$8,38:38)</f>
        <v>0</v>
      </c>
      <c r="AU38" s="95">
        <f>SUMIF($7:$7,AU$8,38:38)</f>
        <v>0</v>
      </c>
      <c r="AV38" s="95">
        <f>SUMIF($7:$7,AV$8,38:38)</f>
        <v>0</v>
      </c>
      <c r="AW38" s="95">
        <f>SUMIF($7:$7,AW$8,38:38)</f>
        <v>0</v>
      </c>
      <c r="AX38" s="95">
        <f>SUMIF($7:$7,AX$8,38:38)</f>
        <v>0</v>
      </c>
      <c r="AY38" s="95">
        <f>SUMIF($7:$7,AY$8,38:38)</f>
        <v>0</v>
      </c>
      <c r="AZ38" s="95">
        <f>SUMIF($7:$7,AZ$8,38:38)</f>
        <v>0</v>
      </c>
      <c r="BA38" s="95">
        <f>SUMIF($7:$7,BA$8,38:38)</f>
        <v>32.820434318757599</v>
      </c>
      <c r="BB38" s="95">
        <f>SUMIF($7:$7,BB$8,38:38)</f>
        <v>793.51064938674313</v>
      </c>
    </row>
    <row r="39" spans="1:54" ht="14.45" customHeight="1"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</row>
    <row r="40" spans="1:54" s="99" customFormat="1" ht="14.45" customHeight="1">
      <c r="A40" s="98"/>
      <c r="B40" s="101" t="s">
        <v>37</v>
      </c>
      <c r="C40" s="102"/>
      <c r="D40" s="102"/>
      <c r="E40" s="103">
        <f t="shared" ref="E40:AJ40" si="40">SUM(E9,E36)</f>
        <v>158.08389066054005</v>
      </c>
      <c r="F40" s="103">
        <f t="shared" si="40"/>
        <v>126.170754177525</v>
      </c>
      <c r="G40" s="103">
        <f t="shared" si="40"/>
        <v>160.71569167542074</v>
      </c>
      <c r="H40" s="103">
        <f t="shared" si="40"/>
        <v>199.8839014306609</v>
      </c>
      <c r="I40" s="103">
        <f t="shared" si="40"/>
        <v>149.65486708184696</v>
      </c>
      <c r="J40" s="103">
        <f t="shared" si="40"/>
        <v>183.537031652</v>
      </c>
      <c r="K40" s="103">
        <f t="shared" si="40"/>
        <v>248.31757268099997</v>
      </c>
      <c r="L40" s="103">
        <f t="shared" si="40"/>
        <v>748.12455484327108</v>
      </c>
      <c r="M40" s="103">
        <f t="shared" si="40"/>
        <v>442.6993007789614</v>
      </c>
      <c r="N40" s="103">
        <f t="shared" si="40"/>
        <v>322.02260940537178</v>
      </c>
      <c r="O40" s="103">
        <f t="shared" si="40"/>
        <v>639.86953781707894</v>
      </c>
      <c r="P40" s="103">
        <f t="shared" si="40"/>
        <v>698.88906921133105</v>
      </c>
      <c r="Q40" s="103">
        <f t="shared" si="40"/>
        <v>519.86374973245177</v>
      </c>
      <c r="R40" s="103">
        <f t="shared" si="40"/>
        <v>641.87588504078303</v>
      </c>
      <c r="S40" s="103">
        <f t="shared" si="40"/>
        <v>1313.2281135351539</v>
      </c>
      <c r="T40" s="103">
        <f t="shared" si="40"/>
        <v>1364.812955400904</v>
      </c>
      <c r="U40" s="103">
        <f t="shared" si="40"/>
        <v>634.8834067824514</v>
      </c>
      <c r="V40" s="103">
        <f t="shared" si="40"/>
        <v>780.72509664150027</v>
      </c>
      <c r="W40" s="103">
        <f t="shared" si="40"/>
        <v>1359.8219571900004</v>
      </c>
      <c r="X40" s="103">
        <f t="shared" si="40"/>
        <v>1694.1234131992546</v>
      </c>
      <c r="Y40" s="103">
        <f t="shared" si="40"/>
        <v>1547.0547042224998</v>
      </c>
      <c r="Z40" s="103">
        <f t="shared" si="40"/>
        <v>1501.8490602675001</v>
      </c>
      <c r="AA40" s="103">
        <f t="shared" si="40"/>
        <v>1978.3281197177998</v>
      </c>
      <c r="AB40" s="103">
        <f t="shared" si="40"/>
        <v>2022.2739886544996</v>
      </c>
      <c r="AC40" s="103">
        <f t="shared" si="40"/>
        <v>1523.8442755102885</v>
      </c>
      <c r="AD40" s="103">
        <f t="shared" si="40"/>
        <v>1266.5929436338863</v>
      </c>
      <c r="AE40" s="103">
        <f t="shared" si="40"/>
        <v>1946.9910554951143</v>
      </c>
      <c r="AF40" s="103">
        <f t="shared" si="40"/>
        <v>2067.8882848667281</v>
      </c>
      <c r="AG40" s="103">
        <f t="shared" si="40"/>
        <v>1803.1955226084876</v>
      </c>
      <c r="AH40" s="103">
        <f t="shared" si="40"/>
        <v>1659.7774753163778</v>
      </c>
      <c r="AI40" s="103">
        <f t="shared" si="40"/>
        <v>2546.9848717645</v>
      </c>
      <c r="AJ40" s="103">
        <f t="shared" si="40"/>
        <v>2658.3986072642565</v>
      </c>
      <c r="AK40" s="103">
        <f t="shared" ref="AK40:AQ40" si="41">SUM(AK9,AK36)</f>
        <v>1950.9234194264127</v>
      </c>
      <c r="AL40" s="103">
        <f t="shared" si="41"/>
        <v>2315.0237759115103</v>
      </c>
      <c r="AM40" s="103">
        <f t="shared" si="41"/>
        <v>912.52447921977705</v>
      </c>
      <c r="AN40" s="103">
        <f t="shared" si="41"/>
        <v>1042.0172383879999</v>
      </c>
      <c r="AO40" s="103">
        <f t="shared" si="41"/>
        <v>1052.2679999999998</v>
      </c>
      <c r="AP40" s="103">
        <f t="shared" si="41"/>
        <v>1010.3970947459999</v>
      </c>
      <c r="AQ40" s="103">
        <f t="shared" si="41"/>
        <v>960.66745975431331</v>
      </c>
      <c r="AR40" s="103">
        <f>SUM(AR9,AR36)</f>
        <v>942.30000000000007</v>
      </c>
      <c r="AS40" s="107"/>
      <c r="AT40" s="103">
        <f>SUMIF($7:$7,AT$8,40:40)</f>
        <v>644.85423794414669</v>
      </c>
      <c r="AU40" s="103">
        <f>SUMIF($7:$7,AU$8,40:40)</f>
        <v>1329.634026258118</v>
      </c>
      <c r="AV40" s="103">
        <f>SUMIF($7:$7,AV$8,40:40)</f>
        <v>2103.4805172127431</v>
      </c>
      <c r="AW40" s="103">
        <f>SUMIF($7:$7,AW$8,40:40)</f>
        <v>3839.7807037092925</v>
      </c>
      <c r="AX40" s="103">
        <f>SUMIF($7:$7,AX$8,40:40)</f>
        <v>4469.5538738132072</v>
      </c>
      <c r="AY40" s="103">
        <f>SUMIF($7:$7,AY$8,40:40)</f>
        <v>7049.5058728622998</v>
      </c>
      <c r="AZ40" s="103">
        <f>SUMIF($7:$7,AZ$8,40:40)</f>
        <v>6805.3165595060173</v>
      </c>
      <c r="BA40" s="103">
        <f>SUMIF($7:$7,BA$8,40:40)</f>
        <v>8668.3564769536224</v>
      </c>
      <c r="BB40" s="103">
        <f>SUMIF($7:$7,BB$8,40:40)</f>
        <v>10186.121467446013</v>
      </c>
    </row>
    <row r="42" spans="1:54" ht="14.45" customHeight="1">
      <c r="B42" s="84" t="s">
        <v>38</v>
      </c>
    </row>
    <row r="43" spans="1:54" ht="14.45" customHeight="1">
      <c r="B43" s="84" t="s">
        <v>39</v>
      </c>
    </row>
    <row r="44" spans="1:54" ht="14.45" customHeight="1">
      <c r="B44" s="84" t="s">
        <v>40</v>
      </c>
      <c r="S44" s="97"/>
    </row>
  </sheetData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CAABE-F52C-4107-A653-1343CEBC9979}">
  <dimension ref="A7:S90"/>
  <sheetViews>
    <sheetView showGridLines="0" zoomScaleNormal="100" zoomScaleSheetLayoutView="90" workbookViewId="0"/>
  </sheetViews>
  <sheetFormatPr defaultColWidth="9.140625" defaultRowHeight="17.25" customHeight="1"/>
  <cols>
    <col min="1" max="1" width="5" style="21" customWidth="1"/>
    <col min="2" max="2" width="24.42578125" style="21" customWidth="1"/>
    <col min="3" max="3" width="34" style="21" customWidth="1"/>
    <col min="4" max="16" width="13.85546875" style="21" customWidth="1"/>
    <col min="17" max="17" width="10.28515625" style="21" bestFit="1" customWidth="1"/>
    <col min="18" max="16384" width="9.140625" style="21"/>
  </cols>
  <sheetData>
    <row r="7" spans="2:3" ht="17.25" customHeight="1">
      <c r="B7" s="47" t="s">
        <v>41</v>
      </c>
      <c r="C7" s="22"/>
    </row>
    <row r="8" spans="2:3" ht="17.25" customHeight="1">
      <c r="B8" s="23"/>
    </row>
    <row r="9" spans="2:3" ht="17.25" customHeight="1">
      <c r="B9" s="46" t="s">
        <v>42</v>
      </c>
      <c r="C9" s="24"/>
    </row>
    <row r="10" spans="2:3" ht="17.25" customHeight="1">
      <c r="B10" s="56" t="s">
        <v>166</v>
      </c>
      <c r="C10" s="24"/>
    </row>
    <row r="11" spans="2:3" ht="17.25" customHeight="1">
      <c r="B11" s="57" t="s">
        <v>167</v>
      </c>
      <c r="C11" s="24"/>
    </row>
    <row r="12" spans="2:3" ht="17.25" customHeight="1">
      <c r="B12" s="57" t="s">
        <v>168</v>
      </c>
      <c r="C12" s="24"/>
    </row>
    <row r="13" spans="2:3" ht="17.25" customHeight="1">
      <c r="B13" s="57" t="s">
        <v>169</v>
      </c>
      <c r="C13" s="24"/>
    </row>
    <row r="14" spans="2:3" ht="17.25" customHeight="1">
      <c r="B14" s="56" t="s">
        <v>170</v>
      </c>
      <c r="C14" s="24"/>
    </row>
    <row r="15" spans="2:3" ht="17.25" customHeight="1">
      <c r="B15" s="50" t="s">
        <v>144</v>
      </c>
      <c r="C15" s="24"/>
    </row>
    <row r="16" spans="2:3" ht="17.25" customHeight="1">
      <c r="B16" s="25"/>
      <c r="C16" s="24"/>
    </row>
    <row r="17" spans="2:19" ht="17.25" customHeight="1">
      <c r="B17" s="46" t="s">
        <v>171</v>
      </c>
      <c r="C17" s="24"/>
      <c r="N17" s="26"/>
    </row>
    <row r="18" spans="2:19" ht="17.25" customHeight="1">
      <c r="J18" s="23"/>
      <c r="N18" s="27"/>
    </row>
    <row r="19" spans="2:19" ht="17.25" customHeight="1">
      <c r="B19" s="3" t="s">
        <v>50</v>
      </c>
      <c r="C19" s="2" t="s">
        <v>51</v>
      </c>
      <c r="D19" s="2" t="s">
        <v>52</v>
      </c>
      <c r="E19" s="2" t="s">
        <v>53</v>
      </c>
      <c r="F19" s="2" t="s">
        <v>54</v>
      </c>
      <c r="G19" s="2" t="s">
        <v>55</v>
      </c>
      <c r="H19" s="2" t="s">
        <v>56</v>
      </c>
      <c r="I19" s="2" t="s">
        <v>172</v>
      </c>
      <c r="J19" s="2" t="s">
        <v>58</v>
      </c>
      <c r="K19" s="2" t="s">
        <v>59</v>
      </c>
      <c r="L19" s="2" t="s">
        <v>60</v>
      </c>
      <c r="M19" s="2" t="s">
        <v>61</v>
      </c>
      <c r="N19" s="2" t="s">
        <v>62</v>
      </c>
      <c r="O19" s="2" t="s">
        <v>112</v>
      </c>
      <c r="P19" s="2" t="s">
        <v>64</v>
      </c>
    </row>
    <row r="20" spans="2:19" ht="20.100000000000001">
      <c r="B20" s="4" t="s">
        <v>6</v>
      </c>
      <c r="C20" s="5" t="s">
        <v>65</v>
      </c>
      <c r="D20" s="6">
        <v>229.32729870999998</v>
      </c>
      <c r="E20" s="6">
        <v>140.37746283300004</v>
      </c>
      <c r="F20" s="6">
        <v>76.134617429999992</v>
      </c>
      <c r="G20" s="6">
        <v>57.024225210000004</v>
      </c>
      <c r="H20" s="6">
        <v>93.546439140226028</v>
      </c>
      <c r="I20" s="6">
        <v>112.64996492</v>
      </c>
      <c r="J20" s="6"/>
      <c r="K20" s="6"/>
      <c r="L20" s="6"/>
      <c r="M20" s="6"/>
      <c r="N20" s="6"/>
      <c r="O20" s="6"/>
      <c r="P20" s="7">
        <f t="shared" ref="P20:P23" si="0">SUM(D20:O20)</f>
        <v>709.06000824322609</v>
      </c>
      <c r="S20" s="28"/>
    </row>
    <row r="21" spans="2:19" ht="39.950000000000003">
      <c r="B21" s="4" t="s">
        <v>66</v>
      </c>
      <c r="C21" s="5" t="s">
        <v>67</v>
      </c>
      <c r="D21" s="6">
        <v>126.40450453500002</v>
      </c>
      <c r="E21" s="6">
        <v>255.80240498350003</v>
      </c>
      <c r="F21" s="6">
        <v>270.01647460300006</v>
      </c>
      <c r="G21" s="6">
        <v>342.40554722200011</v>
      </c>
      <c r="H21" s="6">
        <v>470.74449432545293</v>
      </c>
      <c r="I21" s="6">
        <v>470.08328823500005</v>
      </c>
      <c r="J21" s="6"/>
      <c r="K21" s="6"/>
      <c r="L21" s="6"/>
      <c r="M21" s="6"/>
      <c r="N21" s="6"/>
      <c r="O21" s="6"/>
      <c r="P21" s="7">
        <f t="shared" si="0"/>
        <v>1935.4567139039532</v>
      </c>
      <c r="S21" s="28"/>
    </row>
    <row r="22" spans="2:19" ht="39.950000000000003">
      <c r="B22" s="4" t="s">
        <v>68</v>
      </c>
      <c r="C22" s="5" t="s">
        <v>69</v>
      </c>
      <c r="D22" s="6">
        <v>80.926562642000007</v>
      </c>
      <c r="E22" s="6">
        <v>78.932841991499998</v>
      </c>
      <c r="F22" s="6">
        <v>83.835327433000003</v>
      </c>
      <c r="G22" s="6">
        <v>38.439308048999997</v>
      </c>
      <c r="H22" s="6">
        <v>25.988871957000001</v>
      </c>
      <c r="I22" s="6">
        <v>22.616256534000001</v>
      </c>
      <c r="J22" s="6"/>
      <c r="K22" s="6"/>
      <c r="L22" s="6"/>
      <c r="M22" s="6"/>
      <c r="N22" s="6"/>
      <c r="O22" s="6"/>
      <c r="P22" s="7">
        <f t="shared" si="0"/>
        <v>330.73916860650002</v>
      </c>
      <c r="S22" s="28"/>
    </row>
    <row r="23" spans="2:19" ht="39.950000000000003">
      <c r="B23" s="4" t="s">
        <v>32</v>
      </c>
      <c r="C23" s="5" t="s">
        <v>70</v>
      </c>
      <c r="D23" s="6">
        <v>150.66072438399999</v>
      </c>
      <c r="E23" s="6">
        <v>131.981460688</v>
      </c>
      <c r="F23" s="6">
        <v>105.61067522499998</v>
      </c>
      <c r="G23" s="6">
        <v>167.70195685599998</v>
      </c>
      <c r="H23" s="6">
        <v>145.68284901640504</v>
      </c>
      <c r="I23" s="6">
        <v>147.95089306700001</v>
      </c>
      <c r="J23" s="6"/>
      <c r="K23" s="6"/>
      <c r="L23" s="6"/>
      <c r="M23" s="6"/>
      <c r="N23" s="6"/>
      <c r="O23" s="6"/>
      <c r="P23" s="7">
        <f t="shared" si="0"/>
        <v>849.58855923640499</v>
      </c>
      <c r="S23" s="28"/>
    </row>
    <row r="24" spans="2:19" ht="20.100000000000001">
      <c r="B24" s="4" t="s">
        <v>35</v>
      </c>
      <c r="C24" s="5" t="s">
        <v>36</v>
      </c>
      <c r="D24" s="6">
        <v>55.141744113807299</v>
      </c>
      <c r="E24" s="6">
        <v>85.877775877796296</v>
      </c>
      <c r="F24" s="6">
        <v>79.893543976809411</v>
      </c>
      <c r="G24" s="6">
        <v>79.771632219816496</v>
      </c>
      <c r="H24" s="6">
        <v>71.855554568805999</v>
      </c>
      <c r="I24" s="6">
        <v>68.562494590804093</v>
      </c>
      <c r="J24" s="6"/>
      <c r="K24" s="6"/>
      <c r="L24" s="6"/>
      <c r="M24" s="6"/>
      <c r="N24" s="6"/>
      <c r="O24" s="6"/>
      <c r="P24" s="7">
        <f>SUM(D24:O24)</f>
        <v>441.10274534783957</v>
      </c>
      <c r="S24" s="28"/>
    </row>
    <row r="25" spans="2:19" ht="17.25" customHeight="1">
      <c r="B25" s="8" t="s">
        <v>64</v>
      </c>
      <c r="C25" s="8"/>
      <c r="D25" s="9">
        <f t="shared" ref="D25:M25" si="1">SUM(D20:D24)</f>
        <v>642.4608343848073</v>
      </c>
      <c r="E25" s="9">
        <f t="shared" si="1"/>
        <v>692.9719463737963</v>
      </c>
      <c r="F25" s="9">
        <f t="shared" si="1"/>
        <v>615.49063866780943</v>
      </c>
      <c r="G25" s="9">
        <f t="shared" si="1"/>
        <v>685.34266955681653</v>
      </c>
      <c r="H25" s="9">
        <f t="shared" si="1"/>
        <v>807.81820900789012</v>
      </c>
      <c r="I25" s="9">
        <f t="shared" si="1"/>
        <v>821.86289734680429</v>
      </c>
      <c r="J25" s="9">
        <f t="shared" si="1"/>
        <v>0</v>
      </c>
      <c r="K25" s="9">
        <f t="shared" si="1"/>
        <v>0</v>
      </c>
      <c r="L25" s="9">
        <f t="shared" si="1"/>
        <v>0</v>
      </c>
      <c r="M25" s="9">
        <f t="shared" si="1"/>
        <v>0</v>
      </c>
      <c r="N25" s="10">
        <f>SUM(N20:N24)</f>
        <v>0</v>
      </c>
      <c r="O25" s="10">
        <f>SUM(O20:O24)</f>
        <v>0</v>
      </c>
      <c r="P25" s="9">
        <f>SUM(D25:O25)</f>
        <v>4265.9471953379234</v>
      </c>
    </row>
    <row r="26" spans="2:19" s="30" customFormat="1" ht="17.25" customHeight="1">
      <c r="B26" s="1" t="s">
        <v>173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9"/>
    </row>
    <row r="28" spans="2:19" ht="17.25" customHeight="1">
      <c r="B28" s="46" t="s">
        <v>72</v>
      </c>
      <c r="C28" s="24"/>
      <c r="L28" s="31"/>
      <c r="M28" s="32"/>
      <c r="N28" s="32"/>
      <c r="P28" s="31"/>
    </row>
    <row r="29" spans="2:19" ht="17.25" customHeight="1">
      <c r="B29" s="46"/>
      <c r="C29" s="24"/>
      <c r="J29" s="72" t="s">
        <v>148</v>
      </c>
      <c r="K29" s="73"/>
      <c r="L29" s="74"/>
      <c r="M29" s="74"/>
      <c r="N29" s="74"/>
      <c r="O29" s="74"/>
      <c r="P29" s="75"/>
    </row>
    <row r="30" spans="2:19" ht="17.25" customHeight="1">
      <c r="M30" s="32"/>
      <c r="N30" s="32"/>
    </row>
    <row r="31" spans="2:19" ht="20.100000000000001">
      <c r="B31" s="3" t="s">
        <v>50</v>
      </c>
      <c r="C31" s="2" t="s">
        <v>51</v>
      </c>
      <c r="D31" s="2" t="s">
        <v>74</v>
      </c>
      <c r="E31" s="12" t="s">
        <v>75</v>
      </c>
      <c r="F31" s="2" t="s">
        <v>76</v>
      </c>
      <c r="G31" s="2" t="s">
        <v>77</v>
      </c>
      <c r="H31" s="2" t="s">
        <v>64</v>
      </c>
      <c r="J31" s="65" t="s">
        <v>50</v>
      </c>
      <c r="K31" s="70"/>
      <c r="L31" s="63" t="s">
        <v>150</v>
      </c>
      <c r="M31" s="63" t="s">
        <v>151</v>
      </c>
      <c r="N31" s="63" t="s">
        <v>136</v>
      </c>
      <c r="O31" s="63" t="s">
        <v>87</v>
      </c>
      <c r="P31" s="64" t="s">
        <v>64</v>
      </c>
    </row>
    <row r="32" spans="2:19" ht="20.100000000000001">
      <c r="B32" s="4" t="s">
        <v>6</v>
      </c>
      <c r="C32" s="5" t="s">
        <v>65</v>
      </c>
      <c r="D32" s="6">
        <f>SUM(D20:F20)</f>
        <v>445.83937897300001</v>
      </c>
      <c r="E32" s="6">
        <f>SUM(G20:I20)</f>
        <v>263.22062927022603</v>
      </c>
      <c r="F32" s="6">
        <f>SUM(J20:L20)</f>
        <v>0</v>
      </c>
      <c r="G32" s="6">
        <f>SUM(M20:O20)</f>
        <v>0</v>
      </c>
      <c r="H32" s="7">
        <f>SUM(D32:G32)</f>
        <v>709.06000824322609</v>
      </c>
      <c r="J32" s="67" t="s">
        <v>6</v>
      </c>
      <c r="K32" s="66"/>
      <c r="L32" s="77">
        <v>0.17371183274366597</v>
      </c>
      <c r="M32" s="77">
        <v>0.12535910851878257</v>
      </c>
      <c r="N32" s="77">
        <v>0.32502090313052878</v>
      </c>
      <c r="O32" s="77">
        <v>0.37590815560702279</v>
      </c>
      <c r="P32" s="76">
        <f>SUM(L32:O32)</f>
        <v>1</v>
      </c>
    </row>
    <row r="33" spans="2:16" ht="39.950000000000003">
      <c r="B33" s="4" t="s">
        <v>66</v>
      </c>
      <c r="C33" s="5" t="s">
        <v>67</v>
      </c>
      <c r="D33" s="6">
        <f>SUM(D21:F21)</f>
        <v>652.22338412150009</v>
      </c>
      <c r="E33" s="6">
        <f>SUM(G21:I21)</f>
        <v>1283.233329782453</v>
      </c>
      <c r="F33" s="6">
        <f>SUM(J21:L21)</f>
        <v>0</v>
      </c>
      <c r="G33" s="6">
        <f>SUM(M21:O21)</f>
        <v>0</v>
      </c>
      <c r="H33" s="7">
        <f t="shared" ref="H33:H36" si="2">SUM(D33:G33)</f>
        <v>1935.4567139039532</v>
      </c>
      <c r="J33" s="68" t="s">
        <v>15</v>
      </c>
      <c r="K33" s="66"/>
      <c r="L33" s="78">
        <v>0.19725674371695032</v>
      </c>
      <c r="M33" s="78">
        <v>0.23682498044328629</v>
      </c>
      <c r="N33" s="78">
        <v>0.29401350420029271</v>
      </c>
      <c r="O33" s="78">
        <v>0.2719047716394708</v>
      </c>
      <c r="P33" s="76">
        <f t="shared" ref="P33:P35" si="3">SUM(L33:O33)</f>
        <v>1</v>
      </c>
    </row>
    <row r="34" spans="2:16" ht="39.950000000000003">
      <c r="B34" s="4" t="s">
        <v>68</v>
      </c>
      <c r="C34" s="5" t="s">
        <v>69</v>
      </c>
      <c r="D34" s="6">
        <f>SUM(D22:F22)</f>
        <v>243.69473206649999</v>
      </c>
      <c r="E34" s="6">
        <f>SUM(G22:I22)</f>
        <v>87.044436539999992</v>
      </c>
      <c r="F34" s="6">
        <f>SUM(J22:L22)</f>
        <v>0</v>
      </c>
      <c r="G34" s="6">
        <f>SUM(M22:O22)</f>
        <v>0</v>
      </c>
      <c r="H34" s="7">
        <f t="shared" si="2"/>
        <v>330.73916860650002</v>
      </c>
      <c r="J34" s="68" t="s">
        <v>24</v>
      </c>
      <c r="K34" s="66"/>
      <c r="L34" s="78">
        <v>0.3326664324339883</v>
      </c>
      <c r="M34" s="78">
        <v>0.21275691627695084</v>
      </c>
      <c r="N34" s="78">
        <v>0.21348882202272532</v>
      </c>
      <c r="O34" s="78">
        <v>0.24108782926633546</v>
      </c>
      <c r="P34" s="76">
        <f t="shared" si="3"/>
        <v>0.99999999999999989</v>
      </c>
    </row>
    <row r="35" spans="2:16" ht="39.950000000000003">
      <c r="B35" s="4" t="s">
        <v>32</v>
      </c>
      <c r="C35" s="5" t="s">
        <v>70</v>
      </c>
      <c r="D35" s="6">
        <f>SUM(D23:F23)</f>
        <v>388.25286029699993</v>
      </c>
      <c r="E35" s="6">
        <f>SUM(G23:I23)</f>
        <v>461.33569893940501</v>
      </c>
      <c r="F35" s="6">
        <f>SUM(J23:L23)</f>
        <v>0</v>
      </c>
      <c r="G35" s="6">
        <f>SUM(M23:O23)</f>
        <v>0</v>
      </c>
      <c r="H35" s="7">
        <f t="shared" si="2"/>
        <v>849.58855923640499</v>
      </c>
      <c r="J35" s="68" t="s">
        <v>32</v>
      </c>
      <c r="K35" s="66"/>
      <c r="L35" s="78">
        <v>0.22536923220147864</v>
      </c>
      <c r="M35" s="78">
        <v>0.18079930107106329</v>
      </c>
      <c r="N35" s="78">
        <v>0.29277373241018106</v>
      </c>
      <c r="O35" s="78">
        <v>0.30105773431727706</v>
      </c>
      <c r="P35" s="76">
        <f t="shared" si="3"/>
        <v>1</v>
      </c>
    </row>
    <row r="36" spans="2:16" ht="39.950000000000003">
      <c r="B36" s="4" t="s">
        <v>35</v>
      </c>
      <c r="C36" s="5" t="s">
        <v>36</v>
      </c>
      <c r="D36" s="6">
        <f>SUM(D24:F24)</f>
        <v>220.91306396841301</v>
      </c>
      <c r="E36" s="6">
        <f>SUM(G24:I24)</f>
        <v>220.18968137942659</v>
      </c>
      <c r="F36" s="6">
        <f>SUM(J24:L24)</f>
        <v>0</v>
      </c>
      <c r="G36" s="6">
        <f>SUM(M24:O24)</f>
        <v>0</v>
      </c>
      <c r="H36" s="7">
        <f t="shared" si="2"/>
        <v>441.10274534783957</v>
      </c>
      <c r="J36" s="68" t="s">
        <v>35</v>
      </c>
      <c r="K36" s="66"/>
      <c r="L36" s="79" t="s">
        <v>152</v>
      </c>
      <c r="M36" s="79" t="s">
        <v>152</v>
      </c>
      <c r="N36" s="79" t="s">
        <v>152</v>
      </c>
      <c r="O36" s="79" t="s">
        <v>152</v>
      </c>
      <c r="P36" s="7" t="s">
        <v>152</v>
      </c>
    </row>
    <row r="37" spans="2:16" ht="17.25" customHeight="1">
      <c r="B37" s="8" t="s">
        <v>64</v>
      </c>
      <c r="C37" s="8"/>
      <c r="D37" s="9">
        <f>SUM(D32:D36)</f>
        <v>1950.9234194264129</v>
      </c>
      <c r="E37" s="9">
        <f t="shared" ref="E37:H37" si="4">SUM(E32:E36)</f>
        <v>2315.0237759115107</v>
      </c>
      <c r="F37" s="9">
        <f t="shared" si="4"/>
        <v>0</v>
      </c>
      <c r="G37" s="9">
        <f t="shared" si="4"/>
        <v>0</v>
      </c>
      <c r="H37" s="9">
        <f t="shared" si="4"/>
        <v>4265.9471953379234</v>
      </c>
      <c r="J37" s="69" t="s">
        <v>153</v>
      </c>
      <c r="K37" s="71"/>
      <c r="L37" s="14">
        <v>0.20881107017628733</v>
      </c>
      <c r="M37" s="14">
        <v>0.19220317848502064</v>
      </c>
      <c r="N37" s="14">
        <v>0.29494230111363967</v>
      </c>
      <c r="O37" s="14">
        <v>0.3040434502250523</v>
      </c>
      <c r="P37" s="14">
        <f>SUM(L37:O37)</f>
        <v>0.99999999999999989</v>
      </c>
    </row>
    <row r="38" spans="2:16" ht="17.25" customHeight="1">
      <c r="B38" s="1" t="s">
        <v>83</v>
      </c>
      <c r="C38" s="15"/>
      <c r="D38" s="16"/>
      <c r="E38" s="16"/>
      <c r="F38" s="16"/>
      <c r="G38" s="16"/>
      <c r="H38" s="16"/>
      <c r="J38" s="80"/>
      <c r="K38" s="66"/>
      <c r="L38" s="17"/>
      <c r="M38" s="17"/>
      <c r="N38" s="17"/>
      <c r="O38" s="17"/>
      <c r="P38" s="17"/>
    </row>
    <row r="39" spans="2:16" ht="17.25" customHeight="1">
      <c r="D39" s="52"/>
      <c r="E39" s="52"/>
      <c r="F39" s="52"/>
      <c r="G39" s="52"/>
      <c r="I39" s="31"/>
      <c r="O39" s="53"/>
    </row>
    <row r="40" spans="2:16" ht="17.25" customHeight="1">
      <c r="B40" s="46" t="s">
        <v>85</v>
      </c>
      <c r="C40" s="24"/>
      <c r="L40" s="31"/>
      <c r="M40" s="32"/>
      <c r="N40" s="32"/>
      <c r="O40" s="53"/>
    </row>
    <row r="41" spans="2:16" ht="17.25" customHeight="1">
      <c r="M41" s="32"/>
      <c r="N41" s="32"/>
      <c r="O41" s="53"/>
    </row>
    <row r="42" spans="2:16" ht="39.950000000000003" customHeight="1">
      <c r="B42" s="3" t="s">
        <v>50</v>
      </c>
      <c r="C42" s="2" t="s">
        <v>51</v>
      </c>
      <c r="D42" s="12">
        <v>45444</v>
      </c>
      <c r="E42" s="12">
        <v>45078</v>
      </c>
      <c r="F42" s="2" t="s">
        <v>86</v>
      </c>
      <c r="G42" s="2" t="s">
        <v>75</v>
      </c>
      <c r="H42" s="2" t="s">
        <v>151</v>
      </c>
      <c r="I42" s="2" t="s">
        <v>86</v>
      </c>
      <c r="J42" s="2" t="s">
        <v>115</v>
      </c>
      <c r="K42" s="2" t="s">
        <v>116</v>
      </c>
      <c r="L42" s="2" t="s">
        <v>86</v>
      </c>
    </row>
    <row r="43" spans="2:16" ht="20.100000000000001">
      <c r="B43" s="4" t="s">
        <v>6</v>
      </c>
      <c r="C43" s="5" t="s">
        <v>65</v>
      </c>
      <c r="D43" s="6">
        <f>I20</f>
        <v>112.64996492</v>
      </c>
      <c r="E43" s="6">
        <f>'Produção de Energia - Jun. 2023'!I12</f>
        <v>119.21602959799999</v>
      </c>
      <c r="F43" s="13">
        <f t="shared" ref="F43:F46" si="5">IFERROR(D43/E43-1,"n.a.")</f>
        <v>-5.5077028652446791E-2</v>
      </c>
      <c r="G43" s="6">
        <f>E32</f>
        <v>263.22062927022603</v>
      </c>
      <c r="H43" s="6">
        <f>'Produção de Energia - Jun. 2023'!E22</f>
        <v>306.18734744399995</v>
      </c>
      <c r="I43" s="13">
        <f t="shared" ref="I43:I46" si="6">IFERROR(G43/H43-1,"n.a.")</f>
        <v>-0.14032819622513082</v>
      </c>
      <c r="J43" s="6">
        <f>P20</f>
        <v>709.06000824322609</v>
      </c>
      <c r="K43" s="6">
        <f>'Produção de Energia - Jun. 2023'!P12</f>
        <v>730.47534626499987</v>
      </c>
      <c r="L43" s="13">
        <f t="shared" ref="L43:L46" si="7">IFERROR(J43/K43-1,"n.a.")</f>
        <v>-2.9316989452515707E-2</v>
      </c>
    </row>
    <row r="44" spans="2:16" ht="39.950000000000003">
      <c r="B44" s="4" t="s">
        <v>66</v>
      </c>
      <c r="C44" s="5" t="s">
        <v>67</v>
      </c>
      <c r="D44" s="6">
        <f t="shared" ref="D44:D47" si="8">I21</f>
        <v>470.08328823500005</v>
      </c>
      <c r="E44" s="6">
        <f>'Produção de Energia - Jun. 2023'!I13</f>
        <v>378.85758967800001</v>
      </c>
      <c r="F44" s="13">
        <f t="shared" si="5"/>
        <v>0.24079152969994588</v>
      </c>
      <c r="G44" s="6">
        <f t="shared" ref="G44:G47" si="9">E33</f>
        <v>1283.233329782453</v>
      </c>
      <c r="H44" s="6">
        <f>'Produção de Energia - Jun. 2023'!E23</f>
        <v>878.56428899543494</v>
      </c>
      <c r="I44" s="13">
        <f t="shared" si="6"/>
        <v>0.46060265122968214</v>
      </c>
      <c r="J44" s="6">
        <f t="shared" ref="J44:J47" si="10">P21</f>
        <v>1935.4567139039532</v>
      </c>
      <c r="K44" s="6">
        <f>'Produção de Energia - Jun. 2023'!P13</f>
        <v>1610.2927693414351</v>
      </c>
      <c r="L44" s="13">
        <f t="shared" si="7"/>
        <v>0.2019284634156937</v>
      </c>
    </row>
    <row r="45" spans="2:16" ht="39.950000000000003">
      <c r="B45" s="4" t="s">
        <v>24</v>
      </c>
      <c r="C45" s="5" t="s">
        <v>69</v>
      </c>
      <c r="D45" s="6">
        <f t="shared" si="8"/>
        <v>22.616256534000001</v>
      </c>
      <c r="E45" s="6">
        <f>'Produção de Energia - Jun. 2023'!I14</f>
        <v>52.495989174999899</v>
      </c>
      <c r="F45" s="13">
        <f t="shared" si="5"/>
        <v>-0.56918124814056248</v>
      </c>
      <c r="G45" s="6">
        <f t="shared" si="9"/>
        <v>87.044436539999992</v>
      </c>
      <c r="H45" s="6">
        <f>'Produção de Energia - Jun. 2023'!E24</f>
        <v>173.4460804044999</v>
      </c>
      <c r="I45" s="13">
        <f t="shared" si="6"/>
        <v>-0.49814699567150489</v>
      </c>
      <c r="J45" s="6">
        <f t="shared" si="10"/>
        <v>330.73916860650002</v>
      </c>
      <c r="K45" s="6">
        <f>'Produção de Energia - Jun. 2023'!P14</f>
        <v>444.64614194663432</v>
      </c>
      <c r="L45" s="13">
        <f t="shared" si="7"/>
        <v>-0.25617443309292276</v>
      </c>
    </row>
    <row r="46" spans="2:16" ht="39.950000000000003">
      <c r="B46" s="4" t="s">
        <v>32</v>
      </c>
      <c r="C46" s="5" t="s">
        <v>70</v>
      </c>
      <c r="D46" s="6">
        <f t="shared" si="8"/>
        <v>147.95089306700001</v>
      </c>
      <c r="E46" s="6">
        <f>'Produção de Energia - Jun. 2023'!I15</f>
        <v>86.453877192999997</v>
      </c>
      <c r="F46" s="13">
        <f t="shared" si="5"/>
        <v>0.71132744846959062</v>
      </c>
      <c r="G46" s="6">
        <f t="shared" si="9"/>
        <v>461.33569893940501</v>
      </c>
      <c r="H46" s="6">
        <f>'Produção de Energia - Jun. 2023'!E25</f>
        <v>301.59885521299992</v>
      </c>
      <c r="I46" s="13">
        <f t="shared" si="6"/>
        <v>0.5296334550527162</v>
      </c>
      <c r="J46" s="6">
        <f t="shared" si="10"/>
        <v>849.58855923640499</v>
      </c>
      <c r="K46" s="6">
        <f>'Produção de Energia - Jun. 2023'!P15</f>
        <v>677.54667154599997</v>
      </c>
      <c r="L46" s="13">
        <f t="shared" si="7"/>
        <v>0.25391887365905941</v>
      </c>
    </row>
    <row r="47" spans="2:16" ht="20.100000000000001">
      <c r="B47" s="4" t="s">
        <v>35</v>
      </c>
      <c r="C47" s="5" t="s">
        <v>36</v>
      </c>
      <c r="D47" s="6">
        <f t="shared" si="8"/>
        <v>68.562494590804093</v>
      </c>
      <c r="E47" s="6">
        <v>0</v>
      </c>
      <c r="F47" s="13" t="str">
        <f>IFERROR(D47/E47-1,"n.a.")</f>
        <v>n.a.</v>
      </c>
      <c r="G47" s="6">
        <f t="shared" si="9"/>
        <v>220.18968137942659</v>
      </c>
      <c r="H47" s="6">
        <v>0</v>
      </c>
      <c r="I47" s="13" t="str">
        <f>IFERROR(G47/H47-1,"n.a.")</f>
        <v>n.a.</v>
      </c>
      <c r="J47" s="6">
        <f t="shared" si="10"/>
        <v>441.10274534783957</v>
      </c>
      <c r="K47" s="6">
        <v>0</v>
      </c>
      <c r="L47" s="13" t="str">
        <f>IFERROR(J47/K47-1,"n.a.")</f>
        <v>n.a.</v>
      </c>
    </row>
    <row r="48" spans="2:16" ht="17.25" customHeight="1">
      <c r="B48" s="8" t="s">
        <v>64</v>
      </c>
      <c r="C48" s="8"/>
      <c r="D48" s="9">
        <f>SUM(D43:D47)</f>
        <v>821.86289734680429</v>
      </c>
      <c r="E48" s="9">
        <f>SUM(E43:E47)</f>
        <v>637.02348564399995</v>
      </c>
      <c r="F48" s="14">
        <f>IFERROR(D48/E48-1,"n.a.")</f>
        <v>0.29016106292524002</v>
      </c>
      <c r="G48" s="9">
        <f>SUM(G43:G47)</f>
        <v>2315.0237759115107</v>
      </c>
      <c r="H48" s="9">
        <f>SUM(H43:H47)</f>
        <v>1659.7965720569348</v>
      </c>
      <c r="I48" s="14">
        <f>IFERROR(G48/H48-1,"n.a.")</f>
        <v>0.39476356011663105</v>
      </c>
      <c r="J48" s="9">
        <f>SUM(J43:J47)</f>
        <v>4265.9471953379234</v>
      </c>
      <c r="K48" s="9">
        <f>SUM(K43:K47)</f>
        <v>3462.9609290990693</v>
      </c>
      <c r="L48" s="14">
        <f>IFERROR(J48/K48-1,"n.a.")</f>
        <v>0.23187852322889491</v>
      </c>
    </row>
    <row r="49" spans="1:14" s="35" customFormat="1" ht="20.100000000000001">
      <c r="A49" s="33"/>
      <c r="B49" s="51" t="s">
        <v>89</v>
      </c>
      <c r="C49" s="34"/>
      <c r="D49" s="34"/>
      <c r="E49" s="34"/>
      <c r="F49" s="34"/>
      <c r="G49" s="34"/>
      <c r="H49" s="34"/>
      <c r="I49" s="34"/>
    </row>
    <row r="50" spans="1:14" ht="17.25" customHeight="1">
      <c r="B50" s="15"/>
      <c r="C50" s="15"/>
      <c r="D50" s="16"/>
      <c r="E50" s="16"/>
      <c r="F50" s="16"/>
      <c r="G50" s="16"/>
      <c r="H50" s="16"/>
    </row>
    <row r="51" spans="1:14" ht="17.25" customHeight="1">
      <c r="B51" s="46" t="s">
        <v>90</v>
      </c>
      <c r="C51" s="24"/>
      <c r="L51" s="31"/>
      <c r="M51" s="32"/>
      <c r="N51" s="32"/>
    </row>
    <row r="52" spans="1:14" ht="17.25" customHeight="1">
      <c r="F52" s="55"/>
      <c r="M52" s="32"/>
      <c r="N52" s="32"/>
    </row>
    <row r="53" spans="1:14" ht="39.950000000000003" customHeight="1">
      <c r="B53" s="3" t="s">
        <v>50</v>
      </c>
      <c r="C53" s="2" t="s">
        <v>51</v>
      </c>
      <c r="D53" s="12">
        <f>D42</f>
        <v>45444</v>
      </c>
      <c r="E53" s="12">
        <f t="shared" ref="E53:L53" si="11">E42</f>
        <v>45078</v>
      </c>
      <c r="F53" s="12" t="str">
        <f t="shared" si="11"/>
        <v>Var.</v>
      </c>
      <c r="G53" s="12" t="str">
        <f t="shared" si="11"/>
        <v>2T24</v>
      </c>
      <c r="H53" s="12" t="str">
        <f t="shared" si="11"/>
        <v>2T23</v>
      </c>
      <c r="I53" s="12" t="str">
        <f t="shared" si="11"/>
        <v>Var.</v>
      </c>
      <c r="J53" s="12" t="str">
        <f t="shared" si="11"/>
        <v>2024
YTD</v>
      </c>
      <c r="K53" s="12" t="str">
        <f t="shared" si="11"/>
        <v>2023
YTD</v>
      </c>
      <c r="L53" s="12" t="str">
        <f t="shared" si="11"/>
        <v>Var.</v>
      </c>
    </row>
    <row r="54" spans="1:14" ht="20.100000000000001">
      <c r="B54" s="4" t="s">
        <v>6</v>
      </c>
      <c r="C54" s="5" t="s">
        <v>65</v>
      </c>
      <c r="D54" s="6">
        <v>112.64996492</v>
      </c>
      <c r="E54" s="6">
        <v>119.21602959799999</v>
      </c>
      <c r="F54" s="13">
        <f>IFERROR(D54/E54-1,"n.a.")</f>
        <v>-5.5077028652446791E-2</v>
      </c>
      <c r="G54" s="6">
        <v>263.22062927022597</v>
      </c>
      <c r="H54" s="6">
        <v>306.18734744399995</v>
      </c>
      <c r="I54" s="13">
        <f t="shared" ref="I54:I58" si="12">IFERROR(G54/H54-1,"n.a.")</f>
        <v>-0.14032819622513093</v>
      </c>
      <c r="J54" s="6">
        <v>709.06000824322598</v>
      </c>
      <c r="K54" s="6">
        <v>730.47534626499987</v>
      </c>
      <c r="L54" s="13">
        <f>IFERROR(J54/K54-1,"n.a.")</f>
        <v>-2.9316989452515929E-2</v>
      </c>
    </row>
    <row r="55" spans="1:14" ht="39.950000000000003">
      <c r="B55" s="4" t="s">
        <v>15</v>
      </c>
      <c r="C55" s="5" t="s">
        <v>126</v>
      </c>
      <c r="D55" s="6">
        <v>385.09521662600008</v>
      </c>
      <c r="E55" s="6">
        <v>426.752958154</v>
      </c>
      <c r="F55" s="13">
        <f t="shared" ref="F55:F58" si="13">IFERROR(D55/E55-1,"n.a.")</f>
        <v>-9.7615589375638523E-2</v>
      </c>
      <c r="G55" s="6">
        <v>1018.8674417963592</v>
      </c>
      <c r="H55" s="6">
        <v>1030.8829286709999</v>
      </c>
      <c r="I55" s="13">
        <f t="shared" si="12"/>
        <v>-1.165552997383601E-2</v>
      </c>
      <c r="J55" s="6">
        <v>1436.7371741938593</v>
      </c>
      <c r="K55" s="6">
        <v>1648.3451032260002</v>
      </c>
      <c r="L55" s="13">
        <f t="shared" ref="L55:L58" si="14">IFERROR(J55/K55-1,"n.a.")</f>
        <v>-0.12837598668992312</v>
      </c>
    </row>
    <row r="56" spans="1:14" ht="39.950000000000003">
      <c r="B56" s="4" t="s">
        <v>24</v>
      </c>
      <c r="C56" s="5" t="s">
        <v>92</v>
      </c>
      <c r="D56" s="6">
        <v>22.616256534000001</v>
      </c>
      <c r="E56" s="6">
        <v>25.957220409999902</v>
      </c>
      <c r="F56" s="13">
        <f t="shared" si="13"/>
        <v>-0.12871038667579404</v>
      </c>
      <c r="G56" s="6">
        <v>87.044436539999992</v>
      </c>
      <c r="H56" s="6">
        <v>86.841879701999886</v>
      </c>
      <c r="I56" s="13">
        <f t="shared" si="12"/>
        <v>2.3324787383136592E-3</v>
      </c>
      <c r="J56" s="6">
        <v>330.73916860649996</v>
      </c>
      <c r="K56" s="6">
        <v>358.04194124413431</v>
      </c>
      <c r="L56" s="13">
        <f t="shared" si="14"/>
        <v>-7.625579434286911E-2</v>
      </c>
    </row>
    <row r="57" spans="1:14" ht="39.950000000000003">
      <c r="B57" s="4" t="s">
        <v>32</v>
      </c>
      <c r="C57" s="5" t="s">
        <v>70</v>
      </c>
      <c r="D57" s="6">
        <v>147.95089306700001</v>
      </c>
      <c r="E57" s="6">
        <v>86.453877192999997</v>
      </c>
      <c r="F57" s="13">
        <f t="shared" si="13"/>
        <v>0.71132744846959062</v>
      </c>
      <c r="G57" s="6">
        <v>461.33569893940501</v>
      </c>
      <c r="H57" s="6">
        <v>301.59885521299992</v>
      </c>
      <c r="I57" s="13">
        <f t="shared" si="12"/>
        <v>0.5296334550527162</v>
      </c>
      <c r="J57" s="6">
        <v>849.5885592364051</v>
      </c>
      <c r="K57" s="6">
        <v>677.54667154599997</v>
      </c>
      <c r="L57" s="13">
        <f t="shared" si="14"/>
        <v>0.25391887365905963</v>
      </c>
    </row>
    <row r="58" spans="1:14" ht="17.25" customHeight="1">
      <c r="B58" s="8" t="s">
        <v>64</v>
      </c>
      <c r="C58" s="8"/>
      <c r="D58" s="9">
        <f>SUM(D54:D57)</f>
        <v>668.31233114700012</v>
      </c>
      <c r="E58" s="9">
        <f>SUM(E54:E57)</f>
        <v>658.38008535499989</v>
      </c>
      <c r="F58" s="14">
        <f t="shared" si="13"/>
        <v>1.5085884298345231E-2</v>
      </c>
      <c r="G58" s="9">
        <f>SUM(G54:G57)</f>
        <v>1830.4682065459901</v>
      </c>
      <c r="H58" s="9">
        <f>SUM(H54:H57)</f>
        <v>1725.5110110299997</v>
      </c>
      <c r="I58" s="60">
        <f t="shared" si="12"/>
        <v>6.0826731817456681E-2</v>
      </c>
      <c r="J58" s="9">
        <f>SUM(J54:J57)</f>
        <v>3326.1249102799902</v>
      </c>
      <c r="K58" s="9">
        <f>SUM(K54:K57)</f>
        <v>3414.4090622811345</v>
      </c>
      <c r="L58" s="60">
        <f t="shared" si="14"/>
        <v>-2.5856348899848114E-2</v>
      </c>
    </row>
    <row r="59" spans="1:14" ht="17.25" customHeight="1">
      <c r="B59" s="50" t="s">
        <v>174</v>
      </c>
      <c r="C59" s="15"/>
      <c r="D59" s="16"/>
      <c r="E59" s="16"/>
      <c r="F59" s="17"/>
      <c r="G59" s="16"/>
      <c r="H59" s="16"/>
      <c r="I59" s="17"/>
    </row>
    <row r="60" spans="1:14" ht="17.25" customHeight="1">
      <c r="B60" s="15"/>
      <c r="C60" s="15"/>
      <c r="D60" s="16"/>
      <c r="E60" s="16"/>
      <c r="F60" s="16"/>
      <c r="G60" s="16"/>
      <c r="H60" s="16"/>
    </row>
    <row r="61" spans="1:14" ht="17.25" customHeight="1">
      <c r="B61" s="46" t="s">
        <v>175</v>
      </c>
      <c r="C61" s="15"/>
      <c r="D61" s="16"/>
      <c r="E61" s="16"/>
      <c r="F61" s="16"/>
      <c r="G61" s="16"/>
      <c r="H61" s="36"/>
    </row>
    <row r="62" spans="1:14" ht="17.25" customHeight="1">
      <c r="E62" s="23"/>
    </row>
    <row r="63" spans="1:14" ht="60">
      <c r="B63" s="3" t="s">
        <v>50</v>
      </c>
      <c r="C63" s="2" t="s">
        <v>51</v>
      </c>
      <c r="D63" s="2" t="s">
        <v>95</v>
      </c>
      <c r="E63" s="2" t="s">
        <v>96</v>
      </c>
      <c r="F63" s="2" t="s">
        <v>97</v>
      </c>
      <c r="G63" s="2" t="s">
        <v>98</v>
      </c>
      <c r="H63" s="2" t="s">
        <v>99</v>
      </c>
      <c r="I63" s="2" t="s">
        <v>100</v>
      </c>
    </row>
    <row r="64" spans="1:14" ht="20.100000000000001">
      <c r="B64" s="18" t="s">
        <v>6</v>
      </c>
      <c r="C64" s="5" t="s">
        <v>65</v>
      </c>
      <c r="D64" s="6">
        <v>4.4000000000000004</v>
      </c>
      <c r="E64" s="6">
        <v>5.8697514589999997</v>
      </c>
      <c r="F64" s="6">
        <v>7.4032094989999999</v>
      </c>
      <c r="G64" s="6">
        <v>1.2297986059999999</v>
      </c>
      <c r="H64" s="6">
        <v>1.7467423369999999</v>
      </c>
      <c r="I64" s="6">
        <v>1.7467423369999999</v>
      </c>
    </row>
    <row r="65" spans="2:10" ht="39.950000000000003">
      <c r="B65" s="4" t="s">
        <v>101</v>
      </c>
      <c r="C65" s="5" t="s">
        <v>67</v>
      </c>
      <c r="D65" s="6">
        <v>16.689220595999998</v>
      </c>
      <c r="E65" s="6">
        <v>16.773853466999999</v>
      </c>
      <c r="F65" s="6">
        <v>20.724937658000002</v>
      </c>
      <c r="G65" s="6">
        <v>7.3996480330000001</v>
      </c>
      <c r="H65" s="6">
        <v>3.7133323589999998</v>
      </c>
      <c r="I65" s="6">
        <v>4.2645389280000003</v>
      </c>
      <c r="J65" s="26"/>
    </row>
    <row r="66" spans="2:10" ht="20.100000000000001">
      <c r="B66" s="4" t="s">
        <v>102</v>
      </c>
      <c r="C66" s="5" t="s">
        <v>25</v>
      </c>
      <c r="D66" s="6">
        <v>0.12816149469999999</v>
      </c>
      <c r="E66" s="6">
        <v>1.1119902930000001</v>
      </c>
      <c r="F66" s="6">
        <v>0.33932121030000001</v>
      </c>
      <c r="G66" s="6">
        <v>5.3935357669999996E-3</v>
      </c>
      <c r="H66" s="6">
        <v>0.1022429633</v>
      </c>
      <c r="I66" s="6">
        <v>0.1022429633</v>
      </c>
    </row>
    <row r="67" spans="2:10" ht="39.950000000000003">
      <c r="B67" s="4" t="s">
        <v>32</v>
      </c>
      <c r="C67" s="5" t="s">
        <v>70</v>
      </c>
      <c r="D67" s="6">
        <v>5.3437765930000003</v>
      </c>
      <c r="E67" s="6">
        <v>4.8899565630000001</v>
      </c>
      <c r="F67" s="6">
        <v>13.345515260999999</v>
      </c>
      <c r="G67" s="6">
        <v>0.13236206070000001</v>
      </c>
      <c r="H67" s="6">
        <v>3.4712295499999999</v>
      </c>
      <c r="I67" s="6">
        <v>3.4712295499999999</v>
      </c>
    </row>
    <row r="68" spans="2:10" ht="20.100000000000001">
      <c r="B68" s="4" t="s">
        <v>35</v>
      </c>
      <c r="C68" s="5" t="s">
        <v>36</v>
      </c>
      <c r="D68" s="6">
        <v>2.776291058</v>
      </c>
      <c r="E68" s="6">
        <v>2.6187630789999998</v>
      </c>
      <c r="F68" s="6">
        <v>5.9655958330000001</v>
      </c>
      <c r="G68" s="6">
        <v>0.54774553329999998</v>
      </c>
      <c r="H68" s="6">
        <v>1.256765573</v>
      </c>
      <c r="I68" s="6">
        <v>1.256765573</v>
      </c>
    </row>
    <row r="69" spans="2:10" ht="17.25" customHeight="1">
      <c r="B69" s="19"/>
      <c r="C69" s="8"/>
      <c r="D69" s="10"/>
      <c r="E69" s="10"/>
      <c r="F69" s="10"/>
      <c r="G69" s="10"/>
      <c r="H69" s="10"/>
      <c r="I69" s="10"/>
    </row>
    <row r="70" spans="2:10" ht="17.25" customHeight="1">
      <c r="B70" s="1" t="s">
        <v>103</v>
      </c>
      <c r="C70" s="20"/>
      <c r="D70" s="20"/>
      <c r="E70" s="20"/>
      <c r="F70" s="20"/>
      <c r="G70" s="20"/>
      <c r="H70" s="20"/>
      <c r="I70" s="20"/>
    </row>
    <row r="72" spans="2:10" ht="17.25" customHeight="1">
      <c r="B72" s="24"/>
      <c r="C72" s="24"/>
      <c r="E72" s="26"/>
      <c r="G72" s="37"/>
    </row>
    <row r="73" spans="2:10" ht="17.25" customHeight="1">
      <c r="E73" s="23"/>
    </row>
    <row r="74" spans="2:10" ht="48.95" customHeight="1">
      <c r="B74" s="15"/>
      <c r="C74" s="38"/>
      <c r="D74" s="38"/>
      <c r="E74" s="38"/>
      <c r="F74" s="38"/>
      <c r="G74" s="38"/>
      <c r="H74" s="38"/>
      <c r="I74" s="38"/>
    </row>
    <row r="75" spans="2:10" ht="26.25" customHeight="1">
      <c r="B75" s="39"/>
      <c r="C75" s="40"/>
      <c r="D75" s="41"/>
      <c r="E75" s="41"/>
      <c r="F75" s="41"/>
      <c r="G75" s="41"/>
      <c r="H75" s="41"/>
      <c r="I75" s="41"/>
    </row>
    <row r="76" spans="2:10" ht="33" customHeight="1">
      <c r="B76" s="42"/>
      <c r="C76" s="40"/>
      <c r="D76" s="43"/>
      <c r="E76" s="43"/>
      <c r="F76" s="43"/>
      <c r="G76" s="43"/>
      <c r="H76" s="43"/>
      <c r="I76" s="43"/>
    </row>
    <row r="77" spans="2:10" ht="26.25" customHeight="1">
      <c r="B77" s="42"/>
      <c r="C77" s="40"/>
      <c r="D77" s="43"/>
      <c r="E77" s="43"/>
      <c r="F77" s="43"/>
      <c r="G77" s="43"/>
      <c r="H77" s="43"/>
      <c r="I77" s="43"/>
    </row>
    <row r="78" spans="2:10" ht="33" customHeight="1">
      <c r="B78" s="42"/>
      <c r="C78" s="40"/>
      <c r="D78" s="43"/>
      <c r="E78" s="43"/>
      <c r="F78" s="43"/>
      <c r="G78" s="43"/>
      <c r="H78" s="43"/>
      <c r="I78" s="43"/>
    </row>
    <row r="79" spans="2:10" ht="17.25" customHeight="1">
      <c r="B79" s="44"/>
      <c r="C79" s="15"/>
      <c r="D79" s="45"/>
      <c r="E79" s="45"/>
      <c r="F79" s="45"/>
      <c r="G79" s="45"/>
      <c r="H79" s="45"/>
      <c r="I79" s="45"/>
    </row>
    <row r="80" spans="2:10" ht="17.25" customHeight="1">
      <c r="B80" s="140"/>
      <c r="C80" s="140"/>
      <c r="D80" s="140"/>
      <c r="E80" s="140"/>
      <c r="F80" s="140"/>
      <c r="G80" s="140"/>
      <c r="H80" s="140"/>
      <c r="I80" s="140"/>
    </row>
    <row r="82" spans="2:9" ht="17.25" customHeight="1">
      <c r="B82" s="24"/>
      <c r="C82" s="24"/>
      <c r="E82" s="26"/>
      <c r="G82" s="37"/>
    </row>
    <row r="83" spans="2:9" ht="17.25" customHeight="1">
      <c r="E83" s="23"/>
    </row>
    <row r="84" spans="2:9" ht="48.95" customHeight="1">
      <c r="B84" s="15"/>
      <c r="C84" s="38"/>
      <c r="D84" s="38"/>
      <c r="E84" s="38"/>
      <c r="F84" s="38"/>
      <c r="G84" s="38"/>
      <c r="H84" s="38"/>
      <c r="I84" s="38"/>
    </row>
    <row r="85" spans="2:9" ht="26.1" customHeight="1">
      <c r="B85" s="39"/>
      <c r="C85" s="40"/>
      <c r="D85" s="41"/>
      <c r="E85" s="41"/>
      <c r="F85" s="41"/>
      <c r="G85" s="41"/>
      <c r="H85" s="41"/>
      <c r="I85" s="41"/>
    </row>
    <row r="86" spans="2:9" ht="33" customHeight="1">
      <c r="B86" s="42"/>
      <c r="C86" s="40"/>
      <c r="D86" s="43"/>
      <c r="E86" s="43"/>
      <c r="F86" s="43"/>
      <c r="G86" s="43"/>
      <c r="H86" s="43"/>
      <c r="I86" s="43"/>
    </row>
    <row r="87" spans="2:9" ht="26.25" customHeight="1">
      <c r="B87" s="42"/>
      <c r="C87" s="40"/>
      <c r="D87" s="43"/>
      <c r="E87" s="43"/>
      <c r="F87" s="43"/>
      <c r="G87" s="43"/>
      <c r="H87" s="43"/>
      <c r="I87" s="43"/>
    </row>
    <row r="88" spans="2:9" ht="33" customHeight="1">
      <c r="B88" s="42"/>
      <c r="C88" s="40"/>
      <c r="D88" s="43"/>
      <c r="E88" s="43"/>
      <c r="F88" s="43"/>
      <c r="G88" s="43"/>
      <c r="H88" s="43"/>
      <c r="I88" s="43"/>
    </row>
    <row r="89" spans="2:9" ht="17.25" customHeight="1">
      <c r="B89" s="44"/>
      <c r="C89" s="15"/>
      <c r="D89" s="45"/>
      <c r="E89" s="45"/>
      <c r="F89" s="45"/>
      <c r="G89" s="45"/>
      <c r="H89" s="45"/>
      <c r="I89" s="45"/>
    </row>
    <row r="90" spans="2:9" ht="17.25" customHeight="1">
      <c r="B90" s="140"/>
      <c r="C90" s="140"/>
      <c r="D90" s="140"/>
      <c r="E90" s="140"/>
      <c r="F90" s="140"/>
      <c r="G90" s="140"/>
      <c r="H90" s="140"/>
      <c r="I90" s="140"/>
    </row>
  </sheetData>
  <mergeCells count="2">
    <mergeCell ref="B80:I80"/>
    <mergeCell ref="B90:I90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32:F36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B3008-0B92-4CF8-BF19-4D4F92E20F4D}">
  <dimension ref="A7:S90"/>
  <sheetViews>
    <sheetView showGridLines="0" zoomScaleNormal="100" zoomScaleSheetLayoutView="90" workbookViewId="0"/>
  </sheetViews>
  <sheetFormatPr defaultColWidth="9.140625" defaultRowHeight="17.25" customHeight="1"/>
  <cols>
    <col min="1" max="1" width="5" style="21" customWidth="1"/>
    <col min="2" max="2" width="24.42578125" style="21" customWidth="1"/>
    <col min="3" max="3" width="34" style="21" customWidth="1"/>
    <col min="4" max="16" width="13.85546875" style="21" customWidth="1"/>
    <col min="17" max="17" width="10.28515625" style="21" bestFit="1" customWidth="1"/>
    <col min="18" max="16384" width="9.140625" style="21"/>
  </cols>
  <sheetData>
    <row r="7" spans="2:3" ht="17.25" customHeight="1">
      <c r="B7" s="47" t="s">
        <v>41</v>
      </c>
      <c r="C7" s="22"/>
    </row>
    <row r="8" spans="2:3" ht="17.25" customHeight="1">
      <c r="B8" s="23"/>
    </row>
    <row r="9" spans="2:3" ht="17.25" customHeight="1">
      <c r="B9" s="46" t="s">
        <v>42</v>
      </c>
      <c r="C9" s="24"/>
    </row>
    <row r="10" spans="2:3" ht="17.25" customHeight="1">
      <c r="B10" s="56" t="s">
        <v>176</v>
      </c>
      <c r="C10" s="24"/>
    </row>
    <row r="11" spans="2:3" ht="17.25" customHeight="1">
      <c r="B11" s="56" t="s">
        <v>177</v>
      </c>
      <c r="C11" s="24"/>
    </row>
    <row r="12" spans="2:3" ht="17.25" customHeight="1">
      <c r="B12" s="56" t="s">
        <v>178</v>
      </c>
      <c r="C12" s="24"/>
    </row>
    <row r="13" spans="2:3" ht="17.25" customHeight="1">
      <c r="B13" s="56" t="s">
        <v>179</v>
      </c>
      <c r="C13" s="24"/>
    </row>
    <row r="14" spans="2:3" ht="17.25" customHeight="1">
      <c r="B14" s="56" t="s">
        <v>180</v>
      </c>
      <c r="C14" s="24"/>
    </row>
    <row r="15" spans="2:3" ht="17.25" customHeight="1">
      <c r="B15" s="50" t="s">
        <v>144</v>
      </c>
      <c r="C15" s="24"/>
    </row>
    <row r="16" spans="2:3" ht="17.25" customHeight="1">
      <c r="B16" s="25"/>
      <c r="C16" s="24"/>
    </row>
    <row r="17" spans="2:19" ht="17.25" customHeight="1">
      <c r="B17" s="46" t="s">
        <v>181</v>
      </c>
      <c r="C17" s="24"/>
      <c r="N17" s="26"/>
    </row>
    <row r="18" spans="2:19" ht="17.25" customHeight="1">
      <c r="J18" s="23"/>
      <c r="N18" s="27"/>
    </row>
    <row r="19" spans="2:19" ht="17.25" customHeight="1">
      <c r="B19" s="3" t="s">
        <v>50</v>
      </c>
      <c r="C19" s="2" t="s">
        <v>51</v>
      </c>
      <c r="D19" s="2" t="s">
        <v>52</v>
      </c>
      <c r="E19" s="2" t="s">
        <v>53</v>
      </c>
      <c r="F19" s="2" t="s">
        <v>54</v>
      </c>
      <c r="G19" s="2" t="s">
        <v>55</v>
      </c>
      <c r="H19" s="2" t="s">
        <v>182</v>
      </c>
      <c r="I19" s="2" t="s">
        <v>57</v>
      </c>
      <c r="J19" s="2" t="s">
        <v>58</v>
      </c>
      <c r="K19" s="2" t="s">
        <v>59</v>
      </c>
      <c r="L19" s="2" t="s">
        <v>60</v>
      </c>
      <c r="M19" s="2" t="s">
        <v>61</v>
      </c>
      <c r="N19" s="2" t="s">
        <v>62</v>
      </c>
      <c r="O19" s="2" t="s">
        <v>112</v>
      </c>
      <c r="P19" s="2" t="s">
        <v>64</v>
      </c>
    </row>
    <row r="20" spans="2:19" ht="20.100000000000001">
      <c r="B20" s="4" t="s">
        <v>6</v>
      </c>
      <c r="C20" s="5" t="s">
        <v>65</v>
      </c>
      <c r="D20" s="6">
        <v>229.32729870999998</v>
      </c>
      <c r="E20" s="6">
        <v>140.37746283300004</v>
      </c>
      <c r="F20" s="6">
        <v>76.134617429999992</v>
      </c>
      <c r="G20" s="6">
        <v>57.024225210000004</v>
      </c>
      <c r="H20" s="6">
        <v>93.546439140225999</v>
      </c>
      <c r="I20" s="6"/>
      <c r="J20" s="6"/>
      <c r="K20" s="6"/>
      <c r="L20" s="6"/>
      <c r="M20" s="6"/>
      <c r="N20" s="6"/>
      <c r="O20" s="6"/>
      <c r="P20" s="7">
        <f t="shared" ref="P20:P23" si="0">SUM(D20:O20)</f>
        <v>596.41004332322598</v>
      </c>
      <c r="S20" s="28"/>
    </row>
    <row r="21" spans="2:19" ht="39.950000000000003">
      <c r="B21" s="4" t="s">
        <v>66</v>
      </c>
      <c r="C21" s="5" t="s">
        <v>67</v>
      </c>
      <c r="D21" s="6">
        <v>126.40450453500002</v>
      </c>
      <c r="E21" s="6">
        <v>255.80240498350003</v>
      </c>
      <c r="F21" s="6">
        <v>270.01647460300006</v>
      </c>
      <c r="G21" s="6">
        <v>342.40554722200011</v>
      </c>
      <c r="H21" s="6">
        <v>470.74091259433692</v>
      </c>
      <c r="I21" s="6"/>
      <c r="J21" s="6"/>
      <c r="K21" s="6"/>
      <c r="L21" s="6"/>
      <c r="M21" s="6"/>
      <c r="N21" s="6"/>
      <c r="O21" s="6"/>
      <c r="P21" s="7">
        <f t="shared" si="0"/>
        <v>1465.3698439378372</v>
      </c>
      <c r="S21" s="28"/>
    </row>
    <row r="22" spans="2:19" ht="39.950000000000003">
      <c r="B22" s="4" t="s">
        <v>68</v>
      </c>
      <c r="C22" s="5" t="s">
        <v>69</v>
      </c>
      <c r="D22" s="6">
        <v>80.926562642000007</v>
      </c>
      <c r="E22" s="6">
        <v>78.932841991499998</v>
      </c>
      <c r="F22" s="6">
        <v>83.835327433000003</v>
      </c>
      <c r="G22" s="6">
        <v>38.439308048999997</v>
      </c>
      <c r="H22" s="6">
        <v>25.988871957000001</v>
      </c>
      <c r="I22" s="6"/>
      <c r="J22" s="6"/>
      <c r="K22" s="6"/>
      <c r="L22" s="6"/>
      <c r="M22" s="6"/>
      <c r="N22" s="6"/>
      <c r="O22" s="6"/>
      <c r="P22" s="7">
        <f t="shared" si="0"/>
        <v>308.12291207250001</v>
      </c>
      <c r="S22" s="28"/>
    </row>
    <row r="23" spans="2:19" ht="39.950000000000003">
      <c r="B23" s="4" t="s">
        <v>32</v>
      </c>
      <c r="C23" s="5" t="s">
        <v>70</v>
      </c>
      <c r="D23" s="6">
        <v>150.66072438399999</v>
      </c>
      <c r="E23" s="6">
        <v>131.981460688</v>
      </c>
      <c r="F23" s="6">
        <v>105.61067522499998</v>
      </c>
      <c r="G23" s="6">
        <v>167.70195685599998</v>
      </c>
      <c r="H23" s="6">
        <v>145.68284901640502</v>
      </c>
      <c r="I23" s="6"/>
      <c r="J23" s="6"/>
      <c r="K23" s="6"/>
      <c r="L23" s="6"/>
      <c r="M23" s="6"/>
      <c r="N23" s="6"/>
      <c r="O23" s="6"/>
      <c r="P23" s="7">
        <f t="shared" si="0"/>
        <v>701.63766616940495</v>
      </c>
      <c r="S23" s="28"/>
    </row>
    <row r="24" spans="2:19" ht="20.100000000000001">
      <c r="B24" s="4" t="s">
        <v>35</v>
      </c>
      <c r="C24" s="5" t="s">
        <v>36</v>
      </c>
      <c r="D24" s="6">
        <v>55.141744113807299</v>
      </c>
      <c r="E24" s="6">
        <v>85.877775877796296</v>
      </c>
      <c r="F24" s="6">
        <v>79.893543976809411</v>
      </c>
      <c r="G24" s="6">
        <v>79.771632219816496</v>
      </c>
      <c r="H24" s="6">
        <v>71.822720145898003</v>
      </c>
      <c r="I24" s="6"/>
      <c r="J24" s="6"/>
      <c r="K24" s="6"/>
      <c r="L24" s="6"/>
      <c r="M24" s="6"/>
      <c r="N24" s="6"/>
      <c r="O24" s="6"/>
      <c r="P24" s="7">
        <f>SUM(D24:O24)</f>
        <v>372.50741633412753</v>
      </c>
      <c r="S24" s="28"/>
    </row>
    <row r="25" spans="2:19" ht="17.25" customHeight="1">
      <c r="B25" s="8" t="s">
        <v>64</v>
      </c>
      <c r="C25" s="8"/>
      <c r="D25" s="9">
        <f t="shared" ref="D25:M25" si="1">SUM(D20:D24)</f>
        <v>642.4608343848073</v>
      </c>
      <c r="E25" s="9">
        <f t="shared" si="1"/>
        <v>692.9719463737963</v>
      </c>
      <c r="F25" s="9">
        <f t="shared" si="1"/>
        <v>615.49063866780943</v>
      </c>
      <c r="G25" s="9">
        <f t="shared" si="1"/>
        <v>685.34266955681653</v>
      </c>
      <c r="H25" s="9">
        <f t="shared" si="1"/>
        <v>807.78179285386591</v>
      </c>
      <c r="I25" s="9">
        <f t="shared" si="1"/>
        <v>0</v>
      </c>
      <c r="J25" s="9">
        <f t="shared" si="1"/>
        <v>0</v>
      </c>
      <c r="K25" s="9">
        <f t="shared" si="1"/>
        <v>0</v>
      </c>
      <c r="L25" s="9">
        <f t="shared" si="1"/>
        <v>0</v>
      </c>
      <c r="M25" s="9">
        <f t="shared" si="1"/>
        <v>0</v>
      </c>
      <c r="N25" s="10">
        <f>SUM(N20:N24)</f>
        <v>0</v>
      </c>
      <c r="O25" s="10">
        <f>SUM(O20:O24)</f>
        <v>0</v>
      </c>
      <c r="P25" s="9">
        <f>SUM(D25:O25)</f>
        <v>3444.0478818370957</v>
      </c>
    </row>
    <row r="26" spans="2:19" s="30" customFormat="1" ht="17.25" customHeight="1">
      <c r="B26" s="1" t="s">
        <v>173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9"/>
    </row>
    <row r="28" spans="2:19" ht="17.25" customHeight="1">
      <c r="B28" s="46" t="s">
        <v>72</v>
      </c>
      <c r="C28" s="24"/>
      <c r="L28" s="31"/>
      <c r="M28" s="32"/>
      <c r="N28" s="32"/>
      <c r="P28" s="31"/>
    </row>
    <row r="29" spans="2:19" ht="17.25" customHeight="1">
      <c r="B29" s="46"/>
      <c r="C29" s="24"/>
      <c r="J29" s="72" t="s">
        <v>148</v>
      </c>
      <c r="K29" s="73"/>
      <c r="L29" s="74"/>
      <c r="M29" s="74"/>
      <c r="N29" s="74"/>
      <c r="O29" s="74"/>
      <c r="P29" s="75"/>
    </row>
    <row r="30" spans="2:19" ht="17.25" customHeight="1">
      <c r="M30" s="32"/>
      <c r="N30" s="32"/>
    </row>
    <row r="31" spans="2:19" ht="20.100000000000001">
      <c r="B31" s="3" t="s">
        <v>50</v>
      </c>
      <c r="C31" s="2" t="s">
        <v>51</v>
      </c>
      <c r="D31" s="2" t="s">
        <v>74</v>
      </c>
      <c r="E31" s="12" t="s">
        <v>183</v>
      </c>
      <c r="F31" s="2" t="s">
        <v>76</v>
      </c>
      <c r="G31" s="2" t="s">
        <v>77</v>
      </c>
      <c r="H31" s="2" t="s">
        <v>64</v>
      </c>
      <c r="J31" s="65" t="s">
        <v>50</v>
      </c>
      <c r="K31" s="70"/>
      <c r="L31" s="63" t="s">
        <v>150</v>
      </c>
      <c r="M31" s="63" t="s">
        <v>151</v>
      </c>
      <c r="N31" s="63" t="s">
        <v>136</v>
      </c>
      <c r="O31" s="63" t="s">
        <v>87</v>
      </c>
      <c r="P31" s="64" t="s">
        <v>64</v>
      </c>
    </row>
    <row r="32" spans="2:19" ht="20.100000000000001">
      <c r="B32" s="4" t="s">
        <v>6</v>
      </c>
      <c r="C32" s="5" t="s">
        <v>65</v>
      </c>
      <c r="D32" s="6">
        <f>SUM(D20:F20)</f>
        <v>445.83937897300001</v>
      </c>
      <c r="E32" s="6">
        <f>SUM(G20:I20)</f>
        <v>150.570664350226</v>
      </c>
      <c r="F32" s="6">
        <f>SUM(J20:L20)</f>
        <v>0</v>
      </c>
      <c r="G32" s="6">
        <f>SUM(M20:O20)</f>
        <v>0</v>
      </c>
      <c r="H32" s="7">
        <f>SUM(D32:G32)</f>
        <v>596.41004332322598</v>
      </c>
      <c r="J32" s="67" t="s">
        <v>6</v>
      </c>
      <c r="K32" s="66"/>
      <c r="L32" s="77">
        <v>0.17371183274366597</v>
      </c>
      <c r="M32" s="77">
        <v>0.12535910851878257</v>
      </c>
      <c r="N32" s="77">
        <v>0.32502090313052878</v>
      </c>
      <c r="O32" s="77">
        <v>0.37590815560702279</v>
      </c>
      <c r="P32" s="76">
        <f>SUM(L32:O32)</f>
        <v>1</v>
      </c>
    </row>
    <row r="33" spans="2:16" ht="39.950000000000003">
      <c r="B33" s="4" t="s">
        <v>66</v>
      </c>
      <c r="C33" s="5" t="s">
        <v>67</v>
      </c>
      <c r="D33" s="6">
        <f>SUM(D21:F21)</f>
        <v>652.22338412150009</v>
      </c>
      <c r="E33" s="6">
        <f>SUM(G21:I21)</f>
        <v>813.14645981633703</v>
      </c>
      <c r="F33" s="6">
        <f>SUM(J21:L21)</f>
        <v>0</v>
      </c>
      <c r="G33" s="6">
        <f>SUM(M21:O21)</f>
        <v>0</v>
      </c>
      <c r="H33" s="7">
        <f t="shared" ref="H33:H36" si="2">SUM(D33:G33)</f>
        <v>1465.3698439378372</v>
      </c>
      <c r="J33" s="68" t="s">
        <v>15</v>
      </c>
      <c r="K33" s="66"/>
      <c r="L33" s="78">
        <v>0.19725674371695032</v>
      </c>
      <c r="M33" s="78">
        <v>0.23682498044328629</v>
      </c>
      <c r="N33" s="78">
        <v>0.29401350420029271</v>
      </c>
      <c r="O33" s="78">
        <v>0.2719047716394708</v>
      </c>
      <c r="P33" s="76">
        <f t="shared" ref="P33:P35" si="3">SUM(L33:O33)</f>
        <v>1</v>
      </c>
    </row>
    <row r="34" spans="2:16" ht="39.950000000000003">
      <c r="B34" s="4" t="s">
        <v>68</v>
      </c>
      <c r="C34" s="5" t="s">
        <v>69</v>
      </c>
      <c r="D34" s="6">
        <f>SUM(D22:F22)</f>
        <v>243.69473206649999</v>
      </c>
      <c r="E34" s="6">
        <f>SUM(G22:I22)</f>
        <v>64.428180005999991</v>
      </c>
      <c r="F34" s="6">
        <f>SUM(J22:L22)</f>
        <v>0</v>
      </c>
      <c r="G34" s="6">
        <f>SUM(M22:O22)</f>
        <v>0</v>
      </c>
      <c r="H34" s="7">
        <f t="shared" si="2"/>
        <v>308.12291207249996</v>
      </c>
      <c r="J34" s="68" t="s">
        <v>24</v>
      </c>
      <c r="K34" s="66"/>
      <c r="L34" s="78">
        <v>0.3326664324339883</v>
      </c>
      <c r="M34" s="78">
        <v>0.21275691627695084</v>
      </c>
      <c r="N34" s="78">
        <v>0.21348882202272532</v>
      </c>
      <c r="O34" s="78">
        <v>0.24108782926633546</v>
      </c>
      <c r="P34" s="76">
        <f t="shared" si="3"/>
        <v>0.99999999999999989</v>
      </c>
    </row>
    <row r="35" spans="2:16" ht="39.950000000000003">
      <c r="B35" s="4" t="s">
        <v>32</v>
      </c>
      <c r="C35" s="5" t="s">
        <v>70</v>
      </c>
      <c r="D35" s="6">
        <f>SUM(D23:F23)</f>
        <v>388.25286029699993</v>
      </c>
      <c r="E35" s="6">
        <f>SUM(G23:I23)</f>
        <v>313.38480587240497</v>
      </c>
      <c r="F35" s="6">
        <f>SUM(J23:L23)</f>
        <v>0</v>
      </c>
      <c r="G35" s="6">
        <f>SUM(M23:O23)</f>
        <v>0</v>
      </c>
      <c r="H35" s="7">
        <f t="shared" si="2"/>
        <v>701.63766616940484</v>
      </c>
      <c r="J35" s="68" t="s">
        <v>32</v>
      </c>
      <c r="K35" s="66"/>
      <c r="L35" s="78">
        <v>0.22536923220147864</v>
      </c>
      <c r="M35" s="78">
        <v>0.18079930107106329</v>
      </c>
      <c r="N35" s="78">
        <v>0.29277373241018106</v>
      </c>
      <c r="O35" s="78">
        <v>0.30105773431727706</v>
      </c>
      <c r="P35" s="76">
        <f t="shared" si="3"/>
        <v>1</v>
      </c>
    </row>
    <row r="36" spans="2:16" ht="39.950000000000003">
      <c r="B36" s="4" t="s">
        <v>35</v>
      </c>
      <c r="C36" s="5" t="s">
        <v>36</v>
      </c>
      <c r="D36" s="6">
        <f>SUM(D24:F24)</f>
        <v>220.91306396841301</v>
      </c>
      <c r="E36" s="6">
        <f>SUM(G24:I24)</f>
        <v>151.59435236571449</v>
      </c>
      <c r="F36" s="6">
        <f>SUM(J24:L24)</f>
        <v>0</v>
      </c>
      <c r="G36" s="6">
        <f>SUM(M24:O24)</f>
        <v>0</v>
      </c>
      <c r="H36" s="7">
        <f t="shared" si="2"/>
        <v>372.50741633412747</v>
      </c>
      <c r="J36" s="68" t="s">
        <v>35</v>
      </c>
      <c r="K36" s="66"/>
      <c r="L36" s="79" t="s">
        <v>152</v>
      </c>
      <c r="M36" s="79" t="s">
        <v>152</v>
      </c>
      <c r="N36" s="79" t="s">
        <v>152</v>
      </c>
      <c r="O36" s="79" t="s">
        <v>152</v>
      </c>
      <c r="P36" s="7" t="s">
        <v>152</v>
      </c>
    </row>
    <row r="37" spans="2:16" ht="17.25" customHeight="1">
      <c r="B37" s="8" t="s">
        <v>64</v>
      </c>
      <c r="C37" s="8"/>
      <c r="D37" s="9">
        <f>SUM(D32:D36)</f>
        <v>1950.9234194264129</v>
      </c>
      <c r="E37" s="9">
        <f t="shared" ref="E37:H37" si="4">SUM(E32:E36)</f>
        <v>1493.1244624106826</v>
      </c>
      <c r="F37" s="9">
        <f t="shared" si="4"/>
        <v>0</v>
      </c>
      <c r="G37" s="9">
        <f t="shared" si="4"/>
        <v>0</v>
      </c>
      <c r="H37" s="9">
        <f t="shared" si="4"/>
        <v>3444.0478818370952</v>
      </c>
      <c r="J37" s="69" t="s">
        <v>153</v>
      </c>
      <c r="K37" s="71"/>
      <c r="L37" s="14">
        <v>0.20881107017628733</v>
      </c>
      <c r="M37" s="14">
        <v>0.19220317848502064</v>
      </c>
      <c r="N37" s="14">
        <v>0.29494230111363967</v>
      </c>
      <c r="O37" s="14">
        <v>0.3040434502250523</v>
      </c>
      <c r="P37" s="14">
        <f>SUM(L37:O37)</f>
        <v>0.99999999999999989</v>
      </c>
    </row>
    <row r="38" spans="2:16" ht="17.25" customHeight="1">
      <c r="B38" s="1" t="s">
        <v>83</v>
      </c>
      <c r="C38" s="15"/>
      <c r="D38" s="16"/>
      <c r="E38" s="16"/>
      <c r="F38" s="16"/>
      <c r="G38" s="16"/>
      <c r="H38" s="16"/>
      <c r="J38" s="80"/>
      <c r="K38" s="66"/>
      <c r="L38" s="17"/>
      <c r="M38" s="17"/>
      <c r="N38" s="17"/>
      <c r="O38" s="17"/>
      <c r="P38" s="17"/>
    </row>
    <row r="39" spans="2:16" ht="17.25" customHeight="1">
      <c r="D39" s="52"/>
      <c r="E39" s="52"/>
      <c r="F39" s="52"/>
      <c r="G39" s="52"/>
      <c r="I39" s="31"/>
      <c r="O39" s="53"/>
    </row>
    <row r="40" spans="2:16" ht="17.25" customHeight="1">
      <c r="B40" s="46" t="s">
        <v>85</v>
      </c>
      <c r="C40" s="24"/>
      <c r="L40" s="31"/>
      <c r="M40" s="32"/>
      <c r="N40" s="32"/>
      <c r="O40" s="53"/>
    </row>
    <row r="41" spans="2:16" ht="17.25" customHeight="1">
      <c r="M41" s="32"/>
      <c r="N41" s="32"/>
      <c r="O41" s="53"/>
    </row>
    <row r="42" spans="2:16" ht="39.950000000000003">
      <c r="B42" s="3" t="s">
        <v>50</v>
      </c>
      <c r="C42" s="2" t="s">
        <v>51</v>
      </c>
      <c r="D42" s="12">
        <v>45413</v>
      </c>
      <c r="E42" s="12">
        <v>45047</v>
      </c>
      <c r="F42" s="2" t="s">
        <v>86</v>
      </c>
      <c r="G42" s="2" t="s">
        <v>183</v>
      </c>
      <c r="H42" s="2" t="s">
        <v>184</v>
      </c>
      <c r="I42" s="2" t="s">
        <v>86</v>
      </c>
      <c r="J42" s="2" t="s">
        <v>115</v>
      </c>
      <c r="K42" s="2" t="s">
        <v>116</v>
      </c>
      <c r="L42" s="2" t="s">
        <v>86</v>
      </c>
    </row>
    <row r="43" spans="2:16" ht="20.100000000000001">
      <c r="B43" s="4" t="s">
        <v>6</v>
      </c>
      <c r="C43" s="5" t="s">
        <v>65</v>
      </c>
      <c r="D43" s="6">
        <f>H20</f>
        <v>93.546439140225999</v>
      </c>
      <c r="E43" s="6">
        <f>'Produção de Energia - Mai. 2023'!H12</f>
        <v>120.59128782099998</v>
      </c>
      <c r="F43" s="13">
        <f t="shared" ref="F43:F46" si="5">IFERROR(D43/E43-1,"n.a.")</f>
        <v>-0.22426867785770788</v>
      </c>
      <c r="G43" s="6">
        <f>E32</f>
        <v>150.570664350226</v>
      </c>
      <c r="H43" s="6">
        <f>'Produção de Energia - Mai. 2023'!E22</f>
        <v>186.97131784599998</v>
      </c>
      <c r="I43" s="13">
        <f t="shared" ref="I43:I46" si="6">IFERROR(G43/H43-1,"n.a.")</f>
        <v>-0.19468576204696586</v>
      </c>
      <c r="J43" s="6">
        <f>P20</f>
        <v>596.41004332322598</v>
      </c>
      <c r="K43" s="6">
        <f>'Produção de Energia - Mai. 2023'!P12</f>
        <v>611.25931666699989</v>
      </c>
      <c r="L43" s="13">
        <f t="shared" ref="L43:L46" si="7">IFERROR(J43/K43-1,"n.a.")</f>
        <v>-2.4292919451505801E-2</v>
      </c>
    </row>
    <row r="44" spans="2:16" ht="39.950000000000003">
      <c r="B44" s="4" t="s">
        <v>66</v>
      </c>
      <c r="C44" s="5" t="s">
        <v>67</v>
      </c>
      <c r="D44" s="6">
        <f t="shared" ref="D44:D47" si="8">H21</f>
        <v>470.74091259433692</v>
      </c>
      <c r="E44" s="6">
        <f>'Produção de Energia - Mai. 2023'!H13</f>
        <v>290.93098061499995</v>
      </c>
      <c r="F44" s="13">
        <f t="shared" si="5"/>
        <v>0.6180501354624941</v>
      </c>
      <c r="G44" s="6">
        <f t="shared" ref="G44:G47" si="9">E33</f>
        <v>813.14645981633703</v>
      </c>
      <c r="H44" s="6">
        <f>'Produção de Energia - Mai. 2023'!E23</f>
        <v>499.70669931743498</v>
      </c>
      <c r="I44" s="13">
        <f t="shared" si="6"/>
        <v>0.62724746521717489</v>
      </c>
      <c r="J44" s="6">
        <f t="shared" ref="J44:J47" si="10">P21</f>
        <v>1465.3698439378372</v>
      </c>
      <c r="K44" s="6">
        <f>'Produção de Energia - Mai. 2023'!P13</f>
        <v>1231.4351796634351</v>
      </c>
      <c r="L44" s="13">
        <f t="shared" si="7"/>
        <v>0.18996912556805401</v>
      </c>
    </row>
    <row r="45" spans="2:16" ht="39.950000000000003">
      <c r="B45" s="4" t="s">
        <v>24</v>
      </c>
      <c r="C45" s="5" t="s">
        <v>69</v>
      </c>
      <c r="D45" s="6">
        <f t="shared" si="8"/>
        <v>25.988871957000001</v>
      </c>
      <c r="E45" s="6">
        <f>'Produção de Energia - Mai. 2023'!H14</f>
        <v>59.968286946499994</v>
      </c>
      <c r="F45" s="13">
        <f t="shared" si="5"/>
        <v>-0.56662307228843023</v>
      </c>
      <c r="G45" s="6">
        <f t="shared" si="9"/>
        <v>64.428180005999991</v>
      </c>
      <c r="H45" s="6">
        <f>'Produção de Energia - Mai. 2023'!E24</f>
        <v>120.9500912295</v>
      </c>
      <c r="I45" s="13">
        <f t="shared" si="6"/>
        <v>-0.46731598669281693</v>
      </c>
      <c r="J45" s="6">
        <f t="shared" si="10"/>
        <v>308.12291207250001</v>
      </c>
      <c r="K45" s="6">
        <f>'Produção de Energia - Mai. 2023'!P14</f>
        <v>392.1501527716344</v>
      </c>
      <c r="L45" s="13">
        <f t="shared" si="7"/>
        <v>-0.21427313008868565</v>
      </c>
    </row>
    <row r="46" spans="2:16" ht="39.950000000000003">
      <c r="B46" s="4" t="s">
        <v>32</v>
      </c>
      <c r="C46" s="5" t="s">
        <v>70</v>
      </c>
      <c r="D46" s="6">
        <f t="shared" si="8"/>
        <v>145.68284901640502</v>
      </c>
      <c r="E46" s="6">
        <f>'Produção de Energia - Mai. 2023'!H15</f>
        <v>109.04121337599997</v>
      </c>
      <c r="F46" s="13">
        <f t="shared" si="5"/>
        <v>0.33603473866395817</v>
      </c>
      <c r="G46" s="6">
        <f t="shared" si="9"/>
        <v>313.38480587240497</v>
      </c>
      <c r="H46" s="6">
        <f>'Produção de Energia - Mai. 2023'!E25</f>
        <v>215.14497801999994</v>
      </c>
      <c r="I46" s="13">
        <f t="shared" si="6"/>
        <v>0.45662152450182969</v>
      </c>
      <c r="J46" s="6">
        <f t="shared" si="10"/>
        <v>701.63766616940495</v>
      </c>
      <c r="K46" s="6">
        <f>'Produção de Energia - Mai. 2023'!P15</f>
        <v>591.09279435299993</v>
      </c>
      <c r="L46" s="13">
        <f t="shared" si="7"/>
        <v>0.18701779631302307</v>
      </c>
    </row>
    <row r="47" spans="2:16" ht="20.100000000000001">
      <c r="B47" s="4" t="s">
        <v>35</v>
      </c>
      <c r="C47" s="5" t="s">
        <v>36</v>
      </c>
      <c r="D47" s="6">
        <f t="shared" si="8"/>
        <v>71.822720145898003</v>
      </c>
      <c r="E47" s="6">
        <v>0</v>
      </c>
      <c r="F47" s="13" t="str">
        <f>IFERROR(D47/E47-1,"n.a.")</f>
        <v>n.a.</v>
      </c>
      <c r="G47" s="6">
        <f t="shared" si="9"/>
        <v>151.59435236571449</v>
      </c>
      <c r="H47" s="6">
        <v>0</v>
      </c>
      <c r="I47" s="13" t="str">
        <f>IFERROR(G47/H47-1,"n.a.")</f>
        <v>n.a.</v>
      </c>
      <c r="J47" s="6">
        <f t="shared" si="10"/>
        <v>372.50741633412753</v>
      </c>
      <c r="K47" s="6">
        <v>0</v>
      </c>
      <c r="L47" s="13" t="str">
        <f>IFERROR(J47/K47-1,"n.a.")</f>
        <v>n.a.</v>
      </c>
    </row>
    <row r="48" spans="2:16" ht="17.25" customHeight="1">
      <c r="B48" s="8" t="s">
        <v>64</v>
      </c>
      <c r="C48" s="8"/>
      <c r="D48" s="9">
        <f>SUM(D43:D47)</f>
        <v>807.78179285386591</v>
      </c>
      <c r="E48" s="9">
        <f>SUM(E43:E47)</f>
        <v>580.53176875849988</v>
      </c>
      <c r="F48" s="14">
        <f>IFERROR(D48/E48-1,"n.a.")</f>
        <v>0.39145148693817933</v>
      </c>
      <c r="G48" s="9">
        <f>SUM(G43:G47)</f>
        <v>1493.1244624106826</v>
      </c>
      <c r="H48" s="9">
        <f>SUM(H43:H47)</f>
        <v>1022.773086412935</v>
      </c>
      <c r="I48" s="14">
        <f>IFERROR(G48/H48-1,"n.a.")</f>
        <v>0.45987852266171947</v>
      </c>
      <c r="J48" s="9">
        <f>SUM(J43:J47)</f>
        <v>3444.0478818370957</v>
      </c>
      <c r="K48" s="9">
        <f>SUM(K43:K47)</f>
        <v>2825.9374434550696</v>
      </c>
      <c r="L48" s="14">
        <f>IFERROR(J48/K48-1,"n.a.")</f>
        <v>0.21872757297355716</v>
      </c>
    </row>
    <row r="49" spans="1:14" s="35" customFormat="1" ht="20.100000000000001">
      <c r="A49" s="33"/>
      <c r="B49" s="51" t="s">
        <v>89</v>
      </c>
      <c r="C49" s="34"/>
      <c r="D49" s="34"/>
      <c r="E49" s="34"/>
      <c r="F49" s="34"/>
      <c r="G49" s="34"/>
      <c r="H49" s="34"/>
      <c r="I49" s="34"/>
    </row>
    <row r="50" spans="1:14" ht="17.25" customHeight="1">
      <c r="B50" s="15"/>
      <c r="C50" s="15"/>
      <c r="D50" s="16"/>
      <c r="E50" s="16"/>
      <c r="F50" s="16"/>
      <c r="G50" s="16"/>
      <c r="H50" s="16"/>
    </row>
    <row r="51" spans="1:14" ht="17.25" customHeight="1">
      <c r="B51" s="46" t="s">
        <v>90</v>
      </c>
      <c r="C51" s="24"/>
      <c r="L51" s="31"/>
      <c r="M51" s="32"/>
      <c r="N51" s="32"/>
    </row>
    <row r="52" spans="1:14" ht="17.25" customHeight="1">
      <c r="F52" s="55"/>
      <c r="M52" s="32"/>
      <c r="N52" s="32"/>
    </row>
    <row r="53" spans="1:14" ht="39.950000000000003">
      <c r="B53" s="3" t="s">
        <v>50</v>
      </c>
      <c r="C53" s="2" t="s">
        <v>51</v>
      </c>
      <c r="D53" s="12">
        <v>45413</v>
      </c>
      <c r="E53" s="12">
        <v>45047</v>
      </c>
      <c r="F53" s="2" t="s">
        <v>86</v>
      </c>
      <c r="G53" s="2" t="s">
        <v>183</v>
      </c>
      <c r="H53" s="2" t="s">
        <v>184</v>
      </c>
      <c r="I53" s="2" t="s">
        <v>86</v>
      </c>
      <c r="J53" s="2" t="s">
        <v>115</v>
      </c>
      <c r="K53" s="2" t="s">
        <v>116</v>
      </c>
      <c r="L53" s="2" t="s">
        <v>86</v>
      </c>
    </row>
    <row r="54" spans="1:14" ht="20.100000000000001">
      <c r="B54" s="4" t="s">
        <v>6</v>
      </c>
      <c r="C54" s="5" t="s">
        <v>65</v>
      </c>
      <c r="D54" s="6">
        <v>93.546439140225999</v>
      </c>
      <c r="E54" s="6">
        <v>120.59128782099998</v>
      </c>
      <c r="F54" s="13">
        <f>IFERROR(D54/E54-1,"n.a.")</f>
        <v>-0.22426867785770788</v>
      </c>
      <c r="G54" s="6">
        <v>150.570664350226</v>
      </c>
      <c r="H54" s="6">
        <v>186.97131784599998</v>
      </c>
      <c r="I54" s="13">
        <f t="shared" ref="I54:I58" si="11">IFERROR(G54/H54-1,"n.a.")</f>
        <v>-0.19468576204696586</v>
      </c>
      <c r="J54" s="6">
        <v>596.41004332322609</v>
      </c>
      <c r="K54" s="6">
        <v>611.25931666699989</v>
      </c>
      <c r="L54" s="13">
        <f t="shared" ref="L54:L58" si="12">IFERROR(J54/K54-1,"n.a.")</f>
        <v>-2.4292919451505579E-2</v>
      </c>
    </row>
    <row r="55" spans="1:14" ht="39.950000000000003">
      <c r="B55" s="4" t="s">
        <v>15</v>
      </c>
      <c r="C55" s="5" t="s">
        <v>126</v>
      </c>
      <c r="D55" s="6">
        <v>363.65649997624291</v>
      </c>
      <c r="E55" s="6">
        <v>343.92786290499998</v>
      </c>
      <c r="F55" s="13">
        <f t="shared" ref="F55:F58" si="13">IFERROR(D55/E55-1,"n.a.")</f>
        <v>5.7362718171782401E-2</v>
      </c>
      <c r="G55" s="6">
        <v>633.76864343924308</v>
      </c>
      <c r="H55" s="6">
        <v>604.12997051699995</v>
      </c>
      <c r="I55" s="13">
        <f t="shared" si="11"/>
        <v>4.9060093636604574E-2</v>
      </c>
      <c r="J55" s="6">
        <v>1051.6383758367431</v>
      </c>
      <c r="K55" s="6">
        <v>1221.5921450720002</v>
      </c>
      <c r="L55" s="13">
        <f t="shared" si="12"/>
        <v>-0.13912480521495174</v>
      </c>
    </row>
    <row r="56" spans="1:14" ht="39.950000000000003">
      <c r="B56" s="4" t="s">
        <v>24</v>
      </c>
      <c r="C56" s="5" t="s">
        <v>92</v>
      </c>
      <c r="D56" s="6">
        <v>25.988871957000001</v>
      </c>
      <c r="E56" s="6">
        <v>28.017627316999992</v>
      </c>
      <c r="F56" s="13">
        <f t="shared" si="13"/>
        <v>-7.2409963093806429E-2</v>
      </c>
      <c r="G56" s="6">
        <v>64.428180005999991</v>
      </c>
      <c r="H56" s="6">
        <v>60.884659291999995</v>
      </c>
      <c r="I56" s="13">
        <f t="shared" si="11"/>
        <v>5.8200550930332717E-2</v>
      </c>
      <c r="J56" s="6">
        <v>308.12291207249996</v>
      </c>
      <c r="K56" s="6">
        <v>332.08472083413437</v>
      </c>
      <c r="L56" s="13">
        <f t="shared" si="12"/>
        <v>-7.21557098485196E-2</v>
      </c>
    </row>
    <row r="57" spans="1:14" ht="39.950000000000003">
      <c r="B57" s="4" t="s">
        <v>32</v>
      </c>
      <c r="C57" s="5" t="s">
        <v>70</v>
      </c>
      <c r="D57" s="6">
        <v>145.68284901640502</v>
      </c>
      <c r="E57" s="6">
        <v>109.04121337599997</v>
      </c>
      <c r="F57" s="13">
        <f t="shared" si="13"/>
        <v>0.33603473866395817</v>
      </c>
      <c r="G57" s="6">
        <v>313.38480587240497</v>
      </c>
      <c r="H57" s="6">
        <v>215.14497801999994</v>
      </c>
      <c r="I57" s="13">
        <f t="shared" si="11"/>
        <v>0.45662152450182969</v>
      </c>
      <c r="J57" s="6">
        <v>701.63766616940495</v>
      </c>
      <c r="K57" s="6">
        <v>591.09279435299993</v>
      </c>
      <c r="L57" s="13">
        <f t="shared" si="12"/>
        <v>0.18701779631302307</v>
      </c>
    </row>
    <row r="58" spans="1:14" ht="17.25" customHeight="1">
      <c r="B58" s="8" t="s">
        <v>64</v>
      </c>
      <c r="C58" s="8"/>
      <c r="D58" s="9">
        <f>SUM(D54:D57)</f>
        <v>628.87466008987394</v>
      </c>
      <c r="E58" s="9">
        <f>SUM(E54:E57)</f>
        <v>601.577991419</v>
      </c>
      <c r="F58" s="14">
        <f t="shared" si="13"/>
        <v>4.5375111889460307E-2</v>
      </c>
      <c r="G58" s="9">
        <f>SUM(G54:G57)</f>
        <v>1162.1522936678741</v>
      </c>
      <c r="H58" s="9">
        <f>SUM(H54:H57)</f>
        <v>1067.1309256749998</v>
      </c>
      <c r="I58" s="60">
        <f t="shared" si="11"/>
        <v>8.9043776828761523E-2</v>
      </c>
      <c r="J58" s="9">
        <f>SUM(J54:J57)</f>
        <v>2657.808997401874</v>
      </c>
      <c r="K58" s="9">
        <f>SUM(K54:K57)</f>
        <v>2756.0289769261344</v>
      </c>
      <c r="L58" s="60">
        <f t="shared" si="12"/>
        <v>-3.5638224542111852E-2</v>
      </c>
    </row>
    <row r="59" spans="1:14" ht="17.25" customHeight="1">
      <c r="B59" s="50" t="s">
        <v>174</v>
      </c>
      <c r="C59" s="15"/>
      <c r="D59" s="16"/>
      <c r="E59" s="16"/>
      <c r="F59" s="17"/>
      <c r="G59" s="16"/>
      <c r="H59" s="16"/>
      <c r="I59" s="17"/>
    </row>
    <row r="60" spans="1:14" ht="17.25" customHeight="1">
      <c r="B60" s="15"/>
      <c r="C60" s="15"/>
      <c r="D60" s="16"/>
      <c r="E60" s="16"/>
      <c r="F60" s="16"/>
      <c r="G60" s="16"/>
      <c r="H60" s="16"/>
    </row>
    <row r="61" spans="1:14" ht="17.25" customHeight="1">
      <c r="B61" s="46" t="s">
        <v>185</v>
      </c>
      <c r="C61" s="15"/>
      <c r="D61" s="16"/>
      <c r="E61" s="16"/>
      <c r="F61" s="16"/>
      <c r="G61" s="16"/>
      <c r="H61" s="36"/>
    </row>
    <row r="62" spans="1:14" ht="17.25" customHeight="1">
      <c r="E62" s="23"/>
    </row>
    <row r="63" spans="1:14" ht="60">
      <c r="B63" s="3" t="s">
        <v>50</v>
      </c>
      <c r="C63" s="2" t="s">
        <v>51</v>
      </c>
      <c r="D63" s="2" t="s">
        <v>95</v>
      </c>
      <c r="E63" s="2" t="s">
        <v>96</v>
      </c>
      <c r="F63" s="2" t="s">
        <v>97</v>
      </c>
      <c r="G63" s="2" t="s">
        <v>98</v>
      </c>
      <c r="H63" s="2" t="s">
        <v>99</v>
      </c>
      <c r="I63" s="2" t="s">
        <v>100</v>
      </c>
    </row>
    <row r="64" spans="1:14" ht="20.100000000000001">
      <c r="B64" s="18" t="s">
        <v>6</v>
      </c>
      <c r="C64" s="5" t="s">
        <v>65</v>
      </c>
      <c r="D64" s="6">
        <v>3.8273182509999999</v>
      </c>
      <c r="E64" s="6">
        <v>4.7679190059999996</v>
      </c>
      <c r="F64" s="6">
        <v>7.8178994340000001</v>
      </c>
      <c r="G64" s="6">
        <v>1.0732090540000001</v>
      </c>
      <c r="H64" s="6">
        <v>1.691078004</v>
      </c>
      <c r="I64" s="6">
        <v>1.691078004</v>
      </c>
    </row>
    <row r="65" spans="2:10" ht="39.950000000000003">
      <c r="B65" s="4" t="s">
        <v>101</v>
      </c>
      <c r="C65" s="5" t="s">
        <v>67</v>
      </c>
      <c r="D65" s="6">
        <v>15.447217177000001</v>
      </c>
      <c r="E65" s="6">
        <v>15.454579316</v>
      </c>
      <c r="F65" s="6">
        <v>19.733115331</v>
      </c>
      <c r="G65" s="6">
        <v>6.5839968310000003</v>
      </c>
      <c r="H65" s="6">
        <v>3.4220971439999999</v>
      </c>
      <c r="I65" s="6">
        <v>3.9282031169999998</v>
      </c>
      <c r="J65" s="26"/>
    </row>
    <row r="66" spans="2:10" ht="20.100000000000001">
      <c r="B66" s="4" t="s">
        <v>102</v>
      </c>
      <c r="C66" s="5" t="s">
        <v>25</v>
      </c>
      <c r="D66" s="6">
        <v>0.1016865117</v>
      </c>
      <c r="E66" s="6">
        <v>1.1658492629999999</v>
      </c>
      <c r="F66" s="6">
        <v>0.24503380969999999</v>
      </c>
      <c r="G66" s="6">
        <v>1.2090831749999999E-2</v>
      </c>
      <c r="H66" s="6">
        <v>5.9195575879999997E-2</v>
      </c>
      <c r="I66" s="6">
        <v>5.9195575879999997E-2</v>
      </c>
    </row>
    <row r="67" spans="2:10" ht="39.950000000000003">
      <c r="B67" s="4" t="s">
        <v>32</v>
      </c>
      <c r="C67" s="5" t="s">
        <v>70</v>
      </c>
      <c r="D67" s="6">
        <v>5.3554429590000003</v>
      </c>
      <c r="E67" s="6">
        <v>4.6547592340000001</v>
      </c>
      <c r="F67" s="6">
        <v>12.348686121</v>
      </c>
      <c r="G67" s="6">
        <v>0.46327912139999999</v>
      </c>
      <c r="H67" s="6">
        <v>3.6737860489999998</v>
      </c>
      <c r="I67" s="6">
        <v>3.6737860489999998</v>
      </c>
    </row>
    <row r="68" spans="2:10" ht="20.100000000000001">
      <c r="B68" s="4" t="s">
        <v>35</v>
      </c>
      <c r="C68" s="5" t="s">
        <v>36</v>
      </c>
      <c r="D68" s="6">
        <v>2.7180623650000002</v>
      </c>
      <c r="E68" s="6">
        <v>2.8466657359999998</v>
      </c>
      <c r="F68" s="6">
        <v>4.9014712999999999</v>
      </c>
      <c r="G68" s="6">
        <v>0.7622731667</v>
      </c>
      <c r="H68" s="6">
        <v>1.088333075</v>
      </c>
      <c r="I68" s="6">
        <v>1.088333075</v>
      </c>
    </row>
    <row r="69" spans="2:10" ht="17.25" customHeight="1">
      <c r="B69" s="19"/>
      <c r="C69" s="8"/>
      <c r="D69" s="10"/>
      <c r="E69" s="10"/>
      <c r="F69" s="10"/>
      <c r="G69" s="10"/>
      <c r="H69" s="10"/>
      <c r="I69" s="10"/>
    </row>
    <row r="70" spans="2:10" ht="17.25" customHeight="1">
      <c r="B70" s="1" t="s">
        <v>103</v>
      </c>
      <c r="C70" s="20"/>
      <c r="D70" s="20"/>
      <c r="E70" s="20"/>
      <c r="F70" s="20"/>
      <c r="G70" s="20"/>
      <c r="H70" s="20"/>
      <c r="I70" s="20"/>
    </row>
    <row r="72" spans="2:10" ht="17.25" customHeight="1">
      <c r="B72" s="24"/>
      <c r="C72" s="24"/>
      <c r="E72" s="26"/>
      <c r="G72" s="37"/>
    </row>
    <row r="73" spans="2:10" ht="17.25" customHeight="1">
      <c r="E73" s="23"/>
    </row>
    <row r="74" spans="2:10" ht="48.95" customHeight="1">
      <c r="B74" s="15"/>
      <c r="C74" s="38"/>
      <c r="D74" s="38"/>
      <c r="E74" s="38"/>
      <c r="F74" s="38"/>
      <c r="G74" s="38"/>
      <c r="H74" s="38"/>
      <c r="I74" s="38"/>
    </row>
    <row r="75" spans="2:10" ht="26.25" customHeight="1">
      <c r="B75" s="39"/>
      <c r="C75" s="40"/>
      <c r="D75" s="41"/>
      <c r="E75" s="41"/>
      <c r="F75" s="41"/>
      <c r="G75" s="41"/>
      <c r="H75" s="41"/>
      <c r="I75" s="41"/>
    </row>
    <row r="76" spans="2:10" ht="33" customHeight="1">
      <c r="B76" s="42"/>
      <c r="C76" s="40"/>
      <c r="D76" s="43"/>
      <c r="E76" s="43"/>
      <c r="F76" s="43"/>
      <c r="G76" s="43"/>
      <c r="H76" s="43"/>
      <c r="I76" s="43"/>
    </row>
    <row r="77" spans="2:10" ht="26.25" customHeight="1">
      <c r="B77" s="42"/>
      <c r="C77" s="40"/>
      <c r="D77" s="43"/>
      <c r="E77" s="43"/>
      <c r="F77" s="43"/>
      <c r="G77" s="43"/>
      <c r="H77" s="43"/>
      <c r="I77" s="43"/>
    </row>
    <row r="78" spans="2:10" ht="33" customHeight="1">
      <c r="B78" s="42"/>
      <c r="C78" s="40"/>
      <c r="D78" s="43"/>
      <c r="E78" s="43"/>
      <c r="F78" s="43"/>
      <c r="G78" s="43"/>
      <c r="H78" s="43"/>
      <c r="I78" s="43"/>
    </row>
    <row r="79" spans="2:10" ht="17.25" customHeight="1">
      <c r="B79" s="44"/>
      <c r="C79" s="15"/>
      <c r="D79" s="45"/>
      <c r="E79" s="45"/>
      <c r="F79" s="45"/>
      <c r="G79" s="45"/>
      <c r="H79" s="45"/>
      <c r="I79" s="45"/>
    </row>
    <row r="80" spans="2:10" ht="17.25" customHeight="1">
      <c r="B80" s="140"/>
      <c r="C80" s="140"/>
      <c r="D80" s="140"/>
      <c r="E80" s="140"/>
      <c r="F80" s="140"/>
      <c r="G80" s="140"/>
      <c r="H80" s="140"/>
      <c r="I80" s="140"/>
    </row>
    <row r="82" spans="2:9" ht="17.25" customHeight="1">
      <c r="B82" s="24"/>
      <c r="C82" s="24"/>
      <c r="E82" s="26"/>
      <c r="G82" s="37"/>
    </row>
    <row r="83" spans="2:9" ht="17.25" customHeight="1">
      <c r="E83" s="23"/>
    </row>
    <row r="84" spans="2:9" ht="48.95" customHeight="1">
      <c r="B84" s="15"/>
      <c r="C84" s="38"/>
      <c r="D84" s="38"/>
      <c r="E84" s="38"/>
      <c r="F84" s="38"/>
      <c r="G84" s="38"/>
      <c r="H84" s="38"/>
      <c r="I84" s="38"/>
    </row>
    <row r="85" spans="2:9" ht="26.1" customHeight="1">
      <c r="B85" s="39"/>
      <c r="C85" s="40"/>
      <c r="D85" s="41"/>
      <c r="E85" s="41"/>
      <c r="F85" s="41"/>
      <c r="G85" s="41"/>
      <c r="H85" s="41"/>
      <c r="I85" s="41"/>
    </row>
    <row r="86" spans="2:9" ht="33" customHeight="1">
      <c r="B86" s="42"/>
      <c r="C86" s="40"/>
      <c r="D86" s="43"/>
      <c r="E86" s="43"/>
      <c r="F86" s="43"/>
      <c r="G86" s="43"/>
      <c r="H86" s="43"/>
      <c r="I86" s="43"/>
    </row>
    <row r="87" spans="2:9" ht="26.25" customHeight="1">
      <c r="B87" s="42"/>
      <c r="C87" s="40"/>
      <c r="D87" s="43"/>
      <c r="E87" s="43"/>
      <c r="F87" s="43"/>
      <c r="G87" s="43"/>
      <c r="H87" s="43"/>
      <c r="I87" s="43"/>
    </row>
    <row r="88" spans="2:9" ht="33" customHeight="1">
      <c r="B88" s="42"/>
      <c r="C88" s="40"/>
      <c r="D88" s="43"/>
      <c r="E88" s="43"/>
      <c r="F88" s="43"/>
      <c r="G88" s="43"/>
      <c r="H88" s="43"/>
      <c r="I88" s="43"/>
    </row>
    <row r="89" spans="2:9" ht="17.25" customHeight="1">
      <c r="B89" s="44"/>
      <c r="C89" s="15"/>
      <c r="D89" s="45"/>
      <c r="E89" s="45"/>
      <c r="F89" s="45"/>
      <c r="G89" s="45"/>
      <c r="H89" s="45"/>
      <c r="I89" s="45"/>
    </row>
    <row r="90" spans="2:9" ht="17.25" customHeight="1">
      <c r="B90" s="140"/>
      <c r="C90" s="140"/>
      <c r="D90" s="140"/>
      <c r="E90" s="140"/>
      <c r="F90" s="140"/>
      <c r="G90" s="140"/>
      <c r="H90" s="140"/>
      <c r="I90" s="140"/>
    </row>
  </sheetData>
  <mergeCells count="2">
    <mergeCell ref="B80:I80"/>
    <mergeCell ref="B90:I90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34:F36 D32 D33:E33 E32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27EDE-EC9F-4E22-9612-3084EF40F4CF}">
  <dimension ref="A7:S90"/>
  <sheetViews>
    <sheetView showGridLines="0" zoomScaleNormal="100" zoomScaleSheetLayoutView="90" workbookViewId="0"/>
  </sheetViews>
  <sheetFormatPr defaultColWidth="9.140625" defaultRowHeight="17.25" customHeight="1"/>
  <cols>
    <col min="1" max="1" width="5" style="21" customWidth="1"/>
    <col min="2" max="2" width="24.42578125" style="21" customWidth="1"/>
    <col min="3" max="3" width="34" style="21" customWidth="1"/>
    <col min="4" max="16" width="13.85546875" style="21" customWidth="1"/>
    <col min="17" max="17" width="10.28515625" style="21" bestFit="1" customWidth="1"/>
    <col min="18" max="16384" width="9.140625" style="21"/>
  </cols>
  <sheetData>
    <row r="7" spans="2:3" ht="17.25" customHeight="1">
      <c r="B7" s="47" t="s">
        <v>41</v>
      </c>
      <c r="C7" s="22"/>
    </row>
    <row r="8" spans="2:3" ht="17.25" customHeight="1">
      <c r="B8" s="23"/>
    </row>
    <row r="9" spans="2:3" ht="17.25" customHeight="1">
      <c r="B9" s="46" t="s">
        <v>42</v>
      </c>
      <c r="C9" s="24"/>
    </row>
    <row r="10" spans="2:3" ht="17.25" customHeight="1">
      <c r="B10" s="56" t="s">
        <v>186</v>
      </c>
      <c r="C10" s="24"/>
    </row>
    <row r="11" spans="2:3" ht="17.25" customHeight="1">
      <c r="B11" s="56" t="s">
        <v>187</v>
      </c>
      <c r="C11" s="24"/>
    </row>
    <row r="12" spans="2:3" ht="17.25" customHeight="1">
      <c r="B12" s="56" t="s">
        <v>188</v>
      </c>
      <c r="C12" s="24"/>
    </row>
    <row r="13" spans="2:3" ht="17.25" customHeight="1">
      <c r="B13" s="56" t="s">
        <v>189</v>
      </c>
      <c r="C13" s="24"/>
    </row>
    <row r="14" spans="2:3" ht="17.25" customHeight="1">
      <c r="B14" s="56" t="s">
        <v>190</v>
      </c>
      <c r="C14" s="24"/>
    </row>
    <row r="15" spans="2:3" ht="17.25" customHeight="1">
      <c r="B15" s="50" t="s">
        <v>144</v>
      </c>
      <c r="C15" s="24"/>
    </row>
    <row r="16" spans="2:3" ht="17.25" customHeight="1">
      <c r="B16" s="25"/>
      <c r="C16" s="24"/>
    </row>
    <row r="17" spans="2:19" ht="17.25" customHeight="1">
      <c r="B17" s="46" t="s">
        <v>191</v>
      </c>
      <c r="C17" s="24"/>
      <c r="N17" s="26"/>
    </row>
    <row r="18" spans="2:19" ht="17.25" customHeight="1">
      <c r="J18" s="23"/>
      <c r="N18" s="27"/>
    </row>
    <row r="19" spans="2:19" ht="17.25" customHeight="1">
      <c r="B19" s="3" t="s">
        <v>50</v>
      </c>
      <c r="C19" s="2" t="s">
        <v>51</v>
      </c>
      <c r="D19" s="2" t="s">
        <v>52</v>
      </c>
      <c r="E19" s="2" t="s">
        <v>53</v>
      </c>
      <c r="F19" s="2" t="s">
        <v>54</v>
      </c>
      <c r="G19" s="2" t="s">
        <v>192</v>
      </c>
      <c r="H19" s="2" t="s">
        <v>56</v>
      </c>
      <c r="I19" s="2" t="s">
        <v>57</v>
      </c>
      <c r="J19" s="2" t="s">
        <v>58</v>
      </c>
      <c r="K19" s="2" t="s">
        <v>59</v>
      </c>
      <c r="L19" s="2" t="s">
        <v>60</v>
      </c>
      <c r="M19" s="2" t="s">
        <v>61</v>
      </c>
      <c r="N19" s="2" t="s">
        <v>62</v>
      </c>
      <c r="O19" s="2" t="s">
        <v>112</v>
      </c>
      <c r="P19" s="2" t="s">
        <v>64</v>
      </c>
    </row>
    <row r="20" spans="2:19" ht="20.100000000000001">
      <c r="B20" s="4" t="s">
        <v>6</v>
      </c>
      <c r="C20" s="5" t="s">
        <v>65</v>
      </c>
      <c r="D20" s="6">
        <v>229.32729870999998</v>
      </c>
      <c r="E20" s="6">
        <v>140.37746283300004</v>
      </c>
      <c r="F20" s="6">
        <v>76.134617429999992</v>
      </c>
      <c r="G20" s="6">
        <v>57.024987734798991</v>
      </c>
      <c r="H20" s="6"/>
      <c r="I20" s="6"/>
      <c r="J20" s="6"/>
      <c r="K20" s="6"/>
      <c r="L20" s="6"/>
      <c r="M20" s="6"/>
      <c r="N20" s="6"/>
      <c r="O20" s="6"/>
      <c r="P20" s="7">
        <f t="shared" ref="P20:P23" si="0">SUM(D20:O20)</f>
        <v>502.86436670779898</v>
      </c>
      <c r="S20" s="28"/>
    </row>
    <row r="21" spans="2:19" ht="39.950000000000003">
      <c r="B21" s="4" t="s">
        <v>66</v>
      </c>
      <c r="C21" s="5" t="s">
        <v>67</v>
      </c>
      <c r="D21" s="6">
        <v>126.40450453500002</v>
      </c>
      <c r="E21" s="6">
        <v>255.80240498350003</v>
      </c>
      <c r="F21" s="6">
        <v>270.01647460300006</v>
      </c>
      <c r="G21" s="6">
        <v>342.36464703652899</v>
      </c>
      <c r="H21" s="6"/>
      <c r="I21" s="6"/>
      <c r="J21" s="6"/>
      <c r="K21" s="6"/>
      <c r="L21" s="6"/>
      <c r="M21" s="6"/>
      <c r="N21" s="6"/>
      <c r="O21" s="6"/>
      <c r="P21" s="7">
        <f t="shared" si="0"/>
        <v>994.58803115802903</v>
      </c>
      <c r="S21" s="28"/>
    </row>
    <row r="22" spans="2:19" ht="39.950000000000003">
      <c r="B22" s="4" t="s">
        <v>68</v>
      </c>
      <c r="C22" s="5" t="s">
        <v>69</v>
      </c>
      <c r="D22" s="6">
        <v>80.926562642000007</v>
      </c>
      <c r="E22" s="6">
        <v>78.932841991499998</v>
      </c>
      <c r="F22" s="6">
        <v>83.835327433000003</v>
      </c>
      <c r="G22" s="6">
        <v>38.776402738000002</v>
      </c>
      <c r="H22" s="6"/>
      <c r="I22" s="6"/>
      <c r="J22" s="6"/>
      <c r="K22" s="6"/>
      <c r="L22" s="6"/>
      <c r="M22" s="6"/>
      <c r="N22" s="6"/>
      <c r="O22" s="6"/>
      <c r="P22" s="7">
        <f t="shared" si="0"/>
        <v>282.47113480450002</v>
      </c>
      <c r="S22" s="28"/>
    </row>
    <row r="23" spans="2:19" ht="39.950000000000003">
      <c r="B23" s="4" t="s">
        <v>32</v>
      </c>
      <c r="C23" s="5" t="s">
        <v>70</v>
      </c>
      <c r="D23" s="6">
        <v>150.66072438399999</v>
      </c>
      <c r="E23" s="6">
        <v>131.981460688</v>
      </c>
      <c r="F23" s="6">
        <v>105.61067522499998</v>
      </c>
      <c r="G23" s="6">
        <v>167.71391947235301</v>
      </c>
      <c r="H23" s="6"/>
      <c r="I23" s="6"/>
      <c r="J23" s="6"/>
      <c r="K23" s="6"/>
      <c r="L23" s="6"/>
      <c r="M23" s="6"/>
      <c r="N23" s="6"/>
      <c r="O23" s="6"/>
      <c r="P23" s="7">
        <f t="shared" si="0"/>
        <v>555.96677976935291</v>
      </c>
      <c r="S23" s="28"/>
    </row>
    <row r="24" spans="2:19" ht="20.100000000000001">
      <c r="B24" s="4" t="s">
        <v>35</v>
      </c>
      <c r="C24" s="5" t="s">
        <v>36</v>
      </c>
      <c r="D24" s="6">
        <v>55.141744113807299</v>
      </c>
      <c r="E24" s="6">
        <v>85.877775877796296</v>
      </c>
      <c r="F24" s="6">
        <v>79.893543976809411</v>
      </c>
      <c r="G24" s="6">
        <v>79.771632219816496</v>
      </c>
      <c r="H24" s="6"/>
      <c r="I24" s="6"/>
      <c r="J24" s="6"/>
      <c r="K24" s="6"/>
      <c r="L24" s="6"/>
      <c r="M24" s="6"/>
      <c r="N24" s="6"/>
      <c r="O24" s="6"/>
      <c r="P24" s="7">
        <f>SUM(D24:O24)</f>
        <v>300.68469618822951</v>
      </c>
      <c r="S24" s="28"/>
    </row>
    <row r="25" spans="2:19" ht="17.25" customHeight="1">
      <c r="B25" s="8" t="s">
        <v>64</v>
      </c>
      <c r="C25" s="8"/>
      <c r="D25" s="9">
        <f t="shared" ref="D25:M25" si="1">SUM(D20:D24)</f>
        <v>642.4608343848073</v>
      </c>
      <c r="E25" s="9">
        <f t="shared" si="1"/>
        <v>692.9719463737963</v>
      </c>
      <c r="F25" s="9">
        <f t="shared" si="1"/>
        <v>615.49063866780943</v>
      </c>
      <c r="G25" s="9">
        <f t="shared" si="1"/>
        <v>685.65158920149747</v>
      </c>
      <c r="H25" s="9">
        <f t="shared" si="1"/>
        <v>0</v>
      </c>
      <c r="I25" s="9">
        <f t="shared" si="1"/>
        <v>0</v>
      </c>
      <c r="J25" s="9">
        <f t="shared" si="1"/>
        <v>0</v>
      </c>
      <c r="K25" s="9">
        <f t="shared" si="1"/>
        <v>0</v>
      </c>
      <c r="L25" s="9">
        <f t="shared" si="1"/>
        <v>0</v>
      </c>
      <c r="M25" s="9">
        <f t="shared" si="1"/>
        <v>0</v>
      </c>
      <c r="N25" s="10">
        <f>SUM(N20:N24)</f>
        <v>0</v>
      </c>
      <c r="O25" s="10">
        <f>SUM(O20:O24)</f>
        <v>0</v>
      </c>
      <c r="P25" s="9">
        <f>SUM(D25:O25)</f>
        <v>2636.5750086279104</v>
      </c>
    </row>
    <row r="26" spans="2:19" s="30" customFormat="1" ht="17.25" customHeight="1">
      <c r="B26" s="1" t="s">
        <v>173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9"/>
    </row>
    <row r="28" spans="2:19" ht="17.25" customHeight="1">
      <c r="B28" s="46" t="s">
        <v>72</v>
      </c>
      <c r="C28" s="24"/>
      <c r="L28" s="31"/>
      <c r="M28" s="32"/>
      <c r="N28" s="32"/>
      <c r="P28" s="31"/>
    </row>
    <row r="29" spans="2:19" ht="17.25" customHeight="1">
      <c r="B29" s="46"/>
      <c r="C29" s="24"/>
      <c r="J29" s="72" t="s">
        <v>148</v>
      </c>
      <c r="K29" s="73"/>
      <c r="L29" s="74"/>
      <c r="M29" s="74"/>
      <c r="N29" s="74"/>
      <c r="O29" s="74"/>
      <c r="P29" s="75"/>
    </row>
    <row r="30" spans="2:19" ht="17.25" customHeight="1">
      <c r="M30" s="32"/>
      <c r="N30" s="32"/>
    </row>
    <row r="31" spans="2:19" ht="20.100000000000001">
      <c r="B31" s="3" t="s">
        <v>50</v>
      </c>
      <c r="C31" s="2" t="s">
        <v>51</v>
      </c>
      <c r="D31" s="2" t="s">
        <v>74</v>
      </c>
      <c r="E31" s="12">
        <v>45383</v>
      </c>
      <c r="F31" s="2" t="s">
        <v>76</v>
      </c>
      <c r="G31" s="2" t="s">
        <v>77</v>
      </c>
      <c r="H31" s="2" t="s">
        <v>64</v>
      </c>
      <c r="J31" s="65" t="s">
        <v>50</v>
      </c>
      <c r="K31" s="70"/>
      <c r="L31" s="63" t="s">
        <v>150</v>
      </c>
      <c r="M31" s="63" t="s">
        <v>151</v>
      </c>
      <c r="N31" s="63" t="s">
        <v>136</v>
      </c>
      <c r="O31" s="63" t="s">
        <v>87</v>
      </c>
      <c r="P31" s="64" t="s">
        <v>64</v>
      </c>
    </row>
    <row r="32" spans="2:19" ht="20.100000000000001">
      <c r="B32" s="4" t="s">
        <v>6</v>
      </c>
      <c r="C32" s="5" t="s">
        <v>65</v>
      </c>
      <c r="D32" s="6">
        <f>SUM(D20:F20)</f>
        <v>445.83937897300001</v>
      </c>
      <c r="E32" s="6">
        <f>SUM(G20:I20)</f>
        <v>57.024987734798991</v>
      </c>
      <c r="F32" s="6">
        <f>SUM(J20:L20)</f>
        <v>0</v>
      </c>
      <c r="G32" s="6">
        <f>SUM(M20:O20)</f>
        <v>0</v>
      </c>
      <c r="H32" s="7">
        <f>SUM(D32:G32)</f>
        <v>502.86436670779898</v>
      </c>
      <c r="J32" s="67" t="s">
        <v>6</v>
      </c>
      <c r="K32" s="66"/>
      <c r="L32" s="77">
        <v>0.17371183274366597</v>
      </c>
      <c r="M32" s="77">
        <v>0.12535910851878257</v>
      </c>
      <c r="N32" s="77">
        <v>0.32502090313052878</v>
      </c>
      <c r="O32" s="77">
        <v>0.37590815560702279</v>
      </c>
      <c r="P32" s="76">
        <f>SUM(L32:O32)</f>
        <v>1</v>
      </c>
    </row>
    <row r="33" spans="2:16" ht="39.950000000000003">
      <c r="B33" s="4" t="s">
        <v>66</v>
      </c>
      <c r="C33" s="5" t="s">
        <v>67</v>
      </c>
      <c r="D33" s="6">
        <f>SUM(D21:F21)</f>
        <v>652.22338412150009</v>
      </c>
      <c r="E33" s="6">
        <f>SUM(G21:I21)</f>
        <v>342.36464703652899</v>
      </c>
      <c r="F33" s="6">
        <f>SUM(J21:L21)</f>
        <v>0</v>
      </c>
      <c r="G33" s="6">
        <f>SUM(M21:O21)</f>
        <v>0</v>
      </c>
      <c r="H33" s="7">
        <f t="shared" ref="H33:H36" si="2">SUM(D33:G33)</f>
        <v>994.58803115802903</v>
      </c>
      <c r="J33" s="68" t="s">
        <v>15</v>
      </c>
      <c r="K33" s="66"/>
      <c r="L33" s="78">
        <v>0.19725674371695032</v>
      </c>
      <c r="M33" s="78">
        <v>0.23682498044328629</v>
      </c>
      <c r="N33" s="78">
        <v>0.29401350420029271</v>
      </c>
      <c r="O33" s="78">
        <v>0.2719047716394708</v>
      </c>
      <c r="P33" s="76">
        <f t="shared" ref="P33:P35" si="3">SUM(L33:O33)</f>
        <v>1</v>
      </c>
    </row>
    <row r="34" spans="2:16" ht="39.950000000000003">
      <c r="B34" s="4" t="s">
        <v>68</v>
      </c>
      <c r="C34" s="5" t="s">
        <v>69</v>
      </c>
      <c r="D34" s="6">
        <f>SUM(D22:F22)</f>
        <v>243.69473206649999</v>
      </c>
      <c r="E34" s="6">
        <f>SUM(G22:I22)</f>
        <v>38.776402738000002</v>
      </c>
      <c r="F34" s="6">
        <f>SUM(J22:L22)</f>
        <v>0</v>
      </c>
      <c r="G34" s="6">
        <f>SUM(M22:O22)</f>
        <v>0</v>
      </c>
      <c r="H34" s="7">
        <f t="shared" si="2"/>
        <v>282.47113480450002</v>
      </c>
      <c r="J34" s="68" t="s">
        <v>24</v>
      </c>
      <c r="K34" s="66"/>
      <c r="L34" s="78">
        <v>0.3326664324339883</v>
      </c>
      <c r="M34" s="78">
        <v>0.21275691627695084</v>
      </c>
      <c r="N34" s="78">
        <v>0.21348882202272532</v>
      </c>
      <c r="O34" s="78">
        <v>0.24108782926633546</v>
      </c>
      <c r="P34" s="76">
        <f t="shared" si="3"/>
        <v>0.99999999999999989</v>
      </c>
    </row>
    <row r="35" spans="2:16" ht="39.950000000000003">
      <c r="B35" s="4" t="s">
        <v>32</v>
      </c>
      <c r="C35" s="5" t="s">
        <v>70</v>
      </c>
      <c r="D35" s="6">
        <f>SUM(D23:F23)</f>
        <v>388.25286029699993</v>
      </c>
      <c r="E35" s="6">
        <f>SUM(G23:I23)</f>
        <v>167.71391947235301</v>
      </c>
      <c r="F35" s="6">
        <f>SUM(J23:L23)</f>
        <v>0</v>
      </c>
      <c r="G35" s="6">
        <f>SUM(M23:O23)</f>
        <v>0</v>
      </c>
      <c r="H35" s="7">
        <f t="shared" si="2"/>
        <v>555.96677976935291</v>
      </c>
      <c r="J35" s="68" t="s">
        <v>32</v>
      </c>
      <c r="K35" s="66"/>
      <c r="L35" s="78">
        <v>0.22536923220147864</v>
      </c>
      <c r="M35" s="78">
        <v>0.18079930107106329</v>
      </c>
      <c r="N35" s="78">
        <v>0.29277373241018106</v>
      </c>
      <c r="O35" s="78">
        <v>0.30105773431727706</v>
      </c>
      <c r="P35" s="76">
        <f t="shared" si="3"/>
        <v>1</v>
      </c>
    </row>
    <row r="36" spans="2:16" ht="39.950000000000003">
      <c r="B36" s="4" t="s">
        <v>35</v>
      </c>
      <c r="C36" s="5" t="s">
        <v>36</v>
      </c>
      <c r="D36" s="6">
        <f>SUM(D24:F24)</f>
        <v>220.91306396841301</v>
      </c>
      <c r="E36" s="6">
        <f>SUM(G24:I24)</f>
        <v>79.771632219816496</v>
      </c>
      <c r="F36" s="6">
        <f>SUM(J24:L24)</f>
        <v>0</v>
      </c>
      <c r="G36" s="6">
        <f>SUM(M24:O24)</f>
        <v>0</v>
      </c>
      <c r="H36" s="7">
        <f t="shared" si="2"/>
        <v>300.68469618822951</v>
      </c>
      <c r="J36" s="68" t="s">
        <v>35</v>
      </c>
      <c r="K36" s="66"/>
      <c r="L36" s="79" t="s">
        <v>152</v>
      </c>
      <c r="M36" s="79" t="s">
        <v>152</v>
      </c>
      <c r="N36" s="79" t="s">
        <v>152</v>
      </c>
      <c r="O36" s="79" t="s">
        <v>152</v>
      </c>
      <c r="P36" s="7" t="s">
        <v>152</v>
      </c>
    </row>
    <row r="37" spans="2:16" ht="17.25" customHeight="1">
      <c r="B37" s="8" t="s">
        <v>64</v>
      </c>
      <c r="C37" s="8"/>
      <c r="D37" s="9">
        <f>SUM(D32:D36)</f>
        <v>1950.9234194264129</v>
      </c>
      <c r="E37" s="9">
        <f t="shared" ref="E37:H37" si="4">SUM(E32:E36)</f>
        <v>685.65158920149747</v>
      </c>
      <c r="F37" s="9">
        <f t="shared" si="4"/>
        <v>0</v>
      </c>
      <c r="G37" s="9">
        <f t="shared" si="4"/>
        <v>0</v>
      </c>
      <c r="H37" s="9">
        <f t="shared" si="4"/>
        <v>2636.5750086279104</v>
      </c>
      <c r="J37" s="69" t="s">
        <v>153</v>
      </c>
      <c r="K37" s="71"/>
      <c r="L37" s="14">
        <v>0.20881107017628733</v>
      </c>
      <c r="M37" s="14">
        <v>0.19220317848502064</v>
      </c>
      <c r="N37" s="14">
        <v>0.29494230111363967</v>
      </c>
      <c r="O37" s="14">
        <v>0.3040434502250523</v>
      </c>
      <c r="P37" s="14">
        <f>SUM(L37:O37)</f>
        <v>0.99999999999999989</v>
      </c>
    </row>
    <row r="38" spans="2:16" ht="17.25" customHeight="1">
      <c r="B38" s="1" t="s">
        <v>83</v>
      </c>
      <c r="C38" s="15"/>
      <c r="D38" s="16"/>
      <c r="E38" s="16"/>
      <c r="F38" s="16"/>
      <c r="G38" s="16"/>
      <c r="H38" s="16"/>
      <c r="J38" s="80"/>
      <c r="K38" s="66"/>
      <c r="L38" s="17"/>
      <c r="M38" s="17"/>
      <c r="N38" s="17"/>
      <c r="O38" s="17"/>
      <c r="P38" s="17"/>
    </row>
    <row r="39" spans="2:16" ht="17.25" customHeight="1">
      <c r="D39" s="52"/>
      <c r="E39" s="52"/>
      <c r="F39" s="52"/>
      <c r="G39" s="52"/>
      <c r="I39" s="31"/>
      <c r="O39" s="53"/>
    </row>
    <row r="40" spans="2:16" ht="17.25" customHeight="1">
      <c r="B40" s="46" t="s">
        <v>85</v>
      </c>
      <c r="C40" s="24"/>
      <c r="L40" s="31"/>
      <c r="M40" s="32"/>
      <c r="N40" s="32"/>
      <c r="O40" s="53"/>
    </row>
    <row r="41" spans="2:16" ht="17.25" customHeight="1">
      <c r="M41" s="32"/>
      <c r="N41" s="32"/>
      <c r="O41" s="53"/>
    </row>
    <row r="42" spans="2:16" ht="39.950000000000003">
      <c r="B42" s="3" t="s">
        <v>50</v>
      </c>
      <c r="C42" s="2" t="s">
        <v>51</v>
      </c>
      <c r="D42" s="12">
        <v>45383</v>
      </c>
      <c r="E42" s="12">
        <v>45017</v>
      </c>
      <c r="F42" s="2" t="s">
        <v>86</v>
      </c>
      <c r="G42" s="2" t="s">
        <v>115</v>
      </c>
      <c r="H42" s="2" t="s">
        <v>116</v>
      </c>
      <c r="I42" s="2" t="s">
        <v>86</v>
      </c>
      <c r="L42" s="54"/>
    </row>
    <row r="43" spans="2:16" ht="20.100000000000001">
      <c r="B43" s="4" t="s">
        <v>6</v>
      </c>
      <c r="C43" s="5" t="s">
        <v>65</v>
      </c>
      <c r="D43" s="6">
        <v>57.024987734798991</v>
      </c>
      <c r="E43" s="6">
        <v>66.380030024999996</v>
      </c>
      <c r="F43" s="13">
        <f t="shared" ref="F43:F46" si="5">IFERROR(D43/E43-1,"n.a.")</f>
        <v>-0.14093157666059686</v>
      </c>
      <c r="G43" s="6">
        <f>P20</f>
        <v>502.86436670779898</v>
      </c>
      <c r="H43" s="6">
        <f>'Produção de Energia - Abr. 2023'!P12</f>
        <v>490.66802884599991</v>
      </c>
      <c r="I43" s="13">
        <f t="shared" ref="I43:I46" si="6">IFERROR(G43/H43-1,"n.a.")</f>
        <v>2.4856597831498295E-2</v>
      </c>
      <c r="L43" s="54"/>
    </row>
    <row r="44" spans="2:16" ht="39.950000000000003">
      <c r="B44" s="4" t="s">
        <v>66</v>
      </c>
      <c r="C44" s="5" t="s">
        <v>67</v>
      </c>
      <c r="D44" s="6">
        <v>342.36464703652899</v>
      </c>
      <c r="E44" s="6">
        <v>208.775718702435</v>
      </c>
      <c r="F44" s="13">
        <f t="shared" si="5"/>
        <v>0.6398681281729719</v>
      </c>
      <c r="G44" s="6">
        <f>P21</f>
        <v>994.58803115802903</v>
      </c>
      <c r="H44" s="6">
        <f>'Produção de Energia - Abr. 2023'!P13</f>
        <v>940.50419904843511</v>
      </c>
      <c r="I44" s="13">
        <f t="shared" si="6"/>
        <v>5.7505146882186997E-2</v>
      </c>
      <c r="L44" s="54"/>
    </row>
    <row r="45" spans="2:16" ht="39.950000000000003">
      <c r="B45" s="4" t="s">
        <v>24</v>
      </c>
      <c r="C45" s="5" t="s">
        <v>69</v>
      </c>
      <c r="D45" s="6">
        <v>38.776402738000002</v>
      </c>
      <c r="E45" s="6">
        <v>60.981804283000002</v>
      </c>
      <c r="F45" s="13">
        <f t="shared" si="5"/>
        <v>-0.36413159312162624</v>
      </c>
      <c r="G45" s="6">
        <f>P22</f>
        <v>282.47113480450002</v>
      </c>
      <c r="H45" s="6">
        <f>'Produção de Energia - Abr. 2023'!P14</f>
        <v>332.18186582513442</v>
      </c>
      <c r="I45" s="13">
        <f t="shared" si="6"/>
        <v>-0.14964914143387609</v>
      </c>
      <c r="L45" s="54"/>
    </row>
    <row r="46" spans="2:16" ht="39.950000000000003">
      <c r="B46" s="4" t="s">
        <v>32</v>
      </c>
      <c r="C46" s="5" t="s">
        <v>70</v>
      </c>
      <c r="D46" s="6">
        <v>167.71391947235301</v>
      </c>
      <c r="E46" s="6">
        <v>106.10376464399997</v>
      </c>
      <c r="F46" s="13">
        <f t="shared" si="5"/>
        <v>0.58065946137790525</v>
      </c>
      <c r="G46" s="6">
        <f>P23</f>
        <v>555.96677976935291</v>
      </c>
      <c r="H46" s="6">
        <f>'Produção de Energia - Abr. 2023'!P15</f>
        <v>482.05158097699996</v>
      </c>
      <c r="I46" s="13">
        <f t="shared" si="6"/>
        <v>0.15333462581440971</v>
      </c>
    </row>
    <row r="47" spans="2:16" ht="20.100000000000001">
      <c r="B47" s="4" t="s">
        <v>35</v>
      </c>
      <c r="C47" s="5" t="s">
        <v>36</v>
      </c>
      <c r="D47" s="6">
        <v>79.771632219816496</v>
      </c>
      <c r="E47" s="6">
        <v>0</v>
      </c>
      <c r="F47" s="13" t="str">
        <f>IFERROR(D47/E47-1,"n.a.")</f>
        <v>n.a.</v>
      </c>
      <c r="G47" s="6">
        <f>P24</f>
        <v>300.68469618822951</v>
      </c>
      <c r="H47" s="6">
        <v>0</v>
      </c>
      <c r="I47" s="13" t="str">
        <f>IFERROR(G47/H47-1,"n.a.")</f>
        <v>n.a.</v>
      </c>
    </row>
    <row r="48" spans="2:16" ht="17.25" customHeight="1">
      <c r="B48" s="8" t="s">
        <v>64</v>
      </c>
      <c r="C48" s="8"/>
      <c r="D48" s="9">
        <f>SUM(D43:D47)</f>
        <v>685.65158920149747</v>
      </c>
      <c r="E48" s="9">
        <f>SUM(E43:E47)</f>
        <v>442.24131765443497</v>
      </c>
      <c r="F48" s="14">
        <f>IFERROR(D48/E48-1,"n.a.")</f>
        <v>0.55040147048689381</v>
      </c>
      <c r="G48" s="9">
        <f>SUM(G43:G47)</f>
        <v>2636.5750086279104</v>
      </c>
      <c r="H48" s="9">
        <f>SUM(H43:H47)</f>
        <v>2245.4056746965693</v>
      </c>
      <c r="I48" s="14">
        <f>IFERROR(G48/H48-1,"n.a.")</f>
        <v>0.17420875806070169</v>
      </c>
    </row>
    <row r="49" spans="1:14" s="35" customFormat="1" ht="20.100000000000001">
      <c r="A49" s="33"/>
      <c r="B49" s="51" t="s">
        <v>89</v>
      </c>
      <c r="C49" s="34"/>
      <c r="D49" s="34"/>
      <c r="E49" s="34"/>
      <c r="F49" s="34"/>
      <c r="G49" s="34"/>
      <c r="H49" s="34"/>
      <c r="I49" s="34"/>
    </row>
    <row r="50" spans="1:14" ht="17.25" customHeight="1">
      <c r="B50" s="15"/>
      <c r="C50" s="15"/>
      <c r="D50" s="16"/>
      <c r="E50" s="16"/>
      <c r="F50" s="16"/>
      <c r="G50" s="16"/>
      <c r="H50" s="16"/>
    </row>
    <row r="51" spans="1:14" ht="17.25" customHeight="1">
      <c r="B51" s="46" t="s">
        <v>90</v>
      </c>
      <c r="C51" s="24"/>
      <c r="L51" s="31"/>
      <c r="M51" s="32"/>
      <c r="N51" s="32"/>
    </row>
    <row r="52" spans="1:14" ht="17.25" customHeight="1">
      <c r="F52" s="55"/>
      <c r="M52" s="32"/>
      <c r="N52" s="32"/>
    </row>
    <row r="53" spans="1:14" ht="39.950000000000003">
      <c r="B53" s="3" t="s">
        <v>50</v>
      </c>
      <c r="C53" s="2" t="s">
        <v>51</v>
      </c>
      <c r="D53" s="12">
        <v>45383</v>
      </c>
      <c r="E53" s="12">
        <v>45017</v>
      </c>
      <c r="F53" s="2" t="s">
        <v>86</v>
      </c>
      <c r="G53" s="2" t="s">
        <v>115</v>
      </c>
      <c r="H53" s="2" t="s">
        <v>116</v>
      </c>
      <c r="I53" s="2" t="s">
        <v>86</v>
      </c>
    </row>
    <row r="54" spans="1:14" ht="20.100000000000001">
      <c r="B54" s="4" t="s">
        <v>6</v>
      </c>
      <c r="C54" s="5" t="s">
        <v>65</v>
      </c>
      <c r="D54" s="6">
        <v>57.024987734798991</v>
      </c>
      <c r="E54" s="6">
        <v>66.380030024999996</v>
      </c>
      <c r="F54" s="13">
        <f>IFERROR(D54/E54-1,"n.a.")</f>
        <v>-0.14093157666059686</v>
      </c>
      <c r="G54" s="6">
        <v>502.86436670779898</v>
      </c>
      <c r="H54" s="6">
        <v>490.66802884599991</v>
      </c>
      <c r="I54" s="13">
        <f t="shared" ref="I54:I58" si="7">IFERROR(G54/H54-1,"n.a.")</f>
        <v>2.4856597831498295E-2</v>
      </c>
    </row>
    <row r="55" spans="1:14" ht="39.950000000000003">
      <c r="B55" s="4" t="s">
        <v>15</v>
      </c>
      <c r="C55" s="5" t="s">
        <v>126</v>
      </c>
      <c r="D55" s="6">
        <v>270.08671437306299</v>
      </c>
      <c r="E55" s="6">
        <v>260.20210761199996</v>
      </c>
      <c r="F55" s="13">
        <f t="shared" ref="F55:F58" si="8">IFERROR(D55/E55-1,"n.a.")</f>
        <v>3.7988188688319324E-2</v>
      </c>
      <c r="G55" s="6">
        <v>687.95644677056316</v>
      </c>
      <c r="H55" s="6">
        <v>877.66428216700012</v>
      </c>
      <c r="I55" s="13">
        <f t="shared" si="7"/>
        <v>-0.21615079848987151</v>
      </c>
    </row>
    <row r="56" spans="1:14" ht="39.950000000000003">
      <c r="B56" s="4" t="s">
        <v>24</v>
      </c>
      <c r="C56" s="5" t="s">
        <v>92</v>
      </c>
      <c r="D56" s="6">
        <v>38.776402738000002</v>
      </c>
      <c r="E56" s="6">
        <v>32.867031975000003</v>
      </c>
      <c r="F56" s="13">
        <f t="shared" si="8"/>
        <v>0.17979630066672603</v>
      </c>
      <c r="G56" s="6">
        <v>282.47113480450002</v>
      </c>
      <c r="H56" s="6">
        <v>304.06709351713448</v>
      </c>
      <c r="I56" s="13">
        <f t="shared" si="7"/>
        <v>-7.1023662780587915E-2</v>
      </c>
    </row>
    <row r="57" spans="1:14" ht="39.950000000000003">
      <c r="B57" s="4" t="s">
        <v>32</v>
      </c>
      <c r="C57" s="5" t="s">
        <v>70</v>
      </c>
      <c r="D57" s="6">
        <v>167.71391947235301</v>
      </c>
      <c r="E57" s="6">
        <v>106.10376464399997</v>
      </c>
      <c r="F57" s="13">
        <f t="shared" si="8"/>
        <v>0.58065946137790525</v>
      </c>
      <c r="G57" s="6">
        <v>555.96677976935314</v>
      </c>
      <c r="H57" s="6">
        <v>482.05158097699996</v>
      </c>
      <c r="I57" s="13">
        <f t="shared" si="7"/>
        <v>0.15333462581441037</v>
      </c>
    </row>
    <row r="58" spans="1:14" ht="17.25" customHeight="1">
      <c r="B58" s="8" t="s">
        <v>64</v>
      </c>
      <c r="C58" s="8"/>
      <c r="D58" s="9">
        <f>SUM(D54:D57)</f>
        <v>533.60202431821494</v>
      </c>
      <c r="E58" s="9">
        <f>SUM(E54:E57)</f>
        <v>465.55293425599996</v>
      </c>
      <c r="F58" s="14">
        <f t="shared" si="8"/>
        <v>0.14616831955095333</v>
      </c>
      <c r="G58" s="9">
        <f>SUM(G54:G57)</f>
        <v>2029.2587280522152</v>
      </c>
      <c r="H58" s="9">
        <f>SUM(H54:H57)</f>
        <v>2154.4509855071346</v>
      </c>
      <c r="I58" s="60">
        <f t="shared" si="7"/>
        <v>-5.810865890989414E-2</v>
      </c>
    </row>
    <row r="59" spans="1:14" ht="17.25" customHeight="1">
      <c r="B59" s="50" t="s">
        <v>174</v>
      </c>
      <c r="C59" s="15"/>
      <c r="D59" s="16"/>
      <c r="E59" s="16"/>
      <c r="F59" s="17"/>
      <c r="G59" s="16"/>
      <c r="H59" s="16"/>
      <c r="I59" s="17"/>
    </row>
    <row r="60" spans="1:14" ht="17.25" customHeight="1">
      <c r="B60" s="15"/>
      <c r="C60" s="15"/>
      <c r="D60" s="16"/>
      <c r="E60" s="16"/>
      <c r="F60" s="16"/>
      <c r="G60" s="16"/>
      <c r="H60" s="16"/>
    </row>
    <row r="61" spans="1:14" ht="17.25" customHeight="1">
      <c r="B61" s="46" t="s">
        <v>193</v>
      </c>
      <c r="C61" s="15"/>
      <c r="D61" s="16"/>
      <c r="E61" s="16"/>
      <c r="F61" s="16"/>
      <c r="G61" s="16"/>
      <c r="H61" s="36"/>
    </row>
    <row r="62" spans="1:14" ht="17.25" customHeight="1">
      <c r="E62" s="23"/>
    </row>
    <row r="63" spans="1:14" ht="60">
      <c r="B63" s="3" t="s">
        <v>50</v>
      </c>
      <c r="C63" s="2" t="s">
        <v>51</v>
      </c>
      <c r="D63" s="2" t="s">
        <v>95</v>
      </c>
      <c r="E63" s="2" t="s">
        <v>96</v>
      </c>
      <c r="F63" s="2" t="s">
        <v>97</v>
      </c>
      <c r="G63" s="2" t="s">
        <v>98</v>
      </c>
      <c r="H63" s="2" t="s">
        <v>99</v>
      </c>
      <c r="I63" s="2" t="s">
        <v>100</v>
      </c>
    </row>
    <row r="64" spans="1:14" ht="20.100000000000001">
      <c r="B64" s="18" t="s">
        <v>6</v>
      </c>
      <c r="C64" s="5" t="s">
        <v>65</v>
      </c>
      <c r="D64" s="6">
        <v>2.0714684139999999</v>
      </c>
      <c r="E64" s="6">
        <v>3.588482731</v>
      </c>
      <c r="F64" s="6">
        <v>5.8037183399999996</v>
      </c>
      <c r="G64" s="6">
        <v>0.25352537920000001</v>
      </c>
      <c r="H64" s="6">
        <v>1.1988340340000001</v>
      </c>
      <c r="I64" s="6">
        <v>1.1988340340000001</v>
      </c>
    </row>
    <row r="65" spans="2:10" ht="39.950000000000003">
      <c r="B65" s="4" t="s">
        <v>101</v>
      </c>
      <c r="C65" s="5" t="s">
        <v>67</v>
      </c>
      <c r="D65" s="6">
        <v>10.904479372000001</v>
      </c>
      <c r="E65" s="6">
        <v>13.340671994999999</v>
      </c>
      <c r="F65" s="6">
        <v>18.742466607000001</v>
      </c>
      <c r="G65" s="6">
        <v>2.4876898490000001</v>
      </c>
      <c r="H65" s="6">
        <v>4.534481113</v>
      </c>
      <c r="I65" s="6">
        <v>4.7931699800000001</v>
      </c>
      <c r="J65" s="26"/>
    </row>
    <row r="66" spans="2:10" ht="20.100000000000001">
      <c r="B66" s="4" t="s">
        <v>102</v>
      </c>
      <c r="C66" s="5" t="s">
        <v>25</v>
      </c>
      <c r="D66" s="6">
        <v>7.1821550400000003E-2</v>
      </c>
      <c r="E66" s="6">
        <v>1.254980923</v>
      </c>
      <c r="F66" s="6">
        <v>0.23491273109999999</v>
      </c>
      <c r="G66" s="6">
        <v>1.35425562E-2</v>
      </c>
      <c r="H66" s="6">
        <v>4.8950614839999997E-2</v>
      </c>
      <c r="I66" s="6">
        <v>4.8950614839999997E-2</v>
      </c>
    </row>
    <row r="67" spans="2:10" ht="39.950000000000003">
      <c r="B67" s="4" t="s">
        <v>32</v>
      </c>
      <c r="C67" s="5" t="s">
        <v>70</v>
      </c>
      <c r="D67" s="6">
        <v>6.2783431969999999</v>
      </c>
      <c r="E67" s="6">
        <v>5.040722444</v>
      </c>
      <c r="F67" s="6">
        <v>13.924945341999999</v>
      </c>
      <c r="G67" s="6">
        <v>1.1051113690000001</v>
      </c>
      <c r="H67" s="6">
        <v>3.8783168240000001</v>
      </c>
      <c r="I67" s="6">
        <v>3.8783168240000001</v>
      </c>
    </row>
    <row r="68" spans="2:10" ht="20.100000000000001">
      <c r="B68" s="4" t="s">
        <v>35</v>
      </c>
      <c r="C68" s="5" t="s">
        <v>36</v>
      </c>
      <c r="D68" s="6">
        <v>3.4383183819999998</v>
      </c>
      <c r="E68" s="6">
        <v>3.2861093769999998</v>
      </c>
      <c r="F68" s="6">
        <v>6.0998330000000003</v>
      </c>
      <c r="G68" s="6">
        <v>0.92854283329999998</v>
      </c>
      <c r="H68" s="6">
        <v>1.3189774190000001</v>
      </c>
      <c r="I68" s="6">
        <v>1.3189774190000001</v>
      </c>
    </row>
    <row r="69" spans="2:10" ht="17.25" customHeight="1">
      <c r="B69" s="19"/>
      <c r="C69" s="8"/>
      <c r="D69" s="10"/>
      <c r="E69" s="10"/>
      <c r="F69" s="10"/>
      <c r="G69" s="10"/>
      <c r="H69" s="10"/>
      <c r="I69" s="10"/>
    </row>
    <row r="70" spans="2:10" ht="17.25" customHeight="1">
      <c r="B70" s="1" t="s">
        <v>103</v>
      </c>
      <c r="C70" s="20"/>
      <c r="D70" s="20"/>
      <c r="E70" s="20"/>
      <c r="F70" s="20"/>
      <c r="G70" s="20"/>
      <c r="H70" s="20"/>
      <c r="I70" s="20"/>
    </row>
    <row r="72" spans="2:10" ht="17.25" customHeight="1">
      <c r="B72" s="24"/>
      <c r="C72" s="24"/>
      <c r="E72" s="26"/>
      <c r="G72" s="37"/>
    </row>
    <row r="73" spans="2:10" ht="17.25" customHeight="1">
      <c r="E73" s="23"/>
    </row>
    <row r="74" spans="2:10" ht="48.95" customHeight="1">
      <c r="B74" s="15"/>
      <c r="C74" s="38"/>
      <c r="D74" s="38"/>
      <c r="E74" s="38"/>
      <c r="F74" s="38"/>
      <c r="G74" s="38"/>
      <c r="H74" s="38"/>
      <c r="I74" s="38"/>
    </row>
    <row r="75" spans="2:10" ht="26.25" customHeight="1">
      <c r="B75" s="39"/>
      <c r="C75" s="40"/>
      <c r="D75" s="41"/>
      <c r="E75" s="41"/>
      <c r="F75" s="41"/>
      <c r="G75" s="41"/>
      <c r="H75" s="41"/>
      <c r="I75" s="41"/>
    </row>
    <row r="76" spans="2:10" ht="33" customHeight="1">
      <c r="B76" s="42"/>
      <c r="C76" s="40"/>
      <c r="D76" s="43"/>
      <c r="E76" s="43"/>
      <c r="F76" s="43"/>
      <c r="G76" s="43"/>
      <c r="H76" s="43"/>
      <c r="I76" s="43"/>
    </row>
    <row r="77" spans="2:10" ht="26.25" customHeight="1">
      <c r="B77" s="42"/>
      <c r="C77" s="40"/>
      <c r="D77" s="43"/>
      <c r="E77" s="43"/>
      <c r="F77" s="43"/>
      <c r="G77" s="43"/>
      <c r="H77" s="43"/>
      <c r="I77" s="43"/>
    </row>
    <row r="78" spans="2:10" ht="33" customHeight="1">
      <c r="B78" s="42"/>
      <c r="C78" s="40"/>
      <c r="D78" s="43"/>
      <c r="E78" s="43"/>
      <c r="F78" s="43"/>
      <c r="G78" s="43"/>
      <c r="H78" s="43"/>
      <c r="I78" s="43"/>
    </row>
    <row r="79" spans="2:10" ht="17.25" customHeight="1">
      <c r="B79" s="44"/>
      <c r="C79" s="15"/>
      <c r="D79" s="45"/>
      <c r="E79" s="45"/>
      <c r="F79" s="45"/>
      <c r="G79" s="45"/>
      <c r="H79" s="45"/>
      <c r="I79" s="45"/>
    </row>
    <row r="80" spans="2:10" ht="17.25" customHeight="1">
      <c r="B80" s="140"/>
      <c r="C80" s="140"/>
      <c r="D80" s="140"/>
      <c r="E80" s="140"/>
      <c r="F80" s="140"/>
      <c r="G80" s="140"/>
      <c r="H80" s="140"/>
      <c r="I80" s="140"/>
    </row>
    <row r="82" spans="2:9" ht="17.25" customHeight="1">
      <c r="B82" s="24"/>
      <c r="C82" s="24"/>
      <c r="E82" s="26"/>
      <c r="G82" s="37"/>
    </row>
    <row r="83" spans="2:9" ht="17.25" customHeight="1">
      <c r="E83" s="23"/>
    </row>
    <row r="84" spans="2:9" ht="48.95" customHeight="1">
      <c r="B84" s="15"/>
      <c r="C84" s="38"/>
      <c r="D84" s="38"/>
      <c r="E84" s="38"/>
      <c r="F84" s="38"/>
      <c r="G84" s="38"/>
      <c r="H84" s="38"/>
      <c r="I84" s="38"/>
    </row>
    <row r="85" spans="2:9" ht="26.1" customHeight="1">
      <c r="B85" s="39"/>
      <c r="C85" s="40"/>
      <c r="D85" s="41"/>
      <c r="E85" s="41"/>
      <c r="F85" s="41"/>
      <c r="G85" s="41"/>
      <c r="H85" s="41"/>
      <c r="I85" s="41"/>
    </row>
    <row r="86" spans="2:9" ht="33" customHeight="1">
      <c r="B86" s="42"/>
      <c r="C86" s="40"/>
      <c r="D86" s="43"/>
      <c r="E86" s="43"/>
      <c r="F86" s="43"/>
      <c r="G86" s="43"/>
      <c r="H86" s="43"/>
      <c r="I86" s="43"/>
    </row>
    <row r="87" spans="2:9" ht="26.25" customHeight="1">
      <c r="B87" s="42"/>
      <c r="C87" s="40"/>
      <c r="D87" s="43"/>
      <c r="E87" s="43"/>
      <c r="F87" s="43"/>
      <c r="G87" s="43"/>
      <c r="H87" s="43"/>
      <c r="I87" s="43"/>
    </row>
    <row r="88" spans="2:9" ht="33" customHeight="1">
      <c r="B88" s="42"/>
      <c r="C88" s="40"/>
      <c r="D88" s="43"/>
      <c r="E88" s="43"/>
      <c r="F88" s="43"/>
      <c r="G88" s="43"/>
      <c r="H88" s="43"/>
      <c r="I88" s="43"/>
    </row>
    <row r="89" spans="2:9" ht="17.25" customHeight="1">
      <c r="B89" s="44"/>
      <c r="C89" s="15"/>
      <c r="D89" s="45"/>
      <c r="E89" s="45"/>
      <c r="F89" s="45"/>
      <c r="G89" s="45"/>
      <c r="H89" s="45"/>
      <c r="I89" s="45"/>
    </row>
    <row r="90" spans="2:9" ht="17.25" customHeight="1">
      <c r="B90" s="140"/>
      <c r="C90" s="140"/>
      <c r="D90" s="140"/>
      <c r="E90" s="140"/>
      <c r="F90" s="140"/>
      <c r="G90" s="140"/>
      <c r="H90" s="140"/>
      <c r="I90" s="140"/>
    </row>
  </sheetData>
  <mergeCells count="2">
    <mergeCell ref="B80:I80"/>
    <mergeCell ref="B90:I9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4BBC4-2021-40ED-BDD9-A60820B6ED93}">
  <dimension ref="A7:S89"/>
  <sheetViews>
    <sheetView showGridLines="0" zoomScaleNormal="100" zoomScaleSheetLayoutView="90" workbookViewId="0"/>
  </sheetViews>
  <sheetFormatPr defaultColWidth="9.140625" defaultRowHeight="17.25" customHeight="1"/>
  <cols>
    <col min="1" max="1" width="5" style="21" customWidth="1"/>
    <col min="2" max="2" width="24.42578125" style="21" customWidth="1"/>
    <col min="3" max="3" width="34" style="21" customWidth="1"/>
    <col min="4" max="16" width="13.85546875" style="21" customWidth="1"/>
    <col min="17" max="17" width="10.28515625" style="21" bestFit="1" customWidth="1"/>
    <col min="18" max="16384" width="9.140625" style="21"/>
  </cols>
  <sheetData>
    <row r="7" spans="2:3" ht="17.25" customHeight="1">
      <c r="B7" s="47" t="s">
        <v>41</v>
      </c>
      <c r="C7" s="22"/>
    </row>
    <row r="8" spans="2:3" ht="17.25" customHeight="1">
      <c r="B8" s="23"/>
    </row>
    <row r="9" spans="2:3" ht="17.25" customHeight="1">
      <c r="B9" s="46" t="s">
        <v>42</v>
      </c>
      <c r="C9" s="24"/>
    </row>
    <row r="10" spans="2:3" ht="17.25" customHeight="1">
      <c r="B10" s="56" t="s">
        <v>194</v>
      </c>
      <c r="C10" s="24"/>
    </row>
    <row r="11" spans="2:3" ht="17.25" customHeight="1">
      <c r="B11" s="57" t="s">
        <v>195</v>
      </c>
      <c r="C11" s="24"/>
    </row>
    <row r="12" spans="2:3" ht="17.25" customHeight="1">
      <c r="B12" s="57" t="s">
        <v>196</v>
      </c>
      <c r="C12" s="24"/>
    </row>
    <row r="13" spans="2:3" ht="17.25" customHeight="1">
      <c r="B13" s="57" t="s">
        <v>197</v>
      </c>
      <c r="C13" s="24"/>
    </row>
    <row r="14" spans="2:3" ht="17.25" customHeight="1">
      <c r="B14" s="58" t="s">
        <v>198</v>
      </c>
      <c r="C14" s="24"/>
    </row>
    <row r="15" spans="2:3" ht="17.25" customHeight="1">
      <c r="B15" s="50" t="s">
        <v>199</v>
      </c>
      <c r="C15" s="24"/>
    </row>
    <row r="16" spans="2:3" ht="17.25" customHeight="1">
      <c r="B16" s="25"/>
      <c r="C16" s="24"/>
    </row>
    <row r="17" spans="2:19" ht="17.25" customHeight="1">
      <c r="B17" s="46" t="s">
        <v>200</v>
      </c>
      <c r="C17" s="24"/>
      <c r="N17" s="26"/>
    </row>
    <row r="18" spans="2:19" ht="17.25" customHeight="1">
      <c r="J18" s="23"/>
      <c r="N18" s="27"/>
    </row>
    <row r="19" spans="2:19" ht="17.25" customHeight="1">
      <c r="B19" s="3" t="s">
        <v>50</v>
      </c>
      <c r="C19" s="2" t="s">
        <v>51</v>
      </c>
      <c r="D19" s="2" t="s">
        <v>52</v>
      </c>
      <c r="E19" s="2" t="s">
        <v>53</v>
      </c>
      <c r="F19" s="2" t="s">
        <v>54</v>
      </c>
      <c r="G19" s="2" t="s">
        <v>55</v>
      </c>
      <c r="H19" s="2" t="s">
        <v>56</v>
      </c>
      <c r="I19" s="2" t="s">
        <v>57</v>
      </c>
      <c r="J19" s="2" t="s">
        <v>58</v>
      </c>
      <c r="K19" s="2" t="s">
        <v>59</v>
      </c>
      <c r="L19" s="2" t="s">
        <v>60</v>
      </c>
      <c r="M19" s="2" t="s">
        <v>61</v>
      </c>
      <c r="N19" s="2" t="s">
        <v>62</v>
      </c>
      <c r="O19" s="2" t="s">
        <v>112</v>
      </c>
      <c r="P19" s="2" t="s">
        <v>64</v>
      </c>
    </row>
    <row r="20" spans="2:19" ht="20.100000000000001">
      <c r="B20" s="4" t="s">
        <v>6</v>
      </c>
      <c r="C20" s="5" t="s">
        <v>65</v>
      </c>
      <c r="D20" s="6">
        <v>229.32729870999998</v>
      </c>
      <c r="E20" s="6">
        <v>140.37746283300004</v>
      </c>
      <c r="F20" s="6">
        <v>76.134617429999992</v>
      </c>
      <c r="G20" s="6"/>
      <c r="H20" s="6"/>
      <c r="I20" s="6"/>
      <c r="J20" s="6"/>
      <c r="K20" s="6"/>
      <c r="L20" s="6"/>
      <c r="M20" s="6"/>
      <c r="N20" s="6"/>
      <c r="O20" s="6"/>
      <c r="P20" s="7">
        <f t="shared" ref="P20:P23" si="0">SUM(D20:O20)</f>
        <v>445.83937897300001</v>
      </c>
      <c r="S20" s="28"/>
    </row>
    <row r="21" spans="2:19" ht="39.950000000000003">
      <c r="B21" s="4" t="s">
        <v>66</v>
      </c>
      <c r="C21" s="5" t="s">
        <v>67</v>
      </c>
      <c r="D21" s="6">
        <v>126.40450453500002</v>
      </c>
      <c r="E21" s="6">
        <v>255.80240498350003</v>
      </c>
      <c r="F21" s="6">
        <v>270.01647460300006</v>
      </c>
      <c r="G21" s="6"/>
      <c r="H21" s="6"/>
      <c r="I21" s="6"/>
      <c r="J21" s="6"/>
      <c r="K21" s="6"/>
      <c r="L21" s="6"/>
      <c r="M21" s="6"/>
      <c r="N21" s="6"/>
      <c r="O21" s="6"/>
      <c r="P21" s="7">
        <f t="shared" si="0"/>
        <v>652.22338412150009</v>
      </c>
      <c r="S21" s="28"/>
    </row>
    <row r="22" spans="2:19" ht="39.950000000000003">
      <c r="B22" s="4" t="s">
        <v>68</v>
      </c>
      <c r="C22" s="5" t="s">
        <v>69</v>
      </c>
      <c r="D22" s="6">
        <v>80.926562642000007</v>
      </c>
      <c r="E22" s="6">
        <v>78.932841991499998</v>
      </c>
      <c r="F22" s="6">
        <v>83.835327433000003</v>
      </c>
      <c r="G22" s="6"/>
      <c r="H22" s="6"/>
      <c r="I22" s="6"/>
      <c r="J22" s="6"/>
      <c r="K22" s="6"/>
      <c r="L22" s="6"/>
      <c r="M22" s="6"/>
      <c r="N22" s="6"/>
      <c r="O22" s="6"/>
      <c r="P22" s="7">
        <f t="shared" si="0"/>
        <v>243.69473206649999</v>
      </c>
      <c r="S22" s="28"/>
    </row>
    <row r="23" spans="2:19" ht="39.950000000000003">
      <c r="B23" s="4" t="s">
        <v>32</v>
      </c>
      <c r="C23" s="5" t="s">
        <v>70</v>
      </c>
      <c r="D23" s="6">
        <v>150.66072438399999</v>
      </c>
      <c r="E23" s="6">
        <v>131.981460688</v>
      </c>
      <c r="F23" s="6">
        <v>105.61067522499998</v>
      </c>
      <c r="G23" s="6"/>
      <c r="H23" s="6"/>
      <c r="I23" s="6"/>
      <c r="J23" s="6"/>
      <c r="K23" s="6"/>
      <c r="L23" s="6"/>
      <c r="M23" s="6"/>
      <c r="N23" s="6"/>
      <c r="O23" s="6"/>
      <c r="P23" s="7">
        <f t="shared" si="0"/>
        <v>388.25286029699993</v>
      </c>
      <c r="S23" s="28"/>
    </row>
    <row r="24" spans="2:19" ht="20.100000000000001">
      <c r="B24" s="4" t="s">
        <v>35</v>
      </c>
      <c r="C24" s="5" t="s">
        <v>36</v>
      </c>
      <c r="D24" s="6">
        <v>55.141744113807299</v>
      </c>
      <c r="E24" s="6">
        <v>85.877775877796296</v>
      </c>
      <c r="F24" s="6">
        <v>79.893543976809411</v>
      </c>
      <c r="G24" s="6"/>
      <c r="H24" s="6"/>
      <c r="I24" s="6"/>
      <c r="J24" s="6"/>
      <c r="K24" s="6"/>
      <c r="L24" s="6"/>
      <c r="M24" s="6"/>
      <c r="N24" s="6"/>
      <c r="O24" s="6"/>
      <c r="P24" s="7">
        <f>SUM(D24:O24)</f>
        <v>220.91306396841301</v>
      </c>
      <c r="S24" s="28"/>
    </row>
    <row r="25" spans="2:19" ht="17.25" customHeight="1">
      <c r="B25" s="8" t="s">
        <v>64</v>
      </c>
      <c r="C25" s="8"/>
      <c r="D25" s="9">
        <f t="shared" ref="D25:M25" si="1">SUM(D20:D24)</f>
        <v>642.4608343848073</v>
      </c>
      <c r="E25" s="9">
        <f t="shared" si="1"/>
        <v>692.9719463737963</v>
      </c>
      <c r="F25" s="9">
        <f t="shared" si="1"/>
        <v>615.49063866780943</v>
      </c>
      <c r="G25" s="9">
        <f t="shared" si="1"/>
        <v>0</v>
      </c>
      <c r="H25" s="9">
        <f t="shared" si="1"/>
        <v>0</v>
      </c>
      <c r="I25" s="9">
        <f t="shared" si="1"/>
        <v>0</v>
      </c>
      <c r="J25" s="9">
        <f t="shared" si="1"/>
        <v>0</v>
      </c>
      <c r="K25" s="9">
        <f t="shared" si="1"/>
        <v>0</v>
      </c>
      <c r="L25" s="9">
        <f t="shared" si="1"/>
        <v>0</v>
      </c>
      <c r="M25" s="9">
        <f t="shared" si="1"/>
        <v>0</v>
      </c>
      <c r="N25" s="10">
        <f>SUM(N20:N24)</f>
        <v>0</v>
      </c>
      <c r="O25" s="10">
        <f>SUM(O20:O24)</f>
        <v>0</v>
      </c>
      <c r="P25" s="9">
        <f>SUM(D25:O25)</f>
        <v>1950.9234194264131</v>
      </c>
    </row>
    <row r="26" spans="2:19" s="30" customFormat="1" ht="17.25" customHeight="1">
      <c r="B26" s="1" t="s">
        <v>201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9"/>
    </row>
    <row r="28" spans="2:19" ht="17.25" customHeight="1">
      <c r="B28" s="46" t="s">
        <v>72</v>
      </c>
      <c r="C28" s="24"/>
      <c r="L28" s="31"/>
      <c r="M28" s="32"/>
      <c r="N28" s="32"/>
      <c r="P28" s="31"/>
    </row>
    <row r="29" spans="2:19" ht="17.25" customHeight="1">
      <c r="B29" s="46"/>
      <c r="C29" s="24"/>
      <c r="J29" s="72" t="s">
        <v>148</v>
      </c>
      <c r="K29" s="73"/>
      <c r="L29" s="74"/>
      <c r="M29" s="74"/>
      <c r="N29" s="74"/>
      <c r="O29" s="74"/>
      <c r="P29" s="75"/>
    </row>
    <row r="30" spans="2:19" ht="17.25" customHeight="1">
      <c r="M30" s="32"/>
      <c r="N30" s="32"/>
    </row>
    <row r="31" spans="2:19" ht="20.100000000000001">
      <c r="B31" s="3" t="s">
        <v>50</v>
      </c>
      <c r="C31" s="2" t="s">
        <v>51</v>
      </c>
      <c r="D31" s="2" t="s">
        <v>74</v>
      </c>
      <c r="E31" s="2" t="s">
        <v>75</v>
      </c>
      <c r="F31" s="2" t="s">
        <v>76</v>
      </c>
      <c r="G31" s="2" t="s">
        <v>77</v>
      </c>
      <c r="H31" s="2" t="s">
        <v>64</v>
      </c>
      <c r="J31" s="65" t="s">
        <v>50</v>
      </c>
      <c r="K31" s="70"/>
      <c r="L31" s="63" t="s">
        <v>150</v>
      </c>
      <c r="M31" s="63" t="s">
        <v>151</v>
      </c>
      <c r="N31" s="63" t="s">
        <v>136</v>
      </c>
      <c r="O31" s="63" t="s">
        <v>87</v>
      </c>
      <c r="P31" s="64" t="s">
        <v>64</v>
      </c>
    </row>
    <row r="32" spans="2:19" ht="20.100000000000001">
      <c r="B32" s="4" t="s">
        <v>6</v>
      </c>
      <c r="C32" s="5" t="s">
        <v>65</v>
      </c>
      <c r="D32" s="6">
        <f>SUM(D20:F20)</f>
        <v>445.83937897300001</v>
      </c>
      <c r="E32" s="6">
        <f>SUM(G20:I20)</f>
        <v>0</v>
      </c>
      <c r="F32" s="6">
        <f>SUM(J20:L20)</f>
        <v>0</v>
      </c>
      <c r="G32" s="6">
        <f>SUM(M20:O20)</f>
        <v>0</v>
      </c>
      <c r="H32" s="7">
        <f>SUM(D32:G32)</f>
        <v>445.83937897300001</v>
      </c>
      <c r="J32" s="67" t="s">
        <v>6</v>
      </c>
      <c r="K32" s="66"/>
      <c r="L32" s="77">
        <v>0.17371183274366597</v>
      </c>
      <c r="M32" s="77">
        <v>0.12535910851878257</v>
      </c>
      <c r="N32" s="77">
        <v>0.32502090313052878</v>
      </c>
      <c r="O32" s="77">
        <v>0.37590815560702279</v>
      </c>
      <c r="P32" s="76">
        <f>SUM(L32:O32)</f>
        <v>1</v>
      </c>
    </row>
    <row r="33" spans="1:16" ht="39.950000000000003">
      <c r="B33" s="4" t="s">
        <v>15</v>
      </c>
      <c r="C33" s="5" t="s">
        <v>67</v>
      </c>
      <c r="D33" s="6">
        <f>SUM(D21:F21)</f>
        <v>652.22338412150009</v>
      </c>
      <c r="E33" s="6">
        <f>SUM(G21:I21)</f>
        <v>0</v>
      </c>
      <c r="F33" s="6">
        <f>SUM(J21:L21)</f>
        <v>0</v>
      </c>
      <c r="G33" s="6">
        <f>SUM(M21:O21)</f>
        <v>0</v>
      </c>
      <c r="H33" s="7">
        <f t="shared" ref="H33:H36" si="2">SUM(D33:G33)</f>
        <v>652.22338412150009</v>
      </c>
      <c r="J33" s="68" t="s">
        <v>15</v>
      </c>
      <c r="K33" s="66"/>
      <c r="L33" s="78">
        <v>0.19725674371695032</v>
      </c>
      <c r="M33" s="78">
        <v>0.23682498044328629</v>
      </c>
      <c r="N33" s="78">
        <v>0.29401350420029271</v>
      </c>
      <c r="O33" s="78">
        <v>0.2719047716394708</v>
      </c>
      <c r="P33" s="76">
        <f t="shared" ref="P33:P35" si="3">SUM(L33:O33)</f>
        <v>1</v>
      </c>
    </row>
    <row r="34" spans="1:16" ht="39.950000000000003">
      <c r="B34" s="4" t="s">
        <v>24</v>
      </c>
      <c r="C34" s="5" t="s">
        <v>69</v>
      </c>
      <c r="D34" s="6">
        <f>SUM(D22:F22)</f>
        <v>243.69473206649999</v>
      </c>
      <c r="E34" s="6">
        <f>SUM(G22:I22)</f>
        <v>0</v>
      </c>
      <c r="F34" s="6">
        <f>SUM(J22:L22)</f>
        <v>0</v>
      </c>
      <c r="G34" s="6">
        <f>SUM(M22:O22)</f>
        <v>0</v>
      </c>
      <c r="H34" s="7">
        <f t="shared" si="2"/>
        <v>243.69473206649999</v>
      </c>
      <c r="J34" s="68" t="s">
        <v>24</v>
      </c>
      <c r="K34" s="66"/>
      <c r="L34" s="78">
        <v>0.3326664324339883</v>
      </c>
      <c r="M34" s="78">
        <v>0.21275691627695084</v>
      </c>
      <c r="N34" s="78">
        <v>0.21348882202272532</v>
      </c>
      <c r="O34" s="78">
        <v>0.24108782926633546</v>
      </c>
      <c r="P34" s="76">
        <f t="shared" si="3"/>
        <v>0.99999999999999989</v>
      </c>
    </row>
    <row r="35" spans="1:16" ht="39.950000000000003">
      <c r="B35" s="4" t="s">
        <v>32</v>
      </c>
      <c r="C35" s="5" t="s">
        <v>70</v>
      </c>
      <c r="D35" s="6">
        <f>SUM(D23:F23)</f>
        <v>388.25286029699993</v>
      </c>
      <c r="E35" s="6">
        <f>SUM(G23:I23)</f>
        <v>0</v>
      </c>
      <c r="F35" s="6">
        <f>SUM(J23:L23)</f>
        <v>0</v>
      </c>
      <c r="G35" s="6">
        <f>SUM(M23:O23)</f>
        <v>0</v>
      </c>
      <c r="H35" s="7">
        <f t="shared" si="2"/>
        <v>388.25286029699993</v>
      </c>
      <c r="J35" s="68" t="s">
        <v>32</v>
      </c>
      <c r="K35" s="66"/>
      <c r="L35" s="78">
        <v>0.22536923220147864</v>
      </c>
      <c r="M35" s="78">
        <v>0.18079930107106329</v>
      </c>
      <c r="N35" s="78">
        <v>0.29277373241018106</v>
      </c>
      <c r="O35" s="78">
        <v>0.30105773431727706</v>
      </c>
      <c r="P35" s="76">
        <f t="shared" si="3"/>
        <v>1</v>
      </c>
    </row>
    <row r="36" spans="1:16" ht="39.950000000000003">
      <c r="B36" s="4" t="s">
        <v>35</v>
      </c>
      <c r="C36" s="5" t="s">
        <v>36</v>
      </c>
      <c r="D36" s="6">
        <f>SUM(D24:F24)</f>
        <v>220.91306396841301</v>
      </c>
      <c r="E36" s="6">
        <f>SUM(G24:I24)</f>
        <v>0</v>
      </c>
      <c r="F36" s="6">
        <f>SUM(J24:L24)</f>
        <v>0</v>
      </c>
      <c r="G36" s="6">
        <f>SUM(M24:O24)</f>
        <v>0</v>
      </c>
      <c r="H36" s="7">
        <f t="shared" si="2"/>
        <v>220.91306396841301</v>
      </c>
      <c r="J36" s="68" t="s">
        <v>35</v>
      </c>
      <c r="K36" s="66"/>
      <c r="L36" s="79" t="s">
        <v>152</v>
      </c>
      <c r="M36" s="79" t="s">
        <v>152</v>
      </c>
      <c r="N36" s="79" t="s">
        <v>152</v>
      </c>
      <c r="O36" s="79" t="s">
        <v>152</v>
      </c>
      <c r="P36" s="7" t="s">
        <v>152</v>
      </c>
    </row>
    <row r="37" spans="1:16" ht="17.25" customHeight="1">
      <c r="B37" s="8" t="s">
        <v>64</v>
      </c>
      <c r="C37" s="8"/>
      <c r="D37" s="9">
        <f>SUM(D32:D36)</f>
        <v>1950.9234194264129</v>
      </c>
      <c r="E37" s="9">
        <f t="shared" ref="E37:H37" si="4">SUM(E32:E36)</f>
        <v>0</v>
      </c>
      <c r="F37" s="9">
        <f t="shared" si="4"/>
        <v>0</v>
      </c>
      <c r="G37" s="9">
        <f t="shared" si="4"/>
        <v>0</v>
      </c>
      <c r="H37" s="9">
        <f t="shared" si="4"/>
        <v>1950.9234194264129</v>
      </c>
      <c r="J37" s="69" t="s">
        <v>153</v>
      </c>
      <c r="K37" s="71"/>
      <c r="L37" s="14">
        <v>0.20881107017628733</v>
      </c>
      <c r="M37" s="14">
        <v>0.19220317848502064</v>
      </c>
      <c r="N37" s="14">
        <v>0.29494230111363967</v>
      </c>
      <c r="O37" s="14">
        <v>0.3040434502250523</v>
      </c>
      <c r="P37" s="14">
        <f>SUM(L37:O37)</f>
        <v>0.99999999999999989</v>
      </c>
    </row>
    <row r="38" spans="1:16" ht="17.25" customHeight="1">
      <c r="D38" s="52"/>
      <c r="E38" s="52"/>
      <c r="F38" s="52"/>
      <c r="G38" s="52"/>
      <c r="I38" s="31"/>
      <c r="O38" s="53"/>
    </row>
    <row r="39" spans="1:16" ht="17.25" customHeight="1">
      <c r="B39" s="46" t="s">
        <v>202</v>
      </c>
      <c r="C39" s="24"/>
      <c r="L39" s="31"/>
      <c r="M39" s="32"/>
      <c r="N39" s="32"/>
      <c r="O39" s="53"/>
    </row>
    <row r="40" spans="1:16" ht="17.25" customHeight="1">
      <c r="M40" s="32"/>
      <c r="N40" s="32"/>
      <c r="O40" s="53"/>
    </row>
    <row r="41" spans="1:16" ht="39.950000000000003">
      <c r="B41" s="3" t="s">
        <v>50</v>
      </c>
      <c r="C41" s="2" t="s">
        <v>51</v>
      </c>
      <c r="D41" s="12">
        <v>45352</v>
      </c>
      <c r="E41" s="12">
        <v>44986</v>
      </c>
      <c r="F41" s="2" t="s">
        <v>86</v>
      </c>
      <c r="G41" s="12" t="s">
        <v>74</v>
      </c>
      <c r="H41" s="12" t="s">
        <v>150</v>
      </c>
      <c r="I41" s="2" t="s">
        <v>86</v>
      </c>
      <c r="J41" s="2" t="s">
        <v>115</v>
      </c>
      <c r="K41" s="2" t="s">
        <v>116</v>
      </c>
      <c r="L41" s="2" t="s">
        <v>86</v>
      </c>
      <c r="O41" s="54"/>
    </row>
    <row r="42" spans="1:16" ht="20.100000000000001">
      <c r="B42" s="4" t="s">
        <v>6</v>
      </c>
      <c r="C42" s="5" t="s">
        <v>65</v>
      </c>
      <c r="D42" s="6">
        <f>F20</f>
        <v>76.134617429999992</v>
      </c>
      <c r="E42" s="6">
        <f>'Produção de Energia - Mar. 2023'!F12</f>
        <v>97.389176147000001</v>
      </c>
      <c r="F42" s="13">
        <f t="shared" ref="F42:F45" si="5">IFERROR(D42/E42-1,"n.a.")</f>
        <v>-0.21824354161203918</v>
      </c>
      <c r="G42" s="6">
        <f>D32</f>
        <v>445.83937897300001</v>
      </c>
      <c r="H42" s="6">
        <f>'Produção de Energia - Mar. 2023'!P12</f>
        <v>424.28799882099992</v>
      </c>
      <c r="I42" s="13">
        <f t="shared" ref="I42:I45" si="6">IFERROR(G42/H42-1,"n.a.")</f>
        <v>5.0794225176970631E-2</v>
      </c>
      <c r="J42" s="6">
        <f>P20</f>
        <v>445.83937897300001</v>
      </c>
      <c r="K42" s="6">
        <f>'Produção de Energia - Mar. 2023'!P12</f>
        <v>424.28799882099992</v>
      </c>
      <c r="L42" s="13">
        <f t="shared" ref="L42:L45" si="7">IFERROR(J42/K42-1,"n.a.")</f>
        <v>5.0794225176970631E-2</v>
      </c>
      <c r="O42" s="54"/>
    </row>
    <row r="43" spans="1:16" ht="39.950000000000003">
      <c r="B43" s="4" t="s">
        <v>66</v>
      </c>
      <c r="C43" s="5" t="s">
        <v>67</v>
      </c>
      <c r="D43" s="6">
        <f>F21</f>
        <v>270.01647460300006</v>
      </c>
      <c r="E43" s="6">
        <f>'Produção de Energia - Mar. 2023'!F13</f>
        <v>275.76371544300002</v>
      </c>
      <c r="F43" s="13">
        <f t="shared" si="5"/>
        <v>-2.0841178582060027E-2</v>
      </c>
      <c r="G43" s="6">
        <f t="shared" ref="G43:G46" si="8">D33</f>
        <v>652.22338412150009</v>
      </c>
      <c r="H43" s="6">
        <f>'Produção de Energia - Mar. 2023'!P13</f>
        <v>731.72848034600008</v>
      </c>
      <c r="I43" s="13">
        <f t="shared" si="6"/>
        <v>-0.10865382223048881</v>
      </c>
      <c r="J43" s="6">
        <f>P21</f>
        <v>652.22338412150009</v>
      </c>
      <c r="K43" s="6">
        <f>'Produção de Energia - Mar. 2023'!P13</f>
        <v>731.72848034600008</v>
      </c>
      <c r="L43" s="13">
        <f t="shared" si="7"/>
        <v>-0.10865382223048881</v>
      </c>
      <c r="O43" s="54"/>
    </row>
    <row r="44" spans="1:16" ht="39.950000000000003">
      <c r="B44" s="4" t="s">
        <v>24</v>
      </c>
      <c r="C44" s="5" t="s">
        <v>69</v>
      </c>
      <c r="D44" s="6">
        <f>F22</f>
        <v>83.835327433000003</v>
      </c>
      <c r="E44" s="6">
        <f>'Produção de Energia - Mar. 2023'!F14</f>
        <v>83.256239456357079</v>
      </c>
      <c r="F44" s="13">
        <f t="shared" si="5"/>
        <v>6.9554904283959385E-3</v>
      </c>
      <c r="G44" s="6">
        <f t="shared" si="8"/>
        <v>243.69473206649999</v>
      </c>
      <c r="H44" s="6">
        <f>'Produção de Energia - Mar. 2023'!P14</f>
        <v>271.20006154213445</v>
      </c>
      <c r="I44" s="13">
        <f t="shared" si="6"/>
        <v>-0.10142080838488732</v>
      </c>
      <c r="J44" s="6">
        <f>P22</f>
        <v>243.69473206649999</v>
      </c>
      <c r="K44" s="6">
        <f>'Produção de Energia - Mar. 2023'!P14</f>
        <v>271.20006154213445</v>
      </c>
      <c r="L44" s="13">
        <f t="shared" si="7"/>
        <v>-0.10142080838488732</v>
      </c>
      <c r="O44" s="54"/>
    </row>
    <row r="45" spans="1:16" ht="39.950000000000003">
      <c r="B45" s="4" t="s">
        <v>32</v>
      </c>
      <c r="C45" s="5" t="s">
        <v>70</v>
      </c>
      <c r="D45" s="6">
        <f>F23</f>
        <v>105.61067522499998</v>
      </c>
      <c r="E45" s="6">
        <f>'Produção de Energia - Mar. 2023'!F15</f>
        <v>115.60423951600001</v>
      </c>
      <c r="F45" s="13">
        <f t="shared" si="5"/>
        <v>-8.6446347753681541E-2</v>
      </c>
      <c r="G45" s="6">
        <f t="shared" si="8"/>
        <v>388.25286029699993</v>
      </c>
      <c r="H45" s="6">
        <f>'Produção de Energia - Mar. 2023'!P15</f>
        <v>375.94781633299999</v>
      </c>
      <c r="I45" s="13">
        <f t="shared" si="6"/>
        <v>3.2730723332891065E-2</v>
      </c>
      <c r="J45" s="6">
        <f>P23</f>
        <v>388.25286029699993</v>
      </c>
      <c r="K45" s="6">
        <f>'Produção de Energia - Mar. 2023'!P15</f>
        <v>375.94781633299999</v>
      </c>
      <c r="L45" s="13">
        <f t="shared" si="7"/>
        <v>3.2730723332891065E-2</v>
      </c>
    </row>
    <row r="46" spans="1:16" ht="20.100000000000001">
      <c r="B46" s="4" t="s">
        <v>35</v>
      </c>
      <c r="C46" s="5" t="s">
        <v>36</v>
      </c>
      <c r="D46" s="6">
        <f>F24</f>
        <v>79.893543976809411</v>
      </c>
      <c r="E46" s="6">
        <v>0</v>
      </c>
      <c r="F46" s="13" t="str">
        <f>IFERROR(D46/E46-1,"n.a.")</f>
        <v>n.a.</v>
      </c>
      <c r="G46" s="6">
        <f t="shared" si="8"/>
        <v>220.91306396841301</v>
      </c>
      <c r="H46" s="6">
        <v>0</v>
      </c>
      <c r="I46" s="13" t="str">
        <f>IFERROR(G46/H46-1,"n.a.")</f>
        <v>n.a.</v>
      </c>
      <c r="J46" s="6">
        <f>P24</f>
        <v>220.91306396841301</v>
      </c>
      <c r="K46" s="6">
        <v>0</v>
      </c>
      <c r="L46" s="13" t="str">
        <f>IFERROR(J46/K46-1,"n.a.")</f>
        <v>n.a.</v>
      </c>
    </row>
    <row r="47" spans="1:16" ht="17.25" customHeight="1">
      <c r="B47" s="8" t="s">
        <v>64</v>
      </c>
      <c r="C47" s="8"/>
      <c r="D47" s="9">
        <f>SUM(D42:D46)</f>
        <v>615.49063866780943</v>
      </c>
      <c r="E47" s="9">
        <f>SUM(E42:E46)</f>
        <v>572.01337056235707</v>
      </c>
      <c r="F47" s="14">
        <f>IFERROR(D47/E47-1,"n.a.")</f>
        <v>7.6007433292527793E-2</v>
      </c>
      <c r="G47" s="9">
        <f>SUM(G42:G46)</f>
        <v>1950.9234194264129</v>
      </c>
      <c r="H47" s="9">
        <f>SUM(H42:H46)</f>
        <v>1803.1643570421343</v>
      </c>
      <c r="I47" s="14">
        <f>IFERROR(G47/H47-1,"n.a.")</f>
        <v>8.1944311846679829E-2</v>
      </c>
      <c r="J47" s="9">
        <f>SUM(J42:J46)</f>
        <v>1950.9234194264129</v>
      </c>
      <c r="K47" s="9">
        <f>SUM(K42:K46)</f>
        <v>1803.1643570421343</v>
      </c>
      <c r="L47" s="14">
        <f>IFERROR(J47/K47-1,"n.a.")</f>
        <v>8.1944311846679829E-2</v>
      </c>
    </row>
    <row r="48" spans="1:16" s="35" customFormat="1" ht="20.100000000000001">
      <c r="A48" s="33"/>
      <c r="B48" s="51" t="s">
        <v>203</v>
      </c>
      <c r="C48" s="34"/>
      <c r="D48" s="34"/>
      <c r="E48" s="34"/>
      <c r="F48" s="34"/>
      <c r="G48" s="34"/>
      <c r="H48" s="34"/>
      <c r="I48" s="34"/>
    </row>
    <row r="49" spans="2:14" ht="17.25" customHeight="1">
      <c r="B49" s="15"/>
      <c r="C49" s="15"/>
      <c r="D49" s="16"/>
      <c r="E49" s="16"/>
      <c r="F49" s="16"/>
      <c r="G49" s="16"/>
      <c r="H49" s="16"/>
    </row>
    <row r="50" spans="2:14" ht="17.25" customHeight="1">
      <c r="B50" s="46" t="s">
        <v>90</v>
      </c>
      <c r="C50" s="24"/>
      <c r="L50" s="31"/>
      <c r="M50" s="32"/>
      <c r="N50" s="32"/>
    </row>
    <row r="51" spans="2:14" ht="17.25" customHeight="1">
      <c r="F51" s="55"/>
      <c r="M51" s="32"/>
      <c r="N51" s="32"/>
    </row>
    <row r="52" spans="2:14" ht="39.950000000000003">
      <c r="B52" s="3" t="s">
        <v>50</v>
      </c>
      <c r="C52" s="2" t="s">
        <v>51</v>
      </c>
      <c r="D52" s="12">
        <v>45352</v>
      </c>
      <c r="E52" s="12">
        <v>44986</v>
      </c>
      <c r="F52" s="2" t="s">
        <v>86</v>
      </c>
      <c r="G52" s="12" t="s">
        <v>74</v>
      </c>
      <c r="H52" s="12" t="s">
        <v>150</v>
      </c>
      <c r="I52" s="2" t="s">
        <v>86</v>
      </c>
      <c r="J52" s="2" t="s">
        <v>115</v>
      </c>
      <c r="K52" s="2" t="s">
        <v>116</v>
      </c>
      <c r="L52" s="2" t="s">
        <v>86</v>
      </c>
    </row>
    <row r="53" spans="2:14" ht="20.100000000000001">
      <c r="B53" s="4" t="s">
        <v>6</v>
      </c>
      <c r="C53" s="5" t="s">
        <v>65</v>
      </c>
      <c r="D53" s="6">
        <v>76.170631095483031</v>
      </c>
      <c r="E53" s="6">
        <v>97.389176147000001</v>
      </c>
      <c r="F53" s="13">
        <f>IFERROR(D53/E53-1,"n.a.")</f>
        <v>-0.21787375035896728</v>
      </c>
      <c r="G53" s="6">
        <v>445.90220792989697</v>
      </c>
      <c r="H53" s="6">
        <v>424.28799882099992</v>
      </c>
      <c r="I53" s="13">
        <f t="shared" ref="I53:I57" si="9">IFERROR(G53/H53-1,"n.a.")</f>
        <v>5.094230609623196E-2</v>
      </c>
      <c r="J53" s="6">
        <v>445.90220792989697</v>
      </c>
      <c r="K53" s="6">
        <v>424.28799882099992</v>
      </c>
      <c r="L53" s="13">
        <f t="shared" ref="L53:L57" si="10">IFERROR(J53/K53-1,"n.a.")</f>
        <v>5.094230609623196E-2</v>
      </c>
    </row>
    <row r="54" spans="2:14" ht="39.950000000000003">
      <c r="B54" s="4" t="s">
        <v>15</v>
      </c>
      <c r="C54" s="5" t="s">
        <v>204</v>
      </c>
      <c r="D54" s="6">
        <v>207.44345853073006</v>
      </c>
      <c r="E54" s="6">
        <v>275.76371544300002</v>
      </c>
      <c r="F54" s="13">
        <f t="shared" ref="F54:F57" si="11">IFERROR(D54/E54-1,"n.a.")</f>
        <v>-0.24774926172762446</v>
      </c>
      <c r="G54" s="6">
        <v>417.80364130972407</v>
      </c>
      <c r="H54" s="6">
        <v>617.46217455500005</v>
      </c>
      <c r="I54" s="13">
        <f t="shared" si="9"/>
        <v>-0.32335346434648937</v>
      </c>
      <c r="J54" s="6">
        <v>417.80364130972407</v>
      </c>
      <c r="K54" s="6">
        <v>617.46217455500005</v>
      </c>
      <c r="L54" s="13">
        <f t="shared" si="10"/>
        <v>-0.32335346434648937</v>
      </c>
    </row>
    <row r="55" spans="2:14" ht="39.950000000000003">
      <c r="B55" s="4" t="s">
        <v>24</v>
      </c>
      <c r="C55" s="5" t="s">
        <v>69</v>
      </c>
      <c r="D55" s="6">
        <v>84.137581861000001</v>
      </c>
      <c r="E55" s="6">
        <v>83.256239456357079</v>
      </c>
      <c r="F55" s="13">
        <f t="shared" si="11"/>
        <v>1.0585902154575777E-2</v>
      </c>
      <c r="G55" s="6">
        <v>243.69473206649999</v>
      </c>
      <c r="H55" s="6">
        <v>271.20006154213451</v>
      </c>
      <c r="I55" s="13">
        <f t="shared" si="9"/>
        <v>-0.10142080838488743</v>
      </c>
      <c r="J55" s="6">
        <v>244.23708051400004</v>
      </c>
      <c r="K55" s="6">
        <v>271.20006154213451</v>
      </c>
      <c r="L55" s="13">
        <f t="shared" si="10"/>
        <v>-9.9420998929033888E-2</v>
      </c>
    </row>
    <row r="56" spans="2:14" ht="39.950000000000003">
      <c r="B56" s="4" t="s">
        <v>32</v>
      </c>
      <c r="C56" s="5" t="s">
        <v>70</v>
      </c>
      <c r="D56" s="6">
        <v>105.60883713078798</v>
      </c>
      <c r="E56" s="6">
        <v>115.60423951600001</v>
      </c>
      <c r="F56" s="13">
        <f t="shared" si="11"/>
        <v>-8.6462247639530809E-2</v>
      </c>
      <c r="G56" s="6">
        <v>388.23546729675195</v>
      </c>
      <c r="H56" s="6">
        <v>375.94781633299999</v>
      </c>
      <c r="I56" s="13">
        <f t="shared" si="9"/>
        <v>3.2684458932640936E-2</v>
      </c>
      <c r="J56" s="6">
        <v>388.23546729675195</v>
      </c>
      <c r="K56" s="6">
        <v>375.94781633299999</v>
      </c>
      <c r="L56" s="13">
        <f t="shared" si="10"/>
        <v>3.2684458932640936E-2</v>
      </c>
    </row>
    <row r="57" spans="2:14" ht="17.25" customHeight="1">
      <c r="B57" s="8" t="s">
        <v>64</v>
      </c>
      <c r="C57" s="8"/>
      <c r="D57" s="9">
        <f>SUM(D53:D56)</f>
        <v>473.36050861800106</v>
      </c>
      <c r="E57" s="9">
        <f>SUM(E53:E56)</f>
        <v>572.01337056235707</v>
      </c>
      <c r="F57" s="14">
        <f t="shared" si="11"/>
        <v>-0.17246600695254466</v>
      </c>
      <c r="G57" s="9">
        <f>SUM(G53:G56)</f>
        <v>1495.636048602873</v>
      </c>
      <c r="H57" s="9">
        <f>SUM(H53:H56)</f>
        <v>1688.8980512511346</v>
      </c>
      <c r="I57" s="14">
        <f t="shared" si="9"/>
        <v>-0.1144308281397407</v>
      </c>
      <c r="J57" s="9">
        <f>SUM(J53:J56)</f>
        <v>1496.1783970503732</v>
      </c>
      <c r="K57" s="9">
        <f>SUM(K53:K56)</f>
        <v>1688.8980512511346</v>
      </c>
      <c r="L57" s="60">
        <f t="shared" si="10"/>
        <v>-0.11410970251164354</v>
      </c>
    </row>
    <row r="58" spans="2:14" ht="17.25" customHeight="1">
      <c r="B58" s="50" t="s">
        <v>205</v>
      </c>
      <c r="C58" s="15"/>
      <c r="D58" s="16"/>
      <c r="E58" s="16"/>
      <c r="F58" s="17"/>
      <c r="G58" s="16"/>
      <c r="H58" s="16"/>
      <c r="I58" s="17"/>
      <c r="J58" s="59"/>
      <c r="K58" s="59"/>
      <c r="L58" s="59"/>
    </row>
    <row r="59" spans="2:14" ht="17.25" customHeight="1">
      <c r="B59" s="15"/>
      <c r="C59" s="15"/>
      <c r="D59" s="16"/>
      <c r="E59" s="16"/>
      <c r="F59" s="16"/>
      <c r="G59" s="16"/>
      <c r="H59" s="16"/>
    </row>
    <row r="60" spans="2:14" ht="17.25" customHeight="1">
      <c r="B60" s="46" t="s">
        <v>206</v>
      </c>
      <c r="C60" s="15"/>
      <c r="D60" s="16"/>
      <c r="E60" s="16"/>
      <c r="F60" s="16"/>
      <c r="G60" s="16"/>
      <c r="H60" s="36"/>
    </row>
    <row r="61" spans="2:14" ht="17.25" customHeight="1">
      <c r="E61" s="23"/>
    </row>
    <row r="62" spans="2:14" ht="60">
      <c r="B62" s="3" t="s">
        <v>50</v>
      </c>
      <c r="C62" s="2" t="s">
        <v>51</v>
      </c>
      <c r="D62" s="2" t="s">
        <v>95</v>
      </c>
      <c r="E62" s="2" t="s">
        <v>96</v>
      </c>
      <c r="F62" s="2" t="s">
        <v>97</v>
      </c>
      <c r="G62" s="2" t="s">
        <v>98</v>
      </c>
      <c r="H62" s="2" t="s">
        <v>99</v>
      </c>
      <c r="I62" s="2" t="s">
        <v>100</v>
      </c>
    </row>
    <row r="63" spans="2:14" ht="20.100000000000001">
      <c r="B63" s="18" t="s">
        <v>6</v>
      </c>
      <c r="C63" s="5" t="s">
        <v>65</v>
      </c>
      <c r="D63" s="6">
        <v>2.5858246669999998</v>
      </c>
      <c r="E63" s="6">
        <v>4.0854589790000002</v>
      </c>
      <c r="F63" s="6">
        <v>5.3978498469999998</v>
      </c>
      <c r="G63" s="6">
        <v>0.46813527640000002</v>
      </c>
      <c r="H63" s="6">
        <v>1.5245407150000001</v>
      </c>
      <c r="I63" s="6">
        <v>1.5245407150000001</v>
      </c>
    </row>
    <row r="64" spans="2:14" ht="39.950000000000003">
      <c r="B64" s="4" t="s">
        <v>15</v>
      </c>
      <c r="C64" s="5" t="s">
        <v>207</v>
      </c>
      <c r="D64" s="6">
        <v>9.7437909040000008</v>
      </c>
      <c r="E64" s="6">
        <v>10.747703233999999</v>
      </c>
      <c r="F64" s="6">
        <v>20.660844782000002</v>
      </c>
      <c r="G64" s="6">
        <v>0.56011974710000001</v>
      </c>
      <c r="H64" s="6">
        <v>5.2185567429999997</v>
      </c>
      <c r="I64" s="6">
        <v>5.8230369980000001</v>
      </c>
      <c r="J64" s="26"/>
    </row>
    <row r="65" spans="2:9" ht="20.100000000000001">
      <c r="B65" s="4" t="s">
        <v>24</v>
      </c>
      <c r="C65" s="5" t="s">
        <v>208</v>
      </c>
      <c r="D65" s="6">
        <v>1.032848703</v>
      </c>
      <c r="E65" s="6">
        <v>1.3175673530000001</v>
      </c>
      <c r="F65" s="6">
        <v>1.8905102499999999</v>
      </c>
      <c r="G65" s="6">
        <v>3.4884907300000001E-4</v>
      </c>
      <c r="H65" s="6">
        <v>0.62646008509999995</v>
      </c>
      <c r="I65" s="6">
        <v>0.1235518812</v>
      </c>
    </row>
    <row r="66" spans="2:9" ht="39.950000000000003">
      <c r="B66" s="4" t="s">
        <v>32</v>
      </c>
      <c r="C66" s="5" t="s">
        <v>70</v>
      </c>
      <c r="D66" s="6">
        <v>4.0367864520000003</v>
      </c>
      <c r="E66" s="6">
        <v>4.8052733190000003</v>
      </c>
      <c r="F66" s="6">
        <v>11.256271827000001</v>
      </c>
      <c r="G66" s="6">
        <v>0.54747870620000005</v>
      </c>
      <c r="H66" s="6">
        <v>2.4919724809999999</v>
      </c>
      <c r="I66" s="6">
        <v>2.4919724809999999</v>
      </c>
    </row>
    <row r="67" spans="2:9" ht="20.100000000000001">
      <c r="B67" s="4" t="s">
        <v>35</v>
      </c>
      <c r="C67" s="5" t="s">
        <v>36</v>
      </c>
      <c r="D67" s="6">
        <v>2.911055969</v>
      </c>
      <c r="E67" s="6">
        <v>3.1033264539999998</v>
      </c>
      <c r="F67" s="6">
        <v>6.2738722999999998</v>
      </c>
      <c r="G67" s="6">
        <v>0.32507946669999999</v>
      </c>
      <c r="H67" s="6">
        <v>1.489424664</v>
      </c>
      <c r="I67" s="6">
        <v>1.489424664</v>
      </c>
    </row>
    <row r="68" spans="2:9" ht="17.25" customHeight="1">
      <c r="B68" s="19"/>
      <c r="C68" s="8"/>
      <c r="D68" s="10"/>
      <c r="E68" s="10"/>
      <c r="F68" s="10"/>
      <c r="G68" s="10"/>
      <c r="H68" s="10"/>
      <c r="I68" s="10"/>
    </row>
    <row r="69" spans="2:9" ht="17.25" customHeight="1">
      <c r="B69" s="1" t="s">
        <v>209</v>
      </c>
      <c r="C69" s="20"/>
      <c r="D69" s="20"/>
      <c r="E69" s="20"/>
      <c r="F69" s="20"/>
      <c r="G69" s="20"/>
      <c r="H69" s="20"/>
      <c r="I69" s="20"/>
    </row>
    <row r="71" spans="2:9" ht="17.25" customHeight="1">
      <c r="B71" s="24"/>
      <c r="C71" s="24"/>
      <c r="E71" s="26"/>
      <c r="G71" s="37"/>
    </row>
    <row r="72" spans="2:9" ht="17.25" customHeight="1">
      <c r="E72" s="23"/>
    </row>
    <row r="73" spans="2:9" ht="48.95" customHeight="1">
      <c r="B73" s="15"/>
      <c r="C73" s="38"/>
      <c r="D73" s="38"/>
      <c r="E73" s="38"/>
      <c r="F73" s="38"/>
      <c r="G73" s="38"/>
      <c r="H73" s="38"/>
      <c r="I73" s="38"/>
    </row>
    <row r="74" spans="2:9" ht="26.25" customHeight="1">
      <c r="B74" s="39"/>
      <c r="C74" s="40"/>
      <c r="D74" s="41"/>
      <c r="E74" s="41"/>
      <c r="F74" s="41"/>
      <c r="G74" s="41"/>
      <c r="H74" s="41"/>
      <c r="I74" s="41"/>
    </row>
    <row r="75" spans="2:9" ht="33" customHeight="1">
      <c r="B75" s="42"/>
      <c r="C75" s="40"/>
      <c r="D75" s="43"/>
      <c r="E75" s="43"/>
      <c r="F75" s="43"/>
      <c r="G75" s="43"/>
      <c r="H75" s="43"/>
      <c r="I75" s="43"/>
    </row>
    <row r="76" spans="2:9" ht="26.25" customHeight="1">
      <c r="B76" s="42"/>
      <c r="C76" s="40"/>
      <c r="D76" s="43"/>
      <c r="E76" s="43"/>
      <c r="F76" s="43"/>
      <c r="G76" s="43"/>
      <c r="H76" s="43"/>
      <c r="I76" s="43"/>
    </row>
    <row r="77" spans="2:9" ht="33" customHeight="1">
      <c r="B77" s="42"/>
      <c r="C77" s="40"/>
      <c r="D77" s="43"/>
      <c r="E77" s="43"/>
      <c r="F77" s="43"/>
      <c r="G77" s="43"/>
      <c r="H77" s="43"/>
      <c r="I77" s="43"/>
    </row>
    <row r="78" spans="2:9" ht="17.25" customHeight="1">
      <c r="B78" s="44"/>
      <c r="C78" s="15"/>
      <c r="D78" s="45"/>
      <c r="E78" s="45"/>
      <c r="F78" s="45"/>
      <c r="G78" s="45"/>
      <c r="H78" s="45"/>
      <c r="I78" s="45"/>
    </row>
    <row r="79" spans="2:9" ht="17.25" customHeight="1">
      <c r="B79" s="140"/>
      <c r="C79" s="140"/>
      <c r="D79" s="140"/>
      <c r="E79" s="140"/>
      <c r="F79" s="140"/>
      <c r="G79" s="140"/>
      <c r="H79" s="140"/>
      <c r="I79" s="140"/>
    </row>
    <row r="81" spans="2:9" ht="17.25" customHeight="1">
      <c r="B81" s="24"/>
      <c r="C81" s="24"/>
      <c r="E81" s="26"/>
      <c r="G81" s="37"/>
    </row>
    <row r="82" spans="2:9" ht="17.25" customHeight="1">
      <c r="E82" s="23"/>
    </row>
    <row r="83" spans="2:9" ht="48.95" customHeight="1">
      <c r="B83" s="15"/>
      <c r="C83" s="38"/>
      <c r="D83" s="38"/>
      <c r="E83" s="38"/>
      <c r="F83" s="38"/>
      <c r="G83" s="38"/>
      <c r="H83" s="38"/>
      <c r="I83" s="38"/>
    </row>
    <row r="84" spans="2:9" ht="26.1" customHeight="1">
      <c r="B84" s="39"/>
      <c r="C84" s="40"/>
      <c r="D84" s="41"/>
      <c r="E84" s="41"/>
      <c r="F84" s="41"/>
      <c r="G84" s="41"/>
      <c r="H84" s="41"/>
      <c r="I84" s="41"/>
    </row>
    <row r="85" spans="2:9" ht="33" customHeight="1">
      <c r="B85" s="42"/>
      <c r="C85" s="40"/>
      <c r="D85" s="43"/>
      <c r="E85" s="43"/>
      <c r="F85" s="43"/>
      <c r="G85" s="43"/>
      <c r="H85" s="43"/>
      <c r="I85" s="43"/>
    </row>
    <row r="86" spans="2:9" ht="26.25" customHeight="1">
      <c r="B86" s="42"/>
      <c r="C86" s="40"/>
      <c r="D86" s="43"/>
      <c r="E86" s="43"/>
      <c r="F86" s="43"/>
      <c r="G86" s="43"/>
      <c r="H86" s="43"/>
      <c r="I86" s="43"/>
    </row>
    <row r="87" spans="2:9" ht="33" customHeight="1">
      <c r="B87" s="42"/>
      <c r="C87" s="40"/>
      <c r="D87" s="43"/>
      <c r="E87" s="43"/>
      <c r="F87" s="43"/>
      <c r="G87" s="43"/>
      <c r="H87" s="43"/>
      <c r="I87" s="43"/>
    </row>
    <row r="88" spans="2:9" ht="17.25" customHeight="1">
      <c r="B88" s="44"/>
      <c r="C88" s="15"/>
      <c r="D88" s="45"/>
      <c r="E88" s="45"/>
      <c r="F88" s="45"/>
      <c r="G88" s="45"/>
      <c r="H88" s="45"/>
      <c r="I88" s="45"/>
    </row>
    <row r="89" spans="2:9" ht="17.25" customHeight="1">
      <c r="B89" s="140"/>
      <c r="C89" s="140"/>
      <c r="D89" s="140"/>
      <c r="E89" s="140"/>
      <c r="F89" s="140"/>
      <c r="G89" s="140"/>
      <c r="H89" s="140"/>
      <c r="I89" s="140"/>
    </row>
  </sheetData>
  <mergeCells count="2">
    <mergeCell ref="B79:I79"/>
    <mergeCell ref="B89:I89"/>
  </mergeCells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D32:D35 E32:G35 D57:E57 J57:K57 K47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15FB9-7C7F-4D62-AF0F-98DCA8AAAAA5}">
  <dimension ref="A7:S89"/>
  <sheetViews>
    <sheetView showGridLines="0" zoomScaleNormal="100" zoomScaleSheetLayoutView="90" workbookViewId="0"/>
  </sheetViews>
  <sheetFormatPr defaultColWidth="9.140625" defaultRowHeight="17.25" customHeight="1"/>
  <cols>
    <col min="1" max="1" width="5" style="21" customWidth="1"/>
    <col min="2" max="2" width="24.42578125" style="21" customWidth="1"/>
    <col min="3" max="3" width="34" style="21" customWidth="1"/>
    <col min="4" max="16" width="13.85546875" style="21" customWidth="1"/>
    <col min="17" max="17" width="10.28515625" style="21" bestFit="1" customWidth="1"/>
    <col min="18" max="16384" width="9.140625" style="21"/>
  </cols>
  <sheetData>
    <row r="7" spans="2:3" ht="17.25" customHeight="1">
      <c r="B7" s="47" t="s">
        <v>41</v>
      </c>
      <c r="C7" s="22"/>
    </row>
    <row r="8" spans="2:3" ht="17.25" customHeight="1">
      <c r="B8" s="23"/>
    </row>
    <row r="9" spans="2:3" ht="17.25" customHeight="1">
      <c r="B9" s="46" t="s">
        <v>42</v>
      </c>
      <c r="C9" s="24"/>
    </row>
    <row r="10" spans="2:3" ht="17.25" customHeight="1">
      <c r="B10" s="56" t="s">
        <v>210</v>
      </c>
      <c r="C10" s="24"/>
    </row>
    <row r="11" spans="2:3" ht="17.25" customHeight="1">
      <c r="B11" s="56" t="s">
        <v>211</v>
      </c>
      <c r="C11" s="24"/>
    </row>
    <row r="12" spans="2:3" ht="17.25" customHeight="1">
      <c r="B12" s="56" t="s">
        <v>212</v>
      </c>
      <c r="C12" s="24"/>
    </row>
    <row r="13" spans="2:3" ht="17.25" customHeight="1">
      <c r="B13" s="56" t="s">
        <v>213</v>
      </c>
      <c r="C13" s="24"/>
    </row>
    <row r="14" spans="2:3" ht="17.25" customHeight="1">
      <c r="B14" s="56" t="s">
        <v>214</v>
      </c>
      <c r="C14" s="24"/>
    </row>
    <row r="15" spans="2:3" ht="17.25" customHeight="1">
      <c r="B15" s="50" t="s">
        <v>215</v>
      </c>
      <c r="C15" s="24"/>
    </row>
    <row r="16" spans="2:3" ht="17.25" customHeight="1">
      <c r="B16" s="25"/>
      <c r="C16" s="24"/>
    </row>
    <row r="17" spans="2:19" ht="17.25" customHeight="1">
      <c r="B17" s="46" t="s">
        <v>216</v>
      </c>
      <c r="C17" s="24"/>
      <c r="N17" s="26"/>
    </row>
    <row r="18" spans="2:19" ht="17.25" customHeight="1">
      <c r="J18" s="23"/>
      <c r="N18" s="27"/>
    </row>
    <row r="19" spans="2:19" ht="17.25" customHeight="1">
      <c r="B19" s="3" t="s">
        <v>50</v>
      </c>
      <c r="C19" s="2" t="s">
        <v>51</v>
      </c>
      <c r="D19" s="2" t="s">
        <v>52</v>
      </c>
      <c r="E19" s="2" t="s">
        <v>53</v>
      </c>
      <c r="F19" s="2" t="s">
        <v>54</v>
      </c>
      <c r="G19" s="2" t="s">
        <v>55</v>
      </c>
      <c r="H19" s="2" t="s">
        <v>56</v>
      </c>
      <c r="I19" s="2" t="s">
        <v>57</v>
      </c>
      <c r="J19" s="2" t="s">
        <v>58</v>
      </c>
      <c r="K19" s="2" t="s">
        <v>59</v>
      </c>
      <c r="L19" s="2" t="s">
        <v>60</v>
      </c>
      <c r="M19" s="2" t="s">
        <v>61</v>
      </c>
      <c r="N19" s="2" t="s">
        <v>62</v>
      </c>
      <c r="O19" s="2" t="s">
        <v>112</v>
      </c>
      <c r="P19" s="2" t="s">
        <v>64</v>
      </c>
    </row>
    <row r="20" spans="2:19" ht="20.100000000000001">
      <c r="B20" s="4" t="s">
        <v>6</v>
      </c>
      <c r="C20" s="5" t="s">
        <v>65</v>
      </c>
      <c r="D20" s="6">
        <v>229.32729870999998</v>
      </c>
      <c r="E20" s="6">
        <v>140.37746283300004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7">
        <f t="shared" ref="P20:P23" si="0">SUM(D20:O20)</f>
        <v>369.70476154300002</v>
      </c>
      <c r="S20" s="28"/>
    </row>
    <row r="21" spans="2:19" ht="39.950000000000003">
      <c r="B21" s="4" t="s">
        <v>66</v>
      </c>
      <c r="C21" s="5" t="s">
        <v>67</v>
      </c>
      <c r="D21" s="6">
        <v>126.40450453500002</v>
      </c>
      <c r="E21" s="6">
        <v>255.80240498350003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7">
        <f t="shared" si="0"/>
        <v>382.20690951850003</v>
      </c>
      <c r="S21" s="28"/>
    </row>
    <row r="22" spans="2:19" ht="39.950000000000003">
      <c r="B22" s="4" t="s">
        <v>68</v>
      </c>
      <c r="C22" s="5" t="s">
        <v>69</v>
      </c>
      <c r="D22" s="6">
        <v>80.926562642000007</v>
      </c>
      <c r="E22" s="6">
        <v>78.932841991499998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7">
        <f t="shared" si="0"/>
        <v>159.85940463349999</v>
      </c>
      <c r="S22" s="28"/>
    </row>
    <row r="23" spans="2:19" ht="39.950000000000003">
      <c r="B23" s="4" t="s">
        <v>32</v>
      </c>
      <c r="C23" s="5" t="s">
        <v>70</v>
      </c>
      <c r="D23" s="6">
        <v>150.66072438399999</v>
      </c>
      <c r="E23" s="6">
        <v>131.981460688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7">
        <f t="shared" si="0"/>
        <v>282.64218507199996</v>
      </c>
      <c r="S23" s="28"/>
    </row>
    <row r="24" spans="2:19" ht="20.100000000000001">
      <c r="B24" s="4" t="s">
        <v>35</v>
      </c>
      <c r="C24" s="5" t="s">
        <v>36</v>
      </c>
      <c r="D24" s="6">
        <v>55.141744113807299</v>
      </c>
      <c r="E24" s="6">
        <v>85.877775877796296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7">
        <f>SUM(D24:O24)</f>
        <v>141.0195199916036</v>
      </c>
      <c r="S24" s="28"/>
    </row>
    <row r="25" spans="2:19" ht="17.25" customHeight="1">
      <c r="B25" s="8" t="s">
        <v>64</v>
      </c>
      <c r="C25" s="8"/>
      <c r="D25" s="9">
        <f t="shared" ref="D25:M25" si="1">SUM(D20:D24)</f>
        <v>642.4608343848073</v>
      </c>
      <c r="E25" s="9">
        <f t="shared" si="1"/>
        <v>692.9719463737963</v>
      </c>
      <c r="F25" s="9">
        <f t="shared" si="1"/>
        <v>0</v>
      </c>
      <c r="G25" s="9">
        <f t="shared" si="1"/>
        <v>0</v>
      </c>
      <c r="H25" s="9">
        <f t="shared" si="1"/>
        <v>0</v>
      </c>
      <c r="I25" s="9">
        <f t="shared" si="1"/>
        <v>0</v>
      </c>
      <c r="J25" s="9">
        <f t="shared" si="1"/>
        <v>0</v>
      </c>
      <c r="K25" s="9">
        <f t="shared" si="1"/>
        <v>0</v>
      </c>
      <c r="L25" s="9">
        <f t="shared" si="1"/>
        <v>0</v>
      </c>
      <c r="M25" s="9">
        <f t="shared" si="1"/>
        <v>0</v>
      </c>
      <c r="N25" s="10">
        <f>SUM(N20:N24)</f>
        <v>0</v>
      </c>
      <c r="O25" s="10">
        <f>SUM(O20:O24)</f>
        <v>0</v>
      </c>
      <c r="P25" s="9">
        <f>SUM(D25:O25)</f>
        <v>1335.4327807586037</v>
      </c>
    </row>
    <row r="26" spans="2:19" s="30" customFormat="1" ht="17.25" customHeight="1">
      <c r="B26" s="1" t="s">
        <v>217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9"/>
    </row>
    <row r="28" spans="2:19" ht="17.25" customHeight="1">
      <c r="B28" s="46" t="s">
        <v>72</v>
      </c>
      <c r="C28" s="24"/>
      <c r="L28" s="31"/>
      <c r="M28" s="32"/>
      <c r="N28" s="32"/>
      <c r="P28" s="31"/>
    </row>
    <row r="29" spans="2:19" ht="17.25" customHeight="1">
      <c r="B29" s="46"/>
      <c r="C29" s="24"/>
      <c r="J29" s="72" t="s">
        <v>148</v>
      </c>
      <c r="K29" s="73"/>
      <c r="L29" s="74"/>
      <c r="M29" s="74"/>
      <c r="N29" s="74"/>
      <c r="O29" s="74"/>
      <c r="P29" s="75"/>
    </row>
    <row r="30" spans="2:19" ht="17.25" customHeight="1">
      <c r="M30" s="32"/>
      <c r="N30" s="32"/>
    </row>
    <row r="31" spans="2:19" ht="20.100000000000001">
      <c r="B31" s="3" t="s">
        <v>50</v>
      </c>
      <c r="C31" s="2" t="s">
        <v>51</v>
      </c>
      <c r="D31" s="2" t="s">
        <v>218</v>
      </c>
      <c r="E31" s="2" t="s">
        <v>75</v>
      </c>
      <c r="F31" s="2" t="s">
        <v>76</v>
      </c>
      <c r="G31" s="2" t="s">
        <v>77</v>
      </c>
      <c r="H31" s="2" t="s">
        <v>64</v>
      </c>
      <c r="J31" s="65" t="s">
        <v>50</v>
      </c>
      <c r="K31" s="70"/>
      <c r="L31" s="63" t="s">
        <v>150</v>
      </c>
      <c r="M31" s="63" t="s">
        <v>151</v>
      </c>
      <c r="N31" s="63" t="s">
        <v>136</v>
      </c>
      <c r="O31" s="63" t="s">
        <v>87</v>
      </c>
      <c r="P31" s="64" t="s">
        <v>64</v>
      </c>
    </row>
    <row r="32" spans="2:19" ht="20.100000000000001">
      <c r="B32" s="4" t="s">
        <v>6</v>
      </c>
      <c r="C32" s="5" t="s">
        <v>65</v>
      </c>
      <c r="D32" s="6">
        <f>SUM(D20:F20)</f>
        <v>369.70476154300002</v>
      </c>
      <c r="E32" s="6">
        <f>SUM(G20:I20)</f>
        <v>0</v>
      </c>
      <c r="F32" s="6">
        <f>SUM(J20:L20)</f>
        <v>0</v>
      </c>
      <c r="G32" s="6">
        <f>SUM(M20:O20)</f>
        <v>0</v>
      </c>
      <c r="H32" s="7">
        <f>SUM(D32:G32)</f>
        <v>369.70476154300002</v>
      </c>
      <c r="J32" s="67" t="s">
        <v>6</v>
      </c>
      <c r="K32" s="66"/>
      <c r="L32" s="77">
        <v>0.17371183274366597</v>
      </c>
      <c r="M32" s="77">
        <v>0.12535910851878257</v>
      </c>
      <c r="N32" s="77">
        <v>0.32502090313052878</v>
      </c>
      <c r="O32" s="77">
        <v>0.37590815560702279</v>
      </c>
      <c r="P32" s="76">
        <f>SUM(L32:O32)</f>
        <v>1</v>
      </c>
    </row>
    <row r="33" spans="1:16" ht="39.950000000000003">
      <c r="B33" s="4" t="s">
        <v>15</v>
      </c>
      <c r="C33" s="5" t="s">
        <v>67</v>
      </c>
      <c r="D33" s="6">
        <f>SUM(D21:F21)</f>
        <v>382.20690951850003</v>
      </c>
      <c r="E33" s="6">
        <f>SUM(G21:I21)</f>
        <v>0</v>
      </c>
      <c r="F33" s="6">
        <f>SUM(J21:L21)</f>
        <v>0</v>
      </c>
      <c r="G33" s="6">
        <f>SUM(M21:O21)</f>
        <v>0</v>
      </c>
      <c r="H33" s="7">
        <f t="shared" ref="H33:H36" si="2">SUM(D33:G33)</f>
        <v>382.20690951850003</v>
      </c>
      <c r="J33" s="68" t="s">
        <v>15</v>
      </c>
      <c r="K33" s="66"/>
      <c r="L33" s="78">
        <v>0.19725674371695032</v>
      </c>
      <c r="M33" s="78">
        <v>0.23682498044328629</v>
      </c>
      <c r="N33" s="78">
        <v>0.29401350420029271</v>
      </c>
      <c r="O33" s="78">
        <v>0.2719047716394708</v>
      </c>
      <c r="P33" s="76">
        <f t="shared" ref="P33:P35" si="3">SUM(L33:O33)</f>
        <v>1</v>
      </c>
    </row>
    <row r="34" spans="1:16" ht="39.950000000000003">
      <c r="B34" s="4" t="s">
        <v>24</v>
      </c>
      <c r="C34" s="5" t="s">
        <v>69</v>
      </c>
      <c r="D34" s="6">
        <f>SUM(D22:F22)</f>
        <v>159.85940463349999</v>
      </c>
      <c r="E34" s="6">
        <f>SUM(G22:I22)</f>
        <v>0</v>
      </c>
      <c r="F34" s="6">
        <f>SUM(J22:L22)</f>
        <v>0</v>
      </c>
      <c r="G34" s="6">
        <f>SUM(M22:O22)</f>
        <v>0</v>
      </c>
      <c r="H34" s="7">
        <f t="shared" si="2"/>
        <v>159.85940463349999</v>
      </c>
      <c r="J34" s="68" t="s">
        <v>24</v>
      </c>
      <c r="K34" s="66"/>
      <c r="L34" s="78">
        <v>0.3326664324339883</v>
      </c>
      <c r="M34" s="78">
        <v>0.21275691627695084</v>
      </c>
      <c r="N34" s="78">
        <v>0.21348882202272532</v>
      </c>
      <c r="O34" s="78">
        <v>0.24108782926633546</v>
      </c>
      <c r="P34" s="76">
        <f t="shared" si="3"/>
        <v>0.99999999999999989</v>
      </c>
    </row>
    <row r="35" spans="1:16" ht="39.950000000000003">
      <c r="B35" s="4" t="s">
        <v>32</v>
      </c>
      <c r="C35" s="5" t="s">
        <v>70</v>
      </c>
      <c r="D35" s="6">
        <f>SUM(D23:F23)</f>
        <v>282.64218507199996</v>
      </c>
      <c r="E35" s="6">
        <f>SUM(G23:I23)</f>
        <v>0</v>
      </c>
      <c r="F35" s="6">
        <f>SUM(J23:L23)</f>
        <v>0</v>
      </c>
      <c r="G35" s="6">
        <f>SUM(M23:O23)</f>
        <v>0</v>
      </c>
      <c r="H35" s="7">
        <f t="shared" si="2"/>
        <v>282.64218507199996</v>
      </c>
      <c r="J35" s="68" t="s">
        <v>32</v>
      </c>
      <c r="K35" s="66"/>
      <c r="L35" s="78">
        <v>0.22536923220147864</v>
      </c>
      <c r="M35" s="78">
        <v>0.18079930107106329</v>
      </c>
      <c r="N35" s="78">
        <v>0.29277373241018106</v>
      </c>
      <c r="O35" s="78">
        <v>0.30105773431727706</v>
      </c>
      <c r="P35" s="76">
        <f t="shared" si="3"/>
        <v>1</v>
      </c>
    </row>
    <row r="36" spans="1:16" ht="39.950000000000003">
      <c r="B36" s="4" t="s">
        <v>35</v>
      </c>
      <c r="C36" s="5" t="s">
        <v>36</v>
      </c>
      <c r="D36" s="6">
        <f>SUM(D24:F24)</f>
        <v>141.0195199916036</v>
      </c>
      <c r="E36" s="6">
        <f>SUM(G24:I24)</f>
        <v>0</v>
      </c>
      <c r="F36" s="6">
        <f>SUM(J24:L24)</f>
        <v>0</v>
      </c>
      <c r="G36" s="6">
        <f>SUM(M24:O24)</f>
        <v>0</v>
      </c>
      <c r="H36" s="7">
        <f t="shared" si="2"/>
        <v>141.0195199916036</v>
      </c>
      <c r="J36" s="68" t="s">
        <v>35</v>
      </c>
      <c r="K36" s="66"/>
      <c r="L36" s="79" t="s">
        <v>152</v>
      </c>
      <c r="M36" s="79" t="s">
        <v>152</v>
      </c>
      <c r="N36" s="79" t="s">
        <v>152</v>
      </c>
      <c r="O36" s="79" t="s">
        <v>152</v>
      </c>
      <c r="P36" s="7" t="s">
        <v>152</v>
      </c>
    </row>
    <row r="37" spans="1:16" ht="17.25" customHeight="1">
      <c r="B37" s="8" t="s">
        <v>64</v>
      </c>
      <c r="C37" s="8"/>
      <c r="D37" s="9">
        <f>SUM(D32:D36)</f>
        <v>1335.4327807586035</v>
      </c>
      <c r="E37" s="9">
        <f t="shared" ref="E37:H37" si="4">SUM(E32:E36)</f>
        <v>0</v>
      </c>
      <c r="F37" s="9">
        <f t="shared" si="4"/>
        <v>0</v>
      </c>
      <c r="G37" s="9">
        <f t="shared" si="4"/>
        <v>0</v>
      </c>
      <c r="H37" s="9">
        <f t="shared" si="4"/>
        <v>1335.4327807586035</v>
      </c>
      <c r="J37" s="69" t="s">
        <v>153</v>
      </c>
      <c r="K37" s="71"/>
      <c r="L37" s="14">
        <v>0.20881107017628733</v>
      </c>
      <c r="M37" s="14">
        <v>0.19220317848502064</v>
      </c>
      <c r="N37" s="14">
        <v>0.29494230111363967</v>
      </c>
      <c r="O37" s="14">
        <v>0.3040434502250523</v>
      </c>
      <c r="P37" s="14">
        <f>SUM(L37:O37)</f>
        <v>0.99999999999999989</v>
      </c>
    </row>
    <row r="38" spans="1:16" ht="17.25" customHeight="1">
      <c r="D38" s="52"/>
      <c r="E38" s="52"/>
      <c r="F38" s="52"/>
      <c r="G38" s="52"/>
      <c r="I38" s="31"/>
      <c r="O38" s="53"/>
    </row>
    <row r="39" spans="1:16" ht="17.25" customHeight="1">
      <c r="B39" s="46" t="s">
        <v>202</v>
      </c>
      <c r="C39" s="24"/>
      <c r="L39" s="31"/>
      <c r="M39" s="32"/>
      <c r="N39" s="32"/>
      <c r="O39" s="53"/>
    </row>
    <row r="40" spans="1:16" ht="17.25" customHeight="1">
      <c r="M40" s="32"/>
      <c r="N40" s="32"/>
      <c r="O40" s="53"/>
    </row>
    <row r="41" spans="1:16" ht="39.950000000000003">
      <c r="B41" s="3" t="s">
        <v>50</v>
      </c>
      <c r="C41" s="2" t="s">
        <v>51</v>
      </c>
      <c r="D41" s="12">
        <v>45323</v>
      </c>
      <c r="E41" s="12">
        <v>44958</v>
      </c>
      <c r="F41" s="2" t="s">
        <v>86</v>
      </c>
      <c r="G41" s="12" t="s">
        <v>219</v>
      </c>
      <c r="H41" s="12" t="s">
        <v>220</v>
      </c>
      <c r="I41" s="2" t="s">
        <v>86</v>
      </c>
      <c r="J41" s="2" t="s">
        <v>115</v>
      </c>
      <c r="K41" s="2" t="s">
        <v>116</v>
      </c>
      <c r="L41" s="2" t="s">
        <v>86</v>
      </c>
      <c r="O41" s="54"/>
    </row>
    <row r="42" spans="1:16" ht="20.100000000000001">
      <c r="B42" s="4" t="s">
        <v>6</v>
      </c>
      <c r="C42" s="5" t="s">
        <v>65</v>
      </c>
      <c r="D42" s="6">
        <f>E20</f>
        <v>140.37746283300004</v>
      </c>
      <c r="E42" s="6">
        <v>143.17211351399999</v>
      </c>
      <c r="F42" s="13">
        <f>D42/E42-1</f>
        <v>-1.9519518238631517E-2</v>
      </c>
      <c r="G42" s="6">
        <f>D32</f>
        <v>369.70476154300002</v>
      </c>
      <c r="H42" s="6">
        <v>326.89882267399992</v>
      </c>
      <c r="I42" s="13">
        <f>G42/H42-1</f>
        <v>0.13094552779007218</v>
      </c>
      <c r="J42" s="6">
        <v>369.731576834414</v>
      </c>
      <c r="K42" s="6">
        <v>326.89882267399992</v>
      </c>
      <c r="L42" s="13">
        <f>J42/K42-1</f>
        <v>0.13102755712010961</v>
      </c>
      <c r="O42" s="54"/>
    </row>
    <row r="43" spans="1:16" ht="39.950000000000003">
      <c r="B43" s="4" t="s">
        <v>66</v>
      </c>
      <c r="C43" s="5" t="s">
        <v>67</v>
      </c>
      <c r="D43" s="6">
        <f>E21</f>
        <v>255.80240498350003</v>
      </c>
      <c r="E43" s="6">
        <v>265.48174879050003</v>
      </c>
      <c r="F43" s="13">
        <f t="shared" ref="F43:F47" si="5">D43/E43-1</f>
        <v>-3.6459545151777184E-2</v>
      </c>
      <c r="G43" s="6">
        <f t="shared" ref="G43:G46" si="6">D33</f>
        <v>382.20690951850003</v>
      </c>
      <c r="H43" s="6">
        <v>455.96476490300006</v>
      </c>
      <c r="I43" s="13">
        <f t="shared" ref="I43:I47" si="7">G43/H43-1</f>
        <v>-0.16176218221640648</v>
      </c>
      <c r="J43" s="6">
        <v>382.13180226162206</v>
      </c>
      <c r="K43" s="6">
        <v>455.96476490300006</v>
      </c>
      <c r="L43" s="13">
        <f t="shared" ref="L43:L45" si="8">J43/K43-1</f>
        <v>-0.16192690384110031</v>
      </c>
      <c r="O43" s="54"/>
    </row>
    <row r="44" spans="1:16" ht="39.950000000000003">
      <c r="B44" s="4" t="s">
        <v>24</v>
      </c>
      <c r="C44" s="5" t="s">
        <v>69</v>
      </c>
      <c r="D44" s="6">
        <f>E22</f>
        <v>78.932841991499998</v>
      </c>
      <c r="E44" s="6">
        <v>93.018160505777402</v>
      </c>
      <c r="F44" s="13">
        <f t="shared" si="5"/>
        <v>-0.15142546829231862</v>
      </c>
      <c r="G44" s="6">
        <f t="shared" si="6"/>
        <v>159.85940463349999</v>
      </c>
      <c r="H44" s="6">
        <v>187.94382208577741</v>
      </c>
      <c r="I44" s="13">
        <f t="shared" si="7"/>
        <v>-0.14942985164715716</v>
      </c>
      <c r="J44" s="6">
        <v>160.09949865300001</v>
      </c>
      <c r="K44" s="6">
        <v>187.94382208577741</v>
      </c>
      <c r="L44" s="13">
        <f t="shared" si="8"/>
        <v>-0.14815237406457171</v>
      </c>
      <c r="O44" s="54"/>
    </row>
    <row r="45" spans="1:16" ht="39.950000000000003">
      <c r="B45" s="4" t="s">
        <v>32</v>
      </c>
      <c r="C45" s="5" t="s">
        <v>70</v>
      </c>
      <c r="D45" s="6">
        <f>E23</f>
        <v>131.981460688</v>
      </c>
      <c r="E45" s="6">
        <v>125.674228532</v>
      </c>
      <c r="F45" s="13">
        <f t="shared" si="5"/>
        <v>5.0187156346012562E-2</v>
      </c>
      <c r="G45" s="6">
        <f t="shared" si="6"/>
        <v>282.64218507199996</v>
      </c>
      <c r="H45" s="6">
        <v>260.34357681699998</v>
      </c>
      <c r="I45" s="13">
        <f t="shared" si="7"/>
        <v>8.5650694853417031E-2</v>
      </c>
      <c r="J45" s="6">
        <v>282.626630165964</v>
      </c>
      <c r="K45" s="6">
        <v>260.34357681699998</v>
      </c>
      <c r="L45" s="13">
        <f t="shared" si="8"/>
        <v>8.559094724517502E-2</v>
      </c>
    </row>
    <row r="46" spans="1:16" ht="20.100000000000001">
      <c r="B46" s="4" t="s">
        <v>35</v>
      </c>
      <c r="C46" s="5" t="s">
        <v>36</v>
      </c>
      <c r="D46" s="6">
        <f>E24</f>
        <v>85.877775877796296</v>
      </c>
      <c r="E46" s="6">
        <v>0</v>
      </c>
      <c r="F46" s="13" t="str">
        <f>IFERROR(D46/E46-1,"n.a.")</f>
        <v>n.a.</v>
      </c>
      <c r="G46" s="6">
        <f t="shared" si="6"/>
        <v>141.0195199916036</v>
      </c>
      <c r="H46" s="6">
        <v>0</v>
      </c>
      <c r="I46" s="13" t="str">
        <f>IFERROR(G46/H46-1,"n.a.")</f>
        <v>n.a.</v>
      </c>
      <c r="J46" s="6">
        <v>140.98426035666313</v>
      </c>
      <c r="K46" s="6">
        <v>0</v>
      </c>
      <c r="L46" s="13" t="str">
        <f>IFERROR(J46/K46-1,"n.a.")</f>
        <v>n.a.</v>
      </c>
    </row>
    <row r="47" spans="1:16" ht="17.25" customHeight="1">
      <c r="B47" s="8" t="s">
        <v>64</v>
      </c>
      <c r="C47" s="8"/>
      <c r="D47" s="9">
        <f>SUM(D42:D46)</f>
        <v>692.9719463737963</v>
      </c>
      <c r="E47" s="9">
        <f>SUM(E42:E46)</f>
        <v>627.34625134227747</v>
      </c>
      <c r="F47" s="14">
        <f t="shared" si="5"/>
        <v>0.10460841184769221</v>
      </c>
      <c r="G47" s="9">
        <f>SUM(G42:G46)</f>
        <v>1335.4327807586035</v>
      </c>
      <c r="H47" s="9">
        <f>SUM(H42:H46)</f>
        <v>1231.1509864797774</v>
      </c>
      <c r="I47" s="14">
        <f t="shared" si="7"/>
        <v>8.4702685067896022E-2</v>
      </c>
      <c r="J47" s="9">
        <f>SUM(J42:J46)</f>
        <v>1335.5737682716631</v>
      </c>
      <c r="K47" s="9">
        <f>SUM(K42:K46)</f>
        <v>1231.1509864797774</v>
      </c>
      <c r="L47" s="14">
        <f>J47/K47-1</f>
        <v>8.4817201901824513E-2</v>
      </c>
    </row>
    <row r="48" spans="1:16" s="35" customFormat="1" ht="20.100000000000001">
      <c r="A48" s="33"/>
      <c r="B48" s="51" t="s">
        <v>203</v>
      </c>
      <c r="C48" s="34"/>
      <c r="D48" s="34"/>
      <c r="E48" s="34"/>
      <c r="F48" s="34"/>
      <c r="G48" s="34"/>
      <c r="H48" s="34"/>
      <c r="I48" s="34"/>
    </row>
    <row r="49" spans="2:14" ht="17.25" customHeight="1">
      <c r="B49" s="15"/>
      <c r="C49" s="15"/>
      <c r="D49" s="16"/>
      <c r="E49" s="16"/>
      <c r="F49" s="16"/>
      <c r="G49" s="16"/>
      <c r="H49" s="16"/>
    </row>
    <row r="50" spans="2:14" ht="17.25" customHeight="1">
      <c r="B50" s="46" t="s">
        <v>90</v>
      </c>
      <c r="C50" s="24"/>
      <c r="L50" s="31"/>
      <c r="M50" s="32"/>
      <c r="N50" s="32"/>
    </row>
    <row r="51" spans="2:14" ht="17.25" customHeight="1">
      <c r="F51" s="55"/>
      <c r="M51" s="32"/>
      <c r="N51" s="32"/>
    </row>
    <row r="52" spans="2:14" ht="39.950000000000003">
      <c r="B52" s="3" t="s">
        <v>50</v>
      </c>
      <c r="C52" s="2" t="s">
        <v>51</v>
      </c>
      <c r="D52" s="12">
        <v>45323</v>
      </c>
      <c r="E52" s="12">
        <v>44958</v>
      </c>
      <c r="F52" s="2" t="s">
        <v>86</v>
      </c>
      <c r="G52" s="12" t="s">
        <v>219</v>
      </c>
      <c r="H52" s="12" t="s">
        <v>220</v>
      </c>
      <c r="I52" s="2" t="s">
        <v>86</v>
      </c>
      <c r="J52" s="2" t="s">
        <v>115</v>
      </c>
      <c r="K52" s="2" t="s">
        <v>116</v>
      </c>
      <c r="L52" s="2" t="s">
        <v>86</v>
      </c>
    </row>
    <row r="53" spans="2:14" ht="20.100000000000001">
      <c r="B53" s="4" t="s">
        <v>6</v>
      </c>
      <c r="C53" s="5" t="s">
        <v>65</v>
      </c>
      <c r="D53" s="6">
        <v>140.40427812441396</v>
      </c>
      <c r="E53" s="6">
        <v>143.17211351399999</v>
      </c>
      <c r="F53" s="13">
        <f>D53/E53-1</f>
        <v>-1.9332224143742693E-2</v>
      </c>
      <c r="G53" s="6">
        <v>369.731576834414</v>
      </c>
      <c r="H53" s="6">
        <v>326.89882267399992</v>
      </c>
      <c r="I53" s="13">
        <f>G53/H53-1</f>
        <v>0.13102755712010961</v>
      </c>
      <c r="J53" s="6">
        <v>369.731576834414</v>
      </c>
      <c r="K53" s="6">
        <v>326.89882267399992</v>
      </c>
      <c r="L53" s="13">
        <f>J53/K53-1</f>
        <v>0.13102755712010961</v>
      </c>
    </row>
    <row r="54" spans="2:14" ht="39.950000000000003">
      <c r="B54" s="4" t="s">
        <v>15</v>
      </c>
      <c r="C54" s="5" t="s">
        <v>221</v>
      </c>
      <c r="D54" s="6">
        <v>169.42821187999104</v>
      </c>
      <c r="E54" s="6">
        <v>190.13541224850002</v>
      </c>
      <c r="F54" s="13">
        <f t="shared" ref="F54:F56" si="9">D54/E54-1</f>
        <v>-0.10890764704812284</v>
      </c>
      <c r="G54" s="6">
        <v>210.36018277899407</v>
      </c>
      <c r="H54" s="6">
        <v>340.39845911200007</v>
      </c>
      <c r="I54" s="13">
        <f t="shared" ref="I54:I57" si="10">G54/H54-1</f>
        <v>-0.38201781721409023</v>
      </c>
      <c r="J54" s="6">
        <v>210.36018277899407</v>
      </c>
      <c r="K54" s="6">
        <v>340.39845911200007</v>
      </c>
      <c r="L54" s="13">
        <f t="shared" ref="L54:L57" si="11">J54/K54-1</f>
        <v>-0.38201781721409023</v>
      </c>
      <c r="M54" s="31"/>
      <c r="N54" s="31"/>
    </row>
    <row r="55" spans="2:14" ht="39.950000000000003">
      <c r="B55" s="4" t="s">
        <v>24</v>
      </c>
      <c r="C55" s="5" t="s">
        <v>69</v>
      </c>
      <c r="D55" s="6">
        <v>79.172936011000004</v>
      </c>
      <c r="E55" s="6">
        <v>93.018160505777388</v>
      </c>
      <c r="F55" s="13">
        <f t="shared" si="9"/>
        <v>-0.14884431620121596</v>
      </c>
      <c r="G55" s="6">
        <v>160.09949865299998</v>
      </c>
      <c r="H55" s="6">
        <v>187.94382208577741</v>
      </c>
      <c r="I55" s="13">
        <f t="shared" si="10"/>
        <v>-0.14815237406457182</v>
      </c>
      <c r="J55" s="6">
        <v>160.09949865299998</v>
      </c>
      <c r="K55" s="6">
        <v>187.94382208577741</v>
      </c>
      <c r="L55" s="13">
        <f t="shared" si="11"/>
        <v>-0.14815237406457182</v>
      </c>
    </row>
    <row r="56" spans="2:14" ht="39.950000000000003">
      <c r="B56" s="4" t="s">
        <v>32</v>
      </c>
      <c r="C56" s="5" t="s">
        <v>70</v>
      </c>
      <c r="D56" s="6">
        <v>131.96590578196401</v>
      </c>
      <c r="E56" s="6">
        <v>125.674228532</v>
      </c>
      <c r="F56" s="13">
        <f t="shared" si="9"/>
        <v>5.0063384700722358E-2</v>
      </c>
      <c r="G56" s="6">
        <v>282.626630165964</v>
      </c>
      <c r="H56" s="6">
        <v>260.34357681699998</v>
      </c>
      <c r="I56" s="13">
        <f t="shared" si="10"/>
        <v>8.559094724517502E-2</v>
      </c>
      <c r="J56" s="6">
        <v>282.626630165964</v>
      </c>
      <c r="K56" s="6">
        <v>260.34357681699998</v>
      </c>
      <c r="L56" s="13">
        <f t="shared" si="11"/>
        <v>8.559094724517502E-2</v>
      </c>
    </row>
    <row r="57" spans="2:14" ht="17.25" customHeight="1">
      <c r="B57" s="8" t="s">
        <v>64</v>
      </c>
      <c r="C57" s="8"/>
      <c r="D57" s="9">
        <f>SUM(D53:D56)</f>
        <v>520.97133179736898</v>
      </c>
      <c r="E57" s="9">
        <f>SUM(E53:E56)</f>
        <v>551.99991480027745</v>
      </c>
      <c r="F57" s="14">
        <f>D57/E57-1</f>
        <v>-5.6211209768275316E-2</v>
      </c>
      <c r="G57" s="9">
        <f>SUM(G53:G56)</f>
        <v>1022.817888432372</v>
      </c>
      <c r="H57" s="9">
        <f>SUM(H53:H56)</f>
        <v>1115.5846806887773</v>
      </c>
      <c r="I57" s="14">
        <f t="shared" si="10"/>
        <v>-8.3155312063921349E-2</v>
      </c>
      <c r="J57" s="9">
        <f>SUM(J53:J56)</f>
        <v>1022.817888432372</v>
      </c>
      <c r="K57" s="9">
        <f>SUM(K53:K56)</f>
        <v>1115.5846806887773</v>
      </c>
      <c r="L57" s="14">
        <f t="shared" si="11"/>
        <v>-8.3155312063921349E-2</v>
      </c>
    </row>
    <row r="58" spans="2:14" ht="17.25" customHeight="1">
      <c r="B58" s="50" t="s">
        <v>222</v>
      </c>
      <c r="C58" s="15"/>
      <c r="D58" s="16"/>
      <c r="E58" s="16"/>
      <c r="F58" s="17"/>
      <c r="G58" s="16"/>
      <c r="H58" s="16"/>
      <c r="I58" s="17"/>
    </row>
    <row r="59" spans="2:14" ht="17.25" customHeight="1">
      <c r="B59" s="15"/>
      <c r="C59" s="15"/>
      <c r="D59" s="16"/>
      <c r="E59" s="16"/>
      <c r="F59" s="16"/>
      <c r="G59" s="16"/>
      <c r="H59" s="16"/>
    </row>
    <row r="60" spans="2:14" ht="17.25" customHeight="1">
      <c r="B60" s="46" t="s">
        <v>223</v>
      </c>
      <c r="C60" s="15"/>
      <c r="D60" s="16"/>
      <c r="E60" s="16"/>
      <c r="F60" s="16"/>
      <c r="G60" s="16"/>
      <c r="H60" s="36"/>
    </row>
    <row r="61" spans="2:14" ht="17.25" customHeight="1">
      <c r="E61" s="23"/>
    </row>
    <row r="62" spans="2:14" ht="60">
      <c r="B62" s="3" t="s">
        <v>50</v>
      </c>
      <c r="C62" s="2" t="s">
        <v>51</v>
      </c>
      <c r="D62" s="2" t="s">
        <v>95</v>
      </c>
      <c r="E62" s="2" t="s">
        <v>96</v>
      </c>
      <c r="F62" s="2" t="s">
        <v>97</v>
      </c>
      <c r="G62" s="2" t="s">
        <v>98</v>
      </c>
      <c r="H62" s="2" t="s">
        <v>99</v>
      </c>
      <c r="I62" s="2" t="s">
        <v>100</v>
      </c>
    </row>
    <row r="63" spans="2:14" ht="20.100000000000001">
      <c r="B63" s="18" t="s">
        <v>6</v>
      </c>
      <c r="C63" s="5" t="s">
        <v>65</v>
      </c>
      <c r="D63" s="6">
        <v>5.213091575</v>
      </c>
      <c r="E63" s="6">
        <v>5.2284525889999998</v>
      </c>
      <c r="F63" s="6">
        <v>13.052438558</v>
      </c>
      <c r="G63" s="6">
        <v>0.5059180029</v>
      </c>
      <c r="H63" s="6">
        <v>3.978702636</v>
      </c>
      <c r="I63" s="6">
        <v>3.978702636</v>
      </c>
    </row>
    <row r="64" spans="2:14" ht="39.950000000000003">
      <c r="B64" s="4" t="s">
        <v>15</v>
      </c>
      <c r="C64" s="5" t="s">
        <v>224</v>
      </c>
      <c r="D64" s="6">
        <v>7.7338392169999999</v>
      </c>
      <c r="E64" s="6">
        <v>9.1973600019999999</v>
      </c>
      <c r="F64" s="6">
        <v>15.232379312999999</v>
      </c>
      <c r="G64" s="6">
        <v>0.65365844559999997</v>
      </c>
      <c r="H64" s="6">
        <v>4.7790867500000003</v>
      </c>
      <c r="I64" s="6">
        <v>5.8526849619999997</v>
      </c>
      <c r="J64" s="26"/>
    </row>
    <row r="65" spans="2:9" ht="20.100000000000001">
      <c r="B65" s="4" t="s">
        <v>24</v>
      </c>
      <c r="C65" s="5" t="s">
        <v>208</v>
      </c>
      <c r="D65" s="6">
        <v>1.2405418420000001</v>
      </c>
      <c r="E65" s="6">
        <v>1.478894151</v>
      </c>
      <c r="F65" s="6">
        <v>2.1282337099999999</v>
      </c>
      <c r="G65" s="6">
        <v>0.48631491300000002</v>
      </c>
      <c r="H65" s="6">
        <v>0.4595544419</v>
      </c>
      <c r="I65" s="6">
        <v>0.12696246620000001</v>
      </c>
    </row>
    <row r="66" spans="2:9" ht="39.950000000000003">
      <c r="B66" s="4" t="s">
        <v>32</v>
      </c>
      <c r="C66" s="5" t="s">
        <v>70</v>
      </c>
      <c r="D66" s="6">
        <v>5.2947805700000004</v>
      </c>
      <c r="E66" s="6">
        <v>4.9964218049999998</v>
      </c>
      <c r="F66" s="6">
        <v>11.777382578999999</v>
      </c>
      <c r="G66" s="6">
        <v>0.80099562540000002</v>
      </c>
      <c r="H66" s="6">
        <v>2.823698694</v>
      </c>
      <c r="I66" s="6">
        <v>2.823698694</v>
      </c>
    </row>
    <row r="67" spans="2:9" ht="20.100000000000001">
      <c r="B67" s="4" t="s">
        <v>35</v>
      </c>
      <c r="C67" s="5" t="s">
        <v>36</v>
      </c>
      <c r="D67" s="6">
        <v>3.166035398</v>
      </c>
      <c r="E67" s="6">
        <v>2.8346464490000001</v>
      </c>
      <c r="F67" s="6">
        <v>5.8700918670000002</v>
      </c>
      <c r="G67" s="6">
        <v>1.112542967</v>
      </c>
      <c r="H67" s="6">
        <v>1.387891424</v>
      </c>
      <c r="I67" s="6">
        <v>1.387891424</v>
      </c>
    </row>
    <row r="68" spans="2:9" ht="17.25" customHeight="1">
      <c r="B68" s="19"/>
      <c r="C68" s="8"/>
      <c r="D68" s="10"/>
      <c r="E68" s="10"/>
      <c r="F68" s="10"/>
      <c r="G68" s="10"/>
      <c r="H68" s="10"/>
      <c r="I68" s="10"/>
    </row>
    <row r="69" spans="2:9" ht="17.25" customHeight="1">
      <c r="B69" s="1" t="s">
        <v>209</v>
      </c>
      <c r="C69" s="20"/>
      <c r="D69" s="20"/>
      <c r="E69" s="20"/>
      <c r="F69" s="20"/>
      <c r="G69" s="20"/>
      <c r="H69" s="20"/>
      <c r="I69" s="20"/>
    </row>
    <row r="71" spans="2:9" ht="17.25" customHeight="1">
      <c r="B71" s="24"/>
      <c r="C71" s="24"/>
      <c r="E71" s="26"/>
      <c r="G71" s="37"/>
    </row>
    <row r="72" spans="2:9" ht="17.25" customHeight="1">
      <c r="E72" s="23"/>
    </row>
    <row r="73" spans="2:9" ht="48.95" customHeight="1">
      <c r="B73" s="15"/>
      <c r="C73" s="38"/>
      <c r="D73" s="38"/>
      <c r="E73" s="38"/>
      <c r="F73" s="38"/>
      <c r="G73" s="38"/>
      <c r="H73" s="38"/>
      <c r="I73" s="38"/>
    </row>
    <row r="74" spans="2:9" ht="26.25" customHeight="1">
      <c r="B74" s="39"/>
      <c r="C74" s="40"/>
      <c r="D74" s="41"/>
      <c r="E74" s="41"/>
      <c r="F74" s="41"/>
      <c r="G74" s="41"/>
      <c r="H74" s="41"/>
      <c r="I74" s="41"/>
    </row>
    <row r="75" spans="2:9" ht="33" customHeight="1">
      <c r="B75" s="42"/>
      <c r="C75" s="40"/>
      <c r="D75" s="43"/>
      <c r="E75" s="43"/>
      <c r="F75" s="43"/>
      <c r="G75" s="43"/>
      <c r="H75" s="43"/>
      <c r="I75" s="43"/>
    </row>
    <row r="76" spans="2:9" ht="26.25" customHeight="1">
      <c r="B76" s="42"/>
      <c r="C76" s="40"/>
      <c r="D76" s="43"/>
      <c r="E76" s="43"/>
      <c r="F76" s="43"/>
      <c r="G76" s="43"/>
      <c r="H76" s="43"/>
      <c r="I76" s="43"/>
    </row>
    <row r="77" spans="2:9" ht="33" customHeight="1">
      <c r="B77" s="42"/>
      <c r="C77" s="40"/>
      <c r="D77" s="43"/>
      <c r="E77" s="43"/>
      <c r="F77" s="43"/>
      <c r="G77" s="43"/>
      <c r="H77" s="43"/>
      <c r="I77" s="43"/>
    </row>
    <row r="78" spans="2:9" ht="17.25" customHeight="1">
      <c r="B78" s="44"/>
      <c r="C78" s="15"/>
      <c r="D78" s="45"/>
      <c r="E78" s="45"/>
      <c r="F78" s="45"/>
      <c r="G78" s="45"/>
      <c r="H78" s="45"/>
      <c r="I78" s="45"/>
    </row>
    <row r="79" spans="2:9" ht="17.25" customHeight="1">
      <c r="B79" s="140"/>
      <c r="C79" s="140"/>
      <c r="D79" s="140"/>
      <c r="E79" s="140"/>
      <c r="F79" s="140"/>
      <c r="G79" s="140"/>
      <c r="H79" s="140"/>
      <c r="I79" s="140"/>
    </row>
    <row r="81" spans="2:9" ht="17.25" customHeight="1">
      <c r="B81" s="24"/>
      <c r="C81" s="24"/>
      <c r="E81" s="26"/>
      <c r="G81" s="37"/>
    </row>
    <row r="82" spans="2:9" ht="17.25" customHeight="1">
      <c r="E82" s="23"/>
    </row>
    <row r="83" spans="2:9" ht="48.95" customHeight="1">
      <c r="B83" s="15"/>
      <c r="C83" s="38"/>
      <c r="D83" s="38"/>
      <c r="E83" s="38"/>
      <c r="F83" s="38"/>
      <c r="G83" s="38"/>
      <c r="H83" s="38"/>
      <c r="I83" s="38"/>
    </row>
    <row r="84" spans="2:9" ht="26.1" customHeight="1">
      <c r="B84" s="39"/>
      <c r="C84" s="40"/>
      <c r="D84" s="41"/>
      <c r="E84" s="41"/>
      <c r="F84" s="41"/>
      <c r="G84" s="41"/>
      <c r="H84" s="41"/>
      <c r="I84" s="41"/>
    </row>
    <row r="85" spans="2:9" ht="33" customHeight="1">
      <c r="B85" s="42"/>
      <c r="C85" s="40"/>
      <c r="D85" s="43"/>
      <c r="E85" s="43"/>
      <c r="F85" s="43"/>
      <c r="G85" s="43"/>
      <c r="H85" s="43"/>
      <c r="I85" s="43"/>
    </row>
    <row r="86" spans="2:9" ht="26.25" customHeight="1">
      <c r="B86" s="42"/>
      <c r="C86" s="40"/>
      <c r="D86" s="43"/>
      <c r="E86" s="43"/>
      <c r="F86" s="43"/>
      <c r="G86" s="43"/>
      <c r="H86" s="43"/>
      <c r="I86" s="43"/>
    </row>
    <row r="87" spans="2:9" ht="33" customHeight="1">
      <c r="B87" s="42"/>
      <c r="C87" s="40"/>
      <c r="D87" s="43"/>
      <c r="E87" s="43"/>
      <c r="F87" s="43"/>
      <c r="G87" s="43"/>
      <c r="H87" s="43"/>
      <c r="I87" s="43"/>
    </row>
    <row r="88" spans="2:9" ht="17.25" customHeight="1">
      <c r="B88" s="44"/>
      <c r="C88" s="15"/>
      <c r="D88" s="45"/>
      <c r="E88" s="45"/>
      <c r="F88" s="45"/>
      <c r="G88" s="45"/>
      <c r="H88" s="45"/>
      <c r="I88" s="45"/>
    </row>
    <row r="89" spans="2:9" ht="17.25" customHeight="1">
      <c r="B89" s="140"/>
      <c r="C89" s="140"/>
      <c r="D89" s="140"/>
      <c r="E89" s="140"/>
      <c r="F89" s="140"/>
      <c r="G89" s="140"/>
      <c r="H89" s="140"/>
      <c r="I89" s="140"/>
    </row>
  </sheetData>
  <mergeCells count="2">
    <mergeCell ref="B79:I79"/>
    <mergeCell ref="B89:I8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957B-B899-4CB8-B438-136DAEA8AA70}">
  <dimension ref="A1:S89"/>
  <sheetViews>
    <sheetView showGridLines="0" zoomScaleNormal="100" zoomScaleSheetLayoutView="90" workbookViewId="0"/>
  </sheetViews>
  <sheetFormatPr defaultColWidth="9.140625" defaultRowHeight="17.25" customHeight="1"/>
  <cols>
    <col min="1" max="1" width="5" style="21" customWidth="1"/>
    <col min="2" max="2" width="24.42578125" style="21" customWidth="1"/>
    <col min="3" max="3" width="34" style="21" customWidth="1"/>
    <col min="4" max="16" width="13.85546875" style="21" customWidth="1"/>
    <col min="17" max="17" width="10.28515625" style="21" bestFit="1" customWidth="1"/>
    <col min="18" max="16384" width="9.140625" style="21"/>
  </cols>
  <sheetData>
    <row r="1" spans="1:3" ht="17.25" customHeight="1">
      <c r="A1" s="23"/>
    </row>
    <row r="7" spans="1:3" ht="17.25" customHeight="1">
      <c r="B7" s="47" t="s">
        <v>41</v>
      </c>
      <c r="C7" s="22"/>
    </row>
    <row r="8" spans="1:3" ht="17.25" customHeight="1">
      <c r="B8" s="23"/>
    </row>
    <row r="9" spans="1:3" ht="17.25" customHeight="1">
      <c r="B9" s="46" t="s">
        <v>42</v>
      </c>
      <c r="C9" s="24"/>
    </row>
    <row r="10" spans="1:3" ht="17.25" customHeight="1">
      <c r="B10" s="56" t="s">
        <v>225</v>
      </c>
      <c r="C10" s="24"/>
    </row>
    <row r="11" spans="1:3" ht="17.25" customHeight="1">
      <c r="B11" s="56" t="s">
        <v>226</v>
      </c>
      <c r="C11" s="24"/>
    </row>
    <row r="12" spans="1:3" ht="17.25" customHeight="1">
      <c r="B12" s="56" t="s">
        <v>227</v>
      </c>
      <c r="C12" s="24"/>
    </row>
    <row r="13" spans="1:3" ht="17.25" customHeight="1">
      <c r="B13" s="56" t="s">
        <v>228</v>
      </c>
      <c r="C13" s="24"/>
    </row>
    <row r="14" spans="1:3" ht="17.25" customHeight="1">
      <c r="B14" s="56" t="s">
        <v>229</v>
      </c>
      <c r="C14" s="24"/>
    </row>
    <row r="15" spans="1:3" ht="17.25" customHeight="1">
      <c r="B15" s="50" t="s">
        <v>230</v>
      </c>
      <c r="C15" s="24"/>
    </row>
    <row r="16" spans="1:3" ht="17.25" customHeight="1">
      <c r="B16" s="25"/>
      <c r="C16" s="24"/>
    </row>
    <row r="17" spans="2:19" ht="17.25" customHeight="1">
      <c r="B17" s="46" t="s">
        <v>231</v>
      </c>
      <c r="C17" s="24"/>
      <c r="N17" s="26"/>
    </row>
    <row r="18" spans="2:19" ht="17.25" customHeight="1">
      <c r="J18" s="23"/>
      <c r="N18" s="27"/>
    </row>
    <row r="19" spans="2:19" ht="17.25" customHeight="1">
      <c r="B19" s="3" t="s">
        <v>50</v>
      </c>
      <c r="C19" s="2" t="s">
        <v>51</v>
      </c>
      <c r="D19" s="2" t="s">
        <v>52</v>
      </c>
      <c r="E19" s="2" t="s">
        <v>53</v>
      </c>
      <c r="F19" s="2" t="s">
        <v>54</v>
      </c>
      <c r="G19" s="2" t="s">
        <v>55</v>
      </c>
      <c r="H19" s="2" t="s">
        <v>56</v>
      </c>
      <c r="I19" s="2" t="s">
        <v>57</v>
      </c>
      <c r="J19" s="2" t="s">
        <v>58</v>
      </c>
      <c r="K19" s="2" t="s">
        <v>59</v>
      </c>
      <c r="L19" s="2" t="s">
        <v>60</v>
      </c>
      <c r="M19" s="2" t="s">
        <v>61</v>
      </c>
      <c r="N19" s="2" t="s">
        <v>62</v>
      </c>
      <c r="O19" s="2" t="s">
        <v>112</v>
      </c>
      <c r="P19" s="2" t="s">
        <v>64</v>
      </c>
    </row>
    <row r="20" spans="2:19" ht="20.100000000000001">
      <c r="B20" s="4" t="s">
        <v>6</v>
      </c>
      <c r="C20" s="5" t="s">
        <v>65</v>
      </c>
      <c r="D20" s="6">
        <v>229.32729870999998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7">
        <f t="shared" ref="P20:P23" si="0">SUM(D20:O20)</f>
        <v>229.32729870999998</v>
      </c>
      <c r="S20" s="28"/>
    </row>
    <row r="21" spans="2:19" ht="39.950000000000003">
      <c r="B21" s="4" t="s">
        <v>66</v>
      </c>
      <c r="C21" s="5" t="s">
        <v>67</v>
      </c>
      <c r="D21" s="6">
        <v>126.40450453500002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7">
        <f t="shared" si="0"/>
        <v>126.40450453500002</v>
      </c>
      <c r="S21" s="28"/>
    </row>
    <row r="22" spans="2:19" ht="39.950000000000003">
      <c r="B22" s="4" t="s">
        <v>68</v>
      </c>
      <c r="C22" s="5" t="s">
        <v>69</v>
      </c>
      <c r="D22" s="6">
        <v>80.926562642000007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7">
        <f t="shared" si="0"/>
        <v>80.926562642000007</v>
      </c>
      <c r="S22" s="28"/>
    </row>
    <row r="23" spans="2:19" ht="39.950000000000003">
      <c r="B23" s="4" t="s">
        <v>32</v>
      </c>
      <c r="C23" s="5" t="s">
        <v>70</v>
      </c>
      <c r="D23" s="6">
        <v>150.66072438399999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7">
        <f t="shared" si="0"/>
        <v>150.66072438399999</v>
      </c>
      <c r="S23" s="28"/>
    </row>
    <row r="24" spans="2:19" ht="20.100000000000001">
      <c r="B24" s="4" t="s">
        <v>35</v>
      </c>
      <c r="C24" s="5" t="s">
        <v>36</v>
      </c>
      <c r="D24" s="6">
        <v>55.141744113807299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7">
        <f>SUM(D24:O24)</f>
        <v>55.141744113807299</v>
      </c>
      <c r="S24" s="28"/>
    </row>
    <row r="25" spans="2:19" ht="17.25" customHeight="1">
      <c r="B25" s="8" t="s">
        <v>64</v>
      </c>
      <c r="C25" s="8"/>
      <c r="D25" s="9">
        <f>SUM(D20:D24)</f>
        <v>642.4608343848073</v>
      </c>
      <c r="E25" s="9">
        <f t="shared" ref="E25:M25" si="1">SUM(E20:E24)</f>
        <v>0</v>
      </c>
      <c r="F25" s="9">
        <f t="shared" si="1"/>
        <v>0</v>
      </c>
      <c r="G25" s="9">
        <f t="shared" si="1"/>
        <v>0</v>
      </c>
      <c r="H25" s="9">
        <f t="shared" si="1"/>
        <v>0</v>
      </c>
      <c r="I25" s="9">
        <f t="shared" si="1"/>
        <v>0</v>
      </c>
      <c r="J25" s="9">
        <f t="shared" si="1"/>
        <v>0</v>
      </c>
      <c r="K25" s="9">
        <f t="shared" si="1"/>
        <v>0</v>
      </c>
      <c r="L25" s="9">
        <f t="shared" si="1"/>
        <v>0</v>
      </c>
      <c r="M25" s="9">
        <f t="shared" si="1"/>
        <v>0</v>
      </c>
      <c r="N25" s="10">
        <f>SUM(N20:N24)</f>
        <v>0</v>
      </c>
      <c r="O25" s="10">
        <f>SUM(O20:O24)</f>
        <v>0</v>
      </c>
      <c r="P25" s="9">
        <f>SUM(D25:O25)</f>
        <v>642.4608343848073</v>
      </c>
    </row>
    <row r="26" spans="2:19" s="30" customFormat="1" ht="17.25" customHeight="1">
      <c r="B26" s="1" t="s">
        <v>217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9"/>
    </row>
    <row r="28" spans="2:19" ht="17.25" customHeight="1">
      <c r="B28" s="46" t="s">
        <v>72</v>
      </c>
      <c r="C28" s="24"/>
      <c r="L28" s="31"/>
      <c r="M28" s="32"/>
      <c r="N28" s="32"/>
      <c r="P28" s="31"/>
    </row>
    <row r="29" spans="2:19" ht="17.25" customHeight="1">
      <c r="B29" s="46"/>
      <c r="C29" s="24"/>
      <c r="J29" s="72" t="s">
        <v>148</v>
      </c>
      <c r="K29" s="73"/>
      <c r="L29" s="74"/>
      <c r="M29" s="74"/>
      <c r="N29" s="74"/>
      <c r="O29" s="74"/>
      <c r="P29" s="75"/>
    </row>
    <row r="30" spans="2:19" ht="17.25" customHeight="1">
      <c r="M30" s="32"/>
      <c r="N30" s="32"/>
    </row>
    <row r="31" spans="2:19" ht="20.100000000000001">
      <c r="B31" s="3" t="s">
        <v>50</v>
      </c>
      <c r="C31" s="2" t="s">
        <v>51</v>
      </c>
      <c r="D31" s="12">
        <v>45292</v>
      </c>
      <c r="E31" s="2" t="s">
        <v>75</v>
      </c>
      <c r="F31" s="2" t="s">
        <v>76</v>
      </c>
      <c r="G31" s="2" t="s">
        <v>77</v>
      </c>
      <c r="H31" s="2" t="s">
        <v>64</v>
      </c>
      <c r="J31" s="65" t="s">
        <v>50</v>
      </c>
      <c r="K31" s="70"/>
      <c r="L31" s="63" t="s">
        <v>150</v>
      </c>
      <c r="M31" s="63" t="s">
        <v>151</v>
      </c>
      <c r="N31" s="63" t="s">
        <v>136</v>
      </c>
      <c r="O31" s="63" t="s">
        <v>87</v>
      </c>
      <c r="P31" s="64" t="s">
        <v>64</v>
      </c>
    </row>
    <row r="32" spans="2:19" ht="20.100000000000001">
      <c r="B32" s="4" t="s">
        <v>6</v>
      </c>
      <c r="C32" s="5" t="s">
        <v>65</v>
      </c>
      <c r="D32" s="6">
        <f>SUM(D20:F20)</f>
        <v>229.32729870999998</v>
      </c>
      <c r="E32" s="6">
        <f>SUM(G20:I20)</f>
        <v>0</v>
      </c>
      <c r="F32" s="6">
        <f>SUM(J20:L20)</f>
        <v>0</v>
      </c>
      <c r="G32" s="6">
        <f>SUM(M20:O20)</f>
        <v>0</v>
      </c>
      <c r="H32" s="7">
        <f>SUM(D32:G32)</f>
        <v>229.32729870999998</v>
      </c>
      <c r="J32" s="67" t="s">
        <v>6</v>
      </c>
      <c r="K32" s="66"/>
      <c r="L32" s="77">
        <v>0.17371183274366597</v>
      </c>
      <c r="M32" s="77">
        <v>0.12535910851878257</v>
      </c>
      <c r="N32" s="77">
        <v>0.32502090313052878</v>
      </c>
      <c r="O32" s="77">
        <v>0.37590815560702279</v>
      </c>
      <c r="P32" s="76">
        <f>SUM(L32:O32)</f>
        <v>1</v>
      </c>
    </row>
    <row r="33" spans="1:16" ht="39.950000000000003">
      <c r="B33" s="4" t="s">
        <v>15</v>
      </c>
      <c r="C33" s="5" t="s">
        <v>67</v>
      </c>
      <c r="D33" s="6">
        <f>SUM(D21:F21)</f>
        <v>126.40450453500002</v>
      </c>
      <c r="E33" s="6">
        <f>SUM(G21:I21)</f>
        <v>0</v>
      </c>
      <c r="F33" s="6">
        <f>SUM(J21:L21)</f>
        <v>0</v>
      </c>
      <c r="G33" s="6">
        <f>SUM(M21:O21)</f>
        <v>0</v>
      </c>
      <c r="H33" s="7">
        <f t="shared" ref="H33:H36" si="2">SUM(D33:G33)</f>
        <v>126.40450453500002</v>
      </c>
      <c r="J33" s="68" t="s">
        <v>15</v>
      </c>
      <c r="K33" s="66"/>
      <c r="L33" s="78">
        <v>0.19725674371695032</v>
      </c>
      <c r="M33" s="78">
        <v>0.23682498044328629</v>
      </c>
      <c r="N33" s="78">
        <v>0.29401350420029271</v>
      </c>
      <c r="O33" s="78">
        <v>0.2719047716394708</v>
      </c>
      <c r="P33" s="76">
        <f t="shared" ref="P33:P35" si="3">SUM(L33:O33)</f>
        <v>1</v>
      </c>
    </row>
    <row r="34" spans="1:16" ht="39.950000000000003">
      <c r="B34" s="4" t="s">
        <v>24</v>
      </c>
      <c r="C34" s="5" t="s">
        <v>69</v>
      </c>
      <c r="D34" s="6">
        <f>SUM(D22:F22)</f>
        <v>80.926562642000007</v>
      </c>
      <c r="E34" s="6">
        <f>SUM(G22:I22)</f>
        <v>0</v>
      </c>
      <c r="F34" s="6">
        <f>SUM(J22:L22)</f>
        <v>0</v>
      </c>
      <c r="G34" s="6">
        <f>SUM(M22:O22)</f>
        <v>0</v>
      </c>
      <c r="H34" s="7">
        <f t="shared" si="2"/>
        <v>80.926562642000007</v>
      </c>
      <c r="J34" s="68" t="s">
        <v>24</v>
      </c>
      <c r="K34" s="66"/>
      <c r="L34" s="78">
        <v>0.3326664324339883</v>
      </c>
      <c r="M34" s="78">
        <v>0.21275691627695084</v>
      </c>
      <c r="N34" s="78">
        <v>0.21348882202272532</v>
      </c>
      <c r="O34" s="78">
        <v>0.24108782926633546</v>
      </c>
      <c r="P34" s="76">
        <f t="shared" si="3"/>
        <v>0.99999999999999989</v>
      </c>
    </row>
    <row r="35" spans="1:16" ht="39.950000000000003">
      <c r="B35" s="4" t="s">
        <v>32</v>
      </c>
      <c r="C35" s="5" t="s">
        <v>70</v>
      </c>
      <c r="D35" s="6">
        <f>SUM(D23:F23)</f>
        <v>150.66072438399999</v>
      </c>
      <c r="E35" s="6">
        <f>SUM(G23:I23)</f>
        <v>0</v>
      </c>
      <c r="F35" s="6">
        <f>SUM(J23:L23)</f>
        <v>0</v>
      </c>
      <c r="G35" s="6">
        <f>SUM(M23:O23)</f>
        <v>0</v>
      </c>
      <c r="H35" s="7">
        <f t="shared" si="2"/>
        <v>150.66072438399999</v>
      </c>
      <c r="J35" s="68" t="s">
        <v>32</v>
      </c>
      <c r="K35" s="66"/>
      <c r="L35" s="78">
        <v>0.22536923220147864</v>
      </c>
      <c r="M35" s="78">
        <v>0.18079930107106329</v>
      </c>
      <c r="N35" s="78">
        <v>0.29277373241018106</v>
      </c>
      <c r="O35" s="78">
        <v>0.30105773431727706</v>
      </c>
      <c r="P35" s="76">
        <f t="shared" si="3"/>
        <v>1</v>
      </c>
    </row>
    <row r="36" spans="1:16" ht="39.950000000000003">
      <c r="B36" s="4" t="s">
        <v>35</v>
      </c>
      <c r="C36" s="5" t="s">
        <v>36</v>
      </c>
      <c r="D36" s="6">
        <f>SUM(D24:F24)</f>
        <v>55.141744113807299</v>
      </c>
      <c r="E36" s="6">
        <f>SUM(G24:I24)</f>
        <v>0</v>
      </c>
      <c r="F36" s="6">
        <f>SUM(J24:L24)</f>
        <v>0</v>
      </c>
      <c r="G36" s="6">
        <f>SUM(M24:O24)</f>
        <v>0</v>
      </c>
      <c r="H36" s="7">
        <f t="shared" si="2"/>
        <v>55.141744113807299</v>
      </c>
      <c r="J36" s="68" t="s">
        <v>35</v>
      </c>
      <c r="K36" s="66"/>
      <c r="L36" s="79" t="s">
        <v>152</v>
      </c>
      <c r="M36" s="79" t="s">
        <v>152</v>
      </c>
      <c r="N36" s="79" t="s">
        <v>152</v>
      </c>
      <c r="O36" s="79" t="s">
        <v>152</v>
      </c>
      <c r="P36" s="7" t="s">
        <v>152</v>
      </c>
    </row>
    <row r="37" spans="1:16" ht="17.25" customHeight="1">
      <c r="B37" s="8" t="s">
        <v>64</v>
      </c>
      <c r="C37" s="8"/>
      <c r="D37" s="9">
        <f>SUM(D32:D36)</f>
        <v>642.4608343848073</v>
      </c>
      <c r="E37" s="9">
        <f t="shared" ref="E37:H37" si="4">SUM(E32:E36)</f>
        <v>0</v>
      </c>
      <c r="F37" s="9">
        <f t="shared" si="4"/>
        <v>0</v>
      </c>
      <c r="G37" s="9">
        <f t="shared" si="4"/>
        <v>0</v>
      </c>
      <c r="H37" s="9">
        <f t="shared" si="4"/>
        <v>642.4608343848073</v>
      </c>
      <c r="J37" s="69" t="s">
        <v>153</v>
      </c>
      <c r="K37" s="71"/>
      <c r="L37" s="14">
        <v>0.20881107017628733</v>
      </c>
      <c r="M37" s="14">
        <v>0.19220317848502064</v>
      </c>
      <c r="N37" s="14">
        <v>0.29494230111363967</v>
      </c>
      <c r="O37" s="14">
        <v>0.3040434502250523</v>
      </c>
      <c r="P37" s="14">
        <f>SUM(L37:O37)</f>
        <v>0.99999999999999989</v>
      </c>
    </row>
    <row r="38" spans="1:16" ht="17.25" customHeight="1">
      <c r="D38" s="52"/>
      <c r="E38" s="52"/>
      <c r="F38" s="52"/>
      <c r="G38" s="52"/>
      <c r="I38" s="31"/>
      <c r="O38" s="53"/>
    </row>
    <row r="39" spans="1:16" ht="17.25" customHeight="1">
      <c r="B39" s="46" t="s">
        <v>202</v>
      </c>
      <c r="C39" s="24"/>
      <c r="L39" s="31"/>
      <c r="M39" s="32"/>
      <c r="N39" s="32"/>
      <c r="O39" s="53"/>
    </row>
    <row r="40" spans="1:16" ht="17.25" customHeight="1">
      <c r="M40" s="32"/>
      <c r="N40" s="32"/>
      <c r="O40" s="53"/>
    </row>
    <row r="41" spans="1:16" ht="39.950000000000003">
      <c r="B41" s="3" t="s">
        <v>50</v>
      </c>
      <c r="C41" s="2" t="s">
        <v>51</v>
      </c>
      <c r="D41" s="61">
        <v>45292</v>
      </c>
      <c r="E41" s="61">
        <v>44927</v>
      </c>
      <c r="F41" s="2" t="s">
        <v>86</v>
      </c>
      <c r="G41" s="2" t="s">
        <v>232</v>
      </c>
      <c r="H41" s="2" t="s">
        <v>233</v>
      </c>
      <c r="I41" s="2" t="s">
        <v>86</v>
      </c>
      <c r="L41" s="53"/>
    </row>
    <row r="42" spans="1:16" ht="20.100000000000001">
      <c r="B42" s="4" t="s">
        <v>6</v>
      </c>
      <c r="C42" s="5" t="s">
        <v>65</v>
      </c>
      <c r="D42" s="6">
        <f>D20</f>
        <v>229.32729870999998</v>
      </c>
      <c r="E42" s="6">
        <f>'[5]Produção de Energia - Jan. 2023'!D12</f>
        <v>183.72670915999996</v>
      </c>
      <c r="F42" s="13">
        <f>D42/E42-1</f>
        <v>0.24819793354208697</v>
      </c>
      <c r="G42" s="6">
        <f>P20</f>
        <v>229.32729870999998</v>
      </c>
      <c r="H42" s="6">
        <f>'[5]Produção de Energia - Jan. 2023'!P12</f>
        <v>183.72670915999996</v>
      </c>
      <c r="I42" s="13">
        <f>G42/H42-1</f>
        <v>0.24819793354208697</v>
      </c>
    </row>
    <row r="43" spans="1:16" ht="39.950000000000003">
      <c r="B43" s="4" t="s">
        <v>66</v>
      </c>
      <c r="C43" s="5" t="s">
        <v>67</v>
      </c>
      <c r="D43" s="6">
        <f>D21</f>
        <v>126.40450453500002</v>
      </c>
      <c r="E43" s="6">
        <f>'[5]Produção de Energia - Jan. 2023'!D13</f>
        <v>190.4830161125</v>
      </c>
      <c r="F43" s="13">
        <f t="shared" ref="F43:F47" si="5">D43/E43-1</f>
        <v>-0.33640013102089361</v>
      </c>
      <c r="G43" s="6">
        <f>P21</f>
        <v>126.40450453500002</v>
      </c>
      <c r="H43" s="6">
        <f>'[5]Produção de Energia - Jan. 2023'!P13</f>
        <v>190.4830161125</v>
      </c>
      <c r="I43" s="13">
        <f t="shared" ref="I43:I45" si="6">G43/H43-1</f>
        <v>-0.33640013102089361</v>
      </c>
    </row>
    <row r="44" spans="1:16" ht="39.950000000000003">
      <c r="B44" s="4" t="s">
        <v>24</v>
      </c>
      <c r="C44" s="5" t="s">
        <v>69</v>
      </c>
      <c r="D44" s="6">
        <f>D22</f>
        <v>80.926562642000007</v>
      </c>
      <c r="E44" s="6">
        <f>'[5]Produção de Energia - Jan. 2023'!D14</f>
        <v>94.925661579999996</v>
      </c>
      <c r="F44" s="13">
        <f t="shared" si="5"/>
        <v>-0.14747433628578976</v>
      </c>
      <c r="G44" s="6">
        <f>P22</f>
        <v>80.926562642000007</v>
      </c>
      <c r="H44" s="6">
        <f>'[5]Produção de Energia - Jan. 2023'!P14</f>
        <v>94.925661579999996</v>
      </c>
      <c r="I44" s="13">
        <f t="shared" si="6"/>
        <v>-0.14747433628578976</v>
      </c>
    </row>
    <row r="45" spans="1:16" ht="39.950000000000003">
      <c r="B45" s="4" t="s">
        <v>32</v>
      </c>
      <c r="C45" s="5" t="s">
        <v>70</v>
      </c>
      <c r="D45" s="6">
        <f>D23</f>
        <v>150.66072438399999</v>
      </c>
      <c r="E45" s="6">
        <f>'[5]Produção de Energia - Jan. 2023'!D15</f>
        <v>134.66934828500001</v>
      </c>
      <c r="F45" s="13">
        <f t="shared" si="5"/>
        <v>0.11874547773972677</v>
      </c>
      <c r="G45" s="6">
        <f>P23</f>
        <v>150.66072438399999</v>
      </c>
      <c r="H45" s="6">
        <f>'[5]Produção de Energia - Jan. 2023'!P15</f>
        <v>134.66934828500001</v>
      </c>
      <c r="I45" s="13">
        <f t="shared" si="6"/>
        <v>0.11874547773972677</v>
      </c>
    </row>
    <row r="46" spans="1:16" ht="20.100000000000001">
      <c r="B46" s="4" t="s">
        <v>35</v>
      </c>
      <c r="C46" s="5" t="s">
        <v>36</v>
      </c>
      <c r="D46" s="6">
        <f>D24</f>
        <v>55.141744113807299</v>
      </c>
      <c r="E46" s="6">
        <v>0</v>
      </c>
      <c r="F46" s="13" t="str">
        <f>IFERROR(D46/E46-1,"n.a.")</f>
        <v>n.a.</v>
      </c>
      <c r="G46" s="6">
        <f>P24</f>
        <v>55.141744113807299</v>
      </c>
      <c r="H46" s="6">
        <v>0</v>
      </c>
      <c r="I46" s="13" t="str">
        <f>IFERROR(G46/H46-1,"n.a.")</f>
        <v>n.a.</v>
      </c>
    </row>
    <row r="47" spans="1:16" ht="17.25" customHeight="1">
      <c r="B47" s="8" t="s">
        <v>64</v>
      </c>
      <c r="C47" s="8"/>
      <c r="D47" s="9">
        <f>SUM(D42:D46)</f>
        <v>642.4608343848073</v>
      </c>
      <c r="E47" s="9">
        <f>SUM(E42:E46)</f>
        <v>603.80473513749996</v>
      </c>
      <c r="F47" s="14">
        <f t="shared" si="5"/>
        <v>6.4020861377485749E-2</v>
      </c>
      <c r="G47" s="9">
        <f>SUM(G42:G46)</f>
        <v>642.4608343848073</v>
      </c>
      <c r="H47" s="9">
        <f>SUM(H42:H46)</f>
        <v>603.80473513749996</v>
      </c>
      <c r="I47" s="14">
        <f>G47/H47-1</f>
        <v>6.4020861377485749E-2</v>
      </c>
    </row>
    <row r="48" spans="1:16" s="35" customFormat="1" ht="20.100000000000001">
      <c r="A48" s="33"/>
      <c r="B48" s="51" t="s">
        <v>203</v>
      </c>
      <c r="C48" s="34"/>
      <c r="D48" s="34"/>
      <c r="E48" s="34"/>
      <c r="F48" s="34"/>
      <c r="G48" s="34"/>
      <c r="H48" s="34"/>
      <c r="I48" s="34"/>
    </row>
    <row r="49" spans="2:14" ht="17.25" customHeight="1">
      <c r="B49" s="15"/>
      <c r="C49" s="15"/>
      <c r="D49" s="16"/>
      <c r="E49" s="16"/>
      <c r="F49" s="16"/>
      <c r="G49" s="16"/>
      <c r="H49" s="16"/>
    </row>
    <row r="50" spans="2:14" ht="17.25" customHeight="1">
      <c r="B50" s="46" t="s">
        <v>90</v>
      </c>
      <c r="C50" s="24"/>
      <c r="L50" s="31"/>
      <c r="M50" s="32"/>
      <c r="N50" s="32"/>
    </row>
    <row r="51" spans="2:14" ht="17.25" customHeight="1">
      <c r="M51" s="32"/>
      <c r="N51" s="32"/>
    </row>
    <row r="52" spans="2:14" ht="39.950000000000003">
      <c r="B52" s="3" t="s">
        <v>50</v>
      </c>
      <c r="C52" s="2" t="s">
        <v>51</v>
      </c>
      <c r="D52" s="12">
        <v>45292</v>
      </c>
      <c r="E52" s="12">
        <v>44927</v>
      </c>
      <c r="F52" s="2" t="s">
        <v>86</v>
      </c>
      <c r="G52" s="2" t="s">
        <v>232</v>
      </c>
      <c r="H52" s="2" t="s">
        <v>233</v>
      </c>
      <c r="I52" s="2" t="s">
        <v>86</v>
      </c>
    </row>
    <row r="53" spans="2:14" ht="20.100000000000001">
      <c r="B53" s="4" t="s">
        <v>6</v>
      </c>
      <c r="C53" s="5" t="s">
        <v>65</v>
      </c>
      <c r="D53" s="6">
        <v>229.32729871000001</v>
      </c>
      <c r="E53" s="6">
        <v>183.72670915999996</v>
      </c>
      <c r="F53" s="13">
        <f>D53/E53-1</f>
        <v>0.24819793354208719</v>
      </c>
      <c r="G53" s="6">
        <v>229.32729871000001</v>
      </c>
      <c r="H53" s="6">
        <v>183.72670915999996</v>
      </c>
      <c r="I53" s="13">
        <f>G53/H53-1</f>
        <v>0.24819793354208719</v>
      </c>
    </row>
    <row r="54" spans="2:14" ht="39.950000000000003">
      <c r="B54" s="4" t="s">
        <v>15</v>
      </c>
      <c r="C54" s="5" t="s">
        <v>221</v>
      </c>
      <c r="D54" s="6">
        <v>74.457694062000002</v>
      </c>
      <c r="E54" s="6">
        <v>150.26304686350002</v>
      </c>
      <c r="F54" s="13">
        <f t="shared" ref="F54:F56" si="7">D54/E54-1</f>
        <v>-0.50448433186878017</v>
      </c>
      <c r="G54" s="6">
        <v>74.457694062000002</v>
      </c>
      <c r="H54" s="6">
        <v>150.26304686350002</v>
      </c>
      <c r="I54" s="13">
        <f t="shared" ref="I54:I57" si="8">G54/H54-1</f>
        <v>-0.50448433186878017</v>
      </c>
    </row>
    <row r="55" spans="2:14" ht="39.950000000000003">
      <c r="B55" s="4" t="s">
        <v>24</v>
      </c>
      <c r="C55" s="5" t="s">
        <v>69</v>
      </c>
      <c r="D55" s="6">
        <v>80.926562642000007</v>
      </c>
      <c r="E55" s="6">
        <v>94.925661579999996</v>
      </c>
      <c r="F55" s="13">
        <f t="shared" si="7"/>
        <v>-0.14747433628578976</v>
      </c>
      <c r="G55" s="6">
        <v>80.926562642000007</v>
      </c>
      <c r="H55" s="6">
        <v>94.925661579999996</v>
      </c>
      <c r="I55" s="13">
        <f t="shared" si="8"/>
        <v>-0.14747433628578976</v>
      </c>
    </row>
    <row r="56" spans="2:14" ht="39.950000000000003">
      <c r="B56" s="4" t="s">
        <v>32</v>
      </c>
      <c r="C56" s="5" t="s">
        <v>70</v>
      </c>
      <c r="D56" s="6">
        <v>150.66072438400002</v>
      </c>
      <c r="E56" s="6">
        <v>134.66934828500001</v>
      </c>
      <c r="F56" s="13">
        <f t="shared" si="7"/>
        <v>0.11874547773972699</v>
      </c>
      <c r="G56" s="6">
        <v>150.66072438400002</v>
      </c>
      <c r="H56" s="6">
        <v>134.66934828500001</v>
      </c>
      <c r="I56" s="13">
        <f t="shared" si="8"/>
        <v>0.11874547773972699</v>
      </c>
    </row>
    <row r="57" spans="2:14" ht="17.25" customHeight="1">
      <c r="B57" s="8" t="s">
        <v>64</v>
      </c>
      <c r="C57" s="8"/>
      <c r="D57" s="9">
        <f>SUM(D53:D56)</f>
        <v>535.37227979800002</v>
      </c>
      <c r="E57" s="9">
        <f>SUM(E53:E56)</f>
        <v>563.58476588849999</v>
      </c>
      <c r="F57" s="14">
        <f>D57/E57-1</f>
        <v>-5.0058993425811549E-2</v>
      </c>
      <c r="G57" s="9">
        <f>SUM(G53:G56)</f>
        <v>535.37227979800002</v>
      </c>
      <c r="H57" s="9">
        <f>SUM(H53:H56)</f>
        <v>563.58476588849999</v>
      </c>
      <c r="I57" s="14">
        <f t="shared" si="8"/>
        <v>-5.0058993425811549E-2</v>
      </c>
    </row>
    <row r="58" spans="2:14" ht="17.25" customHeight="1">
      <c r="B58" s="50" t="s">
        <v>234</v>
      </c>
      <c r="C58" s="15"/>
      <c r="D58" s="16"/>
      <c r="E58" s="16"/>
      <c r="F58" s="17"/>
      <c r="G58" s="16"/>
      <c r="H58" s="16"/>
      <c r="I58" s="17"/>
    </row>
    <row r="59" spans="2:14" ht="17.25" customHeight="1">
      <c r="B59" s="15"/>
      <c r="C59" s="15"/>
      <c r="D59" s="16"/>
      <c r="E59" s="16"/>
      <c r="F59" s="16"/>
      <c r="G59" s="16"/>
      <c r="H59" s="16"/>
    </row>
    <row r="60" spans="2:14" ht="17.25" customHeight="1">
      <c r="B60" s="46" t="s">
        <v>235</v>
      </c>
      <c r="C60" s="15"/>
      <c r="D60" s="16"/>
      <c r="E60" s="16"/>
      <c r="F60" s="16"/>
      <c r="G60" s="16"/>
      <c r="H60" s="36"/>
    </row>
    <row r="61" spans="2:14" ht="17.25" customHeight="1">
      <c r="E61" s="23"/>
    </row>
    <row r="62" spans="2:14" ht="60">
      <c r="B62" s="3" t="s">
        <v>50</v>
      </c>
      <c r="C62" s="2" t="s">
        <v>51</v>
      </c>
      <c r="D62" s="2" t="s">
        <v>95</v>
      </c>
      <c r="E62" s="2" t="s">
        <v>96</v>
      </c>
      <c r="F62" s="2" t="s">
        <v>97</v>
      </c>
      <c r="G62" s="2" t="s">
        <v>98</v>
      </c>
      <c r="H62" s="2" t="s">
        <v>99</v>
      </c>
      <c r="I62" s="2" t="s">
        <v>100</v>
      </c>
    </row>
    <row r="63" spans="2:14" ht="20.100000000000001">
      <c r="B63" s="18" t="s">
        <v>6</v>
      </c>
      <c r="C63" s="5" t="s">
        <v>65</v>
      </c>
      <c r="D63" s="62">
        <v>7.7781595010000002</v>
      </c>
      <c r="E63" s="62">
        <v>6.44211402</v>
      </c>
      <c r="F63" s="62">
        <v>11.697792916999999</v>
      </c>
      <c r="G63" s="62">
        <v>1.585686658</v>
      </c>
      <c r="H63" s="62">
        <v>2.258427223</v>
      </c>
      <c r="I63" s="62">
        <v>2.258427223</v>
      </c>
    </row>
    <row r="64" spans="2:14" ht="39.950000000000003">
      <c r="B64" s="4" t="s">
        <v>15</v>
      </c>
      <c r="C64" s="5" t="s">
        <v>224</v>
      </c>
      <c r="D64" s="6">
        <v>3.5958481550000001</v>
      </c>
      <c r="E64" s="6">
        <v>8.5573555270000004</v>
      </c>
      <c r="F64" s="6">
        <v>9.7106695869999999</v>
      </c>
      <c r="G64" s="6">
        <v>0.40404062530000001</v>
      </c>
      <c r="H64" s="6">
        <v>2.5510711599999998</v>
      </c>
      <c r="I64" s="6">
        <v>3.207720315</v>
      </c>
      <c r="J64" s="26"/>
    </row>
    <row r="65" spans="2:9" ht="20.100000000000001">
      <c r="B65" s="4" t="s">
        <v>24</v>
      </c>
      <c r="C65" s="5" t="s">
        <v>208</v>
      </c>
      <c r="D65" s="6">
        <v>1.2595717369999999</v>
      </c>
      <c r="E65" s="6">
        <v>1.4744936200000001</v>
      </c>
      <c r="F65" s="6">
        <v>2.3197332890000002</v>
      </c>
      <c r="G65" s="6">
        <v>0.4572600872</v>
      </c>
      <c r="H65" s="6">
        <v>0.539760146</v>
      </c>
      <c r="I65" s="6">
        <v>0.1574034869</v>
      </c>
    </row>
    <row r="66" spans="2:9" ht="39.950000000000003">
      <c r="B66" s="4" t="s">
        <v>32</v>
      </c>
      <c r="C66" s="5" t="s">
        <v>70</v>
      </c>
      <c r="D66" s="6">
        <v>5.4407113520000001</v>
      </c>
      <c r="E66" s="6">
        <v>5.4691654969999997</v>
      </c>
      <c r="F66" s="6">
        <v>11.820136913000001</v>
      </c>
      <c r="G66" s="6">
        <v>1.151360621</v>
      </c>
      <c r="H66" s="6">
        <v>2.8872915400000001</v>
      </c>
      <c r="I66" s="6">
        <v>2.8872915400000001</v>
      </c>
    </row>
    <row r="67" spans="2:9" ht="20.100000000000001">
      <c r="B67" s="4" t="s">
        <v>35</v>
      </c>
      <c r="C67" s="5" t="s">
        <v>36</v>
      </c>
      <c r="D67" s="6">
        <v>2.4245241879999999</v>
      </c>
      <c r="E67" s="6">
        <v>2.8587336040000002</v>
      </c>
      <c r="F67" s="6">
        <v>5.7006600670000003</v>
      </c>
      <c r="G67" s="6">
        <v>0.15150366670000001</v>
      </c>
      <c r="H67" s="6">
        <v>1.5725413509999999</v>
      </c>
      <c r="I67" s="6">
        <v>1.5725413509999999</v>
      </c>
    </row>
    <row r="68" spans="2:9" ht="17.25" customHeight="1">
      <c r="B68" s="19"/>
      <c r="C68" s="8"/>
      <c r="D68" s="10"/>
      <c r="E68" s="10"/>
      <c r="F68" s="10"/>
      <c r="G68" s="10"/>
      <c r="H68" s="10"/>
      <c r="I68" s="10"/>
    </row>
    <row r="69" spans="2:9" ht="17.25" customHeight="1">
      <c r="B69" s="1" t="s">
        <v>209</v>
      </c>
      <c r="C69" s="20"/>
      <c r="D69" s="20"/>
      <c r="E69" s="20"/>
      <c r="F69" s="20"/>
      <c r="G69" s="20"/>
      <c r="H69" s="20"/>
      <c r="I69" s="20"/>
    </row>
    <row r="71" spans="2:9" ht="17.25" customHeight="1">
      <c r="B71" s="24"/>
      <c r="C71" s="24"/>
      <c r="E71" s="26"/>
      <c r="G71" s="37"/>
    </row>
    <row r="72" spans="2:9" ht="17.25" customHeight="1">
      <c r="E72" s="23"/>
    </row>
    <row r="73" spans="2:9" ht="48.95" customHeight="1">
      <c r="B73" s="15"/>
      <c r="C73" s="38"/>
      <c r="D73" s="38"/>
      <c r="E73" s="38"/>
      <c r="F73" s="38"/>
      <c r="G73" s="38"/>
      <c r="H73" s="38"/>
      <c r="I73" s="38"/>
    </row>
    <row r="74" spans="2:9" ht="26.25" customHeight="1">
      <c r="B74" s="39"/>
      <c r="C74" s="40"/>
      <c r="D74" s="41"/>
      <c r="E74" s="41"/>
      <c r="F74" s="41"/>
      <c r="G74" s="41"/>
      <c r="H74" s="41"/>
      <c r="I74" s="41"/>
    </row>
    <row r="75" spans="2:9" ht="33" customHeight="1">
      <c r="B75" s="42"/>
      <c r="C75" s="40"/>
      <c r="D75" s="43"/>
      <c r="E75" s="43"/>
      <c r="F75" s="43"/>
      <c r="G75" s="43"/>
      <c r="H75" s="43"/>
      <c r="I75" s="43"/>
    </row>
    <row r="76" spans="2:9" ht="26.25" customHeight="1">
      <c r="B76" s="42"/>
      <c r="C76" s="40"/>
      <c r="D76" s="43"/>
      <c r="E76" s="43"/>
      <c r="F76" s="43"/>
      <c r="G76" s="43"/>
      <c r="H76" s="43"/>
      <c r="I76" s="43"/>
    </row>
    <row r="77" spans="2:9" ht="33" customHeight="1">
      <c r="B77" s="42"/>
      <c r="C77" s="40"/>
      <c r="D77" s="43"/>
      <c r="E77" s="43"/>
      <c r="F77" s="43"/>
      <c r="G77" s="43"/>
      <c r="H77" s="43"/>
      <c r="I77" s="43"/>
    </row>
    <row r="78" spans="2:9" ht="17.25" customHeight="1">
      <c r="B78" s="44"/>
      <c r="C78" s="15"/>
      <c r="D78" s="45"/>
      <c r="E78" s="45"/>
      <c r="F78" s="45"/>
      <c r="G78" s="45"/>
      <c r="H78" s="45"/>
      <c r="I78" s="45"/>
    </row>
    <row r="79" spans="2:9" ht="17.25" customHeight="1">
      <c r="B79" s="140"/>
      <c r="C79" s="140"/>
      <c r="D79" s="140"/>
      <c r="E79" s="140"/>
      <c r="F79" s="140"/>
      <c r="G79" s="140"/>
      <c r="H79" s="140"/>
      <c r="I79" s="140"/>
    </row>
    <row r="81" spans="2:9" ht="17.25" customHeight="1">
      <c r="B81" s="24"/>
      <c r="C81" s="24"/>
      <c r="E81" s="26"/>
      <c r="G81" s="37"/>
    </row>
    <row r="82" spans="2:9" ht="17.25" customHeight="1">
      <c r="E82" s="23"/>
    </row>
    <row r="83" spans="2:9" ht="48.95" customHeight="1">
      <c r="B83" s="15"/>
      <c r="C83" s="38"/>
      <c r="D83" s="38"/>
      <c r="E83" s="38"/>
      <c r="F83" s="38"/>
      <c r="G83" s="38"/>
      <c r="H83" s="38"/>
      <c r="I83" s="38"/>
    </row>
    <row r="84" spans="2:9" ht="26.1" customHeight="1">
      <c r="B84" s="39"/>
      <c r="C84" s="40"/>
      <c r="D84" s="41"/>
      <c r="E84" s="41"/>
      <c r="F84" s="41"/>
      <c r="G84" s="41"/>
      <c r="H84" s="41"/>
      <c r="I84" s="41"/>
    </row>
    <row r="85" spans="2:9" ht="33" customHeight="1">
      <c r="B85" s="42"/>
      <c r="C85" s="40"/>
      <c r="D85" s="43"/>
      <c r="E85" s="43"/>
      <c r="F85" s="43"/>
      <c r="G85" s="43"/>
      <c r="H85" s="43"/>
      <c r="I85" s="43"/>
    </row>
    <row r="86" spans="2:9" ht="26.25" customHeight="1">
      <c r="B86" s="42"/>
      <c r="C86" s="40"/>
      <c r="D86" s="43"/>
      <c r="E86" s="43"/>
      <c r="F86" s="43"/>
      <c r="G86" s="43"/>
      <c r="H86" s="43"/>
      <c r="I86" s="43"/>
    </row>
    <row r="87" spans="2:9" ht="33" customHeight="1">
      <c r="B87" s="42"/>
      <c r="C87" s="40"/>
      <c r="D87" s="43"/>
      <c r="E87" s="43"/>
      <c r="F87" s="43"/>
      <c r="G87" s="43"/>
      <c r="H87" s="43"/>
      <c r="I87" s="43"/>
    </row>
    <row r="88" spans="2:9" ht="17.25" customHeight="1">
      <c r="B88" s="44"/>
      <c r="C88" s="15"/>
      <c r="D88" s="45"/>
      <c r="E88" s="45"/>
      <c r="F88" s="45"/>
      <c r="G88" s="45"/>
      <c r="H88" s="45"/>
      <c r="I88" s="45"/>
    </row>
    <row r="89" spans="2:9" ht="17.25" customHeight="1">
      <c r="B89" s="140"/>
      <c r="C89" s="140"/>
      <c r="D89" s="140"/>
      <c r="E89" s="140"/>
      <c r="F89" s="140"/>
      <c r="G89" s="140"/>
      <c r="H89" s="140"/>
      <c r="I89" s="140"/>
    </row>
  </sheetData>
  <mergeCells count="2">
    <mergeCell ref="B79:I79"/>
    <mergeCell ref="B89:I8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6D49F-552C-458F-9267-5D8FB4A307EB}">
  <sheetPr>
    <tabColor theme="3"/>
  </sheetPr>
  <dimension ref="A1:I17"/>
  <sheetViews>
    <sheetView showGridLines="0" topLeftCell="XFD1" workbookViewId="0"/>
  </sheetViews>
  <sheetFormatPr defaultColWidth="0" defaultRowHeight="14.45" zeroHeight="1"/>
  <cols>
    <col min="1" max="9" width="8.7109375" hidden="1" customWidth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C6C1D-19EE-4A13-AD5B-50C1CA6455AE}">
  <sheetPr>
    <tabColor theme="3"/>
  </sheetPr>
  <dimension ref="A1:S44"/>
  <sheetViews>
    <sheetView showGridLines="0" zoomScaleNormal="100" workbookViewId="0"/>
  </sheetViews>
  <sheetFormatPr defaultColWidth="9.140625" defaultRowHeight="17.25" customHeight="1"/>
  <cols>
    <col min="1" max="1" width="5" style="21" customWidth="1"/>
    <col min="2" max="2" width="33.5703125" style="21" customWidth="1"/>
    <col min="3" max="3" width="34" style="21" customWidth="1"/>
    <col min="4" max="16" width="13.85546875" style="21" customWidth="1"/>
    <col min="17" max="17" width="10.28515625" style="21" bestFit="1" customWidth="1"/>
    <col min="18" max="16384" width="9.140625" style="21"/>
  </cols>
  <sheetData>
    <row r="1" spans="1:19" ht="17.25" customHeight="1">
      <c r="A1" s="23"/>
    </row>
    <row r="7" spans="1:19" ht="17.25" customHeight="1">
      <c r="B7" s="47" t="s">
        <v>41</v>
      </c>
      <c r="C7" s="22"/>
    </row>
    <row r="8" spans="1:19" ht="17.25" customHeight="1">
      <c r="B8" s="48"/>
    </row>
    <row r="9" spans="1:19" ht="17.25" customHeight="1">
      <c r="B9" s="46" t="s">
        <v>236</v>
      </c>
      <c r="C9" s="24"/>
      <c r="F9" s="31"/>
      <c r="N9" s="26"/>
    </row>
    <row r="10" spans="1:19" ht="17.25" customHeight="1">
      <c r="J10" s="23"/>
      <c r="N10" s="27"/>
    </row>
    <row r="11" spans="1:19" ht="17.25" customHeight="1">
      <c r="B11" s="3" t="s">
        <v>50</v>
      </c>
      <c r="C11" s="2" t="s">
        <v>51</v>
      </c>
      <c r="D11" s="2" t="s">
        <v>52</v>
      </c>
      <c r="E11" s="2" t="s">
        <v>53</v>
      </c>
      <c r="F11" s="2" t="s">
        <v>54</v>
      </c>
      <c r="G11" s="2" t="s">
        <v>55</v>
      </c>
      <c r="H11" s="2" t="s">
        <v>56</v>
      </c>
      <c r="I11" s="2" t="s">
        <v>57</v>
      </c>
      <c r="J11" s="2" t="s">
        <v>58</v>
      </c>
      <c r="K11" s="2" t="s">
        <v>59</v>
      </c>
      <c r="L11" s="2" t="s">
        <v>60</v>
      </c>
      <c r="M11" s="2" t="s">
        <v>61</v>
      </c>
      <c r="N11" s="2" t="s">
        <v>62</v>
      </c>
      <c r="O11" s="2" t="s">
        <v>112</v>
      </c>
      <c r="P11" s="2" t="s">
        <v>64</v>
      </c>
    </row>
    <row r="12" spans="1:19" ht="26.25" customHeight="1">
      <c r="B12" s="4" t="s">
        <v>6</v>
      </c>
      <c r="C12" s="5" t="s">
        <v>65</v>
      </c>
      <c r="D12" s="6">
        <v>183.72670915999996</v>
      </c>
      <c r="E12" s="6">
        <v>143.17211351399999</v>
      </c>
      <c r="F12" s="6">
        <v>97.389176147000001</v>
      </c>
      <c r="G12" s="6">
        <v>66.380030024999996</v>
      </c>
      <c r="H12" s="6">
        <v>120.59128782099998</v>
      </c>
      <c r="I12" s="6">
        <v>119.21602959799999</v>
      </c>
      <c r="J12" s="6">
        <v>204.48962765999997</v>
      </c>
      <c r="K12" s="6">
        <v>268.67369294799994</v>
      </c>
      <c r="L12" s="6">
        <v>320.6943365599999</v>
      </c>
      <c r="M12" s="6">
        <v>340.52133934800003</v>
      </c>
      <c r="N12" s="6">
        <v>298.69822102199993</v>
      </c>
      <c r="O12" s="6">
        <v>278.95542247323698</v>
      </c>
      <c r="P12" s="7">
        <f t="shared" ref="P12:P17" si="0">SUM(D12:O12)</f>
        <v>2442.5079862762368</v>
      </c>
      <c r="S12" s="28"/>
    </row>
    <row r="13" spans="1:19" ht="39.950000000000003">
      <c r="B13" s="4" t="s">
        <v>66</v>
      </c>
      <c r="C13" s="5" t="s">
        <v>67</v>
      </c>
      <c r="D13" s="6">
        <v>190.4830161125</v>
      </c>
      <c r="E13" s="6">
        <v>265.48174879050003</v>
      </c>
      <c r="F13" s="6">
        <v>275.76371544300002</v>
      </c>
      <c r="G13" s="6">
        <v>208.775718702435</v>
      </c>
      <c r="H13" s="6">
        <v>290.93098061499995</v>
      </c>
      <c r="I13" s="6">
        <v>378.85758967800001</v>
      </c>
      <c r="J13" s="6">
        <v>377.24221798499985</v>
      </c>
      <c r="K13" s="6">
        <v>353.70822493499998</v>
      </c>
      <c r="L13" s="6">
        <v>359.74594430100012</v>
      </c>
      <c r="M13" s="6">
        <v>384.83132530100016</v>
      </c>
      <c r="N13" s="6">
        <v>301.80787659549992</v>
      </c>
      <c r="O13" s="6">
        <v>322.01733048133701</v>
      </c>
      <c r="P13" s="7">
        <f t="shared" si="0"/>
        <v>3709.6456889402725</v>
      </c>
      <c r="S13" s="28"/>
    </row>
    <row r="14" spans="1:19" ht="39.950000000000003">
      <c r="B14" s="4" t="s">
        <v>68</v>
      </c>
      <c r="C14" s="5" t="s">
        <v>69</v>
      </c>
      <c r="D14" s="6">
        <v>94.925661579999996</v>
      </c>
      <c r="E14" s="6">
        <v>93.018160505777388</v>
      </c>
      <c r="F14" s="6">
        <v>83.256239456357079</v>
      </c>
      <c r="G14" s="6">
        <v>60.981804283000002</v>
      </c>
      <c r="H14" s="6">
        <v>59.968286946499994</v>
      </c>
      <c r="I14" s="6">
        <v>52.495989174999899</v>
      </c>
      <c r="J14" s="6">
        <v>52.856834625499992</v>
      </c>
      <c r="K14" s="6">
        <v>56.49332962350001</v>
      </c>
      <c r="L14" s="6">
        <v>64.692588569500003</v>
      </c>
      <c r="M14" s="6">
        <v>61.820745830999996</v>
      </c>
      <c r="N14" s="6">
        <v>69.682519103000004</v>
      </c>
      <c r="O14" s="6">
        <v>65.239416595999998</v>
      </c>
      <c r="P14" s="7">
        <f t="shared" si="0"/>
        <v>815.43157629513416</v>
      </c>
      <c r="S14" s="28"/>
    </row>
    <row r="15" spans="1:19" ht="39.950000000000003">
      <c r="B15" s="4" t="s">
        <v>32</v>
      </c>
      <c r="C15" s="5" t="s">
        <v>70</v>
      </c>
      <c r="D15" s="6">
        <v>134.66934828500001</v>
      </c>
      <c r="E15" s="6">
        <v>125.674228532</v>
      </c>
      <c r="F15" s="6">
        <v>115.60423951600001</v>
      </c>
      <c r="G15" s="6">
        <v>106.10376464399997</v>
      </c>
      <c r="H15" s="6">
        <v>109.04121337599997</v>
      </c>
      <c r="I15" s="6">
        <v>86.453877192999997</v>
      </c>
      <c r="J15" s="6">
        <v>158.26208419100004</v>
      </c>
      <c r="K15" s="6">
        <v>147.39970869200002</v>
      </c>
      <c r="L15" s="6">
        <v>182.72628167400006</v>
      </c>
      <c r="M15" s="6">
        <v>169.83494883799997</v>
      </c>
      <c r="N15" s="6">
        <v>163.638024054</v>
      </c>
      <c r="O15" s="6">
        <v>168.72754028499998</v>
      </c>
      <c r="P15" s="7">
        <f t="shared" si="0"/>
        <v>1668.1352592799999</v>
      </c>
      <c r="S15" s="28"/>
    </row>
    <row r="16" spans="1:19" ht="20.100000000000001">
      <c r="B16" s="4" t="s">
        <v>237</v>
      </c>
      <c r="C16" s="5" t="s">
        <v>238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0.78322189097180017</v>
      </c>
      <c r="O16" s="6">
        <v>32.037212427785803</v>
      </c>
      <c r="P16" s="7">
        <f t="shared" si="0"/>
        <v>32.820434318757606</v>
      </c>
      <c r="S16" s="28"/>
    </row>
    <row r="17" spans="2:17" ht="17.25" customHeight="1">
      <c r="B17" s="8" t="s">
        <v>64</v>
      </c>
      <c r="C17" s="8"/>
      <c r="D17" s="9">
        <f t="shared" ref="D17:O17" si="1">SUM(D12:D16)</f>
        <v>603.80473513749996</v>
      </c>
      <c r="E17" s="9">
        <f t="shared" si="1"/>
        <v>627.34625134227747</v>
      </c>
      <c r="F17" s="9">
        <f t="shared" si="1"/>
        <v>572.01337056235707</v>
      </c>
      <c r="G17" s="9">
        <f t="shared" si="1"/>
        <v>442.24131765443497</v>
      </c>
      <c r="H17" s="9">
        <f t="shared" si="1"/>
        <v>580.53176875849988</v>
      </c>
      <c r="I17" s="9">
        <f t="shared" si="1"/>
        <v>637.02348564399995</v>
      </c>
      <c r="J17" s="9">
        <f t="shared" si="1"/>
        <v>792.85076446149992</v>
      </c>
      <c r="K17" s="9">
        <f t="shared" si="1"/>
        <v>826.27495619849992</v>
      </c>
      <c r="L17" s="9">
        <f t="shared" si="1"/>
        <v>927.85915110450014</v>
      </c>
      <c r="M17" s="9">
        <f t="shared" si="1"/>
        <v>957.00835931800009</v>
      </c>
      <c r="N17" s="10">
        <f t="shared" si="1"/>
        <v>834.60986266547161</v>
      </c>
      <c r="O17" s="10">
        <f t="shared" si="1"/>
        <v>866.97692226335971</v>
      </c>
      <c r="P17" s="9">
        <f t="shared" si="0"/>
        <v>8668.5409451104024</v>
      </c>
    </row>
    <row r="18" spans="2:17" s="30" customFormat="1" ht="17.25" customHeight="1">
      <c r="B18" s="1" t="s">
        <v>239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29"/>
    </row>
    <row r="20" spans="2:17" ht="17.25" customHeight="1">
      <c r="B20" s="46" t="s">
        <v>240</v>
      </c>
      <c r="C20" s="24"/>
      <c r="L20" s="31"/>
    </row>
    <row r="22" spans="2:17" ht="17.25" customHeight="1">
      <c r="B22" s="3" t="s">
        <v>50</v>
      </c>
      <c r="C22" s="2" t="s">
        <v>51</v>
      </c>
      <c r="D22" s="2" t="s">
        <v>150</v>
      </c>
      <c r="E22" s="12" t="s">
        <v>151</v>
      </c>
      <c r="F22" s="12" t="s">
        <v>136</v>
      </c>
      <c r="G22" s="12" t="s">
        <v>87</v>
      </c>
      <c r="H22" s="2" t="s">
        <v>64</v>
      </c>
    </row>
    <row r="23" spans="2:17" ht="26.25" customHeight="1">
      <c r="B23" s="4" t="s">
        <v>6</v>
      </c>
      <c r="C23" s="5" t="s">
        <v>65</v>
      </c>
      <c r="D23" s="6">
        <f>SUM(D12:F12)</f>
        <v>424.28799882099992</v>
      </c>
      <c r="E23" s="6">
        <f>SUM(G12:I12)</f>
        <v>306.18734744399995</v>
      </c>
      <c r="F23" s="6">
        <f>SUM(J12:L12)</f>
        <v>793.85765716799983</v>
      </c>
      <c r="G23" s="6">
        <f>SUM(M12:O12)</f>
        <v>918.17498284323688</v>
      </c>
      <c r="H23" s="7">
        <f>SUM(D23:G23)</f>
        <v>2442.5079862762368</v>
      </c>
      <c r="J23" s="31"/>
    </row>
    <row r="24" spans="2:17" ht="39.950000000000003">
      <c r="B24" s="4" t="s">
        <v>15</v>
      </c>
      <c r="C24" s="5" t="s">
        <v>67</v>
      </c>
      <c r="D24" s="6">
        <f>SUM(D13:F13)</f>
        <v>731.72848034600008</v>
      </c>
      <c r="E24" s="6">
        <f>SUM(G13:I13)</f>
        <v>878.56428899543494</v>
      </c>
      <c r="F24" s="6">
        <f>SUM(J13:L13)</f>
        <v>1090.6963872209999</v>
      </c>
      <c r="G24" s="6">
        <f>SUM(M13:O13)</f>
        <v>1008.656532377837</v>
      </c>
      <c r="H24" s="7">
        <f t="shared" ref="H24:H26" si="2">SUM(D24:G24)</f>
        <v>3709.6456889402716</v>
      </c>
    </row>
    <row r="25" spans="2:17" ht="39.950000000000003">
      <c r="B25" s="4" t="s">
        <v>24</v>
      </c>
      <c r="C25" s="5" t="s">
        <v>69</v>
      </c>
      <c r="D25" s="6">
        <f>SUM(D14:F14)</f>
        <v>271.20006154213445</v>
      </c>
      <c r="E25" s="6">
        <f>SUM(G14:I14)</f>
        <v>173.4460804044999</v>
      </c>
      <c r="F25" s="6">
        <f>SUM(J14:L14)</f>
        <v>174.04275281849999</v>
      </c>
      <c r="G25" s="6">
        <f>SUM(M14:O14)</f>
        <v>196.74268153000003</v>
      </c>
      <c r="H25" s="7">
        <f t="shared" si="2"/>
        <v>815.43157629513439</v>
      </c>
    </row>
    <row r="26" spans="2:17" ht="39.950000000000003">
      <c r="B26" s="4" t="s">
        <v>32</v>
      </c>
      <c r="C26" s="5" t="s">
        <v>70</v>
      </c>
      <c r="D26" s="6">
        <f>SUM(D15:F15)</f>
        <v>375.94781633299999</v>
      </c>
      <c r="E26" s="6">
        <f>SUM(G15:I15)</f>
        <v>301.59885521299992</v>
      </c>
      <c r="F26" s="6">
        <f>SUM(J15:L15)</f>
        <v>488.38807455700015</v>
      </c>
      <c r="G26" s="6">
        <f>SUM(M15:O15)</f>
        <v>502.20051317699995</v>
      </c>
      <c r="H26" s="7">
        <f t="shared" si="2"/>
        <v>1668.1352592800001</v>
      </c>
    </row>
    <row r="27" spans="2:17" ht="20.100000000000001">
      <c r="B27" s="4" t="s">
        <v>237</v>
      </c>
      <c r="C27" s="5" t="s">
        <v>238</v>
      </c>
      <c r="D27" s="6">
        <v>0</v>
      </c>
      <c r="E27" s="6">
        <v>0</v>
      </c>
      <c r="F27" s="6">
        <v>0</v>
      </c>
      <c r="G27" s="6">
        <f>SUM(M16:O16)</f>
        <v>32.820434318757606</v>
      </c>
      <c r="H27" s="7">
        <f>SUM(D27:G27)</f>
        <v>32.820434318757606</v>
      </c>
    </row>
    <row r="28" spans="2:17" ht="17.25" customHeight="1">
      <c r="B28" s="8" t="s">
        <v>64</v>
      </c>
      <c r="C28" s="8"/>
      <c r="D28" s="9">
        <f t="shared" ref="D28:F28" si="3">SUM(D23:D27)</f>
        <v>1803.1643570421343</v>
      </c>
      <c r="E28" s="9">
        <f t="shared" si="3"/>
        <v>1659.7965720569348</v>
      </c>
      <c r="F28" s="9">
        <f t="shared" si="3"/>
        <v>2546.9848717644995</v>
      </c>
      <c r="G28" s="9">
        <f>SUM(G23:G27)</f>
        <v>2658.5951442468318</v>
      </c>
      <c r="H28" s="9">
        <f>SUM(H23:H27)</f>
        <v>8668.5409451104006</v>
      </c>
    </row>
    <row r="29" spans="2:17" ht="17.25" customHeight="1">
      <c r="F29" s="31"/>
    </row>
    <row r="30" spans="2:17" ht="17.25" customHeight="1">
      <c r="B30" s="46" t="s">
        <v>241</v>
      </c>
      <c r="C30" s="24"/>
      <c r="E30" s="26"/>
      <c r="G30" s="37"/>
    </row>
    <row r="31" spans="2:17" ht="17.25" customHeight="1">
      <c r="E31" s="23"/>
    </row>
    <row r="32" spans="2:17" ht="60">
      <c r="B32" s="3" t="s">
        <v>50</v>
      </c>
      <c r="C32" s="2" t="s">
        <v>51</v>
      </c>
      <c r="D32" s="2" t="s">
        <v>95</v>
      </c>
      <c r="E32" s="2" t="s">
        <v>96</v>
      </c>
      <c r="F32" s="2" t="s">
        <v>97</v>
      </c>
      <c r="G32" s="2" t="s">
        <v>98</v>
      </c>
      <c r="H32" s="2" t="s">
        <v>99</v>
      </c>
      <c r="I32" s="2" t="s">
        <v>100</v>
      </c>
    </row>
    <row r="33" spans="2:10" ht="26.25" customHeight="1">
      <c r="B33" s="18" t="s">
        <v>6</v>
      </c>
      <c r="C33" s="5" t="s">
        <v>65</v>
      </c>
      <c r="D33" s="6">
        <v>9.8385475689999993</v>
      </c>
      <c r="E33" s="6">
        <v>9.8658052719999993</v>
      </c>
      <c r="F33" s="6">
        <v>13.574578512</v>
      </c>
      <c r="G33" s="6">
        <v>2.651873116</v>
      </c>
      <c r="H33" s="6">
        <v>2.988149736</v>
      </c>
      <c r="I33" s="6">
        <v>2.988149736</v>
      </c>
    </row>
    <row r="34" spans="2:10" ht="39.950000000000003">
      <c r="B34" s="4" t="s">
        <v>15</v>
      </c>
      <c r="C34" s="5" t="s">
        <v>67</v>
      </c>
      <c r="D34" s="6">
        <v>7.3561455579999997</v>
      </c>
      <c r="E34" s="6">
        <v>8.2990896589999998</v>
      </c>
      <c r="F34" s="6">
        <v>13.079963814999999</v>
      </c>
      <c r="G34" s="6">
        <v>0.86024808450000001</v>
      </c>
      <c r="H34" s="6">
        <v>3.2454504819999999</v>
      </c>
      <c r="I34" s="6">
        <v>3.597011373</v>
      </c>
      <c r="J34" s="26"/>
    </row>
    <row r="35" spans="2:10" ht="26.25" customHeight="1">
      <c r="B35" s="4" t="s">
        <v>24</v>
      </c>
      <c r="C35" s="5" t="s">
        <v>208</v>
      </c>
      <c r="D35" s="6">
        <v>1.474725955</v>
      </c>
      <c r="E35" s="6">
        <v>1.355724605</v>
      </c>
      <c r="F35" s="6">
        <v>2.3154518240000002</v>
      </c>
      <c r="G35" s="6">
        <v>0.56742409319999998</v>
      </c>
      <c r="H35" s="6">
        <v>0.46206317099999999</v>
      </c>
      <c r="I35" s="6">
        <v>0.14499962820000001</v>
      </c>
    </row>
    <row r="36" spans="2:10" ht="39.950000000000003">
      <c r="B36" s="4" t="s">
        <v>32</v>
      </c>
      <c r="C36" s="5" t="s">
        <v>70</v>
      </c>
      <c r="D36" s="6">
        <v>6.1479963279999996</v>
      </c>
      <c r="E36" s="6">
        <v>5.6021250560000002</v>
      </c>
      <c r="F36" s="6">
        <v>12.730574625999999</v>
      </c>
      <c r="G36" s="6">
        <v>0.45177615510000002</v>
      </c>
      <c r="H36" s="6">
        <v>3.4342667570000001</v>
      </c>
      <c r="I36" s="6">
        <v>3.4342667570000001</v>
      </c>
    </row>
    <row r="37" spans="2:10" ht="20.100000000000001">
      <c r="B37" s="4" t="s">
        <v>35</v>
      </c>
      <c r="C37" s="5" t="s">
        <v>36</v>
      </c>
      <c r="D37" s="6">
        <v>3.0003293900000001</v>
      </c>
      <c r="E37" s="6">
        <v>2.8288405640000001</v>
      </c>
      <c r="F37" s="6">
        <v>5.9691251999999997</v>
      </c>
      <c r="G37" s="6">
        <v>0.399866</v>
      </c>
      <c r="H37" s="6">
        <v>1.3414516670000001</v>
      </c>
      <c r="I37" s="6">
        <v>1.3414516670000001</v>
      </c>
    </row>
    <row r="38" spans="2:10" ht="17.25" customHeight="1">
      <c r="B38" s="19"/>
      <c r="C38" s="8"/>
      <c r="D38" s="10"/>
      <c r="E38" s="10"/>
      <c r="F38" s="10"/>
      <c r="G38" s="10"/>
      <c r="H38" s="10"/>
      <c r="I38" s="10"/>
    </row>
    <row r="39" spans="2:10" ht="17.25" customHeight="1">
      <c r="B39" s="1" t="s">
        <v>242</v>
      </c>
      <c r="C39" s="11"/>
      <c r="D39" s="11"/>
      <c r="E39" s="11"/>
      <c r="F39" s="11"/>
      <c r="G39" s="11"/>
      <c r="H39" s="11"/>
      <c r="I39" s="11"/>
    </row>
    <row r="41" spans="2:10" ht="17.25" customHeight="1">
      <c r="D41" s="49"/>
      <c r="E41" s="49"/>
      <c r="F41" s="49"/>
      <c r="G41" s="49"/>
    </row>
    <row r="42" spans="2:10" ht="17.25" customHeight="1">
      <c r="D42" s="49"/>
      <c r="E42" s="49"/>
      <c r="F42" s="49"/>
      <c r="G42" s="49"/>
    </row>
    <row r="43" spans="2:10" ht="17.25" customHeight="1">
      <c r="D43" s="49"/>
      <c r="E43" s="49"/>
      <c r="F43" s="49"/>
      <c r="G43" s="49"/>
    </row>
    <row r="44" spans="2:10" ht="17.25" customHeight="1">
      <c r="D44" s="49"/>
      <c r="E44" s="49"/>
      <c r="F44" s="49"/>
      <c r="G44" s="4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E9E76-724C-49DE-AB2C-7E0C20A56E17}">
  <sheetPr>
    <tabColor theme="3"/>
  </sheetPr>
  <dimension ref="A1:S44"/>
  <sheetViews>
    <sheetView showGridLines="0" zoomScaleNormal="100" workbookViewId="0"/>
  </sheetViews>
  <sheetFormatPr defaultColWidth="9.140625" defaultRowHeight="17.25" customHeight="1"/>
  <cols>
    <col min="1" max="1" width="5" style="21" customWidth="1"/>
    <col min="2" max="2" width="33.5703125" style="21" customWidth="1"/>
    <col min="3" max="3" width="34" style="21" customWidth="1"/>
    <col min="4" max="16" width="13.85546875" style="21" customWidth="1"/>
    <col min="17" max="17" width="10.28515625" style="21" bestFit="1" customWidth="1"/>
    <col min="18" max="16384" width="9.140625" style="21"/>
  </cols>
  <sheetData>
    <row r="1" spans="1:19" ht="17.25" customHeight="1">
      <c r="A1" s="23"/>
    </row>
    <row r="7" spans="1:19" ht="17.25" customHeight="1">
      <c r="B7" s="47" t="s">
        <v>41</v>
      </c>
      <c r="C7" s="22"/>
    </row>
    <row r="8" spans="1:19" ht="17.25" customHeight="1">
      <c r="B8" s="48"/>
    </row>
    <row r="9" spans="1:19" ht="17.25" customHeight="1">
      <c r="B9" s="46" t="s">
        <v>243</v>
      </c>
      <c r="C9" s="24"/>
      <c r="F9" s="31"/>
      <c r="N9" s="26"/>
    </row>
    <row r="10" spans="1:19" ht="17.25" customHeight="1">
      <c r="J10" s="23"/>
      <c r="N10" s="27"/>
    </row>
    <row r="11" spans="1:19" ht="17.25" customHeight="1">
      <c r="B11" s="3" t="s">
        <v>50</v>
      </c>
      <c r="C11" s="2" t="s">
        <v>51</v>
      </c>
      <c r="D11" s="2" t="s">
        <v>52</v>
      </c>
      <c r="E11" s="2" t="s">
        <v>53</v>
      </c>
      <c r="F11" s="2" t="s">
        <v>54</v>
      </c>
      <c r="G11" s="2" t="s">
        <v>55</v>
      </c>
      <c r="H11" s="2" t="s">
        <v>56</v>
      </c>
      <c r="I11" s="2" t="s">
        <v>57</v>
      </c>
      <c r="J11" s="2" t="s">
        <v>58</v>
      </c>
      <c r="K11" s="2" t="s">
        <v>59</v>
      </c>
      <c r="L11" s="2" t="s">
        <v>60</v>
      </c>
      <c r="M11" s="2" t="s">
        <v>61</v>
      </c>
      <c r="N11" s="2" t="s">
        <v>62</v>
      </c>
      <c r="O11" s="2" t="s">
        <v>112</v>
      </c>
      <c r="P11" s="2" t="s">
        <v>64</v>
      </c>
    </row>
    <row r="12" spans="1:19" ht="26.25" customHeight="1">
      <c r="B12" s="4" t="s">
        <v>6</v>
      </c>
      <c r="C12" s="5" t="s">
        <v>65</v>
      </c>
      <c r="D12" s="6">
        <v>183.72670915999996</v>
      </c>
      <c r="E12" s="6">
        <v>143.17211351399999</v>
      </c>
      <c r="F12" s="6">
        <v>97.389176147000001</v>
      </c>
      <c r="G12" s="6">
        <v>66.380030024999996</v>
      </c>
      <c r="H12" s="6">
        <v>120.59128782099998</v>
      </c>
      <c r="I12" s="6">
        <v>119.21602959799999</v>
      </c>
      <c r="J12" s="6">
        <v>204.48962765999997</v>
      </c>
      <c r="K12" s="6">
        <v>268.67369294799994</v>
      </c>
      <c r="L12" s="6">
        <v>320.6943365599999</v>
      </c>
      <c r="M12" s="6">
        <v>340.52133934800003</v>
      </c>
      <c r="N12" s="6">
        <v>298.69822102199993</v>
      </c>
      <c r="O12" s="6"/>
      <c r="P12" s="7">
        <f t="shared" ref="P12:P17" si="0">SUM(D12:O12)</f>
        <v>2163.5525638029999</v>
      </c>
      <c r="S12" s="28"/>
    </row>
    <row r="13" spans="1:19" ht="39.950000000000003">
      <c r="B13" s="4" t="s">
        <v>66</v>
      </c>
      <c r="C13" s="5" t="s">
        <v>67</v>
      </c>
      <c r="D13" s="6">
        <v>190.4830161125</v>
      </c>
      <c r="E13" s="6">
        <v>265.48174879050003</v>
      </c>
      <c r="F13" s="6">
        <v>275.76371544300002</v>
      </c>
      <c r="G13" s="6">
        <v>208.775718702435</v>
      </c>
      <c r="H13" s="6">
        <v>290.93098061499995</v>
      </c>
      <c r="I13" s="6">
        <v>378.85758967800001</v>
      </c>
      <c r="J13" s="6">
        <v>377.24221798499985</v>
      </c>
      <c r="K13" s="6">
        <v>353.70822493499998</v>
      </c>
      <c r="L13" s="6">
        <v>359.74594430100012</v>
      </c>
      <c r="M13" s="6">
        <v>384.83132530100016</v>
      </c>
      <c r="N13" s="6">
        <v>301.80787659549992</v>
      </c>
      <c r="O13" s="6"/>
      <c r="P13" s="7">
        <f t="shared" si="0"/>
        <v>3387.6283584589355</v>
      </c>
      <c r="S13" s="28"/>
    </row>
    <row r="14" spans="1:19" ht="39.950000000000003">
      <c r="B14" s="4" t="s">
        <v>68</v>
      </c>
      <c r="C14" s="5" t="s">
        <v>69</v>
      </c>
      <c r="D14" s="6">
        <v>94.925661579999996</v>
      </c>
      <c r="E14" s="6">
        <v>93.018160505777388</v>
      </c>
      <c r="F14" s="6">
        <v>83.256239456357079</v>
      </c>
      <c r="G14" s="6">
        <v>60.981804283000002</v>
      </c>
      <c r="H14" s="6">
        <v>59.968286946499994</v>
      </c>
      <c r="I14" s="6">
        <v>52.495989174999899</v>
      </c>
      <c r="J14" s="6">
        <v>52.856834625499992</v>
      </c>
      <c r="K14" s="6">
        <v>56.49332962350001</v>
      </c>
      <c r="L14" s="6">
        <v>64.692588569500003</v>
      </c>
      <c r="M14" s="6">
        <v>61.820745830999996</v>
      </c>
      <c r="N14" s="6">
        <v>69.682519103000004</v>
      </c>
      <c r="O14" s="6"/>
      <c r="P14" s="7">
        <f t="shared" si="0"/>
        <v>750.19215969913421</v>
      </c>
      <c r="S14" s="28"/>
    </row>
    <row r="15" spans="1:19" ht="39.950000000000003">
      <c r="B15" s="4" t="s">
        <v>32</v>
      </c>
      <c r="C15" s="5" t="s">
        <v>70</v>
      </c>
      <c r="D15" s="6">
        <v>134.66934828500001</v>
      </c>
      <c r="E15" s="6">
        <v>125.674228532</v>
      </c>
      <c r="F15" s="6">
        <v>115.60423951600001</v>
      </c>
      <c r="G15" s="6">
        <v>106.10376464399997</v>
      </c>
      <c r="H15" s="6">
        <v>109.04121337599997</v>
      </c>
      <c r="I15" s="6">
        <v>86.453877192999997</v>
      </c>
      <c r="J15" s="6">
        <v>158.26208419100004</v>
      </c>
      <c r="K15" s="6">
        <v>147.39970869200002</v>
      </c>
      <c r="L15" s="6">
        <v>182.72628167400006</v>
      </c>
      <c r="M15" s="6">
        <v>169.83494883799997</v>
      </c>
      <c r="N15" s="6">
        <v>163.638024054</v>
      </c>
      <c r="O15" s="6"/>
      <c r="P15" s="7">
        <f t="shared" si="0"/>
        <v>1499.4077189949999</v>
      </c>
      <c r="S15" s="28"/>
    </row>
    <row r="16" spans="1:19" ht="20.100000000000001">
      <c r="B16" s="4" t="s">
        <v>237</v>
      </c>
      <c r="C16" s="5" t="s">
        <v>238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0.78322189097180017</v>
      </c>
      <c r="O16" s="6"/>
      <c r="P16" s="7">
        <f t="shared" si="0"/>
        <v>0.78322189097180017</v>
      </c>
      <c r="S16" s="28"/>
    </row>
    <row r="17" spans="2:17" ht="17.25" customHeight="1">
      <c r="B17" s="8" t="s">
        <v>64</v>
      </c>
      <c r="C17" s="8"/>
      <c r="D17" s="9">
        <f t="shared" ref="D17:O17" si="1">SUM(D12:D16)</f>
        <v>603.80473513749996</v>
      </c>
      <c r="E17" s="9">
        <f t="shared" si="1"/>
        <v>627.34625134227747</v>
      </c>
      <c r="F17" s="9">
        <f t="shared" si="1"/>
        <v>572.01337056235707</v>
      </c>
      <c r="G17" s="9">
        <f t="shared" si="1"/>
        <v>442.24131765443497</v>
      </c>
      <c r="H17" s="9">
        <f t="shared" si="1"/>
        <v>580.53176875849988</v>
      </c>
      <c r="I17" s="9">
        <f t="shared" si="1"/>
        <v>637.02348564399995</v>
      </c>
      <c r="J17" s="9">
        <f t="shared" si="1"/>
        <v>792.85076446149992</v>
      </c>
      <c r="K17" s="9">
        <f t="shared" si="1"/>
        <v>826.27495619849992</v>
      </c>
      <c r="L17" s="9">
        <f t="shared" si="1"/>
        <v>927.85915110450014</v>
      </c>
      <c r="M17" s="9">
        <f t="shared" si="1"/>
        <v>957.00835931800009</v>
      </c>
      <c r="N17" s="10">
        <f t="shared" si="1"/>
        <v>834.60986266547161</v>
      </c>
      <c r="O17" s="10">
        <f t="shared" si="1"/>
        <v>0</v>
      </c>
      <c r="P17" s="9">
        <f t="shared" si="0"/>
        <v>7801.564022847042</v>
      </c>
    </row>
    <row r="18" spans="2:17" s="30" customFormat="1" ht="17.25" customHeight="1">
      <c r="B18" s="1" t="s">
        <v>239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29"/>
    </row>
    <row r="20" spans="2:17" ht="17.25" customHeight="1">
      <c r="B20" s="46" t="s">
        <v>240</v>
      </c>
      <c r="C20" s="24"/>
      <c r="L20" s="31"/>
    </row>
    <row r="22" spans="2:17" ht="17.25" customHeight="1">
      <c r="B22" s="3" t="s">
        <v>50</v>
      </c>
      <c r="C22" s="2" t="s">
        <v>51</v>
      </c>
      <c r="D22" s="2" t="s">
        <v>150</v>
      </c>
      <c r="E22" s="12" t="s">
        <v>151</v>
      </c>
      <c r="F22" s="12" t="s">
        <v>136</v>
      </c>
      <c r="G22" s="12" t="s">
        <v>114</v>
      </c>
      <c r="H22" s="2" t="s">
        <v>64</v>
      </c>
    </row>
    <row r="23" spans="2:17" ht="26.25" customHeight="1">
      <c r="B23" s="4" t="s">
        <v>6</v>
      </c>
      <c r="C23" s="5" t="s">
        <v>65</v>
      </c>
      <c r="D23" s="6">
        <f>SUM(D12:F12)</f>
        <v>424.28799882099992</v>
      </c>
      <c r="E23" s="6">
        <f>SUM(G12:I12)</f>
        <v>306.18734744399995</v>
      </c>
      <c r="F23" s="6">
        <f>SUM(J12:L12)</f>
        <v>793.85765716799983</v>
      </c>
      <c r="G23" s="6">
        <f>SUM(M12:O12)</f>
        <v>639.21956036999995</v>
      </c>
      <c r="H23" s="7">
        <f>SUM(D23:G23)</f>
        <v>2163.5525638029994</v>
      </c>
      <c r="J23" s="31"/>
    </row>
    <row r="24" spans="2:17" ht="39.950000000000003">
      <c r="B24" s="4" t="s">
        <v>15</v>
      </c>
      <c r="C24" s="5" t="s">
        <v>67</v>
      </c>
      <c r="D24" s="6">
        <f>SUM(D13:F13)</f>
        <v>731.72848034600008</v>
      </c>
      <c r="E24" s="6">
        <f>SUM(G13:I13)</f>
        <v>878.56428899543494</v>
      </c>
      <c r="F24" s="6">
        <f>SUM(J13:L13)</f>
        <v>1090.6963872209999</v>
      </c>
      <c r="G24" s="6">
        <f>SUM(M13:O13)</f>
        <v>686.63920189650003</v>
      </c>
      <c r="H24" s="7">
        <f t="shared" ref="H24:H26" si="2">SUM(D24:G24)</f>
        <v>3387.6283584589346</v>
      </c>
    </row>
    <row r="25" spans="2:17" ht="39.950000000000003">
      <c r="B25" s="4" t="s">
        <v>24</v>
      </c>
      <c r="C25" s="5" t="s">
        <v>69</v>
      </c>
      <c r="D25" s="6">
        <f>SUM(D14:F14)</f>
        <v>271.20006154213445</v>
      </c>
      <c r="E25" s="6">
        <f>SUM(G14:I14)</f>
        <v>173.4460804044999</v>
      </c>
      <c r="F25" s="6">
        <f>SUM(J14:L14)</f>
        <v>174.04275281849999</v>
      </c>
      <c r="G25" s="6">
        <f>SUM(M14:O14)</f>
        <v>131.50326493400001</v>
      </c>
      <c r="H25" s="7">
        <f t="shared" si="2"/>
        <v>750.19215969913444</v>
      </c>
    </row>
    <row r="26" spans="2:17" ht="39.950000000000003">
      <c r="B26" s="4" t="s">
        <v>32</v>
      </c>
      <c r="C26" s="5" t="s">
        <v>70</v>
      </c>
      <c r="D26" s="6">
        <f>SUM(D15:F15)</f>
        <v>375.94781633299999</v>
      </c>
      <c r="E26" s="6">
        <f>SUM(G15:I15)</f>
        <v>301.59885521299992</v>
      </c>
      <c r="F26" s="6">
        <f>SUM(J15:L15)</f>
        <v>488.38807455700015</v>
      </c>
      <c r="G26" s="6">
        <f>SUM(M15:O15)</f>
        <v>333.47297289199997</v>
      </c>
      <c r="H26" s="7">
        <f t="shared" si="2"/>
        <v>1499.4077189950001</v>
      </c>
    </row>
    <row r="27" spans="2:17" ht="20.100000000000001">
      <c r="B27" s="4" t="s">
        <v>237</v>
      </c>
      <c r="C27" s="5" t="s">
        <v>238</v>
      </c>
      <c r="D27" s="6">
        <v>0</v>
      </c>
      <c r="E27" s="6">
        <v>0</v>
      </c>
      <c r="F27" s="6">
        <v>0</v>
      </c>
      <c r="G27" s="6">
        <f>SUM(M16:O16)</f>
        <v>0.78322189097180017</v>
      </c>
      <c r="H27" s="7">
        <f>SUM(D27:G27)</f>
        <v>0.78322189097180017</v>
      </c>
    </row>
    <row r="28" spans="2:17" ht="17.25" customHeight="1">
      <c r="B28" s="8" t="s">
        <v>64</v>
      </c>
      <c r="C28" s="8"/>
      <c r="D28" s="9">
        <f t="shared" ref="D28:F28" si="3">SUM(D23:D27)</f>
        <v>1803.1643570421343</v>
      </c>
      <c r="E28" s="9">
        <f t="shared" si="3"/>
        <v>1659.7965720569348</v>
      </c>
      <c r="F28" s="9">
        <f t="shared" si="3"/>
        <v>2546.9848717644995</v>
      </c>
      <c r="G28" s="9">
        <f>SUM(G23:G27)</f>
        <v>1791.6182219834718</v>
      </c>
      <c r="H28" s="9">
        <f>SUM(H23:H27)</f>
        <v>7801.5640228470402</v>
      </c>
    </row>
    <row r="29" spans="2:17" ht="17.25" customHeight="1">
      <c r="F29" s="31"/>
    </row>
    <row r="30" spans="2:17" ht="17.25" customHeight="1">
      <c r="B30" s="46" t="s">
        <v>244</v>
      </c>
      <c r="C30" s="24"/>
      <c r="E30" s="26"/>
      <c r="G30" s="37"/>
    </row>
    <row r="31" spans="2:17" ht="17.25" customHeight="1">
      <c r="E31" s="23"/>
    </row>
    <row r="32" spans="2:17" ht="60">
      <c r="B32" s="3" t="s">
        <v>50</v>
      </c>
      <c r="C32" s="2" t="s">
        <v>51</v>
      </c>
      <c r="D32" s="2" t="s">
        <v>95</v>
      </c>
      <c r="E32" s="2" t="s">
        <v>96</v>
      </c>
      <c r="F32" s="2" t="s">
        <v>97</v>
      </c>
      <c r="G32" s="2" t="s">
        <v>98</v>
      </c>
      <c r="H32" s="2" t="s">
        <v>99</v>
      </c>
      <c r="I32" s="2" t="s">
        <v>100</v>
      </c>
    </row>
    <row r="33" spans="2:10" ht="26.25" customHeight="1">
      <c r="B33" s="18" t="s">
        <v>6</v>
      </c>
      <c r="C33" s="5" t="s">
        <v>65</v>
      </c>
      <c r="D33" s="6">
        <v>10.851624908</v>
      </c>
      <c r="E33" s="6">
        <v>11.467890106</v>
      </c>
      <c r="F33" s="6">
        <v>13.697552769</v>
      </c>
      <c r="G33" s="6">
        <v>7.9157462609999998</v>
      </c>
      <c r="H33" s="6">
        <v>1.7454822560000001</v>
      </c>
      <c r="I33" s="6">
        <v>1.7454822560000001</v>
      </c>
    </row>
    <row r="34" spans="2:10" ht="39.950000000000003">
      <c r="B34" s="4" t="s">
        <v>15</v>
      </c>
      <c r="C34" s="5" t="s">
        <v>67</v>
      </c>
      <c r="D34" s="6">
        <v>8.7991555239999997</v>
      </c>
      <c r="E34" s="6">
        <v>9.7016820720000005</v>
      </c>
      <c r="F34" s="6">
        <v>15.989141228999999</v>
      </c>
      <c r="G34" s="6">
        <v>2.1701261189999999</v>
      </c>
      <c r="H34" s="6">
        <v>4.1237209110000004</v>
      </c>
      <c r="I34" s="6">
        <v>4.8050020260000004</v>
      </c>
      <c r="J34" s="26"/>
    </row>
    <row r="35" spans="2:10" ht="26.25" customHeight="1">
      <c r="B35" s="4" t="s">
        <v>24</v>
      </c>
      <c r="C35" s="5" t="s">
        <v>208</v>
      </c>
      <c r="D35" s="6">
        <v>1.741834959</v>
      </c>
      <c r="E35" s="6">
        <v>1.3932545359999999</v>
      </c>
      <c r="F35" s="6">
        <v>2.2342791800000001</v>
      </c>
      <c r="G35" s="6">
        <v>0.92627165919999999</v>
      </c>
      <c r="H35" s="6">
        <v>0.34252940450000002</v>
      </c>
      <c r="I35" s="6">
        <v>0.1537100746</v>
      </c>
    </row>
    <row r="36" spans="2:10" ht="39.950000000000003">
      <c r="B36" s="4" t="s">
        <v>32</v>
      </c>
      <c r="C36" s="5" t="s">
        <v>70</v>
      </c>
      <c r="D36" s="6">
        <v>6.1698669739999996</v>
      </c>
      <c r="E36" s="6">
        <v>5.9539187040000003</v>
      </c>
      <c r="F36" s="6">
        <v>13.392195939</v>
      </c>
      <c r="G36" s="6">
        <v>1.3955192190000001</v>
      </c>
      <c r="H36" s="6">
        <v>3.6621346049999999</v>
      </c>
      <c r="I36" s="6">
        <v>3.6621346049999999</v>
      </c>
    </row>
    <row r="37" spans="2:10" ht="20.100000000000001">
      <c r="B37" s="4" t="s">
        <v>35</v>
      </c>
      <c r="C37" s="5" t="s">
        <v>36</v>
      </c>
      <c r="D37" s="6">
        <v>2.464844104</v>
      </c>
      <c r="E37" s="6">
        <v>2.8526852649999999</v>
      </c>
      <c r="F37" s="6">
        <v>5.6158780330000004</v>
      </c>
      <c r="G37" s="6">
        <v>0.41269683330000001</v>
      </c>
      <c r="H37" s="6">
        <v>1.3029339609999999</v>
      </c>
      <c r="I37" s="6">
        <v>1.3029339609999999</v>
      </c>
    </row>
    <row r="38" spans="2:10" ht="17.25" customHeight="1">
      <c r="B38" s="19"/>
      <c r="C38" s="8"/>
      <c r="D38" s="10"/>
      <c r="E38" s="10"/>
      <c r="F38" s="10"/>
      <c r="G38" s="10"/>
      <c r="H38" s="10"/>
      <c r="I38" s="10"/>
    </row>
    <row r="39" spans="2:10" ht="17.25" customHeight="1">
      <c r="B39" s="1" t="s">
        <v>242</v>
      </c>
      <c r="C39" s="11"/>
      <c r="D39" s="11"/>
      <c r="E39" s="11"/>
      <c r="F39" s="11"/>
      <c r="G39" s="11"/>
      <c r="H39" s="11"/>
      <c r="I39" s="11"/>
    </row>
    <row r="41" spans="2:10" ht="17.25" customHeight="1">
      <c r="D41" s="49"/>
      <c r="E41" s="49"/>
      <c r="F41" s="49"/>
      <c r="G41" s="49"/>
    </row>
    <row r="42" spans="2:10" ht="17.25" customHeight="1">
      <c r="D42" s="49"/>
      <c r="E42" s="49"/>
      <c r="F42" s="49"/>
      <c r="G42" s="49"/>
    </row>
    <row r="43" spans="2:10" ht="17.25" customHeight="1">
      <c r="D43" s="49"/>
      <c r="E43" s="49"/>
      <c r="F43" s="49"/>
      <c r="G43" s="49"/>
    </row>
    <row r="44" spans="2:10" ht="17.25" customHeight="1">
      <c r="D44" s="49"/>
      <c r="E44" s="49"/>
      <c r="F44" s="49"/>
      <c r="G44" s="4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5B673-CC78-4F80-971E-D41D4EF3B6AC}">
  <sheetPr>
    <tabColor theme="3"/>
  </sheetPr>
  <dimension ref="A1:S41"/>
  <sheetViews>
    <sheetView showGridLines="0" zoomScaleNormal="100" workbookViewId="0"/>
  </sheetViews>
  <sheetFormatPr defaultColWidth="9.140625" defaultRowHeight="17.25" customHeight="1"/>
  <cols>
    <col min="1" max="1" width="5" style="21" customWidth="1"/>
    <col min="2" max="2" width="21.5703125" style="21" customWidth="1"/>
    <col min="3" max="3" width="34" style="21" customWidth="1"/>
    <col min="4" max="16" width="13.85546875" style="21" customWidth="1"/>
    <col min="17" max="17" width="10.28515625" style="21" bestFit="1" customWidth="1"/>
    <col min="18" max="16384" width="9.140625" style="21"/>
  </cols>
  <sheetData>
    <row r="1" spans="1:19" ht="17.25" customHeight="1">
      <c r="A1" s="23"/>
    </row>
    <row r="7" spans="1:19" ht="17.25" customHeight="1">
      <c r="B7" s="47" t="s">
        <v>41</v>
      </c>
      <c r="C7" s="22"/>
    </row>
    <row r="8" spans="1:19" ht="17.25" customHeight="1">
      <c r="B8" s="48"/>
    </row>
    <row r="9" spans="1:19" ht="17.25" customHeight="1">
      <c r="B9" s="46" t="s">
        <v>245</v>
      </c>
      <c r="C9" s="24"/>
      <c r="F9" s="31"/>
      <c r="N9" s="26"/>
    </row>
    <row r="10" spans="1:19" ht="17.25" customHeight="1">
      <c r="J10" s="23"/>
      <c r="N10" s="27"/>
    </row>
    <row r="11" spans="1:19" ht="17.25" customHeight="1">
      <c r="B11" s="3" t="s">
        <v>50</v>
      </c>
      <c r="C11" s="2" t="s">
        <v>51</v>
      </c>
      <c r="D11" s="2" t="s">
        <v>52</v>
      </c>
      <c r="E11" s="2" t="s">
        <v>53</v>
      </c>
      <c r="F11" s="2" t="s">
        <v>54</v>
      </c>
      <c r="G11" s="2" t="s">
        <v>55</v>
      </c>
      <c r="H11" s="2" t="s">
        <v>56</v>
      </c>
      <c r="I11" s="2" t="s">
        <v>57</v>
      </c>
      <c r="J11" s="2" t="s">
        <v>58</v>
      </c>
      <c r="K11" s="2" t="s">
        <v>59</v>
      </c>
      <c r="L11" s="2" t="s">
        <v>60</v>
      </c>
      <c r="M11" s="2" t="s">
        <v>61</v>
      </c>
      <c r="N11" s="2" t="s">
        <v>62</v>
      </c>
      <c r="O11" s="2" t="s">
        <v>112</v>
      </c>
      <c r="P11" s="2" t="s">
        <v>64</v>
      </c>
    </row>
    <row r="12" spans="1:19" ht="26.25" customHeight="1">
      <c r="B12" s="4" t="s">
        <v>6</v>
      </c>
      <c r="C12" s="5" t="s">
        <v>65</v>
      </c>
      <c r="D12" s="6">
        <v>183.72670915999996</v>
      </c>
      <c r="E12" s="6">
        <v>143.17211351399999</v>
      </c>
      <c r="F12" s="6">
        <v>97.389176147000001</v>
      </c>
      <c r="G12" s="6">
        <v>66.380030024999996</v>
      </c>
      <c r="H12" s="6">
        <v>120.59128782099998</v>
      </c>
      <c r="I12" s="6">
        <v>119.21602959799999</v>
      </c>
      <c r="J12" s="6">
        <v>204.48962765999997</v>
      </c>
      <c r="K12" s="6">
        <v>268.67369294799994</v>
      </c>
      <c r="L12" s="6">
        <v>320.6943365599999</v>
      </c>
      <c r="M12" s="6">
        <v>340.52133934800003</v>
      </c>
      <c r="N12" s="6"/>
      <c r="O12" s="6"/>
      <c r="P12" s="7">
        <f>SUM(D12:O12)</f>
        <v>1864.8543427809998</v>
      </c>
      <c r="S12" s="28"/>
    </row>
    <row r="13" spans="1:19" ht="39.950000000000003">
      <c r="B13" s="4" t="s">
        <v>66</v>
      </c>
      <c r="C13" s="5" t="s">
        <v>67</v>
      </c>
      <c r="D13" s="6">
        <v>190.4830161125</v>
      </c>
      <c r="E13" s="6">
        <v>265.48174879050003</v>
      </c>
      <c r="F13" s="6">
        <v>275.76371544300002</v>
      </c>
      <c r="G13" s="6">
        <v>208.775718702435</v>
      </c>
      <c r="H13" s="6">
        <v>290.93098061499995</v>
      </c>
      <c r="I13" s="6">
        <v>378.85758967800001</v>
      </c>
      <c r="J13" s="6">
        <v>377.24221798499985</v>
      </c>
      <c r="K13" s="6">
        <v>353.70822493499998</v>
      </c>
      <c r="L13" s="6">
        <v>359.74594430100012</v>
      </c>
      <c r="M13" s="6">
        <v>384.83132530100016</v>
      </c>
      <c r="N13" s="6"/>
      <c r="O13" s="6"/>
      <c r="P13" s="7">
        <f>SUM(D13:O13)</f>
        <v>3085.8204818634354</v>
      </c>
      <c r="S13" s="28"/>
    </row>
    <row r="14" spans="1:19" ht="39.950000000000003">
      <c r="B14" s="4" t="s">
        <v>68</v>
      </c>
      <c r="C14" s="5" t="s">
        <v>69</v>
      </c>
      <c r="D14" s="6">
        <v>94.925661579999996</v>
      </c>
      <c r="E14" s="6">
        <v>93.018160505777388</v>
      </c>
      <c r="F14" s="6">
        <v>83.256239456357079</v>
      </c>
      <c r="G14" s="6">
        <v>60.981804283000002</v>
      </c>
      <c r="H14" s="6">
        <v>59.968286946499994</v>
      </c>
      <c r="I14" s="6">
        <v>52.495989174999899</v>
      </c>
      <c r="J14" s="6">
        <v>52.856834625499992</v>
      </c>
      <c r="K14" s="6">
        <v>56.49332962350001</v>
      </c>
      <c r="L14" s="6">
        <v>64.692588569500003</v>
      </c>
      <c r="M14" s="6">
        <v>61.820745830999996</v>
      </c>
      <c r="N14" s="6"/>
      <c r="O14" s="6"/>
      <c r="P14" s="7">
        <f>SUM(D14:O14)</f>
        <v>680.5096405961342</v>
      </c>
      <c r="S14" s="28"/>
    </row>
    <row r="15" spans="1:19" ht="39.950000000000003">
      <c r="B15" s="4" t="s">
        <v>32</v>
      </c>
      <c r="C15" s="5" t="s">
        <v>70</v>
      </c>
      <c r="D15" s="6">
        <v>134.66934828500001</v>
      </c>
      <c r="E15" s="6">
        <v>125.674228532</v>
      </c>
      <c r="F15" s="6">
        <v>115.60423951600001</v>
      </c>
      <c r="G15" s="6">
        <v>106.10376464399997</v>
      </c>
      <c r="H15" s="6">
        <v>109.04121337599997</v>
      </c>
      <c r="I15" s="6">
        <v>86.453877192999997</v>
      </c>
      <c r="J15" s="6">
        <v>158.26208419100004</v>
      </c>
      <c r="K15" s="6">
        <v>147.39970869200002</v>
      </c>
      <c r="L15" s="6">
        <v>182.72628167400006</v>
      </c>
      <c r="M15" s="6">
        <v>169.83494883799997</v>
      </c>
      <c r="N15" s="6"/>
      <c r="O15" s="6"/>
      <c r="P15" s="7">
        <f>SUM(D15:O15)</f>
        <v>1335.7696949409999</v>
      </c>
      <c r="S15" s="28"/>
    </row>
    <row r="16" spans="1:19" ht="17.25" customHeight="1">
      <c r="B16" s="8" t="s">
        <v>64</v>
      </c>
      <c r="C16" s="8"/>
      <c r="D16" s="9">
        <f>SUM(D12:D15)</f>
        <v>603.80473513749996</v>
      </c>
      <c r="E16" s="9">
        <f t="shared" ref="E16:O16" si="0">SUM(E12:E15)</f>
        <v>627.34625134227747</v>
      </c>
      <c r="F16" s="9">
        <f t="shared" si="0"/>
        <v>572.01337056235707</v>
      </c>
      <c r="G16" s="9">
        <f t="shared" si="0"/>
        <v>442.24131765443497</v>
      </c>
      <c r="H16" s="9">
        <f t="shared" si="0"/>
        <v>580.53176875849988</v>
      </c>
      <c r="I16" s="9">
        <f t="shared" si="0"/>
        <v>637.02348564399995</v>
      </c>
      <c r="J16" s="9">
        <f t="shared" si="0"/>
        <v>792.85076446149992</v>
      </c>
      <c r="K16" s="9">
        <f>SUM(K12:K15)</f>
        <v>826.27495619849992</v>
      </c>
      <c r="L16" s="9">
        <f>SUM(L12:L15)</f>
        <v>927.85915110450014</v>
      </c>
      <c r="M16" s="9">
        <f>SUM(M12:M15)</f>
        <v>957.00835931800009</v>
      </c>
      <c r="N16" s="10">
        <f t="shared" si="0"/>
        <v>0</v>
      </c>
      <c r="O16" s="10">
        <f t="shared" si="0"/>
        <v>0</v>
      </c>
      <c r="P16" s="9">
        <f>SUM(D16:O16)</f>
        <v>6966.9541601815699</v>
      </c>
    </row>
    <row r="17" spans="2:17" s="30" customFormat="1" ht="17.25" customHeight="1">
      <c r="B17" s="1" t="s">
        <v>239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29"/>
    </row>
    <row r="19" spans="2:17" ht="17.25" customHeight="1">
      <c r="B19" s="46" t="s">
        <v>240</v>
      </c>
      <c r="C19" s="24"/>
      <c r="L19" s="31"/>
    </row>
    <row r="21" spans="2:17" ht="17.25" customHeight="1">
      <c r="B21" s="3" t="s">
        <v>50</v>
      </c>
      <c r="C21" s="2" t="s">
        <v>51</v>
      </c>
      <c r="D21" s="2" t="s">
        <v>150</v>
      </c>
      <c r="E21" s="12" t="s">
        <v>151</v>
      </c>
      <c r="F21" s="12" t="s">
        <v>136</v>
      </c>
      <c r="G21" s="12">
        <v>45200</v>
      </c>
      <c r="H21" s="2" t="s">
        <v>64</v>
      </c>
    </row>
    <row r="22" spans="2:17" ht="26.25" customHeight="1">
      <c r="B22" s="4" t="s">
        <v>6</v>
      </c>
      <c r="C22" s="5" t="s">
        <v>65</v>
      </c>
      <c r="D22" s="6">
        <f>SUM(D12:F12)</f>
        <v>424.28799882099992</v>
      </c>
      <c r="E22" s="6">
        <f>SUM(G12:I12)</f>
        <v>306.18734744399995</v>
      </c>
      <c r="F22" s="6">
        <f>SUM(J12:L12)</f>
        <v>793.85765716799983</v>
      </c>
      <c r="G22" s="6">
        <f>SUM(M12:O12)</f>
        <v>340.52133934800003</v>
      </c>
      <c r="H22" s="7">
        <f>SUM(D22:G22)</f>
        <v>1864.8543427809998</v>
      </c>
      <c r="J22" s="31"/>
    </row>
    <row r="23" spans="2:17" ht="39.950000000000003">
      <c r="B23" s="4" t="s">
        <v>15</v>
      </c>
      <c r="C23" s="5" t="s">
        <v>67</v>
      </c>
      <c r="D23" s="6">
        <f>SUM(D13:F13)</f>
        <v>731.72848034600008</v>
      </c>
      <c r="E23" s="6">
        <f>SUM(G13:I13)</f>
        <v>878.56428899543494</v>
      </c>
      <c r="F23" s="6">
        <f t="shared" ref="F23:F25" si="1">SUM(J13:L13)</f>
        <v>1090.6963872209999</v>
      </c>
      <c r="G23" s="6">
        <f>SUM(M13:O13)</f>
        <v>384.83132530100016</v>
      </c>
      <c r="H23" s="7">
        <f t="shared" ref="H23:H25" si="2">SUM(D23:G23)</f>
        <v>3085.8204818634349</v>
      </c>
    </row>
    <row r="24" spans="2:17" ht="39.950000000000003">
      <c r="B24" s="4" t="s">
        <v>24</v>
      </c>
      <c r="C24" s="5" t="s">
        <v>69</v>
      </c>
      <c r="D24" s="6">
        <f>SUM(D14:F14)</f>
        <v>271.20006154213445</v>
      </c>
      <c r="E24" s="6">
        <f>SUM(G14:I14)</f>
        <v>173.4460804044999</v>
      </c>
      <c r="F24" s="6">
        <f t="shared" si="1"/>
        <v>174.04275281849999</v>
      </c>
      <c r="G24" s="6">
        <f>SUM(M14:O14)</f>
        <v>61.820745830999996</v>
      </c>
      <c r="H24" s="7">
        <f t="shared" si="2"/>
        <v>680.50964059613432</v>
      </c>
    </row>
    <row r="25" spans="2:17" ht="39.950000000000003">
      <c r="B25" s="4" t="s">
        <v>32</v>
      </c>
      <c r="C25" s="5" t="s">
        <v>70</v>
      </c>
      <c r="D25" s="6">
        <f>SUM(D15:F15)</f>
        <v>375.94781633299999</v>
      </c>
      <c r="E25" s="6">
        <f>SUM(G15:I15)</f>
        <v>301.59885521299992</v>
      </c>
      <c r="F25" s="6">
        <f t="shared" si="1"/>
        <v>488.38807455700015</v>
      </c>
      <c r="G25" s="6">
        <f>SUM(M15:O15)</f>
        <v>169.83494883799997</v>
      </c>
      <c r="H25" s="7">
        <f t="shared" si="2"/>
        <v>1335.7696949410001</v>
      </c>
    </row>
    <row r="26" spans="2:17" ht="17.25" customHeight="1">
      <c r="B26" s="8" t="s">
        <v>64</v>
      </c>
      <c r="C26" s="8"/>
      <c r="D26" s="9">
        <f>SUM(D22:D25)</f>
        <v>1803.1643570421343</v>
      </c>
      <c r="E26" s="9">
        <f>SUM(E22:E25)</f>
        <v>1659.7965720569348</v>
      </c>
      <c r="F26" s="9">
        <f>SUM(F22:F25)</f>
        <v>2546.9848717644995</v>
      </c>
      <c r="G26" s="9">
        <f>SUM(G22:G25)</f>
        <v>957.00835931800009</v>
      </c>
      <c r="H26" s="9">
        <f>SUM(H22:H25)</f>
        <v>6966.954160181569</v>
      </c>
    </row>
    <row r="27" spans="2:17" ht="17.25" customHeight="1">
      <c r="F27" s="31"/>
    </row>
    <row r="28" spans="2:17" ht="17.25" customHeight="1">
      <c r="B28" s="46" t="s">
        <v>246</v>
      </c>
      <c r="C28" s="24"/>
      <c r="E28" s="26"/>
      <c r="G28" s="37"/>
    </row>
    <row r="29" spans="2:17" ht="17.25" customHeight="1">
      <c r="E29" s="23"/>
    </row>
    <row r="30" spans="2:17" ht="60">
      <c r="B30" s="3" t="s">
        <v>50</v>
      </c>
      <c r="C30" s="2" t="s">
        <v>51</v>
      </c>
      <c r="D30" s="2" t="s">
        <v>95</v>
      </c>
      <c r="E30" s="2" t="s">
        <v>96</v>
      </c>
      <c r="F30" s="2" t="s">
        <v>97</v>
      </c>
      <c r="G30" s="2" t="s">
        <v>98</v>
      </c>
      <c r="H30" s="2" t="s">
        <v>99</v>
      </c>
      <c r="I30" s="2" t="s">
        <v>100</v>
      </c>
    </row>
    <row r="31" spans="2:17" ht="26.25" customHeight="1">
      <c r="B31" s="18" t="s">
        <v>6</v>
      </c>
      <c r="C31" s="5" t="s">
        <v>65</v>
      </c>
      <c r="D31" s="6">
        <v>11.964839273999999</v>
      </c>
      <c r="E31" s="6">
        <v>11.960583402999999</v>
      </c>
      <c r="F31" s="6">
        <v>13.626019829000001</v>
      </c>
      <c r="G31" s="6">
        <v>6.3048622080000003</v>
      </c>
      <c r="H31" s="6">
        <v>1.66469249</v>
      </c>
      <c r="I31" s="6">
        <v>1.66469249</v>
      </c>
    </row>
    <row r="32" spans="2:17" ht="39.950000000000003">
      <c r="B32" s="4" t="s">
        <v>101</v>
      </c>
      <c r="C32" s="5" t="s">
        <v>67</v>
      </c>
      <c r="D32" s="6">
        <v>11.126887844000001</v>
      </c>
      <c r="E32" s="6">
        <v>11.749452063</v>
      </c>
      <c r="F32" s="6">
        <v>14.54413486</v>
      </c>
      <c r="G32" s="6">
        <v>1.533766395</v>
      </c>
      <c r="H32" s="6">
        <v>3.379791333</v>
      </c>
      <c r="I32" s="6">
        <v>4.020812651</v>
      </c>
      <c r="J32" s="26"/>
    </row>
    <row r="33" spans="2:9" ht="26.25" customHeight="1">
      <c r="B33" s="4" t="s">
        <v>24</v>
      </c>
      <c r="C33" s="5" t="s">
        <v>208</v>
      </c>
      <c r="D33" s="6">
        <v>1.4768665590000001</v>
      </c>
      <c r="E33" s="6">
        <v>1.4923623690000001</v>
      </c>
      <c r="F33" s="6">
        <v>2.1913956589999999</v>
      </c>
      <c r="G33" s="6">
        <v>0.36568505080000002</v>
      </c>
      <c r="H33" s="6">
        <v>0.41524165559999998</v>
      </c>
      <c r="I33" s="6">
        <v>0.17002893699999999</v>
      </c>
    </row>
    <row r="34" spans="2:9" ht="39.950000000000003">
      <c r="B34" s="4" t="s">
        <v>32</v>
      </c>
      <c r="C34" s="5" t="s">
        <v>70</v>
      </c>
      <c r="D34" s="6">
        <v>6.1129404779999996</v>
      </c>
      <c r="E34" s="6">
        <v>5.9338435110000001</v>
      </c>
      <c r="F34" s="6">
        <v>12.882135651</v>
      </c>
      <c r="G34" s="6">
        <v>0.78816085709999995</v>
      </c>
      <c r="H34" s="6">
        <v>3.6587301189999999</v>
      </c>
      <c r="I34" s="6">
        <v>3.6587301189999999</v>
      </c>
    </row>
    <row r="35" spans="2:9" ht="17.25" customHeight="1">
      <c r="B35" s="19"/>
      <c r="C35" s="8"/>
      <c r="D35" s="10"/>
      <c r="E35" s="10"/>
      <c r="F35" s="10"/>
      <c r="G35" s="10"/>
      <c r="H35" s="10"/>
      <c r="I35" s="10"/>
    </row>
    <row r="36" spans="2:9" ht="17.25" customHeight="1">
      <c r="B36" s="1" t="s">
        <v>242</v>
      </c>
      <c r="C36" s="11"/>
      <c r="D36" s="11"/>
      <c r="E36" s="11"/>
      <c r="F36" s="11"/>
      <c r="G36" s="11"/>
      <c r="H36" s="11"/>
      <c r="I36" s="11"/>
    </row>
    <row r="38" spans="2:9" ht="17.25" customHeight="1">
      <c r="D38" s="49"/>
      <c r="E38" s="49"/>
      <c r="F38" s="49"/>
      <c r="G38" s="49"/>
    </row>
    <row r="39" spans="2:9" ht="17.25" customHeight="1">
      <c r="D39" s="49"/>
      <c r="E39" s="49"/>
      <c r="F39" s="49"/>
      <c r="G39" s="49"/>
    </row>
    <row r="40" spans="2:9" ht="17.25" customHeight="1">
      <c r="D40" s="49"/>
      <c r="E40" s="49"/>
      <c r="F40" s="49"/>
      <c r="G40" s="49"/>
    </row>
    <row r="41" spans="2:9" ht="17.25" customHeight="1">
      <c r="D41" s="49"/>
      <c r="E41" s="49"/>
      <c r="F41" s="49"/>
      <c r="G41" s="4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79D58-4E47-41C3-BD12-EAE6FEA0C3C7}">
  <dimension ref="C6:Q82"/>
  <sheetViews>
    <sheetView showGridLines="0" topLeftCell="C6" zoomScaleNormal="100" workbookViewId="0">
      <selection activeCell="C6" sqref="C6"/>
    </sheetView>
  </sheetViews>
  <sheetFormatPr defaultColWidth="0" defaultRowHeight="14.45" customHeight="1" zeroHeight="1"/>
  <cols>
    <col min="1" max="2" width="8.7109375" hidden="1" customWidth="1"/>
    <col min="3" max="17" width="8.7109375" customWidth="1"/>
    <col min="18" max="16384" width="8.7109375" hidden="1"/>
  </cols>
  <sheetData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68609" r:id="rId4">
          <objectPr defaultSize="0" autoPict="0" r:id="rId5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16</xdr:col>
                <xdr:colOff>266700</xdr:colOff>
                <xdr:row>47</xdr:row>
                <xdr:rowOff>69850</xdr:rowOff>
              </to>
            </anchor>
          </objectPr>
        </oleObject>
      </mc:Choice>
      <mc:Fallback>
        <oleObject progId="Word.Document.12" shapeId="68609" r:id="rId4"/>
      </mc:Fallback>
    </mc:AlternateContent>
    <mc:AlternateContent xmlns:mc="http://schemas.openxmlformats.org/markup-compatibility/2006">
      <mc:Choice Requires="x14">
        <oleObject progId="Word.Document.12" shapeId="68610" r:id="rId6">
          <objectPr defaultSize="0" autoPict="0" r:id="rId7">
            <anchor moveWithCells="1">
              <from>
                <xdr:col>0</xdr:col>
                <xdr:colOff>0</xdr:colOff>
                <xdr:row>43</xdr:row>
                <xdr:rowOff>107950</xdr:rowOff>
              </from>
              <to>
                <xdr:col>16</xdr:col>
                <xdr:colOff>285750</xdr:colOff>
                <xdr:row>82</xdr:row>
                <xdr:rowOff>0</xdr:rowOff>
              </to>
            </anchor>
          </objectPr>
        </oleObject>
      </mc:Choice>
      <mc:Fallback>
        <oleObject progId="Word.Document.12" shapeId="68610" r:id="rId6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F7BF6-ECE9-40BE-B2FC-059349655B4F}">
  <sheetPr>
    <tabColor theme="3"/>
  </sheetPr>
  <dimension ref="A1:S41"/>
  <sheetViews>
    <sheetView showGridLines="0" zoomScaleNormal="100" workbookViewId="0"/>
  </sheetViews>
  <sheetFormatPr defaultColWidth="9.140625" defaultRowHeight="17.25" customHeight="1"/>
  <cols>
    <col min="1" max="1" width="5" style="21" customWidth="1"/>
    <col min="2" max="2" width="21.5703125" style="21" customWidth="1"/>
    <col min="3" max="3" width="34" style="21" customWidth="1"/>
    <col min="4" max="16" width="13.85546875" style="21" customWidth="1"/>
    <col min="17" max="17" width="10.28515625" style="21" bestFit="1" customWidth="1"/>
    <col min="18" max="16384" width="9.140625" style="21"/>
  </cols>
  <sheetData>
    <row r="1" spans="1:19" ht="17.25" customHeight="1">
      <c r="A1" s="23"/>
    </row>
    <row r="7" spans="1:19" ht="17.25" customHeight="1">
      <c r="B7" s="47" t="s">
        <v>41</v>
      </c>
      <c r="C7" s="22"/>
    </row>
    <row r="8" spans="1:19" ht="17.25" customHeight="1">
      <c r="B8" s="48"/>
    </row>
    <row r="9" spans="1:19" ht="17.25" customHeight="1">
      <c r="B9" s="46" t="s">
        <v>247</v>
      </c>
      <c r="C9" s="24"/>
      <c r="F9" s="31"/>
      <c r="N9" s="26"/>
    </row>
    <row r="10" spans="1:19" ht="17.25" customHeight="1">
      <c r="J10" s="23"/>
      <c r="N10" s="27"/>
    </row>
    <row r="11" spans="1:19" ht="17.25" customHeight="1">
      <c r="B11" s="3" t="s">
        <v>50</v>
      </c>
      <c r="C11" s="2" t="s">
        <v>51</v>
      </c>
      <c r="D11" s="2" t="s">
        <v>52</v>
      </c>
      <c r="E11" s="2" t="s">
        <v>53</v>
      </c>
      <c r="F11" s="2" t="s">
        <v>54</v>
      </c>
      <c r="G11" s="2" t="s">
        <v>55</v>
      </c>
      <c r="H11" s="2" t="s">
        <v>56</v>
      </c>
      <c r="I11" s="2" t="s">
        <v>57</v>
      </c>
      <c r="J11" s="2" t="s">
        <v>58</v>
      </c>
      <c r="K11" s="2" t="s">
        <v>59</v>
      </c>
      <c r="L11" s="2" t="s">
        <v>60</v>
      </c>
      <c r="M11" s="2" t="s">
        <v>61</v>
      </c>
      <c r="N11" s="2" t="s">
        <v>62</v>
      </c>
      <c r="O11" s="2" t="s">
        <v>112</v>
      </c>
      <c r="P11" s="2" t="s">
        <v>64</v>
      </c>
    </row>
    <row r="12" spans="1:19" ht="26.25" customHeight="1">
      <c r="B12" s="4" t="s">
        <v>6</v>
      </c>
      <c r="C12" s="5" t="s">
        <v>65</v>
      </c>
      <c r="D12" s="6">
        <v>183.72670915999996</v>
      </c>
      <c r="E12" s="6">
        <v>143.17211351399999</v>
      </c>
      <c r="F12" s="6">
        <v>97.389176147000001</v>
      </c>
      <c r="G12" s="6">
        <v>66.380030024999996</v>
      </c>
      <c r="H12" s="6">
        <v>120.59128782099998</v>
      </c>
      <c r="I12" s="6">
        <v>119.21602959799999</v>
      </c>
      <c r="J12" s="6">
        <v>204.48962765999997</v>
      </c>
      <c r="K12" s="6">
        <v>268.67369294799994</v>
      </c>
      <c r="L12" s="6">
        <v>320.6943365599999</v>
      </c>
      <c r="M12" s="6"/>
      <c r="N12" s="6"/>
      <c r="O12" s="6"/>
      <c r="P12" s="7">
        <f>SUM(D12:O12)</f>
        <v>1524.3330034329997</v>
      </c>
      <c r="S12" s="28"/>
    </row>
    <row r="13" spans="1:19" ht="39.950000000000003">
      <c r="B13" s="4" t="s">
        <v>66</v>
      </c>
      <c r="C13" s="5" t="s">
        <v>67</v>
      </c>
      <c r="D13" s="6">
        <v>190.4830161125</v>
      </c>
      <c r="E13" s="6">
        <v>265.48174879050003</v>
      </c>
      <c r="F13" s="6">
        <v>275.76371544300002</v>
      </c>
      <c r="G13" s="6">
        <v>208.775718702435</v>
      </c>
      <c r="H13" s="6">
        <v>290.93098061499995</v>
      </c>
      <c r="I13" s="6">
        <v>378.85758967800001</v>
      </c>
      <c r="J13" s="6">
        <v>377.24221798499985</v>
      </c>
      <c r="K13" s="6">
        <v>353.70822493499998</v>
      </c>
      <c r="L13" s="6">
        <v>359.74594430100012</v>
      </c>
      <c r="M13" s="6"/>
      <c r="N13" s="6"/>
      <c r="O13" s="6"/>
      <c r="P13" s="7">
        <f>SUM(D13:O13)</f>
        <v>2700.9891565624353</v>
      </c>
      <c r="S13" s="28"/>
    </row>
    <row r="14" spans="1:19" ht="39.950000000000003">
      <c r="B14" s="4" t="s">
        <v>68</v>
      </c>
      <c r="C14" s="5" t="s">
        <v>69</v>
      </c>
      <c r="D14" s="6">
        <v>94.925661579999996</v>
      </c>
      <c r="E14" s="6">
        <v>93.018160505777388</v>
      </c>
      <c r="F14" s="6">
        <v>83.256239456357079</v>
      </c>
      <c r="G14" s="6">
        <v>60.981804283000002</v>
      </c>
      <c r="H14" s="6">
        <v>59.968286946499994</v>
      </c>
      <c r="I14" s="6">
        <v>52.495989174999899</v>
      </c>
      <c r="J14" s="6">
        <v>52.856834625499992</v>
      </c>
      <c r="K14" s="6">
        <v>56.49332962350001</v>
      </c>
      <c r="L14" s="6">
        <v>64.692588569500003</v>
      </c>
      <c r="M14" s="6"/>
      <c r="N14" s="6"/>
      <c r="O14" s="6"/>
      <c r="P14" s="7">
        <f>SUM(D14:O14)</f>
        <v>618.68889476513425</v>
      </c>
      <c r="S14" s="28"/>
    </row>
    <row r="15" spans="1:19" ht="39.950000000000003">
      <c r="B15" s="4" t="s">
        <v>32</v>
      </c>
      <c r="C15" s="5" t="s">
        <v>70</v>
      </c>
      <c r="D15" s="6">
        <v>134.66934828500001</v>
      </c>
      <c r="E15" s="6">
        <v>125.674228532</v>
      </c>
      <c r="F15" s="6">
        <v>115.60423951600001</v>
      </c>
      <c r="G15" s="6">
        <v>106.10376464399997</v>
      </c>
      <c r="H15" s="6">
        <v>109.04121337599997</v>
      </c>
      <c r="I15" s="6">
        <v>86.453877192999997</v>
      </c>
      <c r="J15" s="6">
        <v>158.26208419100004</v>
      </c>
      <c r="K15" s="6">
        <v>147.39970869200002</v>
      </c>
      <c r="L15" s="6">
        <v>182.72628167400006</v>
      </c>
      <c r="M15" s="6"/>
      <c r="N15" s="6"/>
      <c r="O15" s="6"/>
      <c r="P15" s="7">
        <f>SUM(D15:O15)</f>
        <v>1165.934746103</v>
      </c>
      <c r="S15" s="28"/>
    </row>
    <row r="16" spans="1:19" ht="17.25" customHeight="1">
      <c r="B16" s="8" t="s">
        <v>64</v>
      </c>
      <c r="C16" s="8"/>
      <c r="D16" s="9">
        <f>SUM(D12:D15)</f>
        <v>603.80473513749996</v>
      </c>
      <c r="E16" s="9">
        <f t="shared" ref="E16:O16" si="0">SUM(E12:E15)</f>
        <v>627.34625134227747</v>
      </c>
      <c r="F16" s="9">
        <f t="shared" si="0"/>
        <v>572.01337056235707</v>
      </c>
      <c r="G16" s="9">
        <f t="shared" si="0"/>
        <v>442.24131765443497</v>
      </c>
      <c r="H16" s="9">
        <f t="shared" si="0"/>
        <v>580.53176875849988</v>
      </c>
      <c r="I16" s="9">
        <f t="shared" si="0"/>
        <v>637.02348564399995</v>
      </c>
      <c r="J16" s="9">
        <f t="shared" si="0"/>
        <v>792.85076446149992</v>
      </c>
      <c r="K16" s="9">
        <f>SUM(K12:K15)</f>
        <v>826.27495619849992</v>
      </c>
      <c r="L16" s="9">
        <f>SUM(L12:L15)</f>
        <v>927.85915110450014</v>
      </c>
      <c r="M16" s="9">
        <f>SUM(M12:M15)</f>
        <v>0</v>
      </c>
      <c r="N16" s="10">
        <f t="shared" si="0"/>
        <v>0</v>
      </c>
      <c r="O16" s="10">
        <f t="shared" si="0"/>
        <v>0</v>
      </c>
      <c r="P16" s="9">
        <f>SUM(D16:O16)</f>
        <v>6009.9458008635702</v>
      </c>
    </row>
    <row r="17" spans="2:17" s="30" customFormat="1" ht="17.25" customHeight="1">
      <c r="B17" s="1" t="s">
        <v>239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29"/>
    </row>
    <row r="19" spans="2:17" ht="17.25" customHeight="1">
      <c r="B19" s="46" t="s">
        <v>240</v>
      </c>
      <c r="C19" s="24"/>
      <c r="L19" s="31"/>
    </row>
    <row r="21" spans="2:17" ht="17.25" customHeight="1">
      <c r="B21" s="3" t="s">
        <v>50</v>
      </c>
      <c r="C21" s="2" t="s">
        <v>51</v>
      </c>
      <c r="D21" s="2" t="s">
        <v>150</v>
      </c>
      <c r="E21" s="12" t="s">
        <v>151</v>
      </c>
      <c r="F21" s="12" t="s">
        <v>136</v>
      </c>
      <c r="G21" s="2" t="s">
        <v>87</v>
      </c>
      <c r="H21" s="2" t="s">
        <v>64</v>
      </c>
    </row>
    <row r="22" spans="2:17" ht="26.25" customHeight="1">
      <c r="B22" s="4" t="s">
        <v>6</v>
      </c>
      <c r="C22" s="5" t="s">
        <v>65</v>
      </c>
      <c r="D22" s="6">
        <f>SUM(D12:F12)</f>
        <v>424.28799882099992</v>
      </c>
      <c r="E22" s="6">
        <f>SUM(G12:I12)</f>
        <v>306.18734744399995</v>
      </c>
      <c r="F22" s="6">
        <f>SUM(J12:L12)</f>
        <v>793.85765716799983</v>
      </c>
      <c r="G22" s="6">
        <f>SUM(M12:O12)</f>
        <v>0</v>
      </c>
      <c r="H22" s="7">
        <f>SUM(D22:G22)</f>
        <v>1524.3330034329997</v>
      </c>
      <c r="J22" s="31"/>
    </row>
    <row r="23" spans="2:17" ht="39.950000000000003">
      <c r="B23" s="4" t="s">
        <v>15</v>
      </c>
      <c r="C23" s="5" t="s">
        <v>67</v>
      </c>
      <c r="D23" s="6">
        <f>SUM(D13:F13)</f>
        <v>731.72848034600008</v>
      </c>
      <c r="E23" s="6">
        <f>SUM(G13:I13)</f>
        <v>878.56428899543494</v>
      </c>
      <c r="F23" s="6">
        <f t="shared" ref="F23:F25" si="1">SUM(J13:L13)</f>
        <v>1090.6963872209999</v>
      </c>
      <c r="G23" s="6">
        <f>SUM(M13:O13)</f>
        <v>0</v>
      </c>
      <c r="H23" s="7">
        <f t="shared" ref="H23:H25" si="2">SUM(D23:G23)</f>
        <v>2700.9891565624348</v>
      </c>
    </row>
    <row r="24" spans="2:17" ht="39.950000000000003">
      <c r="B24" s="4" t="s">
        <v>24</v>
      </c>
      <c r="C24" s="5" t="s">
        <v>69</v>
      </c>
      <c r="D24" s="6">
        <f>SUM(D14:F14)</f>
        <v>271.20006154213445</v>
      </c>
      <c r="E24" s="6">
        <f>SUM(G14:I14)</f>
        <v>173.4460804044999</v>
      </c>
      <c r="F24" s="6">
        <f t="shared" si="1"/>
        <v>174.04275281849999</v>
      </c>
      <c r="G24" s="6">
        <f>SUM(M14:O14)</f>
        <v>0</v>
      </c>
      <c r="H24" s="7">
        <f t="shared" si="2"/>
        <v>618.68889476513436</v>
      </c>
    </row>
    <row r="25" spans="2:17" ht="39.950000000000003">
      <c r="B25" s="4" t="s">
        <v>32</v>
      </c>
      <c r="C25" s="5" t="s">
        <v>70</v>
      </c>
      <c r="D25" s="6">
        <f>SUM(D15:F15)</f>
        <v>375.94781633299999</v>
      </c>
      <c r="E25" s="6">
        <f>SUM(G15:I15)</f>
        <v>301.59885521299992</v>
      </c>
      <c r="F25" s="6">
        <f t="shared" si="1"/>
        <v>488.38807455700015</v>
      </c>
      <c r="G25" s="6">
        <f>SUM(M15:O15)</f>
        <v>0</v>
      </c>
      <c r="H25" s="7">
        <f t="shared" si="2"/>
        <v>1165.9347461030002</v>
      </c>
    </row>
    <row r="26" spans="2:17" ht="17.25" customHeight="1">
      <c r="B26" s="8" t="s">
        <v>64</v>
      </c>
      <c r="C26" s="8"/>
      <c r="D26" s="9">
        <f>SUM(D22:D25)</f>
        <v>1803.1643570421343</v>
      </c>
      <c r="E26" s="9">
        <f>SUM(E22:E25)</f>
        <v>1659.7965720569348</v>
      </c>
      <c r="F26" s="9">
        <f>SUM(F22:F25)</f>
        <v>2546.9848717644995</v>
      </c>
      <c r="G26" s="9">
        <f>SUM(G22:G25)</f>
        <v>0</v>
      </c>
      <c r="H26" s="9">
        <f>SUM(H22:H25)</f>
        <v>6009.9458008635684</v>
      </c>
    </row>
    <row r="27" spans="2:17" ht="17.25" customHeight="1">
      <c r="F27" s="31"/>
    </row>
    <row r="28" spans="2:17" ht="17.25" customHeight="1">
      <c r="B28" s="46" t="s">
        <v>248</v>
      </c>
      <c r="C28" s="24"/>
      <c r="E28" s="26"/>
      <c r="G28" s="37"/>
    </row>
    <row r="29" spans="2:17" ht="17.25" customHeight="1">
      <c r="E29" s="23"/>
    </row>
    <row r="30" spans="2:17" ht="60">
      <c r="B30" s="3" t="s">
        <v>50</v>
      </c>
      <c r="C30" s="2" t="s">
        <v>51</v>
      </c>
      <c r="D30" s="2" t="s">
        <v>95</v>
      </c>
      <c r="E30" s="2" t="s">
        <v>96</v>
      </c>
      <c r="F30" s="2" t="s">
        <v>97</v>
      </c>
      <c r="G30" s="2" t="s">
        <v>98</v>
      </c>
      <c r="H30" s="2" t="s">
        <v>99</v>
      </c>
      <c r="I30" s="2" t="s">
        <v>100</v>
      </c>
    </row>
    <row r="31" spans="2:17" ht="26.25" customHeight="1">
      <c r="B31" s="18" t="s">
        <v>6</v>
      </c>
      <c r="C31" s="5" t="s">
        <v>65</v>
      </c>
      <c r="D31" s="6">
        <v>11.548869516</v>
      </c>
      <c r="E31" s="6">
        <v>12.075535408</v>
      </c>
      <c r="F31" s="6">
        <v>13.723481281</v>
      </c>
      <c r="G31" s="6">
        <v>7.8033798049999996</v>
      </c>
      <c r="H31" s="6">
        <v>1.476738747</v>
      </c>
      <c r="I31" s="6">
        <v>1.476738747</v>
      </c>
    </row>
    <row r="32" spans="2:17" ht="39.950000000000003">
      <c r="B32" s="4" t="s">
        <v>101</v>
      </c>
      <c r="C32" s="5" t="s">
        <v>67</v>
      </c>
      <c r="D32" s="6">
        <v>12.320761931</v>
      </c>
      <c r="E32" s="6">
        <v>13.054905682999999</v>
      </c>
      <c r="F32" s="6">
        <v>17.152470323999999</v>
      </c>
      <c r="G32" s="6">
        <v>3.6401370919999998</v>
      </c>
      <c r="H32" s="6">
        <v>2.9914434110000001</v>
      </c>
      <c r="I32" s="6">
        <v>3.5230203850000001</v>
      </c>
      <c r="J32" s="26"/>
    </row>
    <row r="33" spans="2:9" ht="26.25" customHeight="1">
      <c r="B33" s="4" t="s">
        <v>24</v>
      </c>
      <c r="C33" s="5" t="s">
        <v>208</v>
      </c>
      <c r="D33" s="6">
        <v>1.7110809810000001</v>
      </c>
      <c r="E33" s="6">
        <v>1.5120788030000001</v>
      </c>
      <c r="F33" s="6">
        <v>2.1644319840000001</v>
      </c>
      <c r="G33" s="6">
        <v>0.8953920447</v>
      </c>
      <c r="H33" s="6">
        <v>0.319185736</v>
      </c>
      <c r="I33" s="6">
        <v>0.20965061090000001</v>
      </c>
    </row>
    <row r="34" spans="2:9" ht="39.950000000000003">
      <c r="B34" s="4" t="s">
        <v>32</v>
      </c>
      <c r="C34" s="5" t="s">
        <v>70</v>
      </c>
      <c r="D34" s="6">
        <v>6.7787028859999996</v>
      </c>
      <c r="E34" s="6">
        <v>6.0884932850000002</v>
      </c>
      <c r="F34" s="6">
        <v>13.735533437000001</v>
      </c>
      <c r="G34" s="6">
        <v>0.76740033549999997</v>
      </c>
      <c r="H34" s="6">
        <v>3.142127066</v>
      </c>
      <c r="I34" s="6">
        <v>3.142127066</v>
      </c>
    </row>
    <row r="35" spans="2:9" ht="17.25" customHeight="1">
      <c r="B35" s="19"/>
      <c r="C35" s="8"/>
      <c r="D35" s="10"/>
      <c r="E35" s="10"/>
      <c r="F35" s="10"/>
      <c r="G35" s="10"/>
      <c r="H35" s="10"/>
      <c r="I35" s="10"/>
    </row>
    <row r="36" spans="2:9" ht="17.25" customHeight="1">
      <c r="B36" s="1" t="s">
        <v>242</v>
      </c>
      <c r="C36" s="11"/>
      <c r="D36" s="11"/>
      <c r="E36" s="11"/>
      <c r="F36" s="11"/>
      <c r="G36" s="11"/>
      <c r="H36" s="11"/>
      <c r="I36" s="11"/>
    </row>
    <row r="38" spans="2:9" ht="17.25" customHeight="1">
      <c r="D38" s="49"/>
      <c r="E38" s="49"/>
      <c r="F38" s="49"/>
      <c r="G38" s="49"/>
    </row>
    <row r="39" spans="2:9" ht="17.25" customHeight="1">
      <c r="D39" s="49"/>
      <c r="E39" s="49"/>
      <c r="F39" s="49"/>
      <c r="G39" s="49"/>
    </row>
    <row r="40" spans="2:9" ht="17.25" customHeight="1">
      <c r="D40" s="49"/>
      <c r="E40" s="49"/>
      <c r="F40" s="49"/>
      <c r="G40" s="49"/>
    </row>
    <row r="41" spans="2:9" ht="17.25" customHeight="1">
      <c r="D41" s="49"/>
      <c r="E41" s="49"/>
      <c r="F41" s="49"/>
      <c r="G41" s="4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21082-2735-4099-AA4E-6C7AD285B2C4}">
  <sheetPr>
    <tabColor theme="3"/>
  </sheetPr>
  <dimension ref="A1:S41"/>
  <sheetViews>
    <sheetView showGridLines="0" zoomScaleNormal="100" workbookViewId="0"/>
  </sheetViews>
  <sheetFormatPr defaultColWidth="9.140625" defaultRowHeight="17.25" customHeight="1"/>
  <cols>
    <col min="1" max="1" width="5" style="21" customWidth="1"/>
    <col min="2" max="2" width="21.5703125" style="21" customWidth="1"/>
    <col min="3" max="3" width="34" style="21" customWidth="1"/>
    <col min="4" max="16" width="13.85546875" style="21" customWidth="1"/>
    <col min="17" max="17" width="10.28515625" style="21" bestFit="1" customWidth="1"/>
    <col min="18" max="16384" width="9.140625" style="21"/>
  </cols>
  <sheetData>
    <row r="1" spans="1:19" ht="17.25" customHeight="1">
      <c r="A1" s="23"/>
    </row>
    <row r="7" spans="1:19" ht="17.25" customHeight="1">
      <c r="B7" s="47" t="s">
        <v>41</v>
      </c>
      <c r="C7" s="22"/>
    </row>
    <row r="8" spans="1:19" ht="17.25" customHeight="1">
      <c r="B8" s="48"/>
    </row>
    <row r="9" spans="1:19" ht="17.25" customHeight="1">
      <c r="B9" s="46" t="s">
        <v>249</v>
      </c>
      <c r="C9" s="24"/>
      <c r="F9" s="31"/>
      <c r="N9" s="26"/>
    </row>
    <row r="10" spans="1:19" ht="17.25" customHeight="1">
      <c r="J10" s="23"/>
      <c r="N10" s="27"/>
    </row>
    <row r="11" spans="1:19" ht="17.25" customHeight="1">
      <c r="B11" s="3" t="s">
        <v>50</v>
      </c>
      <c r="C11" s="2" t="s">
        <v>51</v>
      </c>
      <c r="D11" s="2" t="s">
        <v>52</v>
      </c>
      <c r="E11" s="2" t="s">
        <v>53</v>
      </c>
      <c r="F11" s="2" t="s">
        <v>54</v>
      </c>
      <c r="G11" s="2" t="s">
        <v>55</v>
      </c>
      <c r="H11" s="2" t="s">
        <v>56</v>
      </c>
      <c r="I11" s="2" t="s">
        <v>57</v>
      </c>
      <c r="J11" s="2" t="s">
        <v>58</v>
      </c>
      <c r="K11" s="2" t="s">
        <v>59</v>
      </c>
      <c r="L11" s="2" t="s">
        <v>60</v>
      </c>
      <c r="M11" s="2" t="s">
        <v>61</v>
      </c>
      <c r="N11" s="2" t="s">
        <v>62</v>
      </c>
      <c r="O11" s="2" t="s">
        <v>112</v>
      </c>
      <c r="P11" s="2" t="s">
        <v>64</v>
      </c>
    </row>
    <row r="12" spans="1:19" ht="26.25" customHeight="1">
      <c r="B12" s="4" t="s">
        <v>6</v>
      </c>
      <c r="C12" s="5" t="s">
        <v>65</v>
      </c>
      <c r="D12" s="6">
        <v>183.72670915999996</v>
      </c>
      <c r="E12" s="6">
        <v>143.17211351399999</v>
      </c>
      <c r="F12" s="6">
        <v>97.389176147000001</v>
      </c>
      <c r="G12" s="6">
        <v>66.380030024999996</v>
      </c>
      <c r="H12" s="6">
        <v>120.59128782099998</v>
      </c>
      <c r="I12" s="6">
        <v>119.21602959799999</v>
      </c>
      <c r="J12" s="6">
        <v>204.48962765999997</v>
      </c>
      <c r="K12" s="6">
        <v>268.67369294799994</v>
      </c>
      <c r="L12" s="6"/>
      <c r="M12" s="6"/>
      <c r="N12" s="6"/>
      <c r="O12" s="6"/>
      <c r="P12" s="7">
        <f>SUM(D12:O12)</f>
        <v>1203.6386668729997</v>
      </c>
      <c r="S12" s="28"/>
    </row>
    <row r="13" spans="1:19" ht="39.950000000000003">
      <c r="B13" s="4" t="s">
        <v>66</v>
      </c>
      <c r="C13" s="5" t="s">
        <v>67</v>
      </c>
      <c r="D13" s="6">
        <v>190.4830161125</v>
      </c>
      <c r="E13" s="6">
        <v>265.48174879050003</v>
      </c>
      <c r="F13" s="6">
        <v>275.76371544300002</v>
      </c>
      <c r="G13" s="6">
        <v>208.775718702435</v>
      </c>
      <c r="H13" s="6">
        <v>290.93098061499995</v>
      </c>
      <c r="I13" s="6">
        <v>378.85758967800001</v>
      </c>
      <c r="J13" s="6">
        <v>377.24221798499985</v>
      </c>
      <c r="K13" s="6">
        <v>353.70822493499998</v>
      </c>
      <c r="L13" s="6"/>
      <c r="M13" s="6"/>
      <c r="N13" s="6"/>
      <c r="O13" s="6"/>
      <c r="P13" s="7">
        <f>SUM(D13:O13)</f>
        <v>2341.243212261435</v>
      </c>
      <c r="S13" s="28"/>
    </row>
    <row r="14" spans="1:19" ht="39.950000000000003">
      <c r="B14" s="4" t="s">
        <v>68</v>
      </c>
      <c r="C14" s="5" t="s">
        <v>69</v>
      </c>
      <c r="D14" s="6">
        <v>94.925661579999996</v>
      </c>
      <c r="E14" s="6">
        <v>93.018160505777388</v>
      </c>
      <c r="F14" s="6">
        <v>83.256239456357079</v>
      </c>
      <c r="G14" s="6">
        <v>60.981804283000002</v>
      </c>
      <c r="H14" s="6">
        <v>59.968286946499994</v>
      </c>
      <c r="I14" s="6">
        <v>52.495989174999899</v>
      </c>
      <c r="J14" s="6">
        <v>52.856834625499992</v>
      </c>
      <c r="K14" s="6">
        <v>56.49332962350001</v>
      </c>
      <c r="L14" s="6"/>
      <c r="M14" s="6"/>
      <c r="N14" s="6"/>
      <c r="O14" s="6"/>
      <c r="P14" s="7">
        <f>SUM(D14:O14)</f>
        <v>553.99630619563425</v>
      </c>
      <c r="S14" s="28"/>
    </row>
    <row r="15" spans="1:19" ht="39.950000000000003">
      <c r="B15" s="4" t="s">
        <v>32</v>
      </c>
      <c r="C15" s="5" t="s">
        <v>70</v>
      </c>
      <c r="D15" s="6">
        <v>134.66934828500001</v>
      </c>
      <c r="E15" s="6">
        <v>125.674228532</v>
      </c>
      <c r="F15" s="6">
        <v>115.60423951600001</v>
      </c>
      <c r="G15" s="6">
        <v>106.10376464399997</v>
      </c>
      <c r="H15" s="6">
        <v>109.04121337599997</v>
      </c>
      <c r="I15" s="6">
        <v>86.453877192999997</v>
      </c>
      <c r="J15" s="6">
        <v>158.26208419100004</v>
      </c>
      <c r="K15" s="6">
        <v>147.39970869200002</v>
      </c>
      <c r="L15" s="6"/>
      <c r="M15" s="6"/>
      <c r="N15" s="6"/>
      <c r="O15" s="6"/>
      <c r="P15" s="7">
        <f>SUM(D15:O15)</f>
        <v>983.20846442899995</v>
      </c>
      <c r="S15" s="28"/>
    </row>
    <row r="16" spans="1:19" ht="17.25" customHeight="1">
      <c r="B16" s="8" t="s">
        <v>64</v>
      </c>
      <c r="C16" s="8"/>
      <c r="D16" s="9">
        <f>SUM(D12:D15)</f>
        <v>603.80473513749996</v>
      </c>
      <c r="E16" s="9">
        <f t="shared" ref="E16:O16" si="0">SUM(E12:E15)</f>
        <v>627.34625134227747</v>
      </c>
      <c r="F16" s="9">
        <f t="shared" si="0"/>
        <v>572.01337056235707</v>
      </c>
      <c r="G16" s="9">
        <f t="shared" si="0"/>
        <v>442.24131765443497</v>
      </c>
      <c r="H16" s="9">
        <f t="shared" si="0"/>
        <v>580.53176875849988</v>
      </c>
      <c r="I16" s="9">
        <f t="shared" si="0"/>
        <v>637.02348564399995</v>
      </c>
      <c r="J16" s="9">
        <f t="shared" si="0"/>
        <v>792.85076446149992</v>
      </c>
      <c r="K16" s="9">
        <f>SUM(K12:K15)</f>
        <v>826.27495619849992</v>
      </c>
      <c r="L16" s="9">
        <f>SUM(L12:L15)</f>
        <v>0</v>
      </c>
      <c r="M16" s="9">
        <f>SUM(M12:M15)</f>
        <v>0</v>
      </c>
      <c r="N16" s="10">
        <f t="shared" si="0"/>
        <v>0</v>
      </c>
      <c r="O16" s="10">
        <f t="shared" si="0"/>
        <v>0</v>
      </c>
      <c r="P16" s="9">
        <f>SUM(D16:O16)</f>
        <v>5082.0866497590696</v>
      </c>
    </row>
    <row r="17" spans="2:17" s="30" customFormat="1" ht="17.25" customHeight="1">
      <c r="B17" s="1" t="s">
        <v>239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29"/>
    </row>
    <row r="19" spans="2:17" ht="17.25" customHeight="1">
      <c r="B19" s="46" t="s">
        <v>240</v>
      </c>
      <c r="C19" s="24"/>
      <c r="L19" s="31"/>
    </row>
    <row r="21" spans="2:17" ht="17.25" customHeight="1">
      <c r="B21" s="3" t="s">
        <v>50</v>
      </c>
      <c r="C21" s="2" t="s">
        <v>51</v>
      </c>
      <c r="D21" s="2" t="s">
        <v>150</v>
      </c>
      <c r="E21" s="12" t="s">
        <v>151</v>
      </c>
      <c r="F21" s="12" t="s">
        <v>250</v>
      </c>
      <c r="G21" s="2" t="s">
        <v>87</v>
      </c>
      <c r="H21" s="2" t="s">
        <v>64</v>
      </c>
    </row>
    <row r="22" spans="2:17" ht="26.25" customHeight="1">
      <c r="B22" s="4" t="s">
        <v>6</v>
      </c>
      <c r="C22" s="5" t="s">
        <v>65</v>
      </c>
      <c r="D22" s="6">
        <f>SUM(D12:F12)</f>
        <v>424.28799882099992</v>
      </c>
      <c r="E22" s="6">
        <f>SUM(G12:I12)</f>
        <v>306.18734744399995</v>
      </c>
      <c r="F22" s="6">
        <f>SUM(J12:L12)</f>
        <v>473.16332060799994</v>
      </c>
      <c r="G22" s="6">
        <f>SUM(M12:O12)</f>
        <v>0</v>
      </c>
      <c r="H22" s="7">
        <f>SUM(D22:G22)</f>
        <v>1203.6386668729997</v>
      </c>
      <c r="J22" s="31"/>
    </row>
    <row r="23" spans="2:17" ht="39.950000000000003">
      <c r="B23" s="4" t="s">
        <v>15</v>
      </c>
      <c r="C23" s="5" t="s">
        <v>67</v>
      </c>
      <c r="D23" s="6">
        <f>SUM(D13:F13)</f>
        <v>731.72848034600008</v>
      </c>
      <c r="E23" s="6">
        <f>SUM(G13:I13)</f>
        <v>878.56428899543494</v>
      </c>
      <c r="F23" s="6">
        <f t="shared" ref="F23:F25" si="1">SUM(J13:L13)</f>
        <v>730.95044291999989</v>
      </c>
      <c r="G23" s="6">
        <f>SUM(M13:O13)</f>
        <v>0</v>
      </c>
      <c r="H23" s="7">
        <f t="shared" ref="H23:H25" si="2">SUM(D23:G23)</f>
        <v>2341.2432122614346</v>
      </c>
    </row>
    <row r="24" spans="2:17" ht="39.950000000000003">
      <c r="B24" s="4" t="s">
        <v>24</v>
      </c>
      <c r="C24" s="5" t="s">
        <v>69</v>
      </c>
      <c r="D24" s="6">
        <f>SUM(D14:F14)</f>
        <v>271.20006154213445</v>
      </c>
      <c r="E24" s="6">
        <f>SUM(G14:I14)</f>
        <v>173.4460804044999</v>
      </c>
      <c r="F24" s="6">
        <f t="shared" si="1"/>
        <v>109.350164249</v>
      </c>
      <c r="G24" s="6">
        <f>SUM(M14:O14)</f>
        <v>0</v>
      </c>
      <c r="H24" s="7">
        <f t="shared" si="2"/>
        <v>553.99630619563436</v>
      </c>
    </row>
    <row r="25" spans="2:17" ht="39.950000000000003">
      <c r="B25" s="4" t="s">
        <v>32</v>
      </c>
      <c r="C25" s="5" t="s">
        <v>70</v>
      </c>
      <c r="D25" s="6">
        <f>SUM(D15:F15)</f>
        <v>375.94781633299999</v>
      </c>
      <c r="E25" s="6">
        <f>SUM(G15:I15)</f>
        <v>301.59885521299992</v>
      </c>
      <c r="F25" s="6">
        <f t="shared" si="1"/>
        <v>305.66179288300009</v>
      </c>
      <c r="G25" s="6">
        <f>SUM(M15:O15)</f>
        <v>0</v>
      </c>
      <c r="H25" s="7">
        <f t="shared" si="2"/>
        <v>983.20846442900006</v>
      </c>
    </row>
    <row r="26" spans="2:17" ht="17.25" customHeight="1">
      <c r="B26" s="8" t="s">
        <v>64</v>
      </c>
      <c r="C26" s="8"/>
      <c r="D26" s="9">
        <f>SUM(D22:D25)</f>
        <v>1803.1643570421343</v>
      </c>
      <c r="E26" s="9">
        <f>SUM(E22:E25)</f>
        <v>1659.7965720569348</v>
      </c>
      <c r="F26" s="9">
        <f>SUM(F22:F25)</f>
        <v>1619.1257206599998</v>
      </c>
      <c r="G26" s="9">
        <f>SUM(G22:G25)</f>
        <v>0</v>
      </c>
      <c r="H26" s="9">
        <f>SUM(H22:H25)</f>
        <v>5082.0866497590687</v>
      </c>
    </row>
    <row r="27" spans="2:17" ht="17.25" customHeight="1">
      <c r="F27" s="31"/>
    </row>
    <row r="28" spans="2:17" ht="17.25" customHeight="1">
      <c r="B28" s="46" t="s">
        <v>251</v>
      </c>
      <c r="C28" s="24"/>
      <c r="E28" s="26"/>
      <c r="G28" s="37"/>
    </row>
    <row r="29" spans="2:17" ht="17.25" customHeight="1">
      <c r="E29" s="23"/>
    </row>
    <row r="30" spans="2:17" ht="60">
      <c r="B30" s="3" t="s">
        <v>50</v>
      </c>
      <c r="C30" s="2" t="s">
        <v>51</v>
      </c>
      <c r="D30" s="2" t="s">
        <v>95</v>
      </c>
      <c r="E30" s="2" t="s">
        <v>96</v>
      </c>
      <c r="F30" s="2" t="s">
        <v>97</v>
      </c>
      <c r="G30" s="2" t="s">
        <v>98</v>
      </c>
      <c r="H30" s="2" t="s">
        <v>99</v>
      </c>
      <c r="I30" s="2" t="s">
        <v>100</v>
      </c>
    </row>
    <row r="31" spans="2:17" ht="26.25" customHeight="1">
      <c r="B31" s="18" t="s">
        <v>6</v>
      </c>
      <c r="C31" s="5" t="s">
        <v>65</v>
      </c>
      <c r="D31" s="6">
        <v>9.6434567399999995</v>
      </c>
      <c r="E31" s="6">
        <v>10.116646389</v>
      </c>
      <c r="F31" s="6">
        <v>13.74568822</v>
      </c>
      <c r="G31" s="6">
        <v>4.6214854880000003</v>
      </c>
      <c r="H31" s="6">
        <v>2.3584924790000001</v>
      </c>
      <c r="I31" s="6">
        <v>2.3584924790000001</v>
      </c>
    </row>
    <row r="32" spans="2:17" ht="39.950000000000003">
      <c r="B32" s="4" t="s">
        <v>101</v>
      </c>
      <c r="C32" s="5" t="s">
        <v>67</v>
      </c>
      <c r="D32" s="6">
        <v>11.610280228000001</v>
      </c>
      <c r="E32" s="6">
        <v>13.469245455999999</v>
      </c>
      <c r="F32" s="6">
        <v>17.275308419000002</v>
      </c>
      <c r="G32" s="6">
        <v>2.8916229009999999</v>
      </c>
      <c r="H32" s="6">
        <v>3.5156406969999998</v>
      </c>
      <c r="I32" s="6">
        <v>4.0334410979999999</v>
      </c>
      <c r="J32" s="26"/>
    </row>
    <row r="33" spans="2:9" ht="26.25" customHeight="1">
      <c r="B33" s="4" t="s">
        <v>24</v>
      </c>
      <c r="C33" s="5" t="s">
        <v>208</v>
      </c>
      <c r="D33" s="6">
        <v>1.277811502</v>
      </c>
      <c r="E33" s="6">
        <v>1.4007975930000001</v>
      </c>
      <c r="F33" s="6">
        <v>1.6658804890000001</v>
      </c>
      <c r="G33" s="6">
        <v>0.55785972709999998</v>
      </c>
      <c r="H33" s="6">
        <v>0.28533400079999999</v>
      </c>
      <c r="I33" s="6">
        <v>0.10328422850000001</v>
      </c>
    </row>
    <row r="34" spans="2:9" ht="39.950000000000003">
      <c r="B34" s="4" t="s">
        <v>32</v>
      </c>
      <c r="C34" s="5" t="s">
        <v>70</v>
      </c>
      <c r="D34" s="6">
        <v>5.2217828089999996</v>
      </c>
      <c r="E34" s="6">
        <v>5.5208330879999998</v>
      </c>
      <c r="F34" s="6">
        <v>12.294490723999999</v>
      </c>
      <c r="G34" s="6">
        <v>0.53307108930000002</v>
      </c>
      <c r="H34" s="6">
        <v>3.0821617589999999</v>
      </c>
      <c r="I34" s="6">
        <v>3.0821617589999999</v>
      </c>
    </row>
    <row r="35" spans="2:9" ht="17.25" customHeight="1">
      <c r="B35" s="19"/>
      <c r="C35" s="8"/>
      <c r="D35" s="10"/>
      <c r="E35" s="10"/>
      <c r="F35" s="10"/>
      <c r="G35" s="10"/>
      <c r="H35" s="10"/>
      <c r="I35" s="10"/>
    </row>
    <row r="36" spans="2:9" ht="17.25" customHeight="1">
      <c r="B36" s="1" t="s">
        <v>242</v>
      </c>
      <c r="C36" s="11"/>
      <c r="D36" s="11"/>
      <c r="E36" s="11"/>
      <c r="F36" s="11"/>
      <c r="G36" s="11"/>
      <c r="H36" s="11"/>
      <c r="I36" s="11"/>
    </row>
    <row r="38" spans="2:9" ht="17.25" customHeight="1">
      <c r="D38" s="49"/>
      <c r="E38" s="49"/>
      <c r="F38" s="49"/>
      <c r="G38" s="49"/>
    </row>
    <row r="39" spans="2:9" ht="17.25" customHeight="1">
      <c r="D39" s="49"/>
      <c r="E39" s="49"/>
      <c r="F39" s="49"/>
      <c r="G39" s="49"/>
    </row>
    <row r="40" spans="2:9" ht="17.25" customHeight="1">
      <c r="D40" s="49"/>
      <c r="E40" s="49"/>
      <c r="F40" s="49"/>
      <c r="G40" s="49"/>
    </row>
    <row r="41" spans="2:9" ht="17.25" customHeight="1">
      <c r="D41" s="49"/>
      <c r="E41" s="49"/>
      <c r="F41" s="49"/>
      <c r="G41" s="4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6E03A-2F8A-4BF8-A718-94ECC1EBF5E4}">
  <sheetPr>
    <tabColor theme="3"/>
  </sheetPr>
  <dimension ref="A1:S41"/>
  <sheetViews>
    <sheetView showGridLines="0" zoomScaleNormal="100" workbookViewId="0"/>
  </sheetViews>
  <sheetFormatPr defaultColWidth="9.140625" defaultRowHeight="17.25" customHeight="1"/>
  <cols>
    <col min="1" max="1" width="5" style="21" customWidth="1"/>
    <col min="2" max="2" width="21.5703125" style="21" customWidth="1"/>
    <col min="3" max="3" width="34" style="21" customWidth="1"/>
    <col min="4" max="16" width="13.85546875" style="21" customWidth="1"/>
    <col min="17" max="17" width="10.28515625" style="21" bestFit="1" customWidth="1"/>
    <col min="18" max="16384" width="9.140625" style="21"/>
  </cols>
  <sheetData>
    <row r="1" spans="1:19" ht="17.25" customHeight="1">
      <c r="A1" s="23"/>
    </row>
    <row r="7" spans="1:19" ht="17.25" customHeight="1">
      <c r="B7" s="47" t="s">
        <v>41</v>
      </c>
      <c r="C7" s="22"/>
    </row>
    <row r="8" spans="1:19" ht="17.25" customHeight="1">
      <c r="B8" s="48"/>
    </row>
    <row r="9" spans="1:19" ht="17.25" customHeight="1">
      <c r="B9" s="46" t="s">
        <v>252</v>
      </c>
      <c r="C9" s="24"/>
      <c r="F9" s="31"/>
      <c r="N9" s="26"/>
    </row>
    <row r="10" spans="1:19" ht="17.25" customHeight="1">
      <c r="J10" s="23"/>
      <c r="N10" s="27"/>
    </row>
    <row r="11" spans="1:19" ht="17.25" customHeight="1">
      <c r="B11" s="3" t="s">
        <v>50</v>
      </c>
      <c r="C11" s="2" t="s">
        <v>51</v>
      </c>
      <c r="D11" s="2" t="s">
        <v>52</v>
      </c>
      <c r="E11" s="2" t="s">
        <v>53</v>
      </c>
      <c r="F11" s="2" t="s">
        <v>54</v>
      </c>
      <c r="G11" s="2" t="s">
        <v>55</v>
      </c>
      <c r="H11" s="2" t="s">
        <v>56</v>
      </c>
      <c r="I11" s="2" t="s">
        <v>57</v>
      </c>
      <c r="J11" s="2" t="s">
        <v>58</v>
      </c>
      <c r="K11" s="2" t="s">
        <v>59</v>
      </c>
      <c r="L11" s="2" t="s">
        <v>60</v>
      </c>
      <c r="M11" s="2" t="s">
        <v>61</v>
      </c>
      <c r="N11" s="2" t="s">
        <v>62</v>
      </c>
      <c r="O11" s="2" t="s">
        <v>112</v>
      </c>
      <c r="P11" s="2" t="s">
        <v>64</v>
      </c>
    </row>
    <row r="12" spans="1:19" ht="26.25" customHeight="1">
      <c r="B12" s="4" t="s">
        <v>6</v>
      </c>
      <c r="C12" s="5" t="s">
        <v>65</v>
      </c>
      <c r="D12" s="6">
        <v>183.72670915999996</v>
      </c>
      <c r="E12" s="6">
        <v>143.17211351399999</v>
      </c>
      <c r="F12" s="6">
        <v>97.389176147000001</v>
      </c>
      <c r="G12" s="6">
        <v>66.380030024999996</v>
      </c>
      <c r="H12" s="6">
        <v>120.59128782099998</v>
      </c>
      <c r="I12" s="6">
        <v>119.21602959799999</v>
      </c>
      <c r="J12" s="6">
        <v>204.48962765999997</v>
      </c>
      <c r="K12" s="6"/>
      <c r="L12" s="6"/>
      <c r="M12" s="6"/>
      <c r="N12" s="6"/>
      <c r="O12" s="6"/>
      <c r="P12" s="7">
        <f>SUM(D12:O12)</f>
        <v>934.96497392499987</v>
      </c>
      <c r="S12" s="28"/>
    </row>
    <row r="13" spans="1:19" ht="39.950000000000003">
      <c r="B13" s="4" t="s">
        <v>66</v>
      </c>
      <c r="C13" s="5" t="s">
        <v>67</v>
      </c>
      <c r="D13" s="6">
        <v>190.4830161125</v>
      </c>
      <c r="E13" s="6">
        <v>265.48174879050003</v>
      </c>
      <c r="F13" s="6">
        <v>275.76371544300002</v>
      </c>
      <c r="G13" s="6">
        <v>208.775718702435</v>
      </c>
      <c r="H13" s="6">
        <v>290.93098061499995</v>
      </c>
      <c r="I13" s="6">
        <v>378.85758967800001</v>
      </c>
      <c r="J13" s="6">
        <v>377.24221798499985</v>
      </c>
      <c r="K13" s="6"/>
      <c r="L13" s="6"/>
      <c r="M13" s="6"/>
      <c r="N13" s="6"/>
      <c r="O13" s="6"/>
      <c r="P13" s="7">
        <f>SUM(D13:O13)</f>
        <v>1987.5349873264349</v>
      </c>
      <c r="S13" s="28"/>
    </row>
    <row r="14" spans="1:19" ht="39.950000000000003">
      <c r="B14" s="4" t="s">
        <v>68</v>
      </c>
      <c r="C14" s="5" t="s">
        <v>69</v>
      </c>
      <c r="D14" s="6">
        <v>94.925661579999996</v>
      </c>
      <c r="E14" s="6">
        <v>93.018160505777388</v>
      </c>
      <c r="F14" s="6">
        <v>83.256239456357079</v>
      </c>
      <c r="G14" s="6">
        <v>60.981804283000002</v>
      </c>
      <c r="H14" s="6">
        <v>59.968286946499994</v>
      </c>
      <c r="I14" s="6">
        <v>52.495989174999899</v>
      </c>
      <c r="J14" s="6">
        <v>52.856834625499992</v>
      </c>
      <c r="K14" s="6"/>
      <c r="L14" s="6"/>
      <c r="M14" s="6"/>
      <c r="N14" s="6"/>
      <c r="O14" s="6"/>
      <c r="P14" s="7">
        <f>SUM(D14:O14)</f>
        <v>497.50297657213429</v>
      </c>
      <c r="S14" s="28"/>
    </row>
    <row r="15" spans="1:19" ht="39.950000000000003">
      <c r="B15" s="4" t="s">
        <v>32</v>
      </c>
      <c r="C15" s="5" t="s">
        <v>70</v>
      </c>
      <c r="D15" s="6">
        <v>134.66934828500001</v>
      </c>
      <c r="E15" s="6">
        <v>125.674228532</v>
      </c>
      <c r="F15" s="6">
        <v>115.60423951600001</v>
      </c>
      <c r="G15" s="6">
        <v>106.10376464399997</v>
      </c>
      <c r="H15" s="6">
        <v>109.04121337599997</v>
      </c>
      <c r="I15" s="6">
        <v>86.453877192999997</v>
      </c>
      <c r="J15" s="6">
        <v>158.26208419100004</v>
      </c>
      <c r="K15" s="6"/>
      <c r="L15" s="6"/>
      <c r="M15" s="6"/>
      <c r="N15" s="6"/>
      <c r="O15" s="6"/>
      <c r="P15" s="7">
        <f>SUM(D15:O15)</f>
        <v>835.80875573699996</v>
      </c>
      <c r="S15" s="28"/>
    </row>
    <row r="16" spans="1:19" ht="17.25" customHeight="1">
      <c r="B16" s="8" t="s">
        <v>64</v>
      </c>
      <c r="C16" s="8"/>
      <c r="D16" s="9">
        <f>SUM(D12:D15)</f>
        <v>603.80473513749996</v>
      </c>
      <c r="E16" s="9">
        <f t="shared" ref="E16:O16" si="0">SUM(E12:E15)</f>
        <v>627.34625134227747</v>
      </c>
      <c r="F16" s="9">
        <f t="shared" si="0"/>
        <v>572.01337056235707</v>
      </c>
      <c r="G16" s="9">
        <f t="shared" si="0"/>
        <v>442.24131765443497</v>
      </c>
      <c r="H16" s="9">
        <f t="shared" si="0"/>
        <v>580.53176875849988</v>
      </c>
      <c r="I16" s="9">
        <f t="shared" si="0"/>
        <v>637.02348564399995</v>
      </c>
      <c r="J16" s="9">
        <f t="shared" si="0"/>
        <v>792.85076446149992</v>
      </c>
      <c r="K16" s="9">
        <f>SUM(K12:K15)</f>
        <v>0</v>
      </c>
      <c r="L16" s="9">
        <f>SUM(L12:L15)</f>
        <v>0</v>
      </c>
      <c r="M16" s="9">
        <f>SUM(M12:M15)</f>
        <v>0</v>
      </c>
      <c r="N16" s="10">
        <f t="shared" si="0"/>
        <v>0</v>
      </c>
      <c r="O16" s="10">
        <f t="shared" si="0"/>
        <v>0</v>
      </c>
      <c r="P16" s="9">
        <f>SUM(D16:O16)</f>
        <v>4255.8116935605694</v>
      </c>
    </row>
    <row r="17" spans="2:17" s="30" customFormat="1" ht="17.25" customHeight="1">
      <c r="B17" s="1" t="s">
        <v>239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29"/>
    </row>
    <row r="19" spans="2:17" ht="17.25" customHeight="1">
      <c r="B19" s="46" t="s">
        <v>240</v>
      </c>
      <c r="C19" s="24"/>
      <c r="L19" s="31"/>
    </row>
    <row r="21" spans="2:17" ht="17.25" customHeight="1">
      <c r="B21" s="3" t="s">
        <v>50</v>
      </c>
      <c r="C21" s="2" t="s">
        <v>51</v>
      </c>
      <c r="D21" s="2" t="s">
        <v>150</v>
      </c>
      <c r="E21" s="12" t="s">
        <v>151</v>
      </c>
      <c r="F21" s="12">
        <v>45108</v>
      </c>
      <c r="G21" s="2" t="s">
        <v>87</v>
      </c>
      <c r="H21" s="2" t="s">
        <v>64</v>
      </c>
    </row>
    <row r="22" spans="2:17" ht="26.25" customHeight="1">
      <c r="B22" s="4" t="s">
        <v>6</v>
      </c>
      <c r="C22" s="5" t="s">
        <v>65</v>
      </c>
      <c r="D22" s="6">
        <f>SUM(D12:F12)</f>
        <v>424.28799882099992</v>
      </c>
      <c r="E22" s="6">
        <f>SUM(G12:I12)</f>
        <v>306.18734744399995</v>
      </c>
      <c r="F22" s="6">
        <f>SUM(J12:L12)</f>
        <v>204.48962765999997</v>
      </c>
      <c r="G22" s="6">
        <f>SUM(M12:O12)</f>
        <v>0</v>
      </c>
      <c r="H22" s="7">
        <f>SUM(D22:G22)</f>
        <v>934.96497392499987</v>
      </c>
      <c r="J22" s="31"/>
    </row>
    <row r="23" spans="2:17" ht="39.950000000000003">
      <c r="B23" s="4" t="s">
        <v>15</v>
      </c>
      <c r="C23" s="5" t="s">
        <v>67</v>
      </c>
      <c r="D23" s="6">
        <f>SUM(D13:F13)</f>
        <v>731.72848034600008</v>
      </c>
      <c r="E23" s="6">
        <f>SUM(G13:I13)</f>
        <v>878.56428899543494</v>
      </c>
      <c r="F23" s="6">
        <f t="shared" ref="F23:F25" si="1">SUM(J13:L13)</f>
        <v>377.24221798499985</v>
      </c>
      <c r="G23" s="6">
        <f>SUM(M13:O13)</f>
        <v>0</v>
      </c>
      <c r="H23" s="7">
        <f t="shared" ref="H23:H25" si="2">SUM(D23:G23)</f>
        <v>1987.5349873264347</v>
      </c>
    </row>
    <row r="24" spans="2:17" ht="39.950000000000003">
      <c r="B24" s="4" t="s">
        <v>24</v>
      </c>
      <c r="C24" s="5" t="s">
        <v>69</v>
      </c>
      <c r="D24" s="6">
        <f>SUM(D14:F14)</f>
        <v>271.20006154213445</v>
      </c>
      <c r="E24" s="6">
        <f>SUM(G14:I14)</f>
        <v>173.4460804044999</v>
      </c>
      <c r="F24" s="6">
        <f t="shared" si="1"/>
        <v>52.856834625499992</v>
      </c>
      <c r="G24" s="6">
        <f>SUM(M14:O14)</f>
        <v>0</v>
      </c>
      <c r="H24" s="7">
        <f t="shared" si="2"/>
        <v>497.50297657213429</v>
      </c>
    </row>
    <row r="25" spans="2:17" ht="39.950000000000003">
      <c r="B25" s="4" t="s">
        <v>32</v>
      </c>
      <c r="C25" s="5" t="s">
        <v>70</v>
      </c>
      <c r="D25" s="6">
        <f>SUM(D15:F15)</f>
        <v>375.94781633299999</v>
      </c>
      <c r="E25" s="6">
        <f>SUM(G15:I15)</f>
        <v>301.59885521299992</v>
      </c>
      <c r="F25" s="6">
        <f t="shared" si="1"/>
        <v>158.26208419100004</v>
      </c>
      <c r="G25" s="6">
        <f>SUM(M15:O15)</f>
        <v>0</v>
      </c>
      <c r="H25" s="7">
        <f t="shared" si="2"/>
        <v>835.80875573699996</v>
      </c>
    </row>
    <row r="26" spans="2:17" ht="17.25" customHeight="1">
      <c r="B26" s="8" t="s">
        <v>64</v>
      </c>
      <c r="C26" s="8"/>
      <c r="D26" s="9">
        <f>SUM(D22:D25)</f>
        <v>1803.1643570421343</v>
      </c>
      <c r="E26" s="9">
        <f>SUM(E22:E25)</f>
        <v>1659.7965720569348</v>
      </c>
      <c r="F26" s="9">
        <f>SUM(F22:F25)</f>
        <v>792.85076446149992</v>
      </c>
      <c r="G26" s="9">
        <f>SUM(G22:G25)</f>
        <v>0</v>
      </c>
      <c r="H26" s="9">
        <f>SUM(H22:H25)</f>
        <v>4255.8116935605685</v>
      </c>
    </row>
    <row r="27" spans="2:17" ht="17.25" customHeight="1">
      <c r="F27" s="31"/>
    </row>
    <row r="28" spans="2:17" ht="17.25" customHeight="1">
      <c r="B28" s="46" t="s">
        <v>253</v>
      </c>
      <c r="C28" s="24"/>
      <c r="E28" s="26"/>
      <c r="G28" s="37"/>
    </row>
    <row r="29" spans="2:17" ht="17.25" customHeight="1">
      <c r="E29" s="23"/>
    </row>
    <row r="30" spans="2:17" ht="60">
      <c r="B30" s="3" t="s">
        <v>50</v>
      </c>
      <c r="C30" s="2" t="s">
        <v>51</v>
      </c>
      <c r="D30" s="2" t="s">
        <v>95</v>
      </c>
      <c r="E30" s="2" t="s">
        <v>96</v>
      </c>
      <c r="F30" s="2" t="s">
        <v>97</v>
      </c>
      <c r="G30" s="2" t="s">
        <v>98</v>
      </c>
      <c r="H30" s="2" t="s">
        <v>99</v>
      </c>
      <c r="I30" s="2" t="s">
        <v>100</v>
      </c>
    </row>
    <row r="31" spans="2:17" ht="26.25" customHeight="1">
      <c r="B31" s="18" t="s">
        <v>6</v>
      </c>
      <c r="C31" s="5" t="s">
        <v>65</v>
      </c>
      <c r="D31" s="6">
        <v>7.3029329860000001</v>
      </c>
      <c r="E31" s="6">
        <v>6.9600187309999999</v>
      </c>
      <c r="F31" s="6">
        <v>11.991838095</v>
      </c>
      <c r="G31" s="6">
        <v>2.0710833329999998</v>
      </c>
      <c r="H31" s="6">
        <v>2.5317075579999999</v>
      </c>
      <c r="I31" s="6">
        <v>2.5317075579999999</v>
      </c>
    </row>
    <row r="32" spans="2:17" ht="39.950000000000003">
      <c r="B32" s="4" t="s">
        <v>101</v>
      </c>
      <c r="C32" s="5" t="s">
        <v>67</v>
      </c>
      <c r="D32" s="6">
        <v>12.349351615</v>
      </c>
      <c r="E32" s="6">
        <v>13.52789774</v>
      </c>
      <c r="F32" s="6">
        <v>16.699042155000001</v>
      </c>
      <c r="G32" s="6">
        <v>5.6685889920000001</v>
      </c>
      <c r="H32" s="6">
        <v>2.8273557569999999</v>
      </c>
      <c r="I32" s="6">
        <v>3.501590797</v>
      </c>
      <c r="J32" s="26"/>
    </row>
    <row r="33" spans="2:9" ht="26.25" customHeight="1">
      <c r="B33" s="4" t="s">
        <v>24</v>
      </c>
      <c r="C33" s="5" t="s">
        <v>208</v>
      </c>
      <c r="D33" s="6">
        <v>1.203592682</v>
      </c>
      <c r="E33" s="6">
        <v>1.1995683640000001</v>
      </c>
      <c r="F33" s="6">
        <v>1.505617529</v>
      </c>
      <c r="G33" s="6">
        <v>0.55421553180000005</v>
      </c>
      <c r="H33" s="6">
        <v>0.19059823449999999</v>
      </c>
      <c r="I33" s="6">
        <v>8.506811265E-2</v>
      </c>
    </row>
    <row r="34" spans="2:9" ht="39.950000000000003">
      <c r="B34" s="4" t="s">
        <v>32</v>
      </c>
      <c r="C34" s="5" t="s">
        <v>70</v>
      </c>
      <c r="D34" s="6">
        <v>5.5394476380000004</v>
      </c>
      <c r="E34" s="6">
        <v>5.4262490359999997</v>
      </c>
      <c r="F34" s="6">
        <v>13.137772842</v>
      </c>
      <c r="G34" s="6">
        <v>1.0894420279999999</v>
      </c>
      <c r="H34" s="6">
        <v>3.6452179450000002</v>
      </c>
      <c r="I34" s="6">
        <v>3.6452179450000002</v>
      </c>
    </row>
    <row r="35" spans="2:9" ht="17.25" customHeight="1">
      <c r="B35" s="19"/>
      <c r="C35" s="8"/>
      <c r="D35" s="10"/>
      <c r="E35" s="10"/>
      <c r="F35" s="10"/>
      <c r="G35" s="10"/>
      <c r="H35" s="10"/>
      <c r="I35" s="10"/>
    </row>
    <row r="36" spans="2:9" ht="17.25" customHeight="1">
      <c r="B36" s="1" t="s">
        <v>242</v>
      </c>
      <c r="C36" s="11"/>
      <c r="D36" s="11"/>
      <c r="E36" s="11"/>
      <c r="F36" s="11"/>
      <c r="G36" s="11"/>
      <c r="H36" s="11"/>
      <c r="I36" s="11"/>
    </row>
    <row r="38" spans="2:9" ht="17.25" customHeight="1">
      <c r="D38" s="49"/>
      <c r="E38" s="49"/>
      <c r="F38" s="49"/>
      <c r="G38" s="49"/>
    </row>
    <row r="39" spans="2:9" ht="17.25" customHeight="1">
      <c r="D39" s="49"/>
      <c r="E39" s="49"/>
      <c r="F39" s="49"/>
      <c r="G39" s="49"/>
    </row>
    <row r="40" spans="2:9" ht="17.25" customHeight="1">
      <c r="D40" s="49"/>
      <c r="E40" s="49"/>
      <c r="F40" s="49"/>
      <c r="G40" s="49"/>
    </row>
    <row r="41" spans="2:9" ht="17.25" customHeight="1">
      <c r="D41" s="49"/>
      <c r="E41" s="49"/>
      <c r="F41" s="49"/>
      <c r="G41" s="4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E661F-30E3-46F7-8877-49501CFAB7A4}">
  <sheetPr>
    <tabColor theme="3"/>
  </sheetPr>
  <dimension ref="A1:S41"/>
  <sheetViews>
    <sheetView showGridLines="0" zoomScaleNormal="100" workbookViewId="0"/>
  </sheetViews>
  <sheetFormatPr defaultColWidth="9.140625" defaultRowHeight="17.25" customHeight="1"/>
  <cols>
    <col min="1" max="1" width="5" style="21" customWidth="1"/>
    <col min="2" max="2" width="21.5703125" style="21" customWidth="1"/>
    <col min="3" max="3" width="34" style="21" customWidth="1"/>
    <col min="4" max="16" width="13.85546875" style="21" customWidth="1"/>
    <col min="17" max="17" width="10.28515625" style="21" bestFit="1" customWidth="1"/>
    <col min="18" max="16384" width="9.140625" style="21"/>
  </cols>
  <sheetData>
    <row r="1" spans="1:19" ht="17.25" customHeight="1">
      <c r="A1" s="23"/>
    </row>
    <row r="7" spans="1:19" ht="17.25" customHeight="1">
      <c r="B7" s="47" t="s">
        <v>41</v>
      </c>
      <c r="C7" s="22"/>
    </row>
    <row r="8" spans="1:19" ht="17.25" customHeight="1">
      <c r="B8" s="48"/>
    </row>
    <row r="9" spans="1:19" ht="17.25" customHeight="1">
      <c r="B9" s="46" t="s">
        <v>254</v>
      </c>
      <c r="C9" s="24"/>
      <c r="F9" s="31"/>
      <c r="N9" s="26"/>
    </row>
    <row r="10" spans="1:19" ht="17.25" customHeight="1">
      <c r="J10" s="23"/>
      <c r="N10" s="27"/>
    </row>
    <row r="11" spans="1:19" ht="17.25" customHeight="1">
      <c r="B11" s="3" t="s">
        <v>50</v>
      </c>
      <c r="C11" s="2" t="s">
        <v>51</v>
      </c>
      <c r="D11" s="2" t="s">
        <v>52</v>
      </c>
      <c r="E11" s="2" t="s">
        <v>53</v>
      </c>
      <c r="F11" s="2" t="s">
        <v>54</v>
      </c>
      <c r="G11" s="2" t="s">
        <v>55</v>
      </c>
      <c r="H11" s="2" t="s">
        <v>56</v>
      </c>
      <c r="I11" s="2" t="s">
        <v>57</v>
      </c>
      <c r="J11" s="2" t="s">
        <v>58</v>
      </c>
      <c r="K11" s="2" t="s">
        <v>59</v>
      </c>
      <c r="L11" s="2" t="s">
        <v>60</v>
      </c>
      <c r="M11" s="2" t="s">
        <v>61</v>
      </c>
      <c r="N11" s="2" t="s">
        <v>62</v>
      </c>
      <c r="O11" s="2" t="s">
        <v>112</v>
      </c>
      <c r="P11" s="2" t="s">
        <v>64</v>
      </c>
    </row>
    <row r="12" spans="1:19" ht="26.25" customHeight="1">
      <c r="B12" s="4" t="s">
        <v>6</v>
      </c>
      <c r="C12" s="5" t="s">
        <v>65</v>
      </c>
      <c r="D12" s="6">
        <v>183.72670915999996</v>
      </c>
      <c r="E12" s="6">
        <v>143.17211351399999</v>
      </c>
      <c r="F12" s="6">
        <v>97.389176147000001</v>
      </c>
      <c r="G12" s="6">
        <v>66.380030024999996</v>
      </c>
      <c r="H12" s="6">
        <v>120.59128782099998</v>
      </c>
      <c r="I12" s="6">
        <v>119.21602959799999</v>
      </c>
      <c r="J12" s="6"/>
      <c r="K12" s="6"/>
      <c r="L12" s="6"/>
      <c r="M12" s="6"/>
      <c r="N12" s="6"/>
      <c r="O12" s="6"/>
      <c r="P12" s="7">
        <f>SUM(D12:O12)</f>
        <v>730.47534626499987</v>
      </c>
      <c r="S12" s="28"/>
    </row>
    <row r="13" spans="1:19" ht="39.950000000000003">
      <c r="B13" s="4" t="s">
        <v>66</v>
      </c>
      <c r="C13" s="5" t="s">
        <v>67</v>
      </c>
      <c r="D13" s="6">
        <v>190.4830161125</v>
      </c>
      <c r="E13" s="6">
        <v>265.48174879050003</v>
      </c>
      <c r="F13" s="6">
        <v>275.76371544300002</v>
      </c>
      <c r="G13" s="6">
        <v>208.775718702435</v>
      </c>
      <c r="H13" s="6">
        <v>290.93098061499995</v>
      </c>
      <c r="I13" s="6">
        <v>378.85758967800001</v>
      </c>
      <c r="J13" s="6"/>
      <c r="K13" s="6"/>
      <c r="L13" s="6"/>
      <c r="M13" s="6"/>
      <c r="N13" s="6"/>
      <c r="O13" s="6"/>
      <c r="P13" s="7">
        <f>SUM(D13:O13)</f>
        <v>1610.2927693414351</v>
      </c>
      <c r="S13" s="28"/>
    </row>
    <row r="14" spans="1:19" ht="39.950000000000003">
      <c r="B14" s="4" t="s">
        <v>68</v>
      </c>
      <c r="C14" s="5" t="s">
        <v>69</v>
      </c>
      <c r="D14" s="6">
        <v>94.925661579999996</v>
      </c>
      <c r="E14" s="6">
        <v>93.018160505777388</v>
      </c>
      <c r="F14" s="6">
        <v>83.256239456357079</v>
      </c>
      <c r="G14" s="6">
        <v>60.981804283000002</v>
      </c>
      <c r="H14" s="6">
        <v>59.968286946499994</v>
      </c>
      <c r="I14" s="6">
        <v>52.495989174999899</v>
      </c>
      <c r="J14" s="6"/>
      <c r="K14" s="6"/>
      <c r="L14" s="6"/>
      <c r="M14" s="6"/>
      <c r="N14" s="6"/>
      <c r="O14" s="6"/>
      <c r="P14" s="7">
        <f>SUM(D14:O14)</f>
        <v>444.64614194663432</v>
      </c>
      <c r="S14" s="28"/>
    </row>
    <row r="15" spans="1:19" ht="39.950000000000003">
      <c r="B15" s="4" t="s">
        <v>32</v>
      </c>
      <c r="C15" s="5" t="s">
        <v>70</v>
      </c>
      <c r="D15" s="6">
        <v>134.66934828500001</v>
      </c>
      <c r="E15" s="6">
        <v>125.674228532</v>
      </c>
      <c r="F15" s="6">
        <v>115.60423951600001</v>
      </c>
      <c r="G15" s="6">
        <v>106.10376464399997</v>
      </c>
      <c r="H15" s="6">
        <v>109.04121337599997</v>
      </c>
      <c r="I15" s="6">
        <v>86.453877192999997</v>
      </c>
      <c r="J15" s="6"/>
      <c r="K15" s="6"/>
      <c r="L15" s="6"/>
      <c r="M15" s="6"/>
      <c r="N15" s="6"/>
      <c r="O15" s="6"/>
      <c r="P15" s="7">
        <f>SUM(D15:O15)</f>
        <v>677.54667154599997</v>
      </c>
      <c r="S15" s="28"/>
    </row>
    <row r="16" spans="1:19" ht="17.25" customHeight="1">
      <c r="B16" s="8" t="s">
        <v>64</v>
      </c>
      <c r="C16" s="8"/>
      <c r="D16" s="9">
        <f>SUM(D12:D15)</f>
        <v>603.80473513749996</v>
      </c>
      <c r="E16" s="9">
        <f t="shared" ref="E16:O16" si="0">SUM(E12:E15)</f>
        <v>627.34625134227747</v>
      </c>
      <c r="F16" s="9">
        <f t="shared" si="0"/>
        <v>572.01337056235707</v>
      </c>
      <c r="G16" s="9">
        <f t="shared" si="0"/>
        <v>442.24131765443497</v>
      </c>
      <c r="H16" s="9">
        <f t="shared" si="0"/>
        <v>580.53176875849988</v>
      </c>
      <c r="I16" s="9">
        <f t="shared" si="0"/>
        <v>637.02348564399995</v>
      </c>
      <c r="J16" s="9">
        <f t="shared" si="0"/>
        <v>0</v>
      </c>
      <c r="K16" s="9">
        <f>SUM(K12:K15)</f>
        <v>0</v>
      </c>
      <c r="L16" s="9">
        <f>SUM(L12:L15)</f>
        <v>0</v>
      </c>
      <c r="M16" s="9">
        <f>SUM(M12:M15)</f>
        <v>0</v>
      </c>
      <c r="N16" s="10">
        <f t="shared" si="0"/>
        <v>0</v>
      </c>
      <c r="O16" s="10">
        <f t="shared" si="0"/>
        <v>0</v>
      </c>
      <c r="P16" s="9">
        <f>SUM(D16:O16)</f>
        <v>3462.9609290990693</v>
      </c>
    </row>
    <row r="17" spans="2:17" s="30" customFormat="1" ht="17.25" customHeight="1">
      <c r="B17" s="1" t="s">
        <v>239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29"/>
    </row>
    <row r="19" spans="2:17" ht="17.25" customHeight="1">
      <c r="B19" s="46" t="s">
        <v>240</v>
      </c>
      <c r="C19" s="24"/>
      <c r="L19" s="31"/>
    </row>
    <row r="21" spans="2:17" ht="17.25" customHeight="1">
      <c r="B21" s="3" t="s">
        <v>50</v>
      </c>
      <c r="C21" s="2" t="s">
        <v>51</v>
      </c>
      <c r="D21" s="2" t="s">
        <v>150</v>
      </c>
      <c r="E21" s="12" t="s">
        <v>151</v>
      </c>
      <c r="F21" s="2" t="s">
        <v>136</v>
      </c>
      <c r="G21" s="2" t="s">
        <v>87</v>
      </c>
      <c r="H21" s="2" t="s">
        <v>64</v>
      </c>
    </row>
    <row r="22" spans="2:17" ht="26.25" customHeight="1">
      <c r="B22" s="4" t="s">
        <v>6</v>
      </c>
      <c r="C22" s="5" t="s">
        <v>65</v>
      </c>
      <c r="D22" s="6">
        <f>SUM(D12:F12)</f>
        <v>424.28799882099992</v>
      </c>
      <c r="E22" s="6">
        <f>SUM(G12:I12)</f>
        <v>306.18734744399995</v>
      </c>
      <c r="F22" s="6">
        <f>SUM(J12:L12)</f>
        <v>0</v>
      </c>
      <c r="G22" s="6">
        <f>SUM(M12:O12)</f>
        <v>0</v>
      </c>
      <c r="H22" s="7">
        <f>SUM(D22:G22)</f>
        <v>730.47534626499987</v>
      </c>
      <c r="J22" s="31"/>
    </row>
    <row r="23" spans="2:17" ht="39.950000000000003">
      <c r="B23" s="4" t="s">
        <v>15</v>
      </c>
      <c r="C23" s="5" t="s">
        <v>67</v>
      </c>
      <c r="D23" s="6">
        <f>SUM(D13:F13)</f>
        <v>731.72848034600008</v>
      </c>
      <c r="E23" s="6">
        <f>SUM(G13:I13)</f>
        <v>878.56428899543494</v>
      </c>
      <c r="F23" s="6">
        <f t="shared" ref="F23:F25" si="1">SUM(J13:L13)</f>
        <v>0</v>
      </c>
      <c r="G23" s="6">
        <f>SUM(M13:O13)</f>
        <v>0</v>
      </c>
      <c r="H23" s="7">
        <f t="shared" ref="H23:H25" si="2">SUM(D23:G23)</f>
        <v>1610.2927693414349</v>
      </c>
    </row>
    <row r="24" spans="2:17" ht="39.950000000000003">
      <c r="B24" s="4" t="s">
        <v>24</v>
      </c>
      <c r="C24" s="5" t="s">
        <v>69</v>
      </c>
      <c r="D24" s="6">
        <f>SUM(D14:F14)</f>
        <v>271.20006154213445</v>
      </c>
      <c r="E24" s="6">
        <f>SUM(G14:I14)</f>
        <v>173.4460804044999</v>
      </c>
      <c r="F24" s="6">
        <f t="shared" si="1"/>
        <v>0</v>
      </c>
      <c r="G24" s="6">
        <f>SUM(M14:O14)</f>
        <v>0</v>
      </c>
      <c r="H24" s="7">
        <f t="shared" si="2"/>
        <v>444.64614194663432</v>
      </c>
    </row>
    <row r="25" spans="2:17" ht="39.950000000000003">
      <c r="B25" s="4" t="s">
        <v>32</v>
      </c>
      <c r="C25" s="5" t="s">
        <v>70</v>
      </c>
      <c r="D25" s="6">
        <f>SUM(D15:F15)</f>
        <v>375.94781633299999</v>
      </c>
      <c r="E25" s="6">
        <f>SUM(G15:I15)</f>
        <v>301.59885521299992</v>
      </c>
      <c r="F25" s="6">
        <f t="shared" si="1"/>
        <v>0</v>
      </c>
      <c r="G25" s="6">
        <f>SUM(M15:O15)</f>
        <v>0</v>
      </c>
      <c r="H25" s="7">
        <f t="shared" si="2"/>
        <v>677.54667154599997</v>
      </c>
    </row>
    <row r="26" spans="2:17" ht="17.25" customHeight="1">
      <c r="B26" s="8" t="s">
        <v>64</v>
      </c>
      <c r="C26" s="8"/>
      <c r="D26" s="9">
        <f>SUM(D22:D25)</f>
        <v>1803.1643570421343</v>
      </c>
      <c r="E26" s="9">
        <f>SUM(E22:E25)</f>
        <v>1659.7965720569348</v>
      </c>
      <c r="F26" s="9">
        <f>SUM(F22:F25)</f>
        <v>0</v>
      </c>
      <c r="G26" s="9">
        <f>SUM(G22:G25)</f>
        <v>0</v>
      </c>
      <c r="H26" s="9">
        <f>SUM(H22:H25)</f>
        <v>3462.9609290990684</v>
      </c>
    </row>
    <row r="27" spans="2:17" ht="17.25" customHeight="1">
      <c r="F27" s="31"/>
    </row>
    <row r="28" spans="2:17" ht="17.25" customHeight="1">
      <c r="B28" s="46" t="s">
        <v>255</v>
      </c>
      <c r="C28" s="24"/>
      <c r="E28" s="26"/>
      <c r="G28" s="37"/>
    </row>
    <row r="29" spans="2:17" ht="17.25" customHeight="1">
      <c r="E29" s="23"/>
    </row>
    <row r="30" spans="2:17" ht="60">
      <c r="B30" s="3" t="s">
        <v>50</v>
      </c>
      <c r="C30" s="2" t="s">
        <v>51</v>
      </c>
      <c r="D30" s="2" t="s">
        <v>95</v>
      </c>
      <c r="E30" s="2" t="s">
        <v>96</v>
      </c>
      <c r="F30" s="2" t="s">
        <v>97</v>
      </c>
      <c r="G30" s="2" t="s">
        <v>98</v>
      </c>
      <c r="H30" s="2" t="s">
        <v>99</v>
      </c>
      <c r="I30" s="2" t="s">
        <v>100</v>
      </c>
    </row>
    <row r="31" spans="2:17" ht="26.25" customHeight="1">
      <c r="B31" s="18" t="s">
        <v>6</v>
      </c>
      <c r="C31" s="5" t="s">
        <v>65</v>
      </c>
      <c r="D31" s="6">
        <v>4.7028612220000001</v>
      </c>
      <c r="E31" s="6">
        <v>5.8697514589999997</v>
      </c>
      <c r="F31" s="6">
        <v>9.3471698320000005</v>
      </c>
      <c r="G31" s="6">
        <v>0.85936329040000003</v>
      </c>
      <c r="H31" s="6">
        <v>2.2764966520000001</v>
      </c>
      <c r="I31" s="6">
        <v>2.2764966520000001</v>
      </c>
    </row>
    <row r="32" spans="2:17" ht="39.950000000000003">
      <c r="B32" s="4" t="s">
        <v>101</v>
      </c>
      <c r="C32" s="5" t="s">
        <v>224</v>
      </c>
      <c r="D32" s="6">
        <v>11.826107188</v>
      </c>
      <c r="E32" s="6">
        <v>11.297931527999999</v>
      </c>
      <c r="F32" s="6">
        <v>14.501213525000001</v>
      </c>
      <c r="G32" s="6">
        <v>8.1620588880000007</v>
      </c>
      <c r="H32" s="6">
        <v>1.4600298890000001</v>
      </c>
      <c r="I32" s="6">
        <v>1.602425349</v>
      </c>
      <c r="J32" s="26"/>
    </row>
    <row r="33" spans="2:9" ht="26.25" customHeight="1">
      <c r="B33" s="4" t="s">
        <v>24</v>
      </c>
      <c r="C33" s="5" t="s">
        <v>208</v>
      </c>
      <c r="D33" s="6">
        <v>1.1870982919999999</v>
      </c>
      <c r="E33" s="6">
        <v>1.1119902930000001</v>
      </c>
      <c r="F33" s="6">
        <v>1.4579780849999999</v>
      </c>
      <c r="G33" s="6">
        <v>0.42506487840000001</v>
      </c>
      <c r="H33" s="6">
        <v>0.2163006395</v>
      </c>
      <c r="I33" s="6">
        <v>7.1668967900000005E-2</v>
      </c>
    </row>
    <row r="34" spans="2:9" ht="39.950000000000003">
      <c r="B34" s="4" t="s">
        <v>32</v>
      </c>
      <c r="C34" s="5" t="s">
        <v>70</v>
      </c>
      <c r="D34" s="6">
        <v>3.3732903520000002</v>
      </c>
      <c r="E34" s="6">
        <v>4.8899565630000001</v>
      </c>
      <c r="F34" s="6">
        <v>11.610667904</v>
      </c>
      <c r="G34" s="6">
        <v>0.13486094900000001</v>
      </c>
      <c r="H34" s="6">
        <v>2.7065706120000002</v>
      </c>
      <c r="I34" s="6">
        <v>2.7065706120000002</v>
      </c>
    </row>
    <row r="35" spans="2:9" ht="17.25" customHeight="1">
      <c r="B35" s="19"/>
      <c r="C35" s="8"/>
      <c r="D35" s="10"/>
      <c r="E35" s="10"/>
      <c r="F35" s="10"/>
      <c r="G35" s="10"/>
      <c r="H35" s="10"/>
      <c r="I35" s="10"/>
    </row>
    <row r="36" spans="2:9" ht="17.25" customHeight="1">
      <c r="B36" s="1" t="s">
        <v>256</v>
      </c>
      <c r="C36" s="11"/>
      <c r="D36" s="11"/>
      <c r="E36" s="11"/>
      <c r="F36" s="11"/>
      <c r="G36" s="11"/>
      <c r="H36" s="11"/>
      <c r="I36" s="11"/>
    </row>
    <row r="38" spans="2:9" ht="17.25" customHeight="1">
      <c r="D38" s="49"/>
      <c r="E38" s="49"/>
      <c r="F38" s="49"/>
      <c r="G38" s="49"/>
    </row>
    <row r="39" spans="2:9" ht="17.25" customHeight="1">
      <c r="D39" s="49"/>
      <c r="E39" s="49"/>
      <c r="F39" s="49"/>
      <c r="G39" s="49"/>
    </row>
    <row r="40" spans="2:9" ht="17.25" customHeight="1">
      <c r="D40" s="49"/>
      <c r="E40" s="49"/>
      <c r="F40" s="49"/>
      <c r="G40" s="49"/>
    </row>
    <row r="41" spans="2:9" ht="17.25" customHeight="1">
      <c r="D41" s="49"/>
      <c r="E41" s="49"/>
      <c r="F41" s="49"/>
      <c r="G41" s="4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3439A-F772-46A4-B6CD-F76EE350948C}">
  <sheetPr>
    <tabColor theme="3"/>
  </sheetPr>
  <dimension ref="A1:S41"/>
  <sheetViews>
    <sheetView showGridLines="0" zoomScaleNormal="100" workbookViewId="0"/>
  </sheetViews>
  <sheetFormatPr defaultColWidth="9.140625" defaultRowHeight="17.25" customHeight="1"/>
  <cols>
    <col min="1" max="1" width="5" style="21" customWidth="1"/>
    <col min="2" max="2" width="21.5703125" style="21" customWidth="1"/>
    <col min="3" max="3" width="34" style="21" customWidth="1"/>
    <col min="4" max="16" width="13.85546875" style="21" customWidth="1"/>
    <col min="17" max="17" width="10.28515625" style="21" bestFit="1" customWidth="1"/>
    <col min="18" max="16384" width="9.140625" style="21"/>
  </cols>
  <sheetData>
    <row r="1" spans="1:19" ht="17.25" customHeight="1">
      <c r="A1" s="23"/>
    </row>
    <row r="7" spans="1:19" ht="17.25" customHeight="1">
      <c r="B7" s="47" t="s">
        <v>41</v>
      </c>
      <c r="C7" s="22"/>
    </row>
    <row r="8" spans="1:19" ht="17.25" customHeight="1">
      <c r="B8" s="48"/>
    </row>
    <row r="9" spans="1:19" ht="17.25" customHeight="1">
      <c r="B9" s="46" t="s">
        <v>257</v>
      </c>
      <c r="C9" s="24"/>
      <c r="F9" s="31"/>
      <c r="N9" s="26"/>
    </row>
    <row r="10" spans="1:19" ht="17.25" customHeight="1">
      <c r="J10" s="23"/>
      <c r="N10" s="27"/>
    </row>
    <row r="11" spans="1:19" ht="17.25" customHeight="1">
      <c r="B11" s="3" t="s">
        <v>50</v>
      </c>
      <c r="C11" s="2" t="s">
        <v>51</v>
      </c>
      <c r="D11" s="2" t="s">
        <v>52</v>
      </c>
      <c r="E11" s="2" t="s">
        <v>53</v>
      </c>
      <c r="F11" s="2" t="s">
        <v>54</v>
      </c>
      <c r="G11" s="2" t="s">
        <v>55</v>
      </c>
      <c r="H11" s="2" t="s">
        <v>56</v>
      </c>
      <c r="I11" s="2" t="s">
        <v>57</v>
      </c>
      <c r="J11" s="2" t="s">
        <v>58</v>
      </c>
      <c r="K11" s="2" t="s">
        <v>59</v>
      </c>
      <c r="L11" s="2" t="s">
        <v>60</v>
      </c>
      <c r="M11" s="2" t="s">
        <v>61</v>
      </c>
      <c r="N11" s="2" t="s">
        <v>62</v>
      </c>
      <c r="O11" s="2" t="s">
        <v>112</v>
      </c>
      <c r="P11" s="2" t="s">
        <v>64</v>
      </c>
    </row>
    <row r="12" spans="1:19" ht="26.25" customHeight="1">
      <c r="B12" s="4" t="s">
        <v>6</v>
      </c>
      <c r="C12" s="5" t="s">
        <v>65</v>
      </c>
      <c r="D12" s="6">
        <v>183.72670915999996</v>
      </c>
      <c r="E12" s="6">
        <v>143.17211351399999</v>
      </c>
      <c r="F12" s="6">
        <v>97.389176147000001</v>
      </c>
      <c r="G12" s="6">
        <v>66.380030024999996</v>
      </c>
      <c r="H12" s="6">
        <v>120.59128782099998</v>
      </c>
      <c r="I12" s="6"/>
      <c r="J12" s="6"/>
      <c r="K12" s="6"/>
      <c r="L12" s="6"/>
      <c r="M12" s="6"/>
      <c r="N12" s="6"/>
      <c r="O12" s="6"/>
      <c r="P12" s="7">
        <f>SUM(D12:O12)</f>
        <v>611.25931666699989</v>
      </c>
      <c r="S12" s="28"/>
    </row>
    <row r="13" spans="1:19" ht="39.950000000000003">
      <c r="B13" s="4" t="s">
        <v>66</v>
      </c>
      <c r="C13" s="5" t="s">
        <v>67</v>
      </c>
      <c r="D13" s="6">
        <v>190.4830161125</v>
      </c>
      <c r="E13" s="6">
        <v>265.48174879050003</v>
      </c>
      <c r="F13" s="6">
        <v>275.76371544300002</v>
      </c>
      <c r="G13" s="6">
        <v>208.775718702435</v>
      </c>
      <c r="H13" s="6">
        <v>290.93098061499995</v>
      </c>
      <c r="I13" s="6"/>
      <c r="J13" s="6"/>
      <c r="K13" s="6"/>
      <c r="L13" s="6"/>
      <c r="M13" s="6"/>
      <c r="N13" s="6"/>
      <c r="O13" s="6"/>
      <c r="P13" s="7">
        <f>SUM(D13:O13)</f>
        <v>1231.4351796634351</v>
      </c>
      <c r="S13" s="28"/>
    </row>
    <row r="14" spans="1:19" ht="39.950000000000003">
      <c r="B14" s="4" t="s">
        <v>68</v>
      </c>
      <c r="C14" s="5" t="s">
        <v>69</v>
      </c>
      <c r="D14" s="6">
        <v>94.925661579999996</v>
      </c>
      <c r="E14" s="6">
        <v>93.018160505777388</v>
      </c>
      <c r="F14" s="6">
        <v>83.256239456357079</v>
      </c>
      <c r="G14" s="6">
        <v>60.981804283000002</v>
      </c>
      <c r="H14" s="6">
        <v>59.968286946499994</v>
      </c>
      <c r="I14" s="6"/>
      <c r="J14" s="6"/>
      <c r="K14" s="6"/>
      <c r="L14" s="6"/>
      <c r="M14" s="6"/>
      <c r="N14" s="6"/>
      <c r="O14" s="6"/>
      <c r="P14" s="7">
        <f>SUM(D14:O14)</f>
        <v>392.1501527716344</v>
      </c>
      <c r="S14" s="28"/>
    </row>
    <row r="15" spans="1:19" ht="39.950000000000003">
      <c r="B15" s="4" t="s">
        <v>32</v>
      </c>
      <c r="C15" s="5" t="s">
        <v>70</v>
      </c>
      <c r="D15" s="6">
        <v>134.66934828500001</v>
      </c>
      <c r="E15" s="6">
        <v>125.674228532</v>
      </c>
      <c r="F15" s="6">
        <v>115.60423951600001</v>
      </c>
      <c r="G15" s="6">
        <v>106.10376464399997</v>
      </c>
      <c r="H15" s="6">
        <v>109.04121337599997</v>
      </c>
      <c r="I15" s="6"/>
      <c r="J15" s="6"/>
      <c r="K15" s="6"/>
      <c r="L15" s="6"/>
      <c r="M15" s="6"/>
      <c r="N15" s="6"/>
      <c r="O15" s="6"/>
      <c r="P15" s="7">
        <f>SUM(D15:O15)</f>
        <v>591.09279435299993</v>
      </c>
      <c r="S15" s="28"/>
    </row>
    <row r="16" spans="1:19" ht="17.25" customHeight="1">
      <c r="B16" s="8" t="s">
        <v>64</v>
      </c>
      <c r="C16" s="8"/>
      <c r="D16" s="9">
        <f>SUM(D12:D15)</f>
        <v>603.80473513749996</v>
      </c>
      <c r="E16" s="9">
        <f t="shared" ref="E16:O16" si="0">SUM(E12:E15)</f>
        <v>627.34625134227747</v>
      </c>
      <c r="F16" s="9">
        <f t="shared" si="0"/>
        <v>572.01337056235707</v>
      </c>
      <c r="G16" s="9">
        <f t="shared" si="0"/>
        <v>442.24131765443497</v>
      </c>
      <c r="H16" s="9">
        <f t="shared" si="0"/>
        <v>580.53176875849988</v>
      </c>
      <c r="I16" s="9">
        <f t="shared" si="0"/>
        <v>0</v>
      </c>
      <c r="J16" s="9">
        <f t="shared" si="0"/>
        <v>0</v>
      </c>
      <c r="K16" s="9">
        <f>SUM(K12:K15)</f>
        <v>0</v>
      </c>
      <c r="L16" s="9">
        <f>SUM(L12:L15)</f>
        <v>0</v>
      </c>
      <c r="M16" s="9">
        <f>SUM(M12:M15)</f>
        <v>0</v>
      </c>
      <c r="N16" s="10">
        <f t="shared" si="0"/>
        <v>0</v>
      </c>
      <c r="O16" s="10">
        <f t="shared" si="0"/>
        <v>0</v>
      </c>
      <c r="P16" s="9">
        <f>SUM(D16:O16)</f>
        <v>2825.9374434550691</v>
      </c>
    </row>
    <row r="17" spans="2:17" s="30" customFormat="1" ht="17.25" customHeight="1">
      <c r="B17" s="1" t="s">
        <v>239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29"/>
    </row>
    <row r="19" spans="2:17" ht="17.25" customHeight="1">
      <c r="B19" s="46" t="s">
        <v>240</v>
      </c>
      <c r="C19" s="24"/>
      <c r="L19" s="31"/>
    </row>
    <row r="21" spans="2:17" ht="17.25" customHeight="1">
      <c r="B21" s="3" t="s">
        <v>50</v>
      </c>
      <c r="C21" s="2" t="s">
        <v>51</v>
      </c>
      <c r="D21" s="2" t="s">
        <v>150</v>
      </c>
      <c r="E21" s="12" t="s">
        <v>184</v>
      </c>
      <c r="F21" s="2" t="s">
        <v>136</v>
      </c>
      <c r="G21" s="2" t="s">
        <v>87</v>
      </c>
      <c r="H21" s="2" t="s">
        <v>64</v>
      </c>
    </row>
    <row r="22" spans="2:17" ht="26.25" customHeight="1">
      <c r="B22" s="4" t="s">
        <v>6</v>
      </c>
      <c r="C22" s="5" t="s">
        <v>65</v>
      </c>
      <c r="D22" s="6">
        <f>SUM(D12:F12)</f>
        <v>424.28799882099992</v>
      </c>
      <c r="E22" s="6">
        <f>SUM(G12:I12)</f>
        <v>186.97131784599998</v>
      </c>
      <c r="F22" s="6">
        <f>SUM(J12:L12)</f>
        <v>0</v>
      </c>
      <c r="G22" s="6">
        <f>SUM(M12:O12)</f>
        <v>0</v>
      </c>
      <c r="H22" s="7">
        <f>SUM(D22:G22)</f>
        <v>611.25931666699989</v>
      </c>
      <c r="J22" s="31"/>
    </row>
    <row r="23" spans="2:17" ht="39.950000000000003">
      <c r="B23" s="4" t="s">
        <v>15</v>
      </c>
      <c r="C23" s="5" t="s">
        <v>67</v>
      </c>
      <c r="D23" s="6">
        <f>SUM(D13:F13)</f>
        <v>731.72848034600008</v>
      </c>
      <c r="E23" s="6">
        <f>SUM(G13:I13)</f>
        <v>499.70669931743498</v>
      </c>
      <c r="F23" s="6">
        <f t="shared" ref="F23:F25" si="1">SUM(J13:L13)</f>
        <v>0</v>
      </c>
      <c r="G23" s="6">
        <f>SUM(M13:O13)</f>
        <v>0</v>
      </c>
      <c r="H23" s="7">
        <f t="shared" ref="H23:H25" si="2">SUM(D23:G23)</f>
        <v>1231.4351796634351</v>
      </c>
    </row>
    <row r="24" spans="2:17" ht="39.950000000000003">
      <c r="B24" s="4" t="s">
        <v>24</v>
      </c>
      <c r="C24" s="5" t="s">
        <v>69</v>
      </c>
      <c r="D24" s="6">
        <f>SUM(D14:F14)</f>
        <v>271.20006154213445</v>
      </c>
      <c r="E24" s="6">
        <f>SUM(G14:I14)</f>
        <v>120.9500912295</v>
      </c>
      <c r="F24" s="6">
        <f t="shared" si="1"/>
        <v>0</v>
      </c>
      <c r="G24" s="6">
        <f>SUM(M14:O14)</f>
        <v>0</v>
      </c>
      <c r="H24" s="7">
        <f t="shared" si="2"/>
        <v>392.15015277163445</v>
      </c>
    </row>
    <row r="25" spans="2:17" ht="39.950000000000003">
      <c r="B25" s="4" t="s">
        <v>32</v>
      </c>
      <c r="C25" s="5" t="s">
        <v>70</v>
      </c>
      <c r="D25" s="6">
        <f>SUM(D15:F15)</f>
        <v>375.94781633299999</v>
      </c>
      <c r="E25" s="6">
        <f>SUM(G15:I15)</f>
        <v>215.14497801999994</v>
      </c>
      <c r="F25" s="6">
        <f t="shared" si="1"/>
        <v>0</v>
      </c>
      <c r="G25" s="6">
        <f>SUM(M15:O15)</f>
        <v>0</v>
      </c>
      <c r="H25" s="7">
        <f t="shared" si="2"/>
        <v>591.09279435299993</v>
      </c>
    </row>
    <row r="26" spans="2:17" ht="17.25" customHeight="1">
      <c r="B26" s="8" t="s">
        <v>64</v>
      </c>
      <c r="C26" s="8"/>
      <c r="D26" s="9">
        <f>SUM(D22:D25)</f>
        <v>1803.1643570421343</v>
      </c>
      <c r="E26" s="9">
        <f>SUM(E22:E25)</f>
        <v>1022.773086412935</v>
      </c>
      <c r="F26" s="9">
        <f>SUM(F22:F25)</f>
        <v>0</v>
      </c>
      <c r="G26" s="9">
        <f>SUM(G22:G25)</f>
        <v>0</v>
      </c>
      <c r="H26" s="9">
        <f>SUM(H22:H25)</f>
        <v>2825.9374434550696</v>
      </c>
    </row>
    <row r="27" spans="2:17" ht="17.25" customHeight="1">
      <c r="F27" s="31"/>
    </row>
    <row r="28" spans="2:17" ht="17.25" customHeight="1">
      <c r="B28" s="46" t="s">
        <v>258</v>
      </c>
      <c r="C28" s="24"/>
      <c r="E28" s="26"/>
      <c r="G28" s="37"/>
    </row>
    <row r="29" spans="2:17" ht="17.25" customHeight="1">
      <c r="E29" s="23"/>
    </row>
    <row r="30" spans="2:17" ht="60">
      <c r="B30" s="3" t="s">
        <v>50</v>
      </c>
      <c r="C30" s="2" t="s">
        <v>51</v>
      </c>
      <c r="D30" s="2" t="s">
        <v>95</v>
      </c>
      <c r="E30" s="2" t="s">
        <v>96</v>
      </c>
      <c r="F30" s="2" t="s">
        <v>97</v>
      </c>
      <c r="G30" s="2" t="s">
        <v>98</v>
      </c>
      <c r="H30" s="2" t="s">
        <v>99</v>
      </c>
      <c r="I30" s="2" t="s">
        <v>100</v>
      </c>
    </row>
    <row r="31" spans="2:17" ht="26.25" customHeight="1">
      <c r="B31" s="18" t="s">
        <v>6</v>
      </c>
      <c r="C31" s="5" t="s">
        <v>65</v>
      </c>
      <c r="D31" s="6">
        <v>4.7163038390000001</v>
      </c>
      <c r="E31" s="6">
        <v>4.7679190059999996</v>
      </c>
      <c r="F31" s="6">
        <v>8.6196543049999992</v>
      </c>
      <c r="G31" s="6">
        <v>1.3854662289999999</v>
      </c>
      <c r="H31" s="6">
        <v>1.681295295</v>
      </c>
      <c r="I31" s="6">
        <v>1.681295295</v>
      </c>
    </row>
    <row r="32" spans="2:17" ht="39.950000000000003">
      <c r="B32" s="4" t="s">
        <v>101</v>
      </c>
      <c r="C32" s="5" t="s">
        <v>224</v>
      </c>
      <c r="D32" s="6">
        <v>8.9700947440000007</v>
      </c>
      <c r="E32" s="6">
        <v>10.430580359</v>
      </c>
      <c r="F32" s="6">
        <v>13.107685666</v>
      </c>
      <c r="G32" s="6">
        <v>1.72413562</v>
      </c>
      <c r="H32" s="6">
        <v>3.0466167159999999</v>
      </c>
      <c r="I32" s="6">
        <v>3.3874767069999998</v>
      </c>
      <c r="J32" s="26"/>
    </row>
    <row r="33" spans="2:9" ht="26.25" customHeight="1">
      <c r="B33" s="4" t="s">
        <v>24</v>
      </c>
      <c r="C33" s="5" t="s">
        <v>208</v>
      </c>
      <c r="D33" s="6">
        <v>1.2335620030000001</v>
      </c>
      <c r="E33" s="6">
        <v>1.1658492629999999</v>
      </c>
      <c r="F33" s="6">
        <v>1.499857494</v>
      </c>
      <c r="G33" s="6">
        <v>0.91379356710000004</v>
      </c>
      <c r="H33" s="6">
        <v>0.1357914999</v>
      </c>
      <c r="I33" s="6">
        <v>5.7130499379999998E-2</v>
      </c>
    </row>
    <row r="34" spans="2:9" ht="39.950000000000003">
      <c r="B34" s="4" t="s">
        <v>32</v>
      </c>
      <c r="C34" s="5" t="s">
        <v>70</v>
      </c>
      <c r="D34" s="6">
        <v>4.0596568319999999</v>
      </c>
      <c r="E34" s="6">
        <v>4.6547592340000001</v>
      </c>
      <c r="F34" s="6">
        <v>10.242062906999999</v>
      </c>
      <c r="G34" s="6">
        <v>0.18454211649999999</v>
      </c>
      <c r="H34" s="6">
        <v>2.8153986299999998</v>
      </c>
      <c r="I34" s="6">
        <v>2.8153986299999998</v>
      </c>
    </row>
    <row r="35" spans="2:9" ht="17.25" customHeight="1">
      <c r="B35" s="19"/>
      <c r="C35" s="8"/>
      <c r="D35" s="10"/>
      <c r="E35" s="10"/>
      <c r="F35" s="10"/>
      <c r="G35" s="10"/>
      <c r="H35" s="10"/>
      <c r="I35" s="10"/>
    </row>
    <row r="36" spans="2:9" ht="17.25" customHeight="1">
      <c r="B36" s="1" t="s">
        <v>256</v>
      </c>
      <c r="C36" s="11"/>
      <c r="D36" s="11"/>
      <c r="E36" s="11"/>
      <c r="F36" s="11"/>
      <c r="G36" s="11"/>
      <c r="H36" s="11"/>
      <c r="I36" s="11"/>
    </row>
    <row r="38" spans="2:9" ht="17.25" customHeight="1">
      <c r="D38" s="49"/>
      <c r="E38" s="49"/>
      <c r="F38" s="49"/>
      <c r="G38" s="49"/>
    </row>
    <row r="39" spans="2:9" ht="17.25" customHeight="1">
      <c r="D39" s="49"/>
      <c r="E39" s="49"/>
      <c r="F39" s="49"/>
      <c r="G39" s="49"/>
    </row>
    <row r="40" spans="2:9" ht="17.25" customHeight="1">
      <c r="D40" s="49"/>
      <c r="E40" s="49"/>
      <c r="F40" s="49"/>
      <c r="G40" s="49"/>
    </row>
    <row r="41" spans="2:9" ht="17.25" customHeight="1">
      <c r="D41" s="49"/>
      <c r="E41" s="49"/>
      <c r="F41" s="49"/>
      <c r="G41" s="4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DEB1B-CCBB-4D6B-9EA7-14F3480128E7}">
  <sheetPr>
    <tabColor theme="3"/>
  </sheetPr>
  <dimension ref="A1:S41"/>
  <sheetViews>
    <sheetView showGridLines="0" zoomScaleNormal="100" workbookViewId="0"/>
  </sheetViews>
  <sheetFormatPr defaultColWidth="9.140625" defaultRowHeight="17.25" customHeight="1"/>
  <cols>
    <col min="1" max="1" width="5" style="21" customWidth="1"/>
    <col min="2" max="2" width="21.5703125" style="21" customWidth="1"/>
    <col min="3" max="3" width="34" style="21" customWidth="1"/>
    <col min="4" max="16" width="13.85546875" style="21" customWidth="1"/>
    <col min="17" max="17" width="10.28515625" style="21" bestFit="1" customWidth="1"/>
    <col min="18" max="16384" width="9.140625" style="21"/>
  </cols>
  <sheetData>
    <row r="1" spans="1:19" ht="17.25" customHeight="1">
      <c r="A1" s="23"/>
    </row>
    <row r="7" spans="1:19" ht="17.25" customHeight="1">
      <c r="B7" s="47" t="s">
        <v>41</v>
      </c>
      <c r="C7" s="22"/>
    </row>
    <row r="8" spans="1:19" ht="17.25" customHeight="1">
      <c r="B8" s="48"/>
    </row>
    <row r="9" spans="1:19" ht="17.25" customHeight="1">
      <c r="B9" s="46" t="s">
        <v>259</v>
      </c>
      <c r="C9" s="24"/>
      <c r="F9" s="31"/>
      <c r="N9" s="26"/>
    </row>
    <row r="10" spans="1:19" ht="17.25" customHeight="1">
      <c r="J10" s="23"/>
      <c r="N10" s="27"/>
    </row>
    <row r="11" spans="1:19" ht="17.25" customHeight="1">
      <c r="B11" s="3" t="s">
        <v>50</v>
      </c>
      <c r="C11" s="2" t="s">
        <v>51</v>
      </c>
      <c r="D11" s="2" t="s">
        <v>52</v>
      </c>
      <c r="E11" s="2" t="s">
        <v>53</v>
      </c>
      <c r="F11" s="2" t="s">
        <v>54</v>
      </c>
      <c r="G11" s="2" t="s">
        <v>55</v>
      </c>
      <c r="H11" s="2" t="s">
        <v>56</v>
      </c>
      <c r="I11" s="2" t="s">
        <v>57</v>
      </c>
      <c r="J11" s="2" t="s">
        <v>58</v>
      </c>
      <c r="K11" s="2" t="s">
        <v>59</v>
      </c>
      <c r="L11" s="2" t="s">
        <v>60</v>
      </c>
      <c r="M11" s="2" t="s">
        <v>61</v>
      </c>
      <c r="N11" s="2" t="s">
        <v>62</v>
      </c>
      <c r="O11" s="2" t="s">
        <v>112</v>
      </c>
      <c r="P11" s="2" t="s">
        <v>64</v>
      </c>
    </row>
    <row r="12" spans="1:19" ht="26.25" customHeight="1">
      <c r="B12" s="4" t="s">
        <v>6</v>
      </c>
      <c r="C12" s="5" t="s">
        <v>65</v>
      </c>
      <c r="D12" s="6">
        <v>183.72670915999996</v>
      </c>
      <c r="E12" s="6">
        <v>143.17211351399999</v>
      </c>
      <c r="F12" s="6">
        <v>97.389176147000001</v>
      </c>
      <c r="G12" s="6">
        <v>66.380030024999996</v>
      </c>
      <c r="H12" s="6"/>
      <c r="I12" s="6"/>
      <c r="J12" s="6"/>
      <c r="K12" s="6"/>
      <c r="L12" s="6"/>
      <c r="M12" s="6"/>
      <c r="N12" s="6"/>
      <c r="O12" s="6"/>
      <c r="P12" s="7">
        <f>SUM(D12:O12)</f>
        <v>490.66802884599991</v>
      </c>
      <c r="S12" s="28"/>
    </row>
    <row r="13" spans="1:19" ht="39.950000000000003">
      <c r="B13" s="4" t="s">
        <v>66</v>
      </c>
      <c r="C13" s="5" t="s">
        <v>260</v>
      </c>
      <c r="D13" s="6">
        <v>190.4830161125</v>
      </c>
      <c r="E13" s="6">
        <v>265.48174879050003</v>
      </c>
      <c r="F13" s="6">
        <v>275.76371544300002</v>
      </c>
      <c r="G13" s="6">
        <v>208.775718702435</v>
      </c>
      <c r="H13" s="6"/>
      <c r="I13" s="6"/>
      <c r="J13" s="6"/>
      <c r="K13" s="6"/>
      <c r="L13" s="6"/>
      <c r="M13" s="6"/>
      <c r="N13" s="6"/>
      <c r="O13" s="6"/>
      <c r="P13" s="7">
        <f>SUM(D13:O13)</f>
        <v>940.50419904843511</v>
      </c>
      <c r="S13" s="28"/>
    </row>
    <row r="14" spans="1:19" ht="39.950000000000003">
      <c r="B14" s="4" t="s">
        <v>68</v>
      </c>
      <c r="C14" s="5" t="s">
        <v>69</v>
      </c>
      <c r="D14" s="6">
        <v>94.925661579999996</v>
      </c>
      <c r="E14" s="6">
        <v>93.018160505777388</v>
      </c>
      <c r="F14" s="6">
        <v>83.256239456357079</v>
      </c>
      <c r="G14" s="6">
        <v>60.981804283000002</v>
      </c>
      <c r="H14" s="6"/>
      <c r="I14" s="6"/>
      <c r="J14" s="6"/>
      <c r="K14" s="6"/>
      <c r="L14" s="6"/>
      <c r="M14" s="6"/>
      <c r="N14" s="6"/>
      <c r="O14" s="6"/>
      <c r="P14" s="7">
        <f>SUM(D14:O14)</f>
        <v>332.18186582513442</v>
      </c>
      <c r="S14" s="28"/>
    </row>
    <row r="15" spans="1:19" ht="39.950000000000003">
      <c r="B15" s="4" t="s">
        <v>32</v>
      </c>
      <c r="C15" s="5" t="s">
        <v>70</v>
      </c>
      <c r="D15" s="6">
        <v>134.66934828500001</v>
      </c>
      <c r="E15" s="6">
        <v>125.674228532</v>
      </c>
      <c r="F15" s="6">
        <v>115.60423951600001</v>
      </c>
      <c r="G15" s="6">
        <v>106.10376464399997</v>
      </c>
      <c r="H15" s="6"/>
      <c r="I15" s="6"/>
      <c r="J15" s="6"/>
      <c r="K15" s="6"/>
      <c r="L15" s="6"/>
      <c r="M15" s="6"/>
      <c r="N15" s="6"/>
      <c r="O15" s="6"/>
      <c r="P15" s="7">
        <f>SUM(D15:O15)</f>
        <v>482.05158097699996</v>
      </c>
      <c r="S15" s="28"/>
    </row>
    <row r="16" spans="1:19" ht="17.25" customHeight="1">
      <c r="B16" s="8" t="s">
        <v>64</v>
      </c>
      <c r="C16" s="8"/>
      <c r="D16" s="9">
        <f>SUM(D12:D15)</f>
        <v>603.80473513749996</v>
      </c>
      <c r="E16" s="9">
        <f t="shared" ref="E16:O16" si="0">SUM(E12:E15)</f>
        <v>627.34625134227747</v>
      </c>
      <c r="F16" s="9">
        <f t="shared" si="0"/>
        <v>572.01337056235707</v>
      </c>
      <c r="G16" s="9">
        <f t="shared" si="0"/>
        <v>442.24131765443497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>SUM(K12:K15)</f>
        <v>0</v>
      </c>
      <c r="L16" s="9">
        <f>SUM(L12:L15)</f>
        <v>0</v>
      </c>
      <c r="M16" s="9">
        <f>SUM(M12:M15)</f>
        <v>0</v>
      </c>
      <c r="N16" s="10">
        <f t="shared" si="0"/>
        <v>0</v>
      </c>
      <c r="O16" s="10">
        <f t="shared" si="0"/>
        <v>0</v>
      </c>
      <c r="P16" s="9">
        <f>SUM(D16:O16)</f>
        <v>2245.4056746965693</v>
      </c>
    </row>
    <row r="17" spans="2:17" s="30" customFormat="1" ht="17.25" customHeight="1">
      <c r="B17" s="1" t="s">
        <v>239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29"/>
    </row>
    <row r="19" spans="2:17" ht="17.25" customHeight="1">
      <c r="B19" s="46" t="s">
        <v>240</v>
      </c>
      <c r="C19" s="24"/>
      <c r="L19" s="31"/>
    </row>
    <row r="21" spans="2:17" ht="17.25" customHeight="1">
      <c r="B21" s="3" t="s">
        <v>50</v>
      </c>
      <c r="C21" s="2" t="s">
        <v>51</v>
      </c>
      <c r="D21" s="2" t="s">
        <v>150</v>
      </c>
      <c r="E21" s="12">
        <v>45017</v>
      </c>
      <c r="F21" s="2" t="s">
        <v>136</v>
      </c>
      <c r="G21" s="2" t="s">
        <v>87</v>
      </c>
      <c r="H21" s="2" t="s">
        <v>64</v>
      </c>
    </row>
    <row r="22" spans="2:17" ht="26.25" customHeight="1">
      <c r="B22" s="4" t="s">
        <v>6</v>
      </c>
      <c r="C22" s="5" t="s">
        <v>65</v>
      </c>
      <c r="D22" s="6">
        <f>SUM(D12:F12)</f>
        <v>424.28799882099992</v>
      </c>
      <c r="E22" s="6">
        <f>SUM(G12:I12)</f>
        <v>66.380030024999996</v>
      </c>
      <c r="F22" s="6">
        <f>SUM(J12:L12)</f>
        <v>0</v>
      </c>
      <c r="G22" s="6">
        <f>SUM(M12:O12)</f>
        <v>0</v>
      </c>
      <c r="H22" s="7">
        <f>SUM(D22:G22)</f>
        <v>490.66802884599991</v>
      </c>
      <c r="J22" s="31"/>
    </row>
    <row r="23" spans="2:17" ht="39.950000000000003">
      <c r="B23" s="4" t="s">
        <v>15</v>
      </c>
      <c r="C23" s="5" t="s">
        <v>260</v>
      </c>
      <c r="D23" s="6">
        <f>SUM(D13:F13)</f>
        <v>731.72848034600008</v>
      </c>
      <c r="E23" s="6">
        <f>SUM(G13:I13)</f>
        <v>208.775718702435</v>
      </c>
      <c r="F23" s="6">
        <f t="shared" ref="F23:F25" si="1">SUM(J13:L13)</f>
        <v>0</v>
      </c>
      <c r="G23" s="6">
        <f>SUM(M13:O13)</f>
        <v>0</v>
      </c>
      <c r="H23" s="7">
        <f t="shared" ref="H23:H25" si="2">SUM(D23:G23)</f>
        <v>940.50419904843511</v>
      </c>
    </row>
    <row r="24" spans="2:17" ht="39.950000000000003">
      <c r="B24" s="4" t="s">
        <v>24</v>
      </c>
      <c r="C24" s="5" t="s">
        <v>69</v>
      </c>
      <c r="D24" s="6">
        <f>SUM(D14:F14)</f>
        <v>271.20006154213445</v>
      </c>
      <c r="E24" s="6">
        <f>SUM(G14:I14)</f>
        <v>60.981804283000002</v>
      </c>
      <c r="F24" s="6">
        <f t="shared" si="1"/>
        <v>0</v>
      </c>
      <c r="G24" s="6">
        <f>SUM(M14:O14)</f>
        <v>0</v>
      </c>
      <c r="H24" s="7">
        <f t="shared" si="2"/>
        <v>332.18186582513442</v>
      </c>
    </row>
    <row r="25" spans="2:17" ht="39.950000000000003">
      <c r="B25" s="4" t="s">
        <v>32</v>
      </c>
      <c r="C25" s="5" t="s">
        <v>70</v>
      </c>
      <c r="D25" s="6">
        <f>SUM(D15:F15)</f>
        <v>375.94781633299999</v>
      </c>
      <c r="E25" s="6">
        <f>SUM(G15:I15)</f>
        <v>106.10376464399997</v>
      </c>
      <c r="F25" s="6">
        <f t="shared" si="1"/>
        <v>0</v>
      </c>
      <c r="G25" s="6">
        <f>SUM(M15:O15)</f>
        <v>0</v>
      </c>
      <c r="H25" s="7">
        <f t="shared" si="2"/>
        <v>482.05158097699996</v>
      </c>
    </row>
    <row r="26" spans="2:17" ht="17.25" customHeight="1">
      <c r="B26" s="8" t="s">
        <v>64</v>
      </c>
      <c r="C26" s="8"/>
      <c r="D26" s="9">
        <f>SUM(D22:D25)</f>
        <v>1803.1643570421343</v>
      </c>
      <c r="E26" s="9">
        <f>SUM(E22:E25)</f>
        <v>442.24131765443497</v>
      </c>
      <c r="F26" s="9">
        <f>SUM(F22:F25)</f>
        <v>0</v>
      </c>
      <c r="G26" s="9">
        <f>SUM(G22:G25)</f>
        <v>0</v>
      </c>
      <c r="H26" s="9">
        <f>SUM(H22:H25)</f>
        <v>2245.4056746965693</v>
      </c>
    </row>
    <row r="27" spans="2:17" ht="17.25" customHeight="1">
      <c r="F27" s="31"/>
    </row>
    <row r="28" spans="2:17" ht="17.25" customHeight="1">
      <c r="B28" s="46" t="s">
        <v>261</v>
      </c>
      <c r="C28" s="24"/>
      <c r="E28" s="26"/>
      <c r="G28" s="37"/>
    </row>
    <row r="29" spans="2:17" ht="17.25" customHeight="1">
      <c r="E29" s="23"/>
    </row>
    <row r="30" spans="2:17" ht="60">
      <c r="B30" s="3" t="s">
        <v>50</v>
      </c>
      <c r="C30" s="2" t="s">
        <v>51</v>
      </c>
      <c r="D30" s="2" t="s">
        <v>95</v>
      </c>
      <c r="E30" s="2" t="s">
        <v>96</v>
      </c>
      <c r="F30" s="2" t="s">
        <v>97</v>
      </c>
      <c r="G30" s="2" t="s">
        <v>98</v>
      </c>
      <c r="H30" s="2" t="s">
        <v>99</v>
      </c>
      <c r="I30" s="2" t="s">
        <v>100</v>
      </c>
    </row>
    <row r="31" spans="2:17" ht="26.25" customHeight="1">
      <c r="B31" s="18" t="s">
        <v>6</v>
      </c>
      <c r="C31" s="5" t="s">
        <v>65</v>
      </c>
      <c r="D31" s="6">
        <v>2.4244197459999999</v>
      </c>
      <c r="E31" s="6">
        <v>3.588482731</v>
      </c>
      <c r="F31" s="6">
        <v>6.4104745579999998</v>
      </c>
      <c r="G31" s="6">
        <v>0.17508621590000001</v>
      </c>
      <c r="H31" s="6">
        <v>1.656479115</v>
      </c>
      <c r="I31" s="6">
        <v>1.656479115</v>
      </c>
    </row>
    <row r="32" spans="2:17" ht="39.950000000000003">
      <c r="B32" s="4" t="s">
        <v>101</v>
      </c>
      <c r="C32" s="5" t="s">
        <v>262</v>
      </c>
      <c r="D32" s="6">
        <v>6.8899766790000001</v>
      </c>
      <c r="E32" s="6">
        <v>9.0697995280000008</v>
      </c>
      <c r="F32" s="6">
        <v>12.746673191999999</v>
      </c>
      <c r="G32" s="6">
        <v>0.70890800450000002</v>
      </c>
      <c r="H32" s="6">
        <v>3.1656117680000002</v>
      </c>
      <c r="I32" s="6">
        <v>3.5100424929999998</v>
      </c>
      <c r="J32" s="26"/>
    </row>
    <row r="33" spans="2:9" ht="26.25" customHeight="1">
      <c r="B33" s="4" t="s">
        <v>24</v>
      </c>
      <c r="C33" s="5" t="s">
        <v>208</v>
      </c>
      <c r="D33" s="6">
        <v>1.094039467</v>
      </c>
      <c r="E33" s="6">
        <v>1.254980923</v>
      </c>
      <c r="F33" s="6">
        <v>1.4995959050000001</v>
      </c>
      <c r="G33" s="6">
        <v>0.5873228881</v>
      </c>
      <c r="H33" s="6">
        <v>0.25150279510000001</v>
      </c>
      <c r="I33" s="6">
        <v>4.8367029630000002E-2</v>
      </c>
    </row>
    <row r="34" spans="2:9" ht="39.950000000000003">
      <c r="B34" s="4" t="s">
        <v>32</v>
      </c>
      <c r="C34" s="5" t="s">
        <v>70</v>
      </c>
      <c r="D34" s="6">
        <v>3.9999848359999999</v>
      </c>
      <c r="E34" s="6">
        <v>5.040722444</v>
      </c>
      <c r="F34" s="6">
        <v>10.828013055</v>
      </c>
      <c r="G34" s="6">
        <v>0.31538168960000001</v>
      </c>
      <c r="H34" s="6">
        <v>2.818326001</v>
      </c>
      <c r="I34" s="6">
        <v>2.818326001</v>
      </c>
    </row>
    <row r="35" spans="2:9" ht="17.25" customHeight="1">
      <c r="B35" s="19"/>
      <c r="C35" s="8"/>
      <c r="D35" s="10"/>
      <c r="E35" s="10"/>
      <c r="F35" s="10"/>
      <c r="G35" s="10"/>
      <c r="H35" s="10"/>
      <c r="I35" s="10"/>
    </row>
    <row r="36" spans="2:9" ht="17.25" customHeight="1">
      <c r="B36" s="1" t="s">
        <v>263</v>
      </c>
      <c r="C36" s="11"/>
      <c r="D36" s="11"/>
      <c r="E36" s="11"/>
      <c r="F36" s="11"/>
      <c r="G36" s="11"/>
      <c r="H36" s="11"/>
      <c r="I36" s="11"/>
    </row>
    <row r="38" spans="2:9" ht="17.25" customHeight="1">
      <c r="D38" s="49"/>
      <c r="E38" s="49"/>
      <c r="F38" s="49"/>
      <c r="G38" s="49"/>
    </row>
    <row r="39" spans="2:9" ht="17.25" customHeight="1">
      <c r="D39" s="49"/>
      <c r="E39" s="49"/>
      <c r="F39" s="49"/>
      <c r="G39" s="49"/>
    </row>
    <row r="40" spans="2:9" ht="17.25" customHeight="1">
      <c r="D40" s="49"/>
      <c r="E40" s="49"/>
      <c r="F40" s="49"/>
      <c r="G40" s="49"/>
    </row>
    <row r="41" spans="2:9" ht="17.25" customHeight="1">
      <c r="D41" s="49"/>
      <c r="E41" s="49"/>
      <c r="F41" s="49"/>
      <c r="G41" s="4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B1494-82D7-4BCC-AD78-B872E84A11D6}">
  <sheetPr>
    <tabColor theme="3"/>
  </sheetPr>
  <dimension ref="A1:S41"/>
  <sheetViews>
    <sheetView showGridLines="0" zoomScaleNormal="100" workbookViewId="0"/>
  </sheetViews>
  <sheetFormatPr defaultColWidth="9.140625" defaultRowHeight="17.25" customHeight="1"/>
  <cols>
    <col min="1" max="1" width="5" style="21" customWidth="1"/>
    <col min="2" max="2" width="21.5703125" style="21" customWidth="1"/>
    <col min="3" max="3" width="34" style="21" customWidth="1"/>
    <col min="4" max="16" width="13.85546875" style="21" customWidth="1"/>
    <col min="17" max="17" width="10.28515625" style="21" bestFit="1" customWidth="1"/>
    <col min="18" max="16384" width="9.140625" style="21"/>
  </cols>
  <sheetData>
    <row r="1" spans="1:19" ht="17.25" customHeight="1">
      <c r="A1" s="23"/>
    </row>
    <row r="7" spans="1:19" ht="17.25" customHeight="1">
      <c r="B7" s="47" t="s">
        <v>41</v>
      </c>
      <c r="C7" s="22"/>
    </row>
    <row r="8" spans="1:19" ht="17.25" customHeight="1">
      <c r="B8" s="48"/>
    </row>
    <row r="9" spans="1:19" ht="17.25" customHeight="1">
      <c r="B9" s="46" t="s">
        <v>264</v>
      </c>
      <c r="C9" s="24"/>
      <c r="F9" s="31"/>
      <c r="N9" s="26"/>
    </row>
    <row r="10" spans="1:19" ht="17.25" customHeight="1">
      <c r="J10" s="23"/>
      <c r="N10" s="27"/>
    </row>
    <row r="11" spans="1:19" ht="17.25" customHeight="1">
      <c r="B11" s="3" t="s">
        <v>50</v>
      </c>
      <c r="C11" s="2" t="s">
        <v>51</v>
      </c>
      <c r="D11" s="2" t="s">
        <v>52</v>
      </c>
      <c r="E11" s="2" t="s">
        <v>53</v>
      </c>
      <c r="F11" s="2" t="s">
        <v>54</v>
      </c>
      <c r="G11" s="2" t="s">
        <v>55</v>
      </c>
      <c r="H11" s="2" t="s">
        <v>56</v>
      </c>
      <c r="I11" s="2" t="s">
        <v>57</v>
      </c>
      <c r="J11" s="2" t="s">
        <v>58</v>
      </c>
      <c r="K11" s="2" t="s">
        <v>59</v>
      </c>
      <c r="L11" s="2" t="s">
        <v>60</v>
      </c>
      <c r="M11" s="2" t="s">
        <v>61</v>
      </c>
      <c r="N11" s="2" t="s">
        <v>62</v>
      </c>
      <c r="O11" s="2" t="s">
        <v>112</v>
      </c>
      <c r="P11" s="2" t="s">
        <v>64</v>
      </c>
    </row>
    <row r="12" spans="1:19" ht="26.25" customHeight="1">
      <c r="B12" s="4" t="s">
        <v>6</v>
      </c>
      <c r="C12" s="5" t="s">
        <v>65</v>
      </c>
      <c r="D12" s="6">
        <v>183.72670915999996</v>
      </c>
      <c r="E12" s="6">
        <v>143.17211351399999</v>
      </c>
      <c r="F12" s="6">
        <v>97.389176147000001</v>
      </c>
      <c r="G12" s="6"/>
      <c r="H12" s="6"/>
      <c r="I12" s="6"/>
      <c r="J12" s="6"/>
      <c r="K12" s="6"/>
      <c r="L12" s="6"/>
      <c r="M12" s="6"/>
      <c r="N12" s="6"/>
      <c r="O12" s="6"/>
      <c r="P12" s="7">
        <f>SUM(D12:O12)</f>
        <v>424.28799882099992</v>
      </c>
      <c r="S12" s="28"/>
    </row>
    <row r="13" spans="1:19" ht="39.950000000000003">
      <c r="B13" s="4" t="s">
        <v>66</v>
      </c>
      <c r="C13" s="5" t="s">
        <v>260</v>
      </c>
      <c r="D13" s="6">
        <v>190.4830161125</v>
      </c>
      <c r="E13" s="6">
        <v>265.48174879050003</v>
      </c>
      <c r="F13" s="6">
        <v>275.76371544300002</v>
      </c>
      <c r="G13" s="6"/>
      <c r="H13" s="6"/>
      <c r="I13" s="6"/>
      <c r="J13" s="6"/>
      <c r="K13" s="6"/>
      <c r="L13" s="6"/>
      <c r="M13" s="6"/>
      <c r="N13" s="6"/>
      <c r="O13" s="6"/>
      <c r="P13" s="7">
        <f>SUM(D13:O13)</f>
        <v>731.72848034600008</v>
      </c>
      <c r="S13" s="28"/>
    </row>
    <row r="14" spans="1:19" ht="39.950000000000003">
      <c r="B14" s="4" t="s">
        <v>68</v>
      </c>
      <c r="C14" s="5" t="s">
        <v>69</v>
      </c>
      <c r="D14" s="6">
        <v>94.925661579999996</v>
      </c>
      <c r="E14" s="6">
        <v>93.018160505777388</v>
      </c>
      <c r="F14" s="6">
        <v>83.256239456357079</v>
      </c>
      <c r="G14" s="6"/>
      <c r="H14" s="6"/>
      <c r="I14" s="6"/>
      <c r="J14" s="6"/>
      <c r="K14" s="6"/>
      <c r="L14" s="6"/>
      <c r="M14" s="6"/>
      <c r="N14" s="6"/>
      <c r="O14" s="6"/>
      <c r="P14" s="7">
        <f>SUM(D14:O14)</f>
        <v>271.20006154213445</v>
      </c>
      <c r="S14" s="28"/>
    </row>
    <row r="15" spans="1:19" ht="39.950000000000003">
      <c r="B15" s="4" t="s">
        <v>32</v>
      </c>
      <c r="C15" s="5" t="s">
        <v>70</v>
      </c>
      <c r="D15" s="6">
        <v>134.66934828500001</v>
      </c>
      <c r="E15" s="6">
        <v>125.674228532</v>
      </c>
      <c r="F15" s="6">
        <v>115.60423951600001</v>
      </c>
      <c r="G15" s="6"/>
      <c r="H15" s="6"/>
      <c r="I15" s="6"/>
      <c r="J15" s="6"/>
      <c r="K15" s="6"/>
      <c r="L15" s="6"/>
      <c r="M15" s="6"/>
      <c r="N15" s="6"/>
      <c r="O15" s="6"/>
      <c r="P15" s="7">
        <f>SUM(D15:O15)</f>
        <v>375.94781633299999</v>
      </c>
      <c r="S15" s="28"/>
    </row>
    <row r="16" spans="1:19" ht="17.25" customHeight="1">
      <c r="B16" s="8" t="s">
        <v>64</v>
      </c>
      <c r="C16" s="8"/>
      <c r="D16" s="9">
        <f>SUM(D12:D15)</f>
        <v>603.80473513749996</v>
      </c>
      <c r="E16" s="9">
        <f t="shared" ref="E16:O16" si="0">SUM(E12:E15)</f>
        <v>627.34625134227747</v>
      </c>
      <c r="F16" s="9">
        <f t="shared" si="0"/>
        <v>572.01337056235707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>SUM(K12:K15)</f>
        <v>0</v>
      </c>
      <c r="L16" s="9">
        <f>SUM(L12:L15)</f>
        <v>0</v>
      </c>
      <c r="M16" s="9">
        <f>SUM(M12:M15)</f>
        <v>0</v>
      </c>
      <c r="N16" s="10">
        <f t="shared" si="0"/>
        <v>0</v>
      </c>
      <c r="O16" s="10">
        <f t="shared" si="0"/>
        <v>0</v>
      </c>
      <c r="P16" s="9">
        <f>SUM(D16:O16)</f>
        <v>1803.1643570421345</v>
      </c>
    </row>
    <row r="17" spans="2:17" s="30" customFormat="1" ht="17.25" customHeight="1">
      <c r="B17" s="1" t="s">
        <v>265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29"/>
    </row>
    <row r="19" spans="2:17" ht="17.25" customHeight="1">
      <c r="B19" s="46" t="s">
        <v>240</v>
      </c>
      <c r="C19" s="24"/>
      <c r="L19" s="31"/>
    </row>
    <row r="21" spans="2:17" ht="17.25" customHeight="1">
      <c r="B21" s="3" t="s">
        <v>50</v>
      </c>
      <c r="C21" s="2" t="s">
        <v>51</v>
      </c>
      <c r="D21" s="2" t="s">
        <v>150</v>
      </c>
      <c r="E21" s="2" t="s">
        <v>151</v>
      </c>
      <c r="F21" s="2" t="s">
        <v>136</v>
      </c>
      <c r="G21" s="2" t="s">
        <v>87</v>
      </c>
      <c r="H21" s="2" t="s">
        <v>64</v>
      </c>
    </row>
    <row r="22" spans="2:17" ht="26.25" customHeight="1">
      <c r="B22" s="4" t="s">
        <v>6</v>
      </c>
      <c r="C22" s="5" t="s">
        <v>65</v>
      </c>
      <c r="D22" s="6">
        <f>SUM(D12:F12)</f>
        <v>424.28799882099992</v>
      </c>
      <c r="E22" s="6">
        <f>SUM(G12:I12)</f>
        <v>0</v>
      </c>
      <c r="F22" s="6">
        <f>SUM(J12:L12)</f>
        <v>0</v>
      </c>
      <c r="G22" s="6">
        <f>SUM(M12:O12)</f>
        <v>0</v>
      </c>
      <c r="H22" s="7">
        <f>SUM(D22:G22)</f>
        <v>424.28799882099992</v>
      </c>
      <c r="J22" s="31"/>
    </row>
    <row r="23" spans="2:17" ht="39.950000000000003">
      <c r="B23" s="4" t="s">
        <v>15</v>
      </c>
      <c r="C23" s="5" t="s">
        <v>260</v>
      </c>
      <c r="D23" s="6">
        <f>SUM(D13:F13)</f>
        <v>731.72848034600008</v>
      </c>
      <c r="E23" s="6">
        <f>SUM(G13:I13)</f>
        <v>0</v>
      </c>
      <c r="F23" s="6">
        <f t="shared" ref="F23:F25" si="1">SUM(J13:L13)</f>
        <v>0</v>
      </c>
      <c r="G23" s="6">
        <f>SUM(M13:O13)</f>
        <v>0</v>
      </c>
      <c r="H23" s="7">
        <f t="shared" ref="H23:H25" si="2">SUM(D23:G23)</f>
        <v>731.72848034600008</v>
      </c>
    </row>
    <row r="24" spans="2:17" ht="39.950000000000003">
      <c r="B24" s="4" t="s">
        <v>24</v>
      </c>
      <c r="C24" s="5" t="s">
        <v>69</v>
      </c>
      <c r="D24" s="6">
        <f>SUM(D14:F14)</f>
        <v>271.20006154213445</v>
      </c>
      <c r="E24" s="6">
        <f>SUM(G14:I14)</f>
        <v>0</v>
      </c>
      <c r="F24" s="6">
        <f t="shared" si="1"/>
        <v>0</v>
      </c>
      <c r="G24" s="6">
        <f>SUM(M14:O14)</f>
        <v>0</v>
      </c>
      <c r="H24" s="7">
        <f t="shared" si="2"/>
        <v>271.20006154213445</v>
      </c>
    </row>
    <row r="25" spans="2:17" ht="39.950000000000003">
      <c r="B25" s="4" t="s">
        <v>32</v>
      </c>
      <c r="C25" s="5" t="s">
        <v>70</v>
      </c>
      <c r="D25" s="6">
        <f>SUM(D15:F15)</f>
        <v>375.94781633299999</v>
      </c>
      <c r="E25" s="6">
        <f>SUM(G15:I15)</f>
        <v>0</v>
      </c>
      <c r="F25" s="6">
        <f t="shared" si="1"/>
        <v>0</v>
      </c>
      <c r="G25" s="6">
        <f>SUM(M15:O15)</f>
        <v>0</v>
      </c>
      <c r="H25" s="7">
        <f t="shared" si="2"/>
        <v>375.94781633299999</v>
      </c>
    </row>
    <row r="26" spans="2:17" ht="17.25" customHeight="1">
      <c r="B26" s="8" t="s">
        <v>64</v>
      </c>
      <c r="C26" s="8"/>
      <c r="D26" s="9">
        <f>SUM(D22:D25)</f>
        <v>1803.1643570421343</v>
      </c>
      <c r="E26" s="9">
        <f>SUM(E22:E25)</f>
        <v>0</v>
      </c>
      <c r="F26" s="9">
        <f>SUM(F22:F25)</f>
        <v>0</v>
      </c>
      <c r="G26" s="9">
        <f>SUM(G22:G25)</f>
        <v>0</v>
      </c>
      <c r="H26" s="9">
        <f>SUM(H22:H25)</f>
        <v>1803.1643570421343</v>
      </c>
    </row>
    <row r="27" spans="2:17" ht="17.25" customHeight="1">
      <c r="F27" s="31"/>
    </row>
    <row r="28" spans="2:17" ht="17.25" customHeight="1">
      <c r="B28" s="46" t="s">
        <v>266</v>
      </c>
      <c r="C28" s="24"/>
      <c r="E28" s="26"/>
      <c r="G28" s="37"/>
    </row>
    <row r="29" spans="2:17" ht="17.25" customHeight="1">
      <c r="E29" s="23"/>
    </row>
    <row r="30" spans="2:17" ht="60">
      <c r="B30" s="3" t="s">
        <v>50</v>
      </c>
      <c r="C30" s="2" t="s">
        <v>51</v>
      </c>
      <c r="D30" s="2" t="s">
        <v>95</v>
      </c>
      <c r="E30" s="2" t="s">
        <v>96</v>
      </c>
      <c r="F30" s="2" t="s">
        <v>97</v>
      </c>
      <c r="G30" s="2" t="s">
        <v>98</v>
      </c>
      <c r="H30" s="2" t="s">
        <v>99</v>
      </c>
      <c r="I30" s="2" t="s">
        <v>100</v>
      </c>
    </row>
    <row r="31" spans="2:17" ht="26.25" customHeight="1">
      <c r="B31" s="18" t="s">
        <v>6</v>
      </c>
      <c r="C31" s="5" t="s">
        <v>65</v>
      </c>
      <c r="D31" s="6">
        <v>3.351990239</v>
      </c>
      <c r="E31" s="6">
        <v>4.3233177071388713</v>
      </c>
      <c r="F31" s="6">
        <v>10.676668766000001</v>
      </c>
      <c r="G31" s="6">
        <v>0.18848173709999999</v>
      </c>
      <c r="H31" s="6">
        <v>3.09089488</v>
      </c>
      <c r="I31" s="6">
        <v>3.09089488</v>
      </c>
    </row>
    <row r="32" spans="2:17" ht="39.950000000000003">
      <c r="B32" s="4" t="s">
        <v>101</v>
      </c>
      <c r="C32" s="5" t="s">
        <v>262</v>
      </c>
      <c r="D32" s="6">
        <v>5.9225586640000003</v>
      </c>
      <c r="E32" s="6">
        <v>4.7062429400000001</v>
      </c>
      <c r="F32" s="6">
        <v>8.4807958459999995</v>
      </c>
      <c r="G32" s="6">
        <v>1.064564818</v>
      </c>
      <c r="H32" s="6">
        <v>1.9557199649999999</v>
      </c>
      <c r="I32" s="6">
        <v>2.1208287010000002</v>
      </c>
      <c r="J32" s="26"/>
    </row>
    <row r="33" spans="2:9" ht="26.25" customHeight="1">
      <c r="B33" s="4" t="s">
        <v>24</v>
      </c>
      <c r="C33" s="5" t="s">
        <v>208</v>
      </c>
      <c r="D33" s="6">
        <v>1.5593221690000001</v>
      </c>
      <c r="E33" s="6">
        <v>1.3175673530000001</v>
      </c>
      <c r="F33" s="6">
        <v>2.1098545240000002</v>
      </c>
      <c r="G33" s="6">
        <v>0.71092140199999998</v>
      </c>
      <c r="H33" s="6">
        <v>0.32649552580000002</v>
      </c>
      <c r="I33" s="6">
        <v>0.15672089519999999</v>
      </c>
    </row>
    <row r="34" spans="2:9" ht="39.950000000000003">
      <c r="B34" s="4" t="s">
        <v>32</v>
      </c>
      <c r="C34" s="5" t="s">
        <v>70</v>
      </c>
      <c r="D34" s="6">
        <v>4.5428612030000002</v>
      </c>
      <c r="E34" s="6">
        <v>4.8052733190000003</v>
      </c>
      <c r="F34" s="6">
        <v>9.5675902669999999</v>
      </c>
      <c r="G34" s="6">
        <v>0.79889571670000004</v>
      </c>
      <c r="H34" s="6">
        <v>2.3244933149999998</v>
      </c>
      <c r="I34" s="6">
        <v>2.3244933149999998</v>
      </c>
    </row>
    <row r="35" spans="2:9" ht="17.25" customHeight="1">
      <c r="B35" s="19"/>
      <c r="C35" s="8"/>
      <c r="D35" s="10"/>
      <c r="E35" s="10"/>
      <c r="F35" s="10"/>
      <c r="G35" s="10"/>
      <c r="H35" s="10"/>
      <c r="I35" s="10"/>
    </row>
    <row r="36" spans="2:9" ht="17.25" customHeight="1">
      <c r="B36" s="1" t="s">
        <v>263</v>
      </c>
      <c r="C36" s="11"/>
      <c r="D36" s="11"/>
      <c r="E36" s="11"/>
      <c r="F36" s="11"/>
      <c r="G36" s="11"/>
      <c r="H36" s="11"/>
      <c r="I36" s="11"/>
    </row>
    <row r="38" spans="2:9" ht="17.25" customHeight="1">
      <c r="D38" s="49"/>
      <c r="E38" s="49"/>
      <c r="F38" s="49"/>
      <c r="G38" s="49"/>
    </row>
    <row r="39" spans="2:9" ht="17.25" customHeight="1">
      <c r="D39" s="49"/>
      <c r="E39" s="49"/>
      <c r="F39" s="49"/>
      <c r="G39" s="49"/>
    </row>
    <row r="40" spans="2:9" ht="17.25" customHeight="1">
      <c r="D40" s="49"/>
      <c r="E40" s="49"/>
      <c r="F40" s="49"/>
      <c r="G40" s="49"/>
    </row>
    <row r="41" spans="2:9" ht="17.25" customHeight="1">
      <c r="D41" s="49"/>
      <c r="E41" s="49"/>
      <c r="F41" s="49"/>
      <c r="G41" s="49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D24:H26 D22:F22 G22:H22 D23:F23 G23:H23" formulaRange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16100-82B6-4EDC-9116-6C3CAABEEB8F}">
  <sheetPr>
    <tabColor theme="3"/>
  </sheetPr>
  <dimension ref="A1:S41"/>
  <sheetViews>
    <sheetView showGridLines="0" zoomScaleNormal="100" workbookViewId="0"/>
  </sheetViews>
  <sheetFormatPr defaultColWidth="9.140625" defaultRowHeight="17.25" customHeight="1"/>
  <cols>
    <col min="1" max="1" width="5" style="21" customWidth="1"/>
    <col min="2" max="2" width="21.5703125" style="21" customWidth="1"/>
    <col min="3" max="3" width="34" style="21" customWidth="1"/>
    <col min="4" max="16" width="13.85546875" style="21" customWidth="1"/>
    <col min="17" max="17" width="10.28515625" style="21" bestFit="1" customWidth="1"/>
    <col min="18" max="16384" width="9.140625" style="21"/>
  </cols>
  <sheetData>
    <row r="1" spans="1:19" ht="17.25" customHeight="1">
      <c r="A1" s="23"/>
    </row>
    <row r="7" spans="1:19" ht="17.25" customHeight="1">
      <c r="B7" s="47" t="s">
        <v>41</v>
      </c>
      <c r="C7" s="22"/>
    </row>
    <row r="8" spans="1:19" ht="17.25" customHeight="1">
      <c r="B8" s="48"/>
    </row>
    <row r="9" spans="1:19" ht="17.25" customHeight="1">
      <c r="B9" s="46" t="s">
        <v>267</v>
      </c>
      <c r="C9" s="24"/>
      <c r="N9" s="26"/>
    </row>
    <row r="10" spans="1:19" ht="17.25" customHeight="1">
      <c r="J10" s="23"/>
      <c r="N10" s="27"/>
    </row>
    <row r="11" spans="1:19" ht="17.25" customHeight="1">
      <c r="B11" s="3" t="s">
        <v>50</v>
      </c>
      <c r="C11" s="2" t="s">
        <v>51</v>
      </c>
      <c r="D11" s="2" t="s">
        <v>52</v>
      </c>
      <c r="E11" s="2" t="s">
        <v>53</v>
      </c>
      <c r="F11" s="2" t="s">
        <v>54</v>
      </c>
      <c r="G11" s="2" t="s">
        <v>55</v>
      </c>
      <c r="H11" s="2" t="s">
        <v>56</v>
      </c>
      <c r="I11" s="2" t="s">
        <v>57</v>
      </c>
      <c r="J11" s="2" t="s">
        <v>58</v>
      </c>
      <c r="K11" s="2" t="s">
        <v>59</v>
      </c>
      <c r="L11" s="2" t="s">
        <v>60</v>
      </c>
      <c r="M11" s="2" t="s">
        <v>61</v>
      </c>
      <c r="N11" s="2" t="s">
        <v>62</v>
      </c>
      <c r="O11" s="2" t="s">
        <v>112</v>
      </c>
      <c r="P11" s="2" t="s">
        <v>64</v>
      </c>
    </row>
    <row r="12" spans="1:19" ht="26.25" customHeight="1">
      <c r="B12" s="4" t="s">
        <v>6</v>
      </c>
      <c r="C12" s="5" t="s">
        <v>65</v>
      </c>
      <c r="D12" s="6">
        <v>183.72670915999998</v>
      </c>
      <c r="E12" s="6">
        <v>143.17211351399999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7">
        <f>SUM(D12:O12)</f>
        <v>326.89882267399997</v>
      </c>
      <c r="S12" s="28"/>
    </row>
    <row r="13" spans="1:19" ht="39.950000000000003">
      <c r="B13" s="4" t="s">
        <v>66</v>
      </c>
      <c r="C13" s="5" t="s">
        <v>260</v>
      </c>
      <c r="D13" s="6">
        <v>190.4830161125</v>
      </c>
      <c r="E13" s="6">
        <v>265.48174879050003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7">
        <f>SUM(D13:O13)</f>
        <v>455.96476490300006</v>
      </c>
      <c r="S13" s="28"/>
    </row>
    <row r="14" spans="1:19" ht="39.950000000000003">
      <c r="B14" s="4" t="s">
        <v>68</v>
      </c>
      <c r="C14" s="5" t="s">
        <v>69</v>
      </c>
      <c r="D14" s="6">
        <v>94.925661579999996</v>
      </c>
      <c r="E14" s="6">
        <v>93.018160505777388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7">
        <f>SUM(D14:O14)</f>
        <v>187.94382208577738</v>
      </c>
      <c r="S14" s="28"/>
    </row>
    <row r="15" spans="1:19" ht="39.950000000000003">
      <c r="B15" s="4" t="s">
        <v>32</v>
      </c>
      <c r="C15" s="5" t="s">
        <v>70</v>
      </c>
      <c r="D15" s="6">
        <v>134.66934828499998</v>
      </c>
      <c r="E15" s="6">
        <v>125.674228532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7">
        <f>SUM(D15:O15)</f>
        <v>260.34357681699998</v>
      </c>
      <c r="S15" s="28"/>
    </row>
    <row r="16" spans="1:19" ht="17.25" customHeight="1">
      <c r="B16" s="8" t="s">
        <v>64</v>
      </c>
      <c r="C16" s="8"/>
      <c r="D16" s="9">
        <f>SUM(D12:D15)</f>
        <v>603.80473513749996</v>
      </c>
      <c r="E16" s="9">
        <f t="shared" ref="E16:O16" si="0">SUM(E12:E15)</f>
        <v>627.34625134227747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>SUM(K12:K15)</f>
        <v>0</v>
      </c>
      <c r="L16" s="9">
        <f>SUM(L12:L15)</f>
        <v>0</v>
      </c>
      <c r="M16" s="9">
        <f>SUM(M12:M15)</f>
        <v>0</v>
      </c>
      <c r="N16" s="10">
        <f t="shared" si="0"/>
        <v>0</v>
      </c>
      <c r="O16" s="10">
        <f t="shared" si="0"/>
        <v>0</v>
      </c>
      <c r="P16" s="9">
        <f>SUM(D16:O16)</f>
        <v>1231.1509864797774</v>
      </c>
    </row>
    <row r="17" spans="2:17" s="30" customFormat="1" ht="17.25" customHeight="1">
      <c r="B17" s="1" t="s">
        <v>265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29"/>
    </row>
    <row r="19" spans="2:17" ht="17.25" customHeight="1">
      <c r="B19" s="46" t="s">
        <v>240</v>
      </c>
      <c r="C19" s="24"/>
      <c r="L19" s="31"/>
    </row>
    <row r="21" spans="2:17" ht="17.25" customHeight="1">
      <c r="B21" s="3" t="s">
        <v>50</v>
      </c>
      <c r="C21" s="2" t="s">
        <v>51</v>
      </c>
      <c r="D21" s="2" t="s">
        <v>218</v>
      </c>
      <c r="E21" s="2" t="s">
        <v>151</v>
      </c>
      <c r="F21" s="2" t="s">
        <v>136</v>
      </c>
      <c r="G21" s="2" t="s">
        <v>87</v>
      </c>
      <c r="H21" s="2" t="s">
        <v>64</v>
      </c>
    </row>
    <row r="22" spans="2:17" ht="26.25" customHeight="1">
      <c r="B22" s="4" t="s">
        <v>6</v>
      </c>
      <c r="C22" s="5" t="s">
        <v>65</v>
      </c>
      <c r="D22" s="6">
        <f>SUM(D12:F12)</f>
        <v>326.89882267399997</v>
      </c>
      <c r="E22" s="6">
        <f>SUM(G12:I12)</f>
        <v>0</v>
      </c>
      <c r="F22" s="6">
        <f>SUM(J12:L12)</f>
        <v>0</v>
      </c>
      <c r="G22" s="6">
        <f>SUM(M12:O12)</f>
        <v>0</v>
      </c>
      <c r="H22" s="7">
        <f>SUM(D22:G22)</f>
        <v>326.89882267399997</v>
      </c>
      <c r="J22" s="31"/>
    </row>
    <row r="23" spans="2:17" ht="39.950000000000003">
      <c r="B23" s="4" t="s">
        <v>15</v>
      </c>
      <c r="C23" s="5" t="s">
        <v>260</v>
      </c>
      <c r="D23" s="6">
        <f>SUM(D13:F13)</f>
        <v>455.96476490300006</v>
      </c>
      <c r="E23" s="6">
        <f>SUM(G13:I13)</f>
        <v>0</v>
      </c>
      <c r="F23" s="6">
        <f t="shared" ref="F23:F25" si="1">SUM(J13:L13)</f>
        <v>0</v>
      </c>
      <c r="G23" s="6">
        <f>SUM(M13:O13)</f>
        <v>0</v>
      </c>
      <c r="H23" s="7">
        <f t="shared" ref="H23:H25" si="2">SUM(D23:G23)</f>
        <v>455.96476490300006</v>
      </c>
    </row>
    <row r="24" spans="2:17" ht="39.950000000000003">
      <c r="B24" s="4" t="s">
        <v>24</v>
      </c>
      <c r="C24" s="5" t="s">
        <v>69</v>
      </c>
      <c r="D24" s="6">
        <f>SUM(D14:F14)</f>
        <v>187.94382208577738</v>
      </c>
      <c r="E24" s="6">
        <f>SUM(G14:I14)</f>
        <v>0</v>
      </c>
      <c r="F24" s="6">
        <f t="shared" si="1"/>
        <v>0</v>
      </c>
      <c r="G24" s="6">
        <f>SUM(M14:O14)</f>
        <v>0</v>
      </c>
      <c r="H24" s="7">
        <f t="shared" si="2"/>
        <v>187.94382208577738</v>
      </c>
    </row>
    <row r="25" spans="2:17" ht="39.950000000000003">
      <c r="B25" s="4" t="s">
        <v>32</v>
      </c>
      <c r="C25" s="5" t="s">
        <v>70</v>
      </c>
      <c r="D25" s="6">
        <f>SUM(D15:F15)</f>
        <v>260.34357681699998</v>
      </c>
      <c r="E25" s="6">
        <f>SUM(G15:I15)</f>
        <v>0</v>
      </c>
      <c r="F25" s="6">
        <f t="shared" si="1"/>
        <v>0</v>
      </c>
      <c r="G25" s="6">
        <f>SUM(M15:O15)</f>
        <v>0</v>
      </c>
      <c r="H25" s="7">
        <f t="shared" si="2"/>
        <v>260.34357681699998</v>
      </c>
    </row>
    <row r="26" spans="2:17" ht="17.25" customHeight="1">
      <c r="B26" s="8" t="s">
        <v>64</v>
      </c>
      <c r="C26" s="8"/>
      <c r="D26" s="9">
        <f>SUM(D22:D25)</f>
        <v>1231.1509864797774</v>
      </c>
      <c r="E26" s="9">
        <f>SUM(E22:E25)</f>
        <v>0</v>
      </c>
      <c r="F26" s="9">
        <f>SUM(F22:F25)</f>
        <v>0</v>
      </c>
      <c r="G26" s="9">
        <f>SUM(G22:G25)</f>
        <v>0</v>
      </c>
      <c r="H26" s="9">
        <f>SUM(H22:H25)</f>
        <v>1231.1509864797774</v>
      </c>
    </row>
    <row r="27" spans="2:17" ht="17.25" customHeight="1">
      <c r="F27" s="31"/>
    </row>
    <row r="28" spans="2:17" ht="17.25" customHeight="1">
      <c r="B28" s="46" t="s">
        <v>268</v>
      </c>
      <c r="C28" s="24"/>
      <c r="E28" s="26"/>
      <c r="G28" s="37"/>
    </row>
    <row r="29" spans="2:17" ht="17.25" customHeight="1">
      <c r="E29" s="23"/>
    </row>
    <row r="30" spans="2:17" ht="60">
      <c r="B30" s="3" t="s">
        <v>50</v>
      </c>
      <c r="C30" s="2" t="s">
        <v>51</v>
      </c>
      <c r="D30" s="2" t="s">
        <v>95</v>
      </c>
      <c r="E30" s="2" t="s">
        <v>96</v>
      </c>
      <c r="F30" s="2" t="s">
        <v>97</v>
      </c>
      <c r="G30" s="2" t="s">
        <v>98</v>
      </c>
      <c r="H30" s="2" t="s">
        <v>99</v>
      </c>
      <c r="I30" s="2" t="s">
        <v>100</v>
      </c>
    </row>
    <row r="31" spans="2:17" ht="26.25" customHeight="1">
      <c r="B31" s="18" t="s">
        <v>6</v>
      </c>
      <c r="C31" s="5" t="s">
        <v>65</v>
      </c>
      <c r="D31" s="6">
        <v>5.5893579530000004</v>
      </c>
      <c r="E31" s="6">
        <v>5.5086374984286781</v>
      </c>
      <c r="F31" s="6">
        <v>11.174647674999999</v>
      </c>
      <c r="G31" s="6">
        <v>8.7184945489999999E-2</v>
      </c>
      <c r="H31" s="6">
        <v>2.7769238180000002</v>
      </c>
      <c r="I31" s="6">
        <v>2.7769238180000002</v>
      </c>
    </row>
    <row r="32" spans="2:17" ht="39.950000000000003">
      <c r="B32" s="4" t="s">
        <v>101</v>
      </c>
      <c r="C32" s="5" t="s">
        <v>262</v>
      </c>
      <c r="D32" s="6">
        <v>6.4643930269999998</v>
      </c>
      <c r="E32" s="6">
        <v>5.2098549619999996</v>
      </c>
      <c r="F32" s="6">
        <v>9.607577568</v>
      </c>
      <c r="G32" s="6">
        <v>2.1218760300000001</v>
      </c>
      <c r="H32" s="6">
        <v>1.559902693</v>
      </c>
      <c r="I32" s="6">
        <v>1.800973095</v>
      </c>
      <c r="J32" s="26"/>
    </row>
    <row r="33" spans="2:9" ht="26.25" customHeight="1">
      <c r="B33" s="4" t="s">
        <v>24</v>
      </c>
      <c r="C33" s="5" t="s">
        <v>208</v>
      </c>
      <c r="D33" s="6">
        <v>1.771453071</v>
      </c>
      <c r="E33" s="6">
        <v>1.5236553939999999</v>
      </c>
      <c r="F33" s="6">
        <v>3.4092975430000001</v>
      </c>
      <c r="G33" s="6">
        <v>0.93818473099999999</v>
      </c>
      <c r="H33" s="6">
        <v>0.45726251839999998</v>
      </c>
      <c r="I33" s="6">
        <v>0.14836629800000001</v>
      </c>
    </row>
    <row r="34" spans="2:9" ht="39.950000000000003">
      <c r="B34" s="4" t="s">
        <v>32</v>
      </c>
      <c r="C34" s="5" t="s">
        <v>70</v>
      </c>
      <c r="D34" s="6">
        <v>5.0895555699999999</v>
      </c>
      <c r="E34" s="6">
        <v>4.9964218049999998</v>
      </c>
      <c r="F34" s="6">
        <v>12.191565533</v>
      </c>
      <c r="G34" s="6">
        <v>1.0581706399999999</v>
      </c>
      <c r="H34" s="6">
        <v>2.9479038960000001</v>
      </c>
      <c r="I34" s="6">
        <v>2.9479038960000001</v>
      </c>
    </row>
    <row r="35" spans="2:9" ht="17.25" customHeight="1">
      <c r="B35" s="19"/>
      <c r="C35" s="8"/>
      <c r="D35" s="10"/>
      <c r="E35" s="10"/>
      <c r="F35" s="10"/>
      <c r="G35" s="10"/>
      <c r="H35" s="10"/>
      <c r="I35" s="10"/>
    </row>
    <row r="36" spans="2:9" ht="17.25" customHeight="1">
      <c r="B36" s="1" t="s">
        <v>263</v>
      </c>
      <c r="C36" s="11"/>
      <c r="D36" s="11"/>
      <c r="E36" s="11"/>
      <c r="F36" s="11"/>
      <c r="G36" s="11"/>
      <c r="H36" s="11"/>
      <c r="I36" s="11"/>
    </row>
    <row r="38" spans="2:9" ht="17.25" customHeight="1">
      <c r="D38" s="49"/>
      <c r="E38" s="49"/>
      <c r="F38" s="49"/>
      <c r="G38" s="49"/>
    </row>
    <row r="39" spans="2:9" ht="17.25" customHeight="1">
      <c r="D39" s="49"/>
      <c r="E39" s="49"/>
      <c r="F39" s="49"/>
      <c r="G39" s="49"/>
    </row>
    <row r="40" spans="2:9" ht="17.25" customHeight="1">
      <c r="D40" s="49"/>
      <c r="E40" s="49"/>
      <c r="F40" s="49"/>
      <c r="G40" s="49"/>
    </row>
    <row r="41" spans="2:9" ht="17.25" customHeight="1">
      <c r="D41" s="49"/>
      <c r="E41" s="49"/>
      <c r="F41" s="49"/>
      <c r="G41" s="4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C4786-82D9-4C94-8AD9-33719E4B0CEB}">
  <sheetPr>
    <tabColor theme="3"/>
  </sheetPr>
  <dimension ref="A1:S41"/>
  <sheetViews>
    <sheetView showGridLines="0" zoomScaleNormal="100" workbookViewId="0"/>
  </sheetViews>
  <sheetFormatPr defaultColWidth="9.140625" defaultRowHeight="17.25" customHeight="1"/>
  <cols>
    <col min="1" max="1" width="5" style="21" customWidth="1"/>
    <col min="2" max="2" width="21.5703125" style="21" customWidth="1"/>
    <col min="3" max="3" width="34" style="21" customWidth="1"/>
    <col min="4" max="16" width="13.85546875" style="21" customWidth="1"/>
    <col min="17" max="17" width="10.28515625" style="21" bestFit="1" customWidth="1"/>
    <col min="18" max="16384" width="9.140625" style="21"/>
  </cols>
  <sheetData>
    <row r="1" spans="1:19" ht="17.25" customHeight="1">
      <c r="A1" s="23"/>
    </row>
    <row r="7" spans="1:19" ht="17.25" customHeight="1">
      <c r="B7" s="47" t="s">
        <v>41</v>
      </c>
      <c r="C7" s="22"/>
    </row>
    <row r="8" spans="1:19" ht="17.25" customHeight="1">
      <c r="B8" s="48"/>
    </row>
    <row r="9" spans="1:19" ht="17.25" customHeight="1">
      <c r="B9" s="46" t="s">
        <v>269</v>
      </c>
      <c r="C9" s="24"/>
      <c r="N9" s="26"/>
    </row>
    <row r="10" spans="1:19" ht="17.25" customHeight="1">
      <c r="J10" s="23"/>
      <c r="N10" s="27"/>
    </row>
    <row r="11" spans="1:19" ht="17.25" customHeight="1">
      <c r="B11" s="3" t="s">
        <v>50</v>
      </c>
      <c r="C11" s="2" t="s">
        <v>51</v>
      </c>
      <c r="D11" s="2" t="s">
        <v>52</v>
      </c>
      <c r="E11" s="2" t="s">
        <v>53</v>
      </c>
      <c r="F11" s="2" t="s">
        <v>54</v>
      </c>
      <c r="G11" s="2" t="s">
        <v>55</v>
      </c>
      <c r="H11" s="2" t="s">
        <v>56</v>
      </c>
      <c r="I11" s="2" t="s">
        <v>57</v>
      </c>
      <c r="J11" s="2" t="s">
        <v>58</v>
      </c>
      <c r="K11" s="2" t="s">
        <v>59</v>
      </c>
      <c r="L11" s="2" t="s">
        <v>60</v>
      </c>
      <c r="M11" s="2" t="s">
        <v>61</v>
      </c>
      <c r="N11" s="2" t="s">
        <v>62</v>
      </c>
      <c r="O11" s="2" t="s">
        <v>112</v>
      </c>
      <c r="P11" s="2" t="s">
        <v>64</v>
      </c>
    </row>
    <row r="12" spans="1:19" ht="26.25" customHeight="1">
      <c r="B12" s="4" t="s">
        <v>6</v>
      </c>
      <c r="C12" s="5" t="s">
        <v>65</v>
      </c>
      <c r="D12" s="6">
        <v>183.72670915999996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7">
        <f>SUM(D12:O12)</f>
        <v>183.72670915999996</v>
      </c>
      <c r="S12" s="28"/>
    </row>
    <row r="13" spans="1:19" ht="39.950000000000003">
      <c r="B13" s="4" t="s">
        <v>66</v>
      </c>
      <c r="C13" s="5" t="s">
        <v>260</v>
      </c>
      <c r="D13" s="6">
        <v>190.4830161125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>
        <f>SUM(D13:O13)</f>
        <v>190.4830161125</v>
      </c>
      <c r="S13" s="28"/>
    </row>
    <row r="14" spans="1:19" ht="39.950000000000003">
      <c r="B14" s="4" t="s">
        <v>68</v>
      </c>
      <c r="C14" s="5" t="s">
        <v>69</v>
      </c>
      <c r="D14" s="6">
        <v>94.925661579999996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7">
        <f>SUM(D14:O14)</f>
        <v>94.925661579999996</v>
      </c>
      <c r="S14" s="28"/>
    </row>
    <row r="15" spans="1:19" ht="39.950000000000003">
      <c r="B15" s="4" t="s">
        <v>32</v>
      </c>
      <c r="C15" s="5" t="s">
        <v>70</v>
      </c>
      <c r="D15" s="6">
        <v>134.66934828500001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7">
        <f>SUM(D15:O15)</f>
        <v>134.66934828500001</v>
      </c>
      <c r="S15" s="28"/>
    </row>
    <row r="16" spans="1:19" ht="17.25" customHeight="1">
      <c r="B16" s="8" t="s">
        <v>64</v>
      </c>
      <c r="C16" s="8"/>
      <c r="D16" s="9">
        <f t="shared" ref="D16:O16" si="0">SUM(D12:D15)</f>
        <v>603.80473513749996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>SUM(K12:K15)</f>
        <v>0</v>
      </c>
      <c r="L16" s="9">
        <f>SUM(L12:L15)</f>
        <v>0</v>
      </c>
      <c r="M16" s="9">
        <f>SUM(M12:M15)</f>
        <v>0</v>
      </c>
      <c r="N16" s="10">
        <f t="shared" si="0"/>
        <v>0</v>
      </c>
      <c r="O16" s="10">
        <f t="shared" si="0"/>
        <v>0</v>
      </c>
      <c r="P16" s="9">
        <f>SUM(D16:O16)</f>
        <v>603.80473513749996</v>
      </c>
    </row>
    <row r="17" spans="2:17" s="30" customFormat="1" ht="17.25" customHeight="1">
      <c r="B17" s="1" t="s">
        <v>265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29"/>
    </row>
    <row r="19" spans="2:17" ht="17.25" customHeight="1">
      <c r="B19" s="46" t="s">
        <v>240</v>
      </c>
      <c r="C19" s="24"/>
      <c r="L19" s="31"/>
    </row>
    <row r="21" spans="2:17" ht="17.25" customHeight="1">
      <c r="B21" s="3" t="s">
        <v>50</v>
      </c>
      <c r="C21" s="2" t="s">
        <v>51</v>
      </c>
      <c r="D21" s="2" t="s">
        <v>52</v>
      </c>
      <c r="E21" s="2" t="s">
        <v>151</v>
      </c>
      <c r="F21" s="2" t="s">
        <v>136</v>
      </c>
      <c r="G21" s="2" t="s">
        <v>87</v>
      </c>
      <c r="H21" s="2" t="s">
        <v>64</v>
      </c>
    </row>
    <row r="22" spans="2:17" ht="26.25" customHeight="1">
      <c r="B22" s="4" t="s">
        <v>6</v>
      </c>
      <c r="C22" s="5" t="s">
        <v>65</v>
      </c>
      <c r="D22" s="6">
        <f>SUM(D12:F12)</f>
        <v>183.72670915999996</v>
      </c>
      <c r="E22" s="6">
        <f>SUM(G12:I12)</f>
        <v>0</v>
      </c>
      <c r="F22" s="6">
        <f>SUM(J12:L12)</f>
        <v>0</v>
      </c>
      <c r="G22" s="6">
        <f>SUM(M12:O12)</f>
        <v>0</v>
      </c>
      <c r="H22" s="7">
        <f>SUM(D22:G22)</f>
        <v>183.72670915999996</v>
      </c>
      <c r="J22" s="31"/>
    </row>
    <row r="23" spans="2:17" ht="39.950000000000003">
      <c r="B23" s="4" t="s">
        <v>15</v>
      </c>
      <c r="C23" s="5" t="s">
        <v>260</v>
      </c>
      <c r="D23" s="6">
        <f>SUM(D13:F13)</f>
        <v>190.4830161125</v>
      </c>
      <c r="E23" s="6">
        <f>SUM(G13:I13)</f>
        <v>0</v>
      </c>
      <c r="F23" s="6">
        <f t="shared" ref="F23:F25" si="1">SUM(J13:L13)</f>
        <v>0</v>
      </c>
      <c r="G23" s="6">
        <f>SUM(M13:O13)</f>
        <v>0</v>
      </c>
      <c r="H23" s="7">
        <f t="shared" ref="H23:H25" si="2">SUM(D23:G23)</f>
        <v>190.4830161125</v>
      </c>
    </row>
    <row r="24" spans="2:17" ht="39.950000000000003">
      <c r="B24" s="4" t="s">
        <v>24</v>
      </c>
      <c r="C24" s="5" t="s">
        <v>69</v>
      </c>
      <c r="D24" s="6">
        <f>SUM(D14:F14)</f>
        <v>94.925661579999996</v>
      </c>
      <c r="E24" s="6">
        <f>SUM(G14:I14)</f>
        <v>0</v>
      </c>
      <c r="F24" s="6">
        <f t="shared" si="1"/>
        <v>0</v>
      </c>
      <c r="G24" s="6">
        <f>SUM(M14:O14)</f>
        <v>0</v>
      </c>
      <c r="H24" s="7">
        <f t="shared" si="2"/>
        <v>94.925661579999996</v>
      </c>
    </row>
    <row r="25" spans="2:17" ht="39.950000000000003">
      <c r="B25" s="4" t="s">
        <v>32</v>
      </c>
      <c r="C25" s="5" t="s">
        <v>70</v>
      </c>
      <c r="D25" s="6">
        <f>SUM(D15:F15)</f>
        <v>134.66934828500001</v>
      </c>
      <c r="E25" s="6">
        <f>SUM(G15:I15)</f>
        <v>0</v>
      </c>
      <c r="F25" s="6">
        <f t="shared" si="1"/>
        <v>0</v>
      </c>
      <c r="G25" s="6">
        <f>SUM(M15:O15)</f>
        <v>0</v>
      </c>
      <c r="H25" s="7">
        <f t="shared" si="2"/>
        <v>134.66934828500001</v>
      </c>
    </row>
    <row r="26" spans="2:17" ht="17.25" customHeight="1">
      <c r="B26" s="8" t="s">
        <v>64</v>
      </c>
      <c r="C26" s="8"/>
      <c r="D26" s="9">
        <f>SUM(D22:D25)</f>
        <v>603.80473513749996</v>
      </c>
      <c r="E26" s="9">
        <f>SUM(E22:E25)</f>
        <v>0</v>
      </c>
      <c r="F26" s="9">
        <f>SUM(F22:F25)</f>
        <v>0</v>
      </c>
      <c r="G26" s="9">
        <f>SUM(G22:G25)</f>
        <v>0</v>
      </c>
      <c r="H26" s="9">
        <f>SUM(H22:H25)</f>
        <v>603.80473513749996</v>
      </c>
    </row>
    <row r="27" spans="2:17" ht="17.25" customHeight="1">
      <c r="F27" s="31"/>
    </row>
    <row r="28" spans="2:17" ht="17.25" customHeight="1">
      <c r="B28" s="46" t="s">
        <v>270</v>
      </c>
      <c r="C28" s="24"/>
      <c r="E28" s="26"/>
      <c r="G28" s="37"/>
    </row>
    <row r="29" spans="2:17" ht="17.25" customHeight="1">
      <c r="E29" s="23"/>
    </row>
    <row r="30" spans="2:17" ht="60">
      <c r="B30" s="3" t="s">
        <v>50</v>
      </c>
      <c r="C30" s="2" t="s">
        <v>51</v>
      </c>
      <c r="D30" s="2" t="s">
        <v>95</v>
      </c>
      <c r="E30" s="2" t="s">
        <v>96</v>
      </c>
      <c r="F30" s="2" t="s">
        <v>97</v>
      </c>
      <c r="G30" s="2" t="s">
        <v>98</v>
      </c>
      <c r="H30" s="2" t="s">
        <v>99</v>
      </c>
      <c r="I30" s="2" t="s">
        <v>100</v>
      </c>
    </row>
    <row r="31" spans="2:17" ht="26.25" customHeight="1">
      <c r="B31" s="18" t="s">
        <v>6</v>
      </c>
      <c r="C31" s="5" t="s">
        <v>65</v>
      </c>
      <c r="D31" s="6">
        <v>6.6265272757687343</v>
      </c>
      <c r="E31" s="6">
        <v>6.8678384873194069</v>
      </c>
      <c r="F31" s="6">
        <v>10.045920574650053</v>
      </c>
      <c r="G31" s="6">
        <v>3.4761327288723676</v>
      </c>
      <c r="H31" s="6">
        <v>3.125776385121251</v>
      </c>
      <c r="I31" s="6">
        <v>2.9597481594918467</v>
      </c>
    </row>
    <row r="32" spans="2:17" ht="39.950000000000003">
      <c r="B32" s="4" t="s">
        <v>15</v>
      </c>
      <c r="C32" s="5" t="s">
        <v>262</v>
      </c>
      <c r="D32" s="6">
        <v>4.5945894356208248</v>
      </c>
      <c r="E32" s="6">
        <v>4.7164341428347365</v>
      </c>
      <c r="F32" s="6">
        <v>7.1210728959887595</v>
      </c>
      <c r="G32" s="6">
        <v>2.5234733185637408</v>
      </c>
      <c r="H32" s="6">
        <v>2.1586034975061201</v>
      </c>
      <c r="I32" s="6">
        <v>2.0954698015231767</v>
      </c>
      <c r="J32" s="26"/>
    </row>
    <row r="33" spans="2:9" ht="26.25" customHeight="1">
      <c r="B33" s="4" t="s">
        <v>24</v>
      </c>
      <c r="C33" s="5" t="s">
        <v>208</v>
      </c>
      <c r="D33" s="6">
        <v>1.3925598389490215</v>
      </c>
      <c r="E33" s="6">
        <v>1.4750760017010751</v>
      </c>
      <c r="F33" s="6">
        <v>1.9448073914962187</v>
      </c>
      <c r="G33" s="6">
        <v>0.86824897641758048</v>
      </c>
      <c r="H33" s="6">
        <v>0.49678423857752702</v>
      </c>
      <c r="I33" s="6">
        <v>0.45235761763652854</v>
      </c>
    </row>
    <row r="34" spans="2:9" ht="39.950000000000003">
      <c r="B34" s="4" t="s">
        <v>32</v>
      </c>
      <c r="C34" s="5" t="s">
        <v>70</v>
      </c>
      <c r="D34" s="6">
        <v>4.370374032962153</v>
      </c>
      <c r="E34" s="6">
        <v>5.5251203275839451</v>
      </c>
      <c r="F34" s="6">
        <v>6.8730656521981972</v>
      </c>
      <c r="G34" s="6">
        <v>4.5253728906725144</v>
      </c>
      <c r="H34" s="6">
        <v>2.6098066485484583</v>
      </c>
      <c r="I34" s="6">
        <v>2.3553712672860523</v>
      </c>
    </row>
    <row r="35" spans="2:9" ht="17.25" customHeight="1">
      <c r="B35" s="19"/>
      <c r="C35" s="8"/>
      <c r="D35" s="10"/>
      <c r="E35" s="10"/>
      <c r="F35" s="10"/>
      <c r="G35" s="10"/>
      <c r="H35" s="10"/>
      <c r="I35" s="10"/>
    </row>
    <row r="36" spans="2:9" ht="17.25" customHeight="1">
      <c r="B36" s="1" t="s">
        <v>271</v>
      </c>
      <c r="C36" s="11"/>
      <c r="D36" s="11"/>
      <c r="E36" s="11"/>
      <c r="F36" s="11"/>
      <c r="G36" s="11"/>
      <c r="H36" s="11"/>
      <c r="I36" s="11"/>
    </row>
    <row r="38" spans="2:9" ht="17.25" customHeight="1">
      <c r="D38" s="49"/>
      <c r="E38" s="49"/>
      <c r="F38" s="49"/>
      <c r="G38" s="49"/>
    </row>
    <row r="39" spans="2:9" ht="17.25" customHeight="1">
      <c r="D39" s="49"/>
      <c r="E39" s="49"/>
      <c r="F39" s="49"/>
      <c r="G39" s="49"/>
    </row>
    <row r="40" spans="2:9" ht="17.25" customHeight="1">
      <c r="D40" s="49"/>
      <c r="E40" s="49"/>
      <c r="F40" s="49"/>
      <c r="G40" s="49"/>
    </row>
    <row r="41" spans="2:9" ht="17.25" customHeight="1">
      <c r="D41" s="49"/>
      <c r="E41" s="49"/>
      <c r="F41" s="49"/>
      <c r="G41" s="4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0CF72-4FCC-46C7-A237-135FF4CC0A09}">
  <sheetPr>
    <tabColor theme="4"/>
  </sheetPr>
  <dimension ref="A1"/>
  <sheetViews>
    <sheetView showGridLines="0" topLeftCell="XFD1" workbookViewId="0"/>
  </sheetViews>
  <sheetFormatPr defaultColWidth="0" defaultRowHeight="14.45"/>
  <cols>
    <col min="1" max="16384" width="8.7109375" hidden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80255-68C5-4B2D-9F85-54DF67C446E3}">
  <dimension ref="A7:S90"/>
  <sheetViews>
    <sheetView showGridLines="0" tabSelected="1" topLeftCell="A36" zoomScaleNormal="100" zoomScaleSheetLayoutView="90" workbookViewId="0">
      <selection activeCell="K47" sqref="K47"/>
    </sheetView>
  </sheetViews>
  <sheetFormatPr defaultColWidth="9.140625" defaultRowHeight="17.25" customHeight="1"/>
  <cols>
    <col min="1" max="1" width="5" style="21" customWidth="1"/>
    <col min="2" max="2" width="24.42578125" style="21" customWidth="1"/>
    <col min="3" max="3" width="34" style="21" customWidth="1"/>
    <col min="4" max="16" width="13.85546875" style="21" customWidth="1"/>
    <col min="17" max="17" width="10.28515625" style="21" bestFit="1" customWidth="1"/>
    <col min="18" max="16384" width="9.140625" style="21"/>
  </cols>
  <sheetData>
    <row r="7" spans="2:3" ht="17.25" customHeight="1">
      <c r="B7" s="47" t="s">
        <v>41</v>
      </c>
      <c r="C7" s="22"/>
    </row>
    <row r="8" spans="2:3" ht="17.25" customHeight="1">
      <c r="B8" s="23"/>
    </row>
    <row r="9" spans="2:3" ht="17.25" customHeight="1">
      <c r="B9" s="46" t="s">
        <v>42</v>
      </c>
      <c r="C9" s="24"/>
    </row>
    <row r="10" spans="2:3" ht="17.25" customHeight="1">
      <c r="B10" s="56" t="s">
        <v>43</v>
      </c>
      <c r="C10" s="24"/>
    </row>
    <row r="11" spans="2:3" ht="17.25" customHeight="1">
      <c r="B11" s="57" t="s">
        <v>44</v>
      </c>
      <c r="C11" s="24"/>
    </row>
    <row r="12" spans="2:3" ht="17.25" customHeight="1">
      <c r="B12" s="57" t="s">
        <v>45</v>
      </c>
      <c r="C12" s="24"/>
    </row>
    <row r="13" spans="2:3" ht="17.25" customHeight="1">
      <c r="B13" s="57" t="s">
        <v>46</v>
      </c>
      <c r="C13" s="24"/>
    </row>
    <row r="14" spans="2:3" ht="17.25" customHeight="1">
      <c r="B14" s="56" t="s">
        <v>47</v>
      </c>
      <c r="C14" s="24"/>
    </row>
    <row r="15" spans="2:3" ht="17.25" customHeight="1">
      <c r="B15" s="50" t="s">
        <v>48</v>
      </c>
      <c r="C15" s="24"/>
    </row>
    <row r="16" spans="2:3" ht="17.25" customHeight="1">
      <c r="B16" s="25"/>
      <c r="C16" s="24"/>
    </row>
    <row r="17" spans="2:19" ht="17.25" customHeight="1">
      <c r="B17" s="46" t="s">
        <v>49</v>
      </c>
      <c r="C17" s="24"/>
      <c r="N17" s="26"/>
    </row>
    <row r="18" spans="2:19" ht="17.25" customHeight="1">
      <c r="J18" s="23"/>
      <c r="N18" s="27"/>
    </row>
    <row r="19" spans="2:19" ht="17.25" customHeight="1">
      <c r="B19" s="3" t="s">
        <v>50</v>
      </c>
      <c r="C19" s="2" t="s">
        <v>51</v>
      </c>
      <c r="D19" s="2" t="s">
        <v>52</v>
      </c>
      <c r="E19" s="2" t="s">
        <v>53</v>
      </c>
      <c r="F19" s="2" t="s">
        <v>54</v>
      </c>
      <c r="G19" s="2" t="s">
        <v>55</v>
      </c>
      <c r="H19" s="2" t="s">
        <v>56</v>
      </c>
      <c r="I19" s="2" t="s">
        <v>57</v>
      </c>
      <c r="J19" s="2" t="s">
        <v>58</v>
      </c>
      <c r="K19" s="2" t="s">
        <v>59</v>
      </c>
      <c r="L19" s="2" t="s">
        <v>60</v>
      </c>
      <c r="M19" s="2" t="s">
        <v>61</v>
      </c>
      <c r="N19" s="2" t="s">
        <v>62</v>
      </c>
      <c r="O19" s="2" t="s">
        <v>63</v>
      </c>
      <c r="P19" s="2" t="s">
        <v>64</v>
      </c>
    </row>
    <row r="20" spans="2:19" ht="20.100000000000001">
      <c r="B20" s="4" t="s">
        <v>6</v>
      </c>
      <c r="C20" s="5" t="s">
        <v>65</v>
      </c>
      <c r="D20" s="6">
        <v>229.32729870999998</v>
      </c>
      <c r="E20" s="6">
        <v>140.37746283300004</v>
      </c>
      <c r="F20" s="6">
        <v>76.134617429999992</v>
      </c>
      <c r="G20" s="6">
        <v>57.024225210000004</v>
      </c>
      <c r="H20" s="6">
        <v>93.546439140226028</v>
      </c>
      <c r="I20" s="6">
        <v>112.64996492</v>
      </c>
      <c r="J20" s="6">
        <v>167.91960496800101</v>
      </c>
      <c r="K20" s="6">
        <v>261.02642484954902</v>
      </c>
      <c r="L20" s="6">
        <v>341.45065946252004</v>
      </c>
      <c r="M20" s="6">
        <v>327.33773196434601</v>
      </c>
      <c r="N20" s="6">
        <v>312.10393730489301</v>
      </c>
      <c r="O20" s="6">
        <v>286.17138281339203</v>
      </c>
      <c r="P20" s="7">
        <f t="shared" ref="P20:P23" si="0">SUM(D20:O20)</f>
        <v>2405.069749605927</v>
      </c>
      <c r="S20" s="28"/>
    </row>
    <row r="21" spans="2:19" ht="39.950000000000003">
      <c r="B21" s="4" t="s">
        <v>66</v>
      </c>
      <c r="C21" s="5" t="s">
        <v>67</v>
      </c>
      <c r="D21" s="6">
        <v>126.40450453500002</v>
      </c>
      <c r="E21" s="6">
        <v>255.80240498350003</v>
      </c>
      <c r="F21" s="6">
        <v>270.01647460300006</v>
      </c>
      <c r="G21" s="6">
        <v>342.40554722200011</v>
      </c>
      <c r="H21" s="6">
        <v>470.74449432545293</v>
      </c>
      <c r="I21" s="6">
        <v>470.08328823500005</v>
      </c>
      <c r="J21" s="6">
        <v>558.50072225529186</v>
      </c>
      <c r="K21" s="6">
        <v>497.7404750391151</v>
      </c>
      <c r="L21" s="6">
        <v>488.22319880409509</v>
      </c>
      <c r="M21" s="6">
        <v>436.8831099957211</v>
      </c>
      <c r="N21" s="6">
        <v>365.89328064466389</v>
      </c>
      <c r="O21" s="6">
        <v>367.96451560338085</v>
      </c>
      <c r="P21" s="7">
        <f t="shared" si="0"/>
        <v>4650.6620162462214</v>
      </c>
      <c r="S21" s="28"/>
    </row>
    <row r="22" spans="2:19" ht="39.950000000000003">
      <c r="B22" s="4" t="s">
        <v>68</v>
      </c>
      <c r="C22" s="5" t="s">
        <v>69</v>
      </c>
      <c r="D22" s="6">
        <v>80.926562642000007</v>
      </c>
      <c r="E22" s="6">
        <v>78.932841991499998</v>
      </c>
      <c r="F22" s="6">
        <v>83.835327433000003</v>
      </c>
      <c r="G22" s="6">
        <v>38.439308048999997</v>
      </c>
      <c r="H22" s="6">
        <v>25.988871957000001</v>
      </c>
      <c r="I22" s="6">
        <v>22.616256534000001</v>
      </c>
      <c r="J22" s="6">
        <v>19.886599681</v>
      </c>
      <c r="K22" s="6">
        <v>21.891909699000003</v>
      </c>
      <c r="L22" s="6">
        <v>22.333301645999999</v>
      </c>
      <c r="M22" s="6">
        <v>28.629838868999997</v>
      </c>
      <c r="N22" s="6">
        <v>45.89995706700001</v>
      </c>
      <c r="O22" s="6">
        <v>52.217617446000006</v>
      </c>
      <c r="P22" s="7">
        <f t="shared" si="0"/>
        <v>521.59839301450006</v>
      </c>
      <c r="S22" s="28"/>
    </row>
    <row r="23" spans="2:19" ht="39.950000000000003">
      <c r="B23" s="4" t="s">
        <v>32</v>
      </c>
      <c r="C23" s="5" t="s">
        <v>70</v>
      </c>
      <c r="D23" s="6">
        <v>150.66072438399999</v>
      </c>
      <c r="E23" s="6">
        <v>131.981460688</v>
      </c>
      <c r="F23" s="6">
        <v>105.61067522499998</v>
      </c>
      <c r="G23" s="6">
        <v>167.70195685599998</v>
      </c>
      <c r="H23" s="6">
        <v>145.68284901640504</v>
      </c>
      <c r="I23" s="6">
        <v>147.95089306700001</v>
      </c>
      <c r="J23" s="6">
        <v>105.82797447568099</v>
      </c>
      <c r="K23" s="6">
        <v>210.21236203714301</v>
      </c>
      <c r="L23" s="6">
        <v>153.27612157205505</v>
      </c>
      <c r="M23" s="6">
        <v>152.53156117716802</v>
      </c>
      <c r="N23" s="6">
        <v>170.39687804385301</v>
      </c>
      <c r="O23" s="6">
        <v>173.52264109494897</v>
      </c>
      <c r="P23" s="7">
        <f t="shared" si="0"/>
        <v>1815.3560976372542</v>
      </c>
      <c r="S23" s="28"/>
    </row>
    <row r="24" spans="2:19" ht="20.100000000000001">
      <c r="B24" s="4" t="s">
        <v>35</v>
      </c>
      <c r="C24" s="5" t="s">
        <v>36</v>
      </c>
      <c r="D24" s="6">
        <v>55.141744113807299</v>
      </c>
      <c r="E24" s="6">
        <v>85.877775877796296</v>
      </c>
      <c r="F24" s="6">
        <v>79.893543976809411</v>
      </c>
      <c r="G24" s="6">
        <v>79.771632219816496</v>
      </c>
      <c r="H24" s="6">
        <v>71.855554568805999</v>
      </c>
      <c r="I24" s="6">
        <v>68.562494590804093</v>
      </c>
      <c r="J24" s="6">
        <v>60.389577839803302</v>
      </c>
      <c r="K24" s="6">
        <v>51.146066764792501</v>
      </c>
      <c r="L24" s="6">
        <v>46.983728799900902</v>
      </c>
      <c r="M24" s="6">
        <v>65.014852739811303</v>
      </c>
      <c r="N24" s="6">
        <v>66.373406693903405</v>
      </c>
      <c r="O24" s="6">
        <v>62.483788059805605</v>
      </c>
      <c r="P24" s="7">
        <f>SUM(D24:O24)</f>
        <v>793.4941662458566</v>
      </c>
      <c r="S24" s="28"/>
    </row>
    <row r="25" spans="2:19" ht="17.25" customHeight="1">
      <c r="B25" s="8" t="s">
        <v>64</v>
      </c>
      <c r="C25" s="8"/>
      <c r="D25" s="9">
        <f t="shared" ref="D25:M25" si="1">SUM(D20:D24)</f>
        <v>642.4608343848073</v>
      </c>
      <c r="E25" s="9">
        <f t="shared" si="1"/>
        <v>692.9719463737963</v>
      </c>
      <c r="F25" s="9">
        <f t="shared" si="1"/>
        <v>615.49063866780943</v>
      </c>
      <c r="G25" s="9">
        <f t="shared" si="1"/>
        <v>685.34266955681653</v>
      </c>
      <c r="H25" s="9">
        <f t="shared" si="1"/>
        <v>807.81820900789012</v>
      </c>
      <c r="I25" s="9">
        <f t="shared" si="1"/>
        <v>821.86289734680429</v>
      </c>
      <c r="J25" s="9">
        <f t="shared" si="1"/>
        <v>912.52447921977716</v>
      </c>
      <c r="K25" s="9">
        <f>SUM(K20:K24)</f>
        <v>1042.0172383895997</v>
      </c>
      <c r="L25" s="9">
        <f t="shared" si="1"/>
        <v>1052.2670102845711</v>
      </c>
      <c r="M25" s="9">
        <f t="shared" si="1"/>
        <v>1010.3970947460464</v>
      </c>
      <c r="N25" s="10">
        <f>SUM(N20:N24)</f>
        <v>960.66745975431331</v>
      </c>
      <c r="O25" s="10">
        <f>SUM(O20:O24)</f>
        <v>942.35994501752748</v>
      </c>
      <c r="P25" s="9">
        <f>SUM(D25:O25)</f>
        <v>10186.18042274976</v>
      </c>
    </row>
    <row r="26" spans="2:19" s="30" customFormat="1" ht="17.25" customHeight="1">
      <c r="B26" s="1" t="s">
        <v>71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9"/>
    </row>
    <row r="28" spans="2:19" ht="17.25" customHeight="1">
      <c r="B28" s="46" t="s">
        <v>72</v>
      </c>
      <c r="C28" s="24"/>
      <c r="L28" s="31"/>
      <c r="M28" s="32"/>
      <c r="N28" s="32"/>
      <c r="P28" s="31"/>
    </row>
    <row r="29" spans="2:19" ht="17.25" customHeight="1">
      <c r="B29" s="46"/>
      <c r="C29" s="24"/>
      <c r="J29" s="134" t="s">
        <v>73</v>
      </c>
      <c r="K29" s="134"/>
      <c r="L29" s="134"/>
      <c r="M29" s="135"/>
      <c r="N29" s="74"/>
      <c r="O29" s="74"/>
      <c r="P29" s="75"/>
    </row>
    <row r="30" spans="2:19" ht="17.25" customHeight="1">
      <c r="M30" s="32"/>
      <c r="N30" s="32"/>
    </row>
    <row r="31" spans="2:19" ht="20.45" thickBot="1">
      <c r="B31" s="3" t="s">
        <v>50</v>
      </c>
      <c r="C31" s="2" t="s">
        <v>51</v>
      </c>
      <c r="D31" s="2" t="s">
        <v>74</v>
      </c>
      <c r="E31" s="12" t="s">
        <v>75</v>
      </c>
      <c r="F31" s="12" t="s">
        <v>76</v>
      </c>
      <c r="G31" s="12" t="s">
        <v>77</v>
      </c>
      <c r="H31" s="2" t="s">
        <v>64</v>
      </c>
      <c r="J31" s="131" t="s">
        <v>50</v>
      </c>
      <c r="K31" s="131"/>
      <c r="L31" s="120" t="s">
        <v>78</v>
      </c>
      <c r="M31" s="120" t="s">
        <v>79</v>
      </c>
      <c r="N31" s="120" t="s">
        <v>80</v>
      </c>
      <c r="O31" s="120" t="s">
        <v>81</v>
      </c>
      <c r="P31" s="121" t="s">
        <v>64</v>
      </c>
    </row>
    <row r="32" spans="2:19" ht="20.100000000000001" customHeight="1">
      <c r="B32" s="4" t="s">
        <v>6</v>
      </c>
      <c r="C32" s="5" t="s">
        <v>65</v>
      </c>
      <c r="D32" s="6">
        <f>SUM(D20:F20)</f>
        <v>445.83937897300001</v>
      </c>
      <c r="E32" s="6">
        <f>SUM(G20:I20)</f>
        <v>263.22062927022603</v>
      </c>
      <c r="F32" s="6">
        <f>SUM(J20:L20)</f>
        <v>770.39668928007006</v>
      </c>
      <c r="G32" s="6">
        <f>SUM(M20:O20)</f>
        <v>925.61305208263104</v>
      </c>
      <c r="H32" s="7">
        <f>SUM(D32:G32)</f>
        <v>2405.069749605927</v>
      </c>
      <c r="J32" s="129" t="s">
        <v>6</v>
      </c>
      <c r="K32" s="129"/>
      <c r="L32" s="123">
        <v>0.16880000000000001</v>
      </c>
      <c r="M32" s="123">
        <v>0.15229999999999999</v>
      </c>
      <c r="N32" s="123">
        <v>0.31640000000000001</v>
      </c>
      <c r="O32" s="123">
        <v>0.36249999999999999</v>
      </c>
      <c r="P32" s="122">
        <f>SUM(L32:O32)</f>
        <v>1</v>
      </c>
    </row>
    <row r="33" spans="2:16" ht="39.950000000000003">
      <c r="B33" s="4" t="s">
        <v>66</v>
      </c>
      <c r="C33" s="5" t="s">
        <v>67</v>
      </c>
      <c r="D33" s="6">
        <f>SUM(D21:F21)</f>
        <v>652.22338412150009</v>
      </c>
      <c r="E33" s="6">
        <f>SUM(G21:I21)</f>
        <v>1283.233329782453</v>
      </c>
      <c r="F33" s="6">
        <f>SUM(J21:L21)</f>
        <v>1544.464396098502</v>
      </c>
      <c r="G33" s="6">
        <f>SUM(M21:O21)</f>
        <v>1170.7409062437659</v>
      </c>
      <c r="H33" s="7">
        <f t="shared" ref="H33:H36" si="2">SUM(D33:G33)</f>
        <v>4650.6620162462204</v>
      </c>
      <c r="J33" s="130" t="s">
        <v>15</v>
      </c>
      <c r="K33" s="130"/>
      <c r="L33" s="124">
        <v>0.19600000000000001</v>
      </c>
      <c r="M33" s="124">
        <v>0.2641</v>
      </c>
      <c r="N33" s="124">
        <v>0.31090000000000001</v>
      </c>
      <c r="O33" s="124">
        <v>0.2288</v>
      </c>
      <c r="P33" s="122">
        <f t="shared" ref="P33:P38" si="3">SUM(L33:O33)</f>
        <v>0.99980000000000002</v>
      </c>
    </row>
    <row r="34" spans="2:16" ht="39.950000000000003">
      <c r="B34" s="4" t="s">
        <v>68</v>
      </c>
      <c r="C34" s="5" t="s">
        <v>69</v>
      </c>
      <c r="D34" s="6">
        <f>SUM(D22:F22)</f>
        <v>243.69473206649999</v>
      </c>
      <c r="E34" s="6">
        <f>SUM(G22:I22)</f>
        <v>87.044436539999992</v>
      </c>
      <c r="F34" s="6">
        <f>SUM(J22:L22)</f>
        <v>64.111811025999998</v>
      </c>
      <c r="G34" s="6">
        <f>SUM(M22:O22)</f>
        <v>126.747413382</v>
      </c>
      <c r="H34" s="7">
        <f t="shared" si="2"/>
        <v>521.59839301450006</v>
      </c>
      <c r="J34" s="130" t="s">
        <v>24</v>
      </c>
      <c r="K34" s="130"/>
      <c r="L34" s="124">
        <v>0.31509999999999999</v>
      </c>
      <c r="M34" s="124">
        <v>0.22720000000000001</v>
      </c>
      <c r="N34" s="124">
        <v>0.19500000000000001</v>
      </c>
      <c r="O34" s="124">
        <v>0.26269999999999999</v>
      </c>
      <c r="P34" s="122">
        <f t="shared" si="3"/>
        <v>1</v>
      </c>
    </row>
    <row r="35" spans="2:16" ht="39.950000000000003">
      <c r="B35" s="4" t="s">
        <v>32</v>
      </c>
      <c r="C35" s="5" t="s">
        <v>70</v>
      </c>
      <c r="D35" s="6">
        <f>SUM(D23:F23)</f>
        <v>388.25286029699993</v>
      </c>
      <c r="E35" s="6">
        <f>SUM(G23:I23)</f>
        <v>461.33569893940501</v>
      </c>
      <c r="F35" s="6">
        <f>SUM(J23:L23)</f>
        <v>469.31645808487906</v>
      </c>
      <c r="G35" s="6">
        <f>SUM(M23:O23)</f>
        <v>496.45108031596999</v>
      </c>
      <c r="H35" s="7">
        <f t="shared" si="2"/>
        <v>1815.3560976372542</v>
      </c>
      <c r="J35" s="130" t="s">
        <v>32</v>
      </c>
      <c r="K35" s="130"/>
      <c r="L35" s="124">
        <v>0.23480000000000001</v>
      </c>
      <c r="M35" s="124">
        <v>0.22389999999999999</v>
      </c>
      <c r="N35" s="124">
        <v>0.26619999999999999</v>
      </c>
      <c r="O35" s="124">
        <v>0.27429999999999999</v>
      </c>
      <c r="P35" s="122">
        <f t="shared" si="3"/>
        <v>0.99919999999999998</v>
      </c>
    </row>
    <row r="36" spans="2:16" ht="20.100000000000001" customHeight="1">
      <c r="B36" s="4" t="s">
        <v>35</v>
      </c>
      <c r="C36" s="5" t="s">
        <v>36</v>
      </c>
      <c r="D36" s="6">
        <f>SUM(D24:F24)</f>
        <v>220.91306396841301</v>
      </c>
      <c r="E36" s="6">
        <f>SUM(G24:I24)</f>
        <v>220.18968137942659</v>
      </c>
      <c r="F36" s="6">
        <f>SUM(J24:L24)</f>
        <v>158.51937340449672</v>
      </c>
      <c r="G36" s="6">
        <f>SUM(M24:O24)</f>
        <v>193.87204749352031</v>
      </c>
      <c r="H36" s="7">
        <f t="shared" si="2"/>
        <v>793.4941662458566</v>
      </c>
      <c r="J36" s="130" t="s">
        <v>35</v>
      </c>
      <c r="K36" s="130"/>
      <c r="L36" s="124">
        <v>0.2601</v>
      </c>
      <c r="M36" s="124">
        <v>0.25819999999999999</v>
      </c>
      <c r="N36" s="124">
        <v>0.20710000000000001</v>
      </c>
      <c r="O36" s="124">
        <v>0.27289999999999998</v>
      </c>
      <c r="P36" s="122">
        <f t="shared" si="3"/>
        <v>0.99829999999999997</v>
      </c>
    </row>
    <row r="37" spans="2:16" ht="20.100000000000001" customHeight="1">
      <c r="B37" s="8" t="s">
        <v>64</v>
      </c>
      <c r="C37" s="8"/>
      <c r="D37" s="9">
        <f>SUM(D32:D36)</f>
        <v>1950.9234194264129</v>
      </c>
      <c r="E37" s="9">
        <f t="shared" ref="E37:H37" si="4">SUM(E32:E36)</f>
        <v>2315.0237759115107</v>
      </c>
      <c r="F37" s="9">
        <f t="shared" si="4"/>
        <v>3006.8087278939483</v>
      </c>
      <c r="G37" s="9">
        <f t="shared" si="4"/>
        <v>2913.4244995178874</v>
      </c>
      <c r="H37" s="9">
        <f t="shared" si="4"/>
        <v>10186.18042274976</v>
      </c>
      <c r="J37" s="132" t="s">
        <v>82</v>
      </c>
      <c r="K37" s="132"/>
      <c r="L37" s="125">
        <v>0.2059</v>
      </c>
      <c r="M37" s="125">
        <v>0.2303</v>
      </c>
      <c r="N37" s="125">
        <v>0.29220000000000002</v>
      </c>
      <c r="O37" s="125">
        <v>0.27160000000000001</v>
      </c>
      <c r="P37" s="127">
        <f t="shared" si="3"/>
        <v>1</v>
      </c>
    </row>
    <row r="38" spans="2:16" ht="20.100000000000001" customHeight="1">
      <c r="B38" s="1" t="s">
        <v>83</v>
      </c>
      <c r="C38" s="15"/>
      <c r="D38" s="16"/>
      <c r="E38" s="16"/>
      <c r="F38" s="16"/>
      <c r="G38" s="16"/>
      <c r="H38" s="16"/>
      <c r="J38" s="133" t="s">
        <v>84</v>
      </c>
      <c r="K38" s="133"/>
      <c r="L38" s="126">
        <v>0.20119999999999999</v>
      </c>
      <c r="M38" s="126">
        <v>0.22789999999999999</v>
      </c>
      <c r="N38" s="126">
        <v>0.29949999999999999</v>
      </c>
      <c r="O38" s="126">
        <v>0.27139999999999997</v>
      </c>
      <c r="P38" s="128">
        <f t="shared" si="3"/>
        <v>0.99999999999999989</v>
      </c>
    </row>
    <row r="39" spans="2:16" ht="17.25" customHeight="1">
      <c r="D39" s="52"/>
      <c r="E39" s="52"/>
      <c r="F39" s="52"/>
      <c r="G39" s="52"/>
      <c r="I39" s="31"/>
      <c r="O39" s="53"/>
    </row>
    <row r="40" spans="2:16" ht="17.25" customHeight="1">
      <c r="B40" s="46" t="s">
        <v>85</v>
      </c>
      <c r="C40" s="24"/>
      <c r="L40" s="31"/>
      <c r="M40" s="32"/>
      <c r="N40" s="32"/>
      <c r="O40" s="53"/>
    </row>
    <row r="41" spans="2:16" ht="17.25" customHeight="1">
      <c r="F41" s="31"/>
      <c r="M41" s="32"/>
      <c r="N41" s="32"/>
      <c r="O41" s="53"/>
    </row>
    <row r="42" spans="2:16" ht="39.950000000000003" customHeight="1">
      <c r="B42" s="3" t="s">
        <v>50</v>
      </c>
      <c r="C42" s="2" t="s">
        <v>51</v>
      </c>
      <c r="D42" s="12">
        <v>45627</v>
      </c>
      <c r="E42" s="12">
        <v>45261</v>
      </c>
      <c r="F42" s="2" t="s">
        <v>86</v>
      </c>
      <c r="G42" s="12" t="s">
        <v>77</v>
      </c>
      <c r="H42" s="12" t="s">
        <v>87</v>
      </c>
      <c r="I42" s="2" t="s">
        <v>86</v>
      </c>
      <c r="J42" s="2">
        <v>2024</v>
      </c>
      <c r="K42" s="2">
        <v>2023</v>
      </c>
      <c r="L42" s="2" t="s">
        <v>86</v>
      </c>
    </row>
    <row r="43" spans="2:16" ht="20.100000000000001">
      <c r="B43" s="4" t="s">
        <v>6</v>
      </c>
      <c r="C43" s="5" t="s">
        <v>65</v>
      </c>
      <c r="D43" s="6">
        <f>O20</f>
        <v>286.17138281339203</v>
      </c>
      <c r="E43" s="6">
        <f>'Produção de Energia - Dez. 2023'!O12</f>
        <v>278.95542247323698</v>
      </c>
      <c r="F43" s="13">
        <f t="shared" ref="F43:F46" si="5">IFERROR(D43/E43-1,"n.a.")</f>
        <v>2.5867790187327655E-2</v>
      </c>
      <c r="G43" s="6">
        <f>G32</f>
        <v>925.61305208263104</v>
      </c>
      <c r="H43" s="6">
        <f>'Produção de Energia - Dez. 2023'!G23</f>
        <v>918.17498284323688</v>
      </c>
      <c r="I43" s="13">
        <f t="shared" ref="I43:I46" si="6">IFERROR(G43/H43-1,"n.a.")</f>
        <v>8.1009277952239778E-3</v>
      </c>
      <c r="J43" s="6">
        <f>P20</f>
        <v>2405.069749605927</v>
      </c>
      <c r="K43" s="6">
        <f>'Produção de Energia - Dez. 2023'!P12</f>
        <v>2442.5079862762368</v>
      </c>
      <c r="L43" s="13">
        <f t="shared" ref="L43:L46" si="7">IFERROR(J43/K43-1,"n.a.")</f>
        <v>-1.5327784752666052E-2</v>
      </c>
    </row>
    <row r="44" spans="2:16" ht="39.950000000000003">
      <c r="B44" s="4" t="s">
        <v>66</v>
      </c>
      <c r="C44" s="5" t="s">
        <v>67</v>
      </c>
      <c r="D44" s="6">
        <f t="shared" ref="D44:D47" si="8">O21</f>
        <v>367.96451560338085</v>
      </c>
      <c r="E44" s="6">
        <f>'Produção de Energia - Dez. 2023'!O13</f>
        <v>322.01733048133701</v>
      </c>
      <c r="F44" s="13">
        <f t="shared" si="5"/>
        <v>0.14268544197097732</v>
      </c>
      <c r="G44" s="6">
        <f t="shared" ref="G44:G47" si="9">G33</f>
        <v>1170.7409062437659</v>
      </c>
      <c r="H44" s="6">
        <f>'Produção de Energia - Dez. 2023'!G24</f>
        <v>1008.656532377837</v>
      </c>
      <c r="I44" s="13">
        <f t="shared" si="6"/>
        <v>0.16069332687889926</v>
      </c>
      <c r="J44" s="6">
        <f t="shared" ref="J44:J47" si="10">P21</f>
        <v>4650.6620162462214</v>
      </c>
      <c r="K44" s="6">
        <f>'Produção de Energia - Dez. 2023'!P13</f>
        <v>3709.6456889402725</v>
      </c>
      <c r="L44" s="13">
        <f t="shared" si="7"/>
        <v>0.25366744056216506</v>
      </c>
    </row>
    <row r="45" spans="2:16" ht="39.950000000000003">
      <c r="B45" s="4" t="s">
        <v>24</v>
      </c>
      <c r="C45" s="5" t="s">
        <v>69</v>
      </c>
      <c r="D45" s="6">
        <f t="shared" si="8"/>
        <v>52.217617446000006</v>
      </c>
      <c r="E45" s="6">
        <f>'Produção de Energia - Dez. 2023'!O14</f>
        <v>65.239416595999998</v>
      </c>
      <c r="F45" s="13">
        <f t="shared" si="5"/>
        <v>-0.19960017776735295</v>
      </c>
      <c r="G45" s="6">
        <f t="shared" si="9"/>
        <v>126.747413382</v>
      </c>
      <c r="H45" s="6">
        <f>'Produção de Energia - Dez. 2023'!G25</f>
        <v>196.74268153000003</v>
      </c>
      <c r="I45" s="13">
        <f t="shared" si="6"/>
        <v>-0.35577063199337811</v>
      </c>
      <c r="J45" s="6">
        <f t="shared" si="10"/>
        <v>521.59839301450006</v>
      </c>
      <c r="K45" s="6">
        <f>'Produção de Energia - Dez. 2023'!P14</f>
        <v>815.43157629513416</v>
      </c>
      <c r="L45" s="13">
        <f t="shared" si="7"/>
        <v>-0.3603406978862016</v>
      </c>
    </row>
    <row r="46" spans="2:16" ht="39.950000000000003">
      <c r="B46" s="4" t="s">
        <v>32</v>
      </c>
      <c r="C46" s="5" t="s">
        <v>70</v>
      </c>
      <c r="D46" s="6">
        <f t="shared" si="8"/>
        <v>173.52264109494897</v>
      </c>
      <c r="E46" s="6">
        <f>'Produção de Energia - Dez. 2023'!O15</f>
        <v>168.72754028499998</v>
      </c>
      <c r="F46" s="13">
        <f t="shared" si="5"/>
        <v>2.8419194648659829E-2</v>
      </c>
      <c r="G46" s="6">
        <f t="shared" si="9"/>
        <v>496.45108031596999</v>
      </c>
      <c r="H46" s="6">
        <f>'Produção de Energia - Dez. 2023'!G26</f>
        <v>502.20051317699995</v>
      </c>
      <c r="I46" s="13">
        <f t="shared" si="6"/>
        <v>-1.1448480656975346E-2</v>
      </c>
      <c r="J46" s="6">
        <f t="shared" si="10"/>
        <v>1815.3560976372542</v>
      </c>
      <c r="K46" s="6">
        <f>'Produção de Energia - Dez. 2023'!P15</f>
        <v>1668.1352592799999</v>
      </c>
      <c r="L46" s="13">
        <f t="shared" si="7"/>
        <v>8.8254736861564709E-2</v>
      </c>
    </row>
    <row r="47" spans="2:16" ht="20.100000000000001">
      <c r="B47" s="4" t="s">
        <v>35</v>
      </c>
      <c r="C47" s="5" t="s">
        <v>36</v>
      </c>
      <c r="D47" s="6">
        <f t="shared" si="8"/>
        <v>62.483788059805605</v>
      </c>
      <c r="E47" s="6">
        <f>'Produção de Energia - Dez. 2023'!O16</f>
        <v>32.037212427785803</v>
      </c>
      <c r="F47" s="13" t="s">
        <v>88</v>
      </c>
      <c r="G47" s="6">
        <f t="shared" si="9"/>
        <v>193.87204749352031</v>
      </c>
      <c r="H47" s="6">
        <f>'Produção de Energia - Dez. 2023'!G27</f>
        <v>32.820434318757606</v>
      </c>
      <c r="I47" s="13" t="s">
        <v>88</v>
      </c>
      <c r="J47" s="6">
        <f t="shared" si="10"/>
        <v>793.4941662458566</v>
      </c>
      <c r="K47" s="6">
        <f>'Produção de Energia - Dez. 2023'!P16</f>
        <v>32.820434318757606</v>
      </c>
      <c r="L47" s="13" t="s">
        <v>88</v>
      </c>
    </row>
    <row r="48" spans="2:16" ht="17.25" customHeight="1">
      <c r="B48" s="8" t="s">
        <v>64</v>
      </c>
      <c r="C48" s="8"/>
      <c r="D48" s="9">
        <f>SUM(D43:D47)</f>
        <v>942.35994501752748</v>
      </c>
      <c r="E48" s="9">
        <f>SUM(E43:E47)</f>
        <v>866.97692226335971</v>
      </c>
      <c r="F48" s="14">
        <f>IFERROR(D48/E48-1,"n.a.")</f>
        <v>8.6949284137079808E-2</v>
      </c>
      <c r="G48" s="9">
        <f>SUM(G43:G47)</f>
        <v>2913.4244995178874</v>
      </c>
      <c r="H48" s="9">
        <f>SUM(H43:H47)</f>
        <v>2658.5951442468318</v>
      </c>
      <c r="I48" s="14">
        <f>IFERROR(G48/H48-1,"n.a.")</f>
        <v>9.5851132438311781E-2</v>
      </c>
      <c r="J48" s="9">
        <f>SUM(J43:J47)</f>
        <v>10186.18042274976</v>
      </c>
      <c r="K48" s="9">
        <f>SUM(K43:K47)</f>
        <v>8668.5409451104006</v>
      </c>
      <c r="L48" s="14">
        <f>IFERROR(J48/K48-1,"n.a.")</f>
        <v>0.17507438532610298</v>
      </c>
    </row>
    <row r="49" spans="1:14" s="35" customFormat="1" ht="20.100000000000001">
      <c r="A49" s="33"/>
      <c r="B49" s="51" t="s">
        <v>89</v>
      </c>
      <c r="C49" s="34"/>
      <c r="D49" s="34"/>
      <c r="E49" s="34"/>
      <c r="F49" s="34"/>
      <c r="G49" s="34"/>
      <c r="H49" s="34"/>
      <c r="I49" s="34"/>
    </row>
    <row r="50" spans="1:14" ht="17.25" customHeight="1">
      <c r="B50" s="15"/>
      <c r="C50" s="15"/>
      <c r="D50" s="16"/>
      <c r="E50" s="16"/>
      <c r="F50" s="16"/>
      <c r="G50" s="31"/>
      <c r="H50" s="31"/>
      <c r="J50" s="31"/>
      <c r="K50" s="31"/>
    </row>
    <row r="51" spans="1:14" ht="17.25" customHeight="1">
      <c r="B51" s="46" t="s">
        <v>90</v>
      </c>
      <c r="C51" s="24"/>
      <c r="L51" s="31"/>
      <c r="M51" s="32"/>
      <c r="N51" s="32"/>
    </row>
    <row r="52" spans="1:14" ht="17.25" customHeight="1">
      <c r="F52" s="31"/>
      <c r="I52" s="31"/>
      <c r="J52" s="31"/>
      <c r="M52" s="32"/>
      <c r="N52" s="32"/>
    </row>
    <row r="53" spans="1:14" ht="39.950000000000003" customHeight="1">
      <c r="B53" s="3" t="s">
        <v>50</v>
      </c>
      <c r="C53" s="2" t="s">
        <v>51</v>
      </c>
      <c r="D53" s="12">
        <f>D42</f>
        <v>45627</v>
      </c>
      <c r="E53" s="12">
        <f t="shared" ref="E53:L53" si="11">E42</f>
        <v>45261</v>
      </c>
      <c r="F53" s="12" t="str">
        <f t="shared" si="11"/>
        <v>Var.</v>
      </c>
      <c r="G53" s="12" t="str">
        <f t="shared" si="11"/>
        <v>4T24</v>
      </c>
      <c r="H53" s="12" t="str">
        <f t="shared" si="11"/>
        <v>4T23</v>
      </c>
      <c r="I53" s="12" t="str">
        <f t="shared" si="11"/>
        <v>Var.</v>
      </c>
      <c r="J53" s="2">
        <f t="shared" si="11"/>
        <v>2024</v>
      </c>
      <c r="K53" s="2">
        <f t="shared" si="11"/>
        <v>2023</v>
      </c>
      <c r="L53" s="12" t="str">
        <f t="shared" si="11"/>
        <v>Var.</v>
      </c>
    </row>
    <row r="54" spans="1:14" ht="20.100000000000001">
      <c r="B54" s="4" t="s">
        <v>6</v>
      </c>
      <c r="C54" s="5" t="s">
        <v>65</v>
      </c>
      <c r="D54" s="6">
        <v>286.17138281339203</v>
      </c>
      <c r="E54" s="6">
        <v>278.95542247323698</v>
      </c>
      <c r="F54" s="13">
        <v>2.5867790187327655E-2</v>
      </c>
      <c r="G54" s="6">
        <v>925.61305208263207</v>
      </c>
      <c r="H54" s="6">
        <v>918.17498284323688</v>
      </c>
      <c r="I54" s="13">
        <v>8.100927795225088E-3</v>
      </c>
      <c r="J54" s="6">
        <v>2405.0586265997017</v>
      </c>
      <c r="K54" s="6">
        <v>2442.5079862762368</v>
      </c>
      <c r="L54" s="13">
        <v>-1.533233868095929E-2</v>
      </c>
    </row>
    <row r="55" spans="1:14" ht="39.950000000000003">
      <c r="B55" s="4" t="s">
        <v>15</v>
      </c>
      <c r="C55" s="5" t="s">
        <v>91</v>
      </c>
      <c r="D55" s="6">
        <v>367.96451560338085</v>
      </c>
      <c r="E55" s="6">
        <v>385.69185856883701</v>
      </c>
      <c r="F55" s="13">
        <v>-4.5962450520049658E-2</v>
      </c>
      <c r="G55" s="6">
        <v>1076.9772717997789</v>
      </c>
      <c r="H55" s="6">
        <v>1132.2892863078371</v>
      </c>
      <c r="I55" s="13">
        <v>-4.8849719923094281E-2</v>
      </c>
      <c r="J55" s="6">
        <v>3686.2732454255029</v>
      </c>
      <c r="K55" s="6">
        <v>3990.4110298498372</v>
      </c>
      <c r="L55" s="13">
        <v>-7.6217157117215439E-2</v>
      </c>
    </row>
    <row r="56" spans="1:14" ht="39.950000000000003">
      <c r="A56" s="31"/>
      <c r="B56" s="4" t="s">
        <v>24</v>
      </c>
      <c r="C56" s="5" t="s">
        <v>92</v>
      </c>
      <c r="D56" s="6">
        <v>52.217617446000006</v>
      </c>
      <c r="E56" s="6">
        <v>30.236821209499993</v>
      </c>
      <c r="F56" s="13">
        <v>0.72695459897067316</v>
      </c>
      <c r="G56" s="6">
        <v>126.747413382</v>
      </c>
      <c r="H56" s="6">
        <v>88.707350387500028</v>
      </c>
      <c r="I56" s="13">
        <v>0.4288265045492814</v>
      </c>
      <c r="J56" s="6">
        <v>521.3957256955</v>
      </c>
      <c r="K56" s="6">
        <v>524.19997819263426</v>
      </c>
      <c r="L56" s="13">
        <v>-5.349585299112225E-3</v>
      </c>
    </row>
    <row r="57" spans="1:14" ht="39.950000000000003">
      <c r="B57" s="4" t="s">
        <v>32</v>
      </c>
      <c r="C57" s="5" t="s">
        <v>70</v>
      </c>
      <c r="D57" s="6">
        <v>173.52264109494897</v>
      </c>
      <c r="E57" s="6">
        <v>168.72754028499998</v>
      </c>
      <c r="F57" s="13">
        <v>2.8419194648659829E-2</v>
      </c>
      <c r="G57" s="6">
        <v>496.45108031596897</v>
      </c>
      <c r="H57" s="6">
        <v>502.20051317699995</v>
      </c>
      <c r="I57" s="13">
        <v>-1.1448480656977345E-2</v>
      </c>
      <c r="J57" s="6">
        <v>1815.3337082478481</v>
      </c>
      <c r="K57" s="6">
        <v>1668.1352592799999</v>
      </c>
      <c r="L57" s="13">
        <v>8.824131505462085E-2</v>
      </c>
    </row>
    <row r="58" spans="1:14" ht="17.25" customHeight="1">
      <c r="B58" s="8" t="s">
        <v>64</v>
      </c>
      <c r="C58" s="8"/>
      <c r="D58" s="9">
        <v>879.87615695772183</v>
      </c>
      <c r="E58" s="9">
        <v>863.61164253657398</v>
      </c>
      <c r="F58" s="14">
        <v>1.8833134733311718E-2</v>
      </c>
      <c r="G58" s="9">
        <v>2625.7888175803801</v>
      </c>
      <c r="H58" s="9">
        <v>2641.3721327155736</v>
      </c>
      <c r="I58" s="14">
        <v>-5.8997045293925909E-3</v>
      </c>
      <c r="J58" s="9">
        <v>8428.0613059685529</v>
      </c>
      <c r="K58" s="9">
        <v>8625.2542535987086</v>
      </c>
      <c r="L58" s="14">
        <v>-2.2862276500183243E-2</v>
      </c>
    </row>
    <row r="59" spans="1:14" ht="17.25" customHeight="1">
      <c r="B59" s="50" t="s">
        <v>93</v>
      </c>
      <c r="C59" s="15"/>
      <c r="D59" s="16"/>
      <c r="E59" s="16"/>
      <c r="F59" s="17"/>
      <c r="G59" s="16"/>
      <c r="H59" s="16"/>
      <c r="I59" s="17"/>
    </row>
    <row r="60" spans="1:14" ht="17.25" customHeight="1">
      <c r="B60" s="15"/>
      <c r="C60" s="15"/>
      <c r="D60" s="16"/>
      <c r="E60" s="16"/>
      <c r="F60" s="16"/>
      <c r="G60" s="16"/>
      <c r="H60" s="16"/>
    </row>
    <row r="61" spans="1:14" ht="17.25" customHeight="1">
      <c r="B61" s="46" t="s">
        <v>94</v>
      </c>
      <c r="C61" s="15"/>
      <c r="D61" s="16"/>
      <c r="E61" s="36"/>
      <c r="F61" s="16"/>
      <c r="G61" s="16"/>
      <c r="H61" s="36"/>
    </row>
    <row r="62" spans="1:14" ht="17.25" customHeight="1">
      <c r="E62" s="23"/>
    </row>
    <row r="63" spans="1:14" ht="60">
      <c r="B63" s="3" t="s">
        <v>50</v>
      </c>
      <c r="C63" s="2" t="s">
        <v>51</v>
      </c>
      <c r="D63" s="2" t="s">
        <v>95</v>
      </c>
      <c r="E63" s="2" t="s">
        <v>96</v>
      </c>
      <c r="F63" s="2" t="s">
        <v>97</v>
      </c>
      <c r="G63" s="2" t="s">
        <v>98</v>
      </c>
      <c r="H63" s="2" t="s">
        <v>99</v>
      </c>
      <c r="I63" s="2" t="s">
        <v>100</v>
      </c>
    </row>
    <row r="64" spans="1:14" ht="20.100000000000001">
      <c r="B64" s="18" t="s">
        <v>6</v>
      </c>
      <c r="C64" s="5" t="s">
        <v>65</v>
      </c>
      <c r="D64" s="136">
        <v>10.5</v>
      </c>
      <c r="E64" s="136">
        <v>9.9</v>
      </c>
      <c r="F64" s="136">
        <v>12.9</v>
      </c>
      <c r="G64" s="136">
        <v>6.1</v>
      </c>
      <c r="H64" s="136">
        <v>2.1</v>
      </c>
      <c r="I64" s="136">
        <v>2.1</v>
      </c>
    </row>
    <row r="65" spans="2:10" ht="39.950000000000003">
      <c r="B65" s="4" t="s">
        <v>101</v>
      </c>
      <c r="C65" s="5" t="s">
        <v>67</v>
      </c>
      <c r="D65" s="136">
        <v>11.8</v>
      </c>
      <c r="E65" s="136">
        <v>10.6</v>
      </c>
      <c r="F65" s="136">
        <v>17</v>
      </c>
      <c r="G65" s="136">
        <v>5.5</v>
      </c>
      <c r="H65" s="136">
        <v>3.4</v>
      </c>
      <c r="I65" s="136">
        <v>3.7</v>
      </c>
      <c r="J65" s="26"/>
    </row>
    <row r="66" spans="2:10" ht="20.100000000000001">
      <c r="B66" s="4" t="s">
        <v>102</v>
      </c>
      <c r="C66" s="5" t="s">
        <v>25</v>
      </c>
      <c r="D66" s="136">
        <v>0.2</v>
      </c>
      <c r="E66" s="136">
        <v>0.2</v>
      </c>
      <c r="F66" s="136">
        <v>0.7</v>
      </c>
      <c r="G66" s="136">
        <v>0</v>
      </c>
      <c r="H66" s="136">
        <v>0.2</v>
      </c>
      <c r="I66" s="136">
        <v>0.2</v>
      </c>
    </row>
    <row r="67" spans="2:10" ht="39.950000000000003">
      <c r="B67" s="4" t="s">
        <v>32</v>
      </c>
      <c r="C67" s="5" t="s">
        <v>70</v>
      </c>
      <c r="D67" s="136">
        <v>6.4</v>
      </c>
      <c r="E67" s="136">
        <v>5.5</v>
      </c>
      <c r="F67" s="136">
        <v>13.6</v>
      </c>
      <c r="G67" s="136">
        <v>1.4</v>
      </c>
      <c r="H67" s="136">
        <v>3.4</v>
      </c>
      <c r="I67" s="136">
        <v>3.4</v>
      </c>
    </row>
    <row r="68" spans="2:10" ht="20.100000000000001">
      <c r="B68" s="4" t="s">
        <v>35</v>
      </c>
      <c r="C68" s="5" t="s">
        <v>36</v>
      </c>
      <c r="D68" s="136">
        <v>2.2999999999999998</v>
      </c>
      <c r="E68" s="136">
        <v>2.8</v>
      </c>
      <c r="F68" s="136">
        <v>5</v>
      </c>
      <c r="G68" s="136">
        <v>0.5</v>
      </c>
      <c r="H68" s="136">
        <v>1.1000000000000001</v>
      </c>
      <c r="I68" s="136">
        <v>1.1000000000000001</v>
      </c>
    </row>
    <row r="69" spans="2:10" ht="17.25" customHeight="1">
      <c r="B69" s="19"/>
      <c r="C69" s="8"/>
      <c r="D69" s="10"/>
      <c r="E69" s="10"/>
      <c r="F69" s="10"/>
      <c r="G69" s="10"/>
      <c r="H69" s="10"/>
      <c r="I69" s="10"/>
    </row>
    <row r="70" spans="2:10" ht="17.25" customHeight="1">
      <c r="B70" s="1" t="s">
        <v>103</v>
      </c>
      <c r="C70" s="20"/>
      <c r="D70" s="20"/>
      <c r="E70" s="20"/>
      <c r="F70" s="20"/>
      <c r="G70" s="20"/>
      <c r="H70" s="20"/>
      <c r="I70" s="20"/>
    </row>
    <row r="72" spans="2:10" ht="17.25" customHeight="1">
      <c r="B72" s="24"/>
      <c r="C72" s="24"/>
      <c r="E72" s="26"/>
      <c r="G72" s="37"/>
    </row>
    <row r="73" spans="2:10" ht="17.25" customHeight="1">
      <c r="E73" s="23"/>
    </row>
    <row r="74" spans="2:10" ht="48.95" customHeight="1">
      <c r="B74" s="15"/>
      <c r="C74" s="38"/>
      <c r="D74" s="38"/>
      <c r="E74" s="38"/>
      <c r="F74" s="38"/>
      <c r="G74" s="38"/>
      <c r="H74" s="38"/>
      <c r="I74" s="38"/>
    </row>
    <row r="75" spans="2:10" ht="26.25" customHeight="1">
      <c r="B75" s="39"/>
      <c r="C75" s="40"/>
      <c r="D75" s="41"/>
      <c r="E75" s="41"/>
      <c r="F75" s="41"/>
      <c r="G75" s="41"/>
      <c r="H75" s="41"/>
      <c r="I75" s="41"/>
    </row>
    <row r="76" spans="2:10" ht="33" customHeight="1">
      <c r="B76" s="42"/>
      <c r="C76" s="40"/>
      <c r="D76" s="43"/>
      <c r="E76" s="43"/>
      <c r="F76" s="43"/>
      <c r="G76" s="43"/>
      <c r="H76" s="43"/>
      <c r="I76" s="43"/>
    </row>
    <row r="77" spans="2:10" ht="26.25" customHeight="1">
      <c r="B77" s="42"/>
      <c r="C77" s="40"/>
      <c r="D77" s="43"/>
      <c r="E77" s="43"/>
      <c r="F77" s="43"/>
      <c r="G77" s="43"/>
      <c r="H77" s="43"/>
      <c r="I77" s="43"/>
    </row>
    <row r="78" spans="2:10" ht="33" customHeight="1">
      <c r="B78" s="42"/>
      <c r="C78" s="40"/>
      <c r="D78" s="43"/>
      <c r="E78" s="43"/>
      <c r="F78" s="43"/>
      <c r="G78" s="43"/>
      <c r="H78" s="43"/>
      <c r="I78" s="43"/>
    </row>
    <row r="79" spans="2:10" ht="17.25" customHeight="1">
      <c r="B79" s="44"/>
      <c r="C79" s="15"/>
      <c r="D79" s="45"/>
      <c r="E79" s="45"/>
      <c r="F79" s="45"/>
      <c r="G79" s="45"/>
      <c r="H79" s="45"/>
      <c r="I79" s="45"/>
    </row>
    <row r="80" spans="2:10" ht="17.25" customHeight="1">
      <c r="B80" s="140"/>
      <c r="C80" s="140"/>
      <c r="D80" s="140"/>
      <c r="E80" s="140"/>
      <c r="F80" s="140"/>
      <c r="G80" s="140"/>
      <c r="H80" s="140"/>
      <c r="I80" s="140"/>
    </row>
    <row r="82" spans="2:9" ht="17.25" customHeight="1">
      <c r="B82" s="24"/>
      <c r="C82" s="24"/>
      <c r="E82" s="26"/>
      <c r="G82" s="37"/>
    </row>
    <row r="83" spans="2:9" ht="17.25" customHeight="1">
      <c r="E83" s="23"/>
    </row>
    <row r="84" spans="2:9" ht="48.95" customHeight="1">
      <c r="B84" s="15"/>
      <c r="C84" s="38"/>
      <c r="D84" s="38"/>
      <c r="E84" s="38"/>
      <c r="F84" s="38"/>
      <c r="G84" s="38"/>
      <c r="H84" s="38"/>
      <c r="I84" s="38"/>
    </row>
    <row r="85" spans="2:9" ht="26.1" customHeight="1">
      <c r="B85" s="39"/>
      <c r="C85" s="40"/>
      <c r="D85" s="41"/>
      <c r="E85" s="41"/>
      <c r="F85" s="41"/>
      <c r="G85" s="41"/>
      <c r="H85" s="41"/>
      <c r="I85" s="41"/>
    </row>
    <row r="86" spans="2:9" ht="33" customHeight="1">
      <c r="B86" s="42"/>
      <c r="C86" s="40"/>
      <c r="D86" s="43"/>
      <c r="E86" s="43"/>
      <c r="F86" s="43"/>
      <c r="G86" s="43"/>
      <c r="H86" s="43"/>
      <c r="I86" s="43"/>
    </row>
    <row r="87" spans="2:9" ht="26.25" customHeight="1">
      <c r="B87" s="42"/>
      <c r="C87" s="40"/>
      <c r="D87" s="43"/>
      <c r="E87" s="43"/>
      <c r="F87" s="43"/>
      <c r="G87" s="43"/>
      <c r="H87" s="43"/>
      <c r="I87" s="43"/>
    </row>
    <row r="88" spans="2:9" ht="33" customHeight="1">
      <c r="B88" s="42"/>
      <c r="C88" s="40"/>
      <c r="D88" s="43"/>
      <c r="E88" s="43"/>
      <c r="F88" s="43"/>
      <c r="G88" s="43"/>
      <c r="H88" s="43"/>
      <c r="I88" s="43"/>
    </row>
    <row r="89" spans="2:9" ht="17.25" customHeight="1">
      <c r="B89" s="44"/>
      <c r="C89" s="15"/>
      <c r="D89" s="45"/>
      <c r="E89" s="45"/>
      <c r="F89" s="45"/>
      <c r="G89" s="45"/>
      <c r="H89" s="45"/>
      <c r="I89" s="45"/>
    </row>
    <row r="90" spans="2:9" ht="17.25" customHeight="1">
      <c r="B90" s="140"/>
      <c r="C90" s="140"/>
      <c r="D90" s="140"/>
      <c r="E90" s="140"/>
      <c r="F90" s="140"/>
      <c r="G90" s="140"/>
      <c r="H90" s="140"/>
      <c r="I90" s="140"/>
    </row>
  </sheetData>
  <mergeCells count="2">
    <mergeCell ref="B80:I80"/>
    <mergeCell ref="B90:I9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65F12-45CD-4268-9508-286D5A09CAA2}">
  <dimension ref="A7:S91"/>
  <sheetViews>
    <sheetView showGridLines="0" zoomScaleNormal="100" zoomScaleSheetLayoutView="90" workbookViewId="0"/>
  </sheetViews>
  <sheetFormatPr defaultColWidth="9.140625" defaultRowHeight="17.25" customHeight="1"/>
  <cols>
    <col min="1" max="1" width="5" style="21" customWidth="1"/>
    <col min="2" max="2" width="24.42578125" style="21" customWidth="1"/>
    <col min="3" max="3" width="34" style="21" customWidth="1"/>
    <col min="4" max="16" width="13.85546875" style="21" customWidth="1"/>
    <col min="17" max="17" width="10.28515625" style="21" bestFit="1" customWidth="1"/>
    <col min="18" max="16384" width="9.140625" style="21"/>
  </cols>
  <sheetData>
    <row r="7" spans="2:3" ht="17.25" customHeight="1">
      <c r="B7" s="47" t="s">
        <v>41</v>
      </c>
      <c r="C7" s="22"/>
    </row>
    <row r="8" spans="2:3" ht="17.25" customHeight="1">
      <c r="B8" s="23"/>
    </row>
    <row r="9" spans="2:3" ht="17.25" customHeight="1">
      <c r="B9" s="46" t="s">
        <v>42</v>
      </c>
      <c r="C9" s="24"/>
    </row>
    <row r="10" spans="2:3" ht="17.25" customHeight="1">
      <c r="B10" s="56" t="s">
        <v>104</v>
      </c>
      <c r="C10" s="24"/>
    </row>
    <row r="11" spans="2:3" ht="17.25" customHeight="1">
      <c r="B11" s="56" t="s">
        <v>105</v>
      </c>
      <c r="C11" s="24"/>
    </row>
    <row r="12" spans="2:3" ht="17.25" customHeight="1">
      <c r="B12" s="56" t="s">
        <v>106</v>
      </c>
      <c r="C12" s="24"/>
    </row>
    <row r="13" spans="2:3" ht="17.25" customHeight="1">
      <c r="B13" s="56" t="s">
        <v>107</v>
      </c>
      <c r="C13" s="24"/>
    </row>
    <row r="14" spans="2:3" ht="17.25" customHeight="1">
      <c r="B14" s="56" t="s">
        <v>108</v>
      </c>
      <c r="C14" s="24"/>
    </row>
    <row r="15" spans="2:3" ht="17.25" customHeight="1">
      <c r="B15" s="56" t="s">
        <v>109</v>
      </c>
      <c r="C15" s="24"/>
    </row>
    <row r="16" spans="2:3" ht="17.25" customHeight="1">
      <c r="B16" s="50" t="s">
        <v>48</v>
      </c>
      <c r="C16" s="24"/>
    </row>
    <row r="17" spans="2:19" ht="17.25" customHeight="1">
      <c r="B17" s="25"/>
      <c r="C17" s="24"/>
    </row>
    <row r="18" spans="2:19" ht="17.25" customHeight="1">
      <c r="B18" s="46" t="s">
        <v>110</v>
      </c>
      <c r="C18" s="24"/>
      <c r="N18" s="26"/>
    </row>
    <row r="19" spans="2:19" ht="17.25" customHeight="1">
      <c r="J19" s="23"/>
      <c r="N19" s="27"/>
    </row>
    <row r="20" spans="2:19" ht="17.25" customHeight="1">
      <c r="B20" s="3" t="s">
        <v>50</v>
      </c>
      <c r="C20" s="2" t="s">
        <v>51</v>
      </c>
      <c r="D20" s="2" t="s">
        <v>52</v>
      </c>
      <c r="E20" s="2" t="s">
        <v>53</v>
      </c>
      <c r="F20" s="2" t="s">
        <v>54</v>
      </c>
      <c r="G20" s="2" t="s">
        <v>55</v>
      </c>
      <c r="H20" s="2" t="s">
        <v>56</v>
      </c>
      <c r="I20" s="2" t="s">
        <v>57</v>
      </c>
      <c r="J20" s="2" t="s">
        <v>58</v>
      </c>
      <c r="K20" s="2" t="s">
        <v>59</v>
      </c>
      <c r="L20" s="2" t="s">
        <v>60</v>
      </c>
      <c r="M20" s="2" t="s">
        <v>61</v>
      </c>
      <c r="N20" s="2" t="s">
        <v>111</v>
      </c>
      <c r="O20" s="2" t="s">
        <v>112</v>
      </c>
      <c r="P20" s="2" t="s">
        <v>64</v>
      </c>
    </row>
    <row r="21" spans="2:19" ht="20.100000000000001">
      <c r="B21" s="4" t="s">
        <v>6</v>
      </c>
      <c r="C21" s="5" t="s">
        <v>65</v>
      </c>
      <c r="D21" s="6">
        <v>229.32729870999998</v>
      </c>
      <c r="E21" s="6">
        <v>140.37746283300004</v>
      </c>
      <c r="F21" s="6">
        <v>76.134617429999992</v>
      </c>
      <c r="G21" s="6">
        <v>57.024225210000004</v>
      </c>
      <c r="H21" s="6">
        <v>93.546439140226028</v>
      </c>
      <c r="I21" s="6">
        <v>112.64996492</v>
      </c>
      <c r="J21" s="6">
        <v>167.91960496800101</v>
      </c>
      <c r="K21" s="6">
        <v>261.02642484954902</v>
      </c>
      <c r="L21" s="6">
        <v>341.45065946252004</v>
      </c>
      <c r="M21" s="6">
        <v>327.33773196434601</v>
      </c>
      <c r="N21" s="6">
        <v>312.10393730489301</v>
      </c>
      <c r="O21" s="6"/>
      <c r="P21" s="7">
        <f t="shared" ref="P21:P24" si="0">SUM(D21:O21)</f>
        <v>2118.8983667925349</v>
      </c>
      <c r="S21" s="28"/>
    </row>
    <row r="22" spans="2:19" ht="39.950000000000003">
      <c r="B22" s="4" t="s">
        <v>66</v>
      </c>
      <c r="C22" s="5" t="s">
        <v>67</v>
      </c>
      <c r="D22" s="6">
        <v>126.40450453500002</v>
      </c>
      <c r="E22" s="6">
        <v>255.80240498350003</v>
      </c>
      <c r="F22" s="6">
        <v>270.01647460300006</v>
      </c>
      <c r="G22" s="6">
        <v>342.40554722200011</v>
      </c>
      <c r="H22" s="6">
        <v>470.74449432545293</v>
      </c>
      <c r="I22" s="6">
        <v>470.08328823500005</v>
      </c>
      <c r="J22" s="6">
        <v>558.50072225529186</v>
      </c>
      <c r="K22" s="6">
        <v>497.7404750391151</v>
      </c>
      <c r="L22" s="6">
        <v>488.22319880409509</v>
      </c>
      <c r="M22" s="6">
        <v>436.8831099957211</v>
      </c>
      <c r="N22" s="6">
        <v>365.89328064466389</v>
      </c>
      <c r="O22" s="6"/>
      <c r="P22" s="7">
        <f t="shared" si="0"/>
        <v>4282.6975006428402</v>
      </c>
      <c r="S22" s="28"/>
    </row>
    <row r="23" spans="2:19" ht="39.950000000000003">
      <c r="B23" s="4" t="s">
        <v>68</v>
      </c>
      <c r="C23" s="5" t="s">
        <v>69</v>
      </c>
      <c r="D23" s="6">
        <v>80.926562642000007</v>
      </c>
      <c r="E23" s="6">
        <v>78.932841991499998</v>
      </c>
      <c r="F23" s="6">
        <v>83.835327433000003</v>
      </c>
      <c r="G23" s="6">
        <v>38.439308048999997</v>
      </c>
      <c r="H23" s="6">
        <v>25.988871957000001</v>
      </c>
      <c r="I23" s="6">
        <v>22.616256534000001</v>
      </c>
      <c r="J23" s="6">
        <v>19.886599681</v>
      </c>
      <c r="K23" s="6">
        <v>21.891909699000003</v>
      </c>
      <c r="L23" s="6">
        <v>22.333301645999999</v>
      </c>
      <c r="M23" s="6">
        <v>28.629838868999997</v>
      </c>
      <c r="N23" s="6">
        <v>45.89995706700001</v>
      </c>
      <c r="O23" s="6"/>
      <c r="P23" s="7">
        <f t="shared" si="0"/>
        <v>469.38077556850004</v>
      </c>
      <c r="S23" s="28"/>
    </row>
    <row r="24" spans="2:19" ht="39.950000000000003">
      <c r="B24" s="4" t="s">
        <v>32</v>
      </c>
      <c r="C24" s="5" t="s">
        <v>70</v>
      </c>
      <c r="D24" s="6">
        <v>150.66072438399999</v>
      </c>
      <c r="E24" s="6">
        <v>131.981460688</v>
      </c>
      <c r="F24" s="6">
        <v>105.61067522499998</v>
      </c>
      <c r="G24" s="6">
        <v>167.70195685599998</v>
      </c>
      <c r="H24" s="6">
        <v>145.68284901640504</v>
      </c>
      <c r="I24" s="6">
        <v>147.95089306700001</v>
      </c>
      <c r="J24" s="6">
        <v>105.82797447568099</v>
      </c>
      <c r="K24" s="6">
        <v>210.21236203714301</v>
      </c>
      <c r="L24" s="6">
        <v>153.27612157205505</v>
      </c>
      <c r="M24" s="6">
        <v>152.53156117716802</v>
      </c>
      <c r="N24" s="6">
        <v>170.39687804385301</v>
      </c>
      <c r="O24" s="6"/>
      <c r="P24" s="7">
        <f t="shared" si="0"/>
        <v>1641.8334565423052</v>
      </c>
      <c r="S24" s="28"/>
    </row>
    <row r="25" spans="2:19" ht="20.100000000000001">
      <c r="B25" s="4" t="s">
        <v>35</v>
      </c>
      <c r="C25" s="5" t="s">
        <v>36</v>
      </c>
      <c r="D25" s="6">
        <v>55.141744113807299</v>
      </c>
      <c r="E25" s="6">
        <v>85.877775877796296</v>
      </c>
      <c r="F25" s="6">
        <v>79.893543976809411</v>
      </c>
      <c r="G25" s="6">
        <v>79.771632219816496</v>
      </c>
      <c r="H25" s="6">
        <v>71.855554568805999</v>
      </c>
      <c r="I25" s="6">
        <v>68.562494590804093</v>
      </c>
      <c r="J25" s="6">
        <v>60.389577839803302</v>
      </c>
      <c r="K25" s="6">
        <v>51.146066764792501</v>
      </c>
      <c r="L25" s="6">
        <v>46.983728799900902</v>
      </c>
      <c r="M25" s="6">
        <v>65.014852739811303</v>
      </c>
      <c r="N25" s="6">
        <v>66.373406693903405</v>
      </c>
      <c r="O25" s="6"/>
      <c r="P25" s="7">
        <f>SUM(D25:O25)</f>
        <v>731.01037818605096</v>
      </c>
      <c r="S25" s="28"/>
    </row>
    <row r="26" spans="2:19" ht="17.25" customHeight="1">
      <c r="B26" s="8" t="s">
        <v>64</v>
      </c>
      <c r="C26" s="8"/>
      <c r="D26" s="9">
        <f t="shared" ref="D26:M26" si="1">SUM(D21:D25)</f>
        <v>642.4608343848073</v>
      </c>
      <c r="E26" s="9">
        <f t="shared" si="1"/>
        <v>692.9719463737963</v>
      </c>
      <c r="F26" s="9">
        <f t="shared" si="1"/>
        <v>615.49063866780943</v>
      </c>
      <c r="G26" s="9">
        <f t="shared" si="1"/>
        <v>685.34266955681653</v>
      </c>
      <c r="H26" s="9">
        <f t="shared" si="1"/>
        <v>807.81820900789012</v>
      </c>
      <c r="I26" s="9">
        <f t="shared" si="1"/>
        <v>821.86289734680429</v>
      </c>
      <c r="J26" s="9">
        <f t="shared" si="1"/>
        <v>912.52447921977716</v>
      </c>
      <c r="K26" s="9">
        <f>SUM(K21:K25)</f>
        <v>1042.0172383895997</v>
      </c>
      <c r="L26" s="9">
        <f t="shared" si="1"/>
        <v>1052.2670102845711</v>
      </c>
      <c r="M26" s="9">
        <f t="shared" si="1"/>
        <v>1010.3970947460464</v>
      </c>
      <c r="N26" s="10">
        <f>SUM(N21:N25)</f>
        <v>960.66745975431331</v>
      </c>
      <c r="O26" s="10">
        <f>SUM(O21:O25)</f>
        <v>0</v>
      </c>
      <c r="P26" s="9">
        <f>SUM(D26:O26)</f>
        <v>9243.8204777322317</v>
      </c>
    </row>
    <row r="27" spans="2:19" s="30" customFormat="1" ht="17.25" customHeight="1">
      <c r="B27" s="1" t="s">
        <v>71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9"/>
    </row>
    <row r="29" spans="2:19" ht="17.25" customHeight="1">
      <c r="B29" s="46" t="s">
        <v>72</v>
      </c>
      <c r="C29" s="24"/>
      <c r="L29" s="31"/>
      <c r="M29" s="32"/>
      <c r="N29" s="32"/>
      <c r="P29" s="31"/>
    </row>
    <row r="30" spans="2:19" ht="17.25" customHeight="1">
      <c r="B30" s="46"/>
      <c r="C30" s="24"/>
      <c r="J30" s="134" t="s">
        <v>73</v>
      </c>
      <c r="K30" s="134"/>
      <c r="L30" s="134"/>
      <c r="M30" s="135"/>
      <c r="N30" s="74"/>
      <c r="O30" s="74"/>
      <c r="P30" s="75"/>
    </row>
    <row r="31" spans="2:19" ht="17.25" customHeight="1">
      <c r="M31" s="32"/>
      <c r="N31" s="32"/>
    </row>
    <row r="32" spans="2:19" ht="20.45" thickBot="1">
      <c r="B32" s="3" t="s">
        <v>50</v>
      </c>
      <c r="C32" s="2" t="s">
        <v>51</v>
      </c>
      <c r="D32" s="2" t="s">
        <v>74</v>
      </c>
      <c r="E32" s="12" t="s">
        <v>75</v>
      </c>
      <c r="F32" s="12" t="s">
        <v>76</v>
      </c>
      <c r="G32" s="12" t="s">
        <v>113</v>
      </c>
      <c r="H32" s="2" t="s">
        <v>64</v>
      </c>
      <c r="J32" s="131" t="s">
        <v>50</v>
      </c>
      <c r="K32" s="131"/>
      <c r="L32" s="120" t="s">
        <v>78</v>
      </c>
      <c r="M32" s="120" t="s">
        <v>79</v>
      </c>
      <c r="N32" s="120" t="s">
        <v>80</v>
      </c>
      <c r="O32" s="120" t="s">
        <v>81</v>
      </c>
      <c r="P32" s="121" t="s">
        <v>64</v>
      </c>
    </row>
    <row r="33" spans="2:16" ht="20.100000000000001" customHeight="1">
      <c r="B33" s="4" t="s">
        <v>6</v>
      </c>
      <c r="C33" s="5" t="s">
        <v>65</v>
      </c>
      <c r="D33" s="6">
        <f>SUM(D21:F21)</f>
        <v>445.83937897300001</v>
      </c>
      <c r="E33" s="6">
        <f>SUM(G21:I21)</f>
        <v>263.22062927022603</v>
      </c>
      <c r="F33" s="6">
        <f>SUM(J21:L21)</f>
        <v>770.39668928007006</v>
      </c>
      <c r="G33" s="6">
        <f>SUM(M21:O21)</f>
        <v>639.44166926923901</v>
      </c>
      <c r="H33" s="7">
        <f>SUM(D33:G33)</f>
        <v>2118.8983667925349</v>
      </c>
      <c r="J33" s="129" t="s">
        <v>6</v>
      </c>
      <c r="K33" s="129"/>
      <c r="L33" s="123">
        <v>0.16880000000000001</v>
      </c>
      <c r="M33" s="123">
        <v>0.15229999999999999</v>
      </c>
      <c r="N33" s="123">
        <v>0.31640000000000001</v>
      </c>
      <c r="O33" s="123">
        <v>0.36249999999999999</v>
      </c>
      <c r="P33" s="122">
        <f>SUM(L33:O33)</f>
        <v>1</v>
      </c>
    </row>
    <row r="34" spans="2:16" ht="39.950000000000003">
      <c r="B34" s="4" t="s">
        <v>66</v>
      </c>
      <c r="C34" s="5" t="s">
        <v>67</v>
      </c>
      <c r="D34" s="6">
        <f>SUM(D22:F22)</f>
        <v>652.22338412150009</v>
      </c>
      <c r="E34" s="6">
        <f>SUM(G22:I22)</f>
        <v>1283.233329782453</v>
      </c>
      <c r="F34" s="6">
        <f>SUM(J22:L22)</f>
        <v>1544.464396098502</v>
      </c>
      <c r="G34" s="6">
        <f>SUM(M22:O22)</f>
        <v>802.77639064038499</v>
      </c>
      <c r="H34" s="7">
        <f t="shared" ref="H34:H37" si="2">SUM(D34:G34)</f>
        <v>4282.6975006428402</v>
      </c>
      <c r="J34" s="130" t="s">
        <v>15</v>
      </c>
      <c r="K34" s="130"/>
      <c r="L34" s="124">
        <v>0.19600000000000001</v>
      </c>
      <c r="M34" s="124">
        <v>0.2641</v>
      </c>
      <c r="N34" s="124">
        <v>0.31090000000000001</v>
      </c>
      <c r="O34" s="124">
        <v>0.2288</v>
      </c>
      <c r="P34" s="122">
        <f t="shared" ref="P34:P39" si="3">SUM(L34:O34)</f>
        <v>0.99980000000000002</v>
      </c>
    </row>
    <row r="35" spans="2:16" ht="39.950000000000003">
      <c r="B35" s="4" t="s">
        <v>68</v>
      </c>
      <c r="C35" s="5" t="s">
        <v>69</v>
      </c>
      <c r="D35" s="6">
        <f>SUM(D23:F23)</f>
        <v>243.69473206649999</v>
      </c>
      <c r="E35" s="6">
        <f>SUM(G23:I23)</f>
        <v>87.044436539999992</v>
      </c>
      <c r="F35" s="6">
        <f>SUM(J23:L23)</f>
        <v>64.111811025999998</v>
      </c>
      <c r="G35" s="6">
        <f>SUM(M23:O23)</f>
        <v>74.529795935999999</v>
      </c>
      <c r="H35" s="7">
        <f t="shared" si="2"/>
        <v>469.38077556849998</v>
      </c>
      <c r="J35" s="130" t="s">
        <v>24</v>
      </c>
      <c r="K35" s="130"/>
      <c r="L35" s="124">
        <v>0.31509999999999999</v>
      </c>
      <c r="M35" s="124">
        <v>0.22720000000000001</v>
      </c>
      <c r="N35" s="124">
        <v>0.19500000000000001</v>
      </c>
      <c r="O35" s="124">
        <v>0.26269999999999999</v>
      </c>
      <c r="P35" s="122">
        <f t="shared" si="3"/>
        <v>1</v>
      </c>
    </row>
    <row r="36" spans="2:16" ht="39.950000000000003">
      <c r="B36" s="4" t="s">
        <v>32</v>
      </c>
      <c r="C36" s="5" t="s">
        <v>70</v>
      </c>
      <c r="D36" s="6">
        <f>SUM(D24:F24)</f>
        <v>388.25286029699993</v>
      </c>
      <c r="E36" s="6">
        <f>SUM(G24:I24)</f>
        <v>461.33569893940501</v>
      </c>
      <c r="F36" s="6">
        <f>SUM(J24:L24)</f>
        <v>469.31645808487906</v>
      </c>
      <c r="G36" s="6">
        <f>SUM(M24:O24)</f>
        <v>322.92843922102099</v>
      </c>
      <c r="H36" s="7">
        <f t="shared" si="2"/>
        <v>1641.8334565423052</v>
      </c>
      <c r="J36" s="130" t="s">
        <v>32</v>
      </c>
      <c r="K36" s="130"/>
      <c r="L36" s="124">
        <v>0.23480000000000001</v>
      </c>
      <c r="M36" s="124">
        <v>0.22389999999999999</v>
      </c>
      <c r="N36" s="124">
        <v>0.26619999999999999</v>
      </c>
      <c r="O36" s="124">
        <v>0.27429999999999999</v>
      </c>
      <c r="P36" s="122">
        <f t="shared" si="3"/>
        <v>0.99919999999999998</v>
      </c>
    </row>
    <row r="37" spans="2:16" ht="20.100000000000001" customHeight="1">
      <c r="B37" s="4" t="s">
        <v>35</v>
      </c>
      <c r="C37" s="5" t="s">
        <v>36</v>
      </c>
      <c r="D37" s="6">
        <f>SUM(D25:F25)</f>
        <v>220.91306396841301</v>
      </c>
      <c r="E37" s="6">
        <f>SUM(G25:I25)</f>
        <v>220.18968137942659</v>
      </c>
      <c r="F37" s="6">
        <f>SUM(J25:L25)</f>
        <v>158.51937340449672</v>
      </c>
      <c r="G37" s="6">
        <f>SUM(M25:O25)</f>
        <v>131.38825943371472</v>
      </c>
      <c r="H37" s="7">
        <f t="shared" si="2"/>
        <v>731.01037818605096</v>
      </c>
      <c r="J37" s="130" t="s">
        <v>35</v>
      </c>
      <c r="K37" s="130"/>
      <c r="L37" s="124">
        <v>0.2601</v>
      </c>
      <c r="M37" s="124">
        <v>0.25819999999999999</v>
      </c>
      <c r="N37" s="124">
        <v>0.20710000000000001</v>
      </c>
      <c r="O37" s="124">
        <v>0.27289999999999998</v>
      </c>
      <c r="P37" s="122">
        <f t="shared" si="3"/>
        <v>0.99829999999999997</v>
      </c>
    </row>
    <row r="38" spans="2:16" ht="20.100000000000001" customHeight="1">
      <c r="B38" s="8" t="s">
        <v>64</v>
      </c>
      <c r="C38" s="8"/>
      <c r="D38" s="9">
        <f>SUM(D33:D37)</f>
        <v>1950.9234194264129</v>
      </c>
      <c r="E38" s="9">
        <f t="shared" ref="E38:H38" si="4">SUM(E33:E37)</f>
        <v>2315.0237759115107</v>
      </c>
      <c r="F38" s="9">
        <f t="shared" si="4"/>
        <v>3006.8087278939483</v>
      </c>
      <c r="G38" s="9">
        <f t="shared" si="4"/>
        <v>1971.0645545003599</v>
      </c>
      <c r="H38" s="9">
        <f t="shared" si="4"/>
        <v>9243.8204777322317</v>
      </c>
      <c r="J38" s="132" t="s">
        <v>82</v>
      </c>
      <c r="K38" s="132"/>
      <c r="L38" s="125">
        <v>0.2059</v>
      </c>
      <c r="M38" s="125">
        <v>0.2303</v>
      </c>
      <c r="N38" s="125">
        <v>0.29220000000000002</v>
      </c>
      <c r="O38" s="125">
        <v>0.27160000000000001</v>
      </c>
      <c r="P38" s="127">
        <f t="shared" si="3"/>
        <v>1</v>
      </c>
    </row>
    <row r="39" spans="2:16" ht="20.100000000000001" customHeight="1">
      <c r="B39" s="1" t="s">
        <v>83</v>
      </c>
      <c r="C39" s="15"/>
      <c r="D39" s="16"/>
      <c r="E39" s="16"/>
      <c r="F39" s="16"/>
      <c r="G39" s="16"/>
      <c r="H39" s="16"/>
      <c r="J39" s="133" t="s">
        <v>84</v>
      </c>
      <c r="K39" s="133"/>
      <c r="L39" s="126">
        <v>0.20119999999999999</v>
      </c>
      <c r="M39" s="126">
        <v>0.22789999999999999</v>
      </c>
      <c r="N39" s="126">
        <v>0.29949999999999999</v>
      </c>
      <c r="O39" s="126">
        <v>0.27139999999999997</v>
      </c>
      <c r="P39" s="128">
        <f t="shared" si="3"/>
        <v>0.99999999999999989</v>
      </c>
    </row>
    <row r="40" spans="2:16" ht="17.25" customHeight="1">
      <c r="D40" s="52"/>
      <c r="E40" s="52"/>
      <c r="F40" s="52"/>
      <c r="G40" s="52"/>
      <c r="I40" s="31"/>
      <c r="O40" s="53"/>
    </row>
    <row r="41" spans="2:16" ht="17.25" customHeight="1">
      <c r="B41" s="46" t="s">
        <v>85</v>
      </c>
      <c r="C41" s="24"/>
      <c r="L41" s="31"/>
      <c r="M41" s="32"/>
      <c r="N41" s="32"/>
      <c r="O41" s="53"/>
    </row>
    <row r="42" spans="2:16" ht="17.25" customHeight="1">
      <c r="F42" s="31"/>
      <c r="M42" s="32"/>
      <c r="N42" s="32"/>
      <c r="O42" s="53"/>
    </row>
    <row r="43" spans="2:16" ht="39.950000000000003" customHeight="1">
      <c r="B43" s="3" t="s">
        <v>50</v>
      </c>
      <c r="C43" s="2" t="s">
        <v>51</v>
      </c>
      <c r="D43" s="12">
        <v>45597</v>
      </c>
      <c r="E43" s="12">
        <v>45231</v>
      </c>
      <c r="F43" s="2" t="s">
        <v>86</v>
      </c>
      <c r="G43" s="12" t="s">
        <v>113</v>
      </c>
      <c r="H43" s="12" t="s">
        <v>114</v>
      </c>
      <c r="I43" s="2" t="s">
        <v>86</v>
      </c>
      <c r="J43" s="2" t="s">
        <v>115</v>
      </c>
      <c r="K43" s="2" t="s">
        <v>116</v>
      </c>
      <c r="L43" s="2" t="s">
        <v>86</v>
      </c>
    </row>
    <row r="44" spans="2:16" ht="20.100000000000001">
      <c r="B44" s="4" t="s">
        <v>6</v>
      </c>
      <c r="C44" s="5" t="s">
        <v>65</v>
      </c>
      <c r="D44" s="6">
        <f>N21</f>
        <v>312.10393730489301</v>
      </c>
      <c r="E44" s="6">
        <f>'Produção de Energia - Nov. 2023'!N12</f>
        <v>298.69822102199993</v>
      </c>
      <c r="F44" s="13">
        <f t="shared" ref="F44:F47" si="5">IFERROR(D44/E44-1,"n.a.")</f>
        <v>4.4880469113693477E-2</v>
      </c>
      <c r="G44" s="6">
        <f>G33</f>
        <v>639.44166926923901</v>
      </c>
      <c r="H44" s="6">
        <f>'Produção de Energia - Nov. 2023'!G23</f>
        <v>639.21956036999995</v>
      </c>
      <c r="I44" s="13">
        <f t="shared" ref="I44:I47" si="6">IFERROR(G44/H44-1,"n.a.")</f>
        <v>3.4746887143199956E-4</v>
      </c>
      <c r="J44" s="6">
        <f>P21</f>
        <v>2118.8983667925349</v>
      </c>
      <c r="K44" s="6">
        <f>'Produção de Energia - Nov. 2023'!P12</f>
        <v>2163.5525638029999</v>
      </c>
      <c r="L44" s="13">
        <f t="shared" ref="L44:L47" si="7">IFERROR(J44/K44-1,"n.a.")</f>
        <v>-2.0639293797407809E-2</v>
      </c>
    </row>
    <row r="45" spans="2:16" ht="39.950000000000003">
      <c r="B45" s="4" t="s">
        <v>66</v>
      </c>
      <c r="C45" s="5" t="s">
        <v>67</v>
      </c>
      <c r="D45" s="6">
        <f t="shared" ref="D45:D48" si="8">N22</f>
        <v>365.89328064466389</v>
      </c>
      <c r="E45" s="6">
        <f>'Produção de Energia - Nov. 2023'!N13</f>
        <v>301.80787659549992</v>
      </c>
      <c r="F45" s="13">
        <f t="shared" si="5"/>
        <v>0.21233840803649695</v>
      </c>
      <c r="G45" s="6">
        <f t="shared" ref="G45:G48" si="9">G34</f>
        <v>802.77639064038499</v>
      </c>
      <c r="H45" s="6">
        <f>'Produção de Energia - Nov. 2023'!G24</f>
        <v>686.63920189650003</v>
      </c>
      <c r="I45" s="13">
        <f t="shared" si="6"/>
        <v>0.16913859334438475</v>
      </c>
      <c r="J45" s="6">
        <f t="shared" ref="J45:J48" si="10">P22</f>
        <v>4282.6975006428402</v>
      </c>
      <c r="K45" s="6">
        <f>'Produção de Energia - Nov. 2023'!P13</f>
        <v>3387.6283584589355</v>
      </c>
      <c r="L45" s="13">
        <f t="shared" si="7"/>
        <v>0.26421704138498825</v>
      </c>
    </row>
    <row r="46" spans="2:16" ht="39.950000000000003">
      <c r="B46" s="4" t="s">
        <v>24</v>
      </c>
      <c r="C46" s="5" t="s">
        <v>69</v>
      </c>
      <c r="D46" s="6">
        <f t="shared" si="8"/>
        <v>45.89995706700001</v>
      </c>
      <c r="E46" s="6">
        <f>'Produção de Energia - Nov. 2023'!N14</f>
        <v>69.682519103000004</v>
      </c>
      <c r="F46" s="13">
        <f t="shared" si="5"/>
        <v>-0.34129882705368642</v>
      </c>
      <c r="G46" s="6">
        <f t="shared" si="9"/>
        <v>74.529795935999999</v>
      </c>
      <c r="H46" s="6">
        <f>'Produção de Energia - Nov. 2023'!G25</f>
        <v>131.50326493400001</v>
      </c>
      <c r="I46" s="13">
        <f t="shared" si="6"/>
        <v>-0.43324756253462104</v>
      </c>
      <c r="J46" s="6">
        <f t="shared" si="10"/>
        <v>469.38077556850004</v>
      </c>
      <c r="K46" s="6">
        <f>'Produção de Energia - Nov. 2023'!P14</f>
        <v>750.19215969913421</v>
      </c>
      <c r="L46" s="13">
        <f t="shared" si="7"/>
        <v>-0.37431927340223603</v>
      </c>
    </row>
    <row r="47" spans="2:16" ht="39.950000000000003">
      <c r="B47" s="4" t="s">
        <v>32</v>
      </c>
      <c r="C47" s="5" t="s">
        <v>70</v>
      </c>
      <c r="D47" s="6">
        <f t="shared" si="8"/>
        <v>170.39687804385301</v>
      </c>
      <c r="E47" s="6">
        <f>'Produção de Energia - Nov. 2023'!N15</f>
        <v>163.638024054</v>
      </c>
      <c r="F47" s="13">
        <f t="shared" si="5"/>
        <v>4.1303688607377875E-2</v>
      </c>
      <c r="G47" s="6">
        <f t="shared" si="9"/>
        <v>322.92843922102099</v>
      </c>
      <c r="H47" s="6">
        <f>'Produção de Energia - Nov. 2023'!G26</f>
        <v>333.47297289199997</v>
      </c>
      <c r="I47" s="13">
        <f t="shared" si="6"/>
        <v>-3.1620354655829908E-2</v>
      </c>
      <c r="J47" s="6">
        <f t="shared" si="10"/>
        <v>1641.8334565423052</v>
      </c>
      <c r="K47" s="6">
        <f>'Produção de Energia - Nov. 2023'!P15</f>
        <v>1499.4077189949999</v>
      </c>
      <c r="L47" s="13">
        <f t="shared" si="7"/>
        <v>9.4987998089517856E-2</v>
      </c>
    </row>
    <row r="48" spans="2:16" ht="20.100000000000001">
      <c r="B48" s="4" t="s">
        <v>35</v>
      </c>
      <c r="C48" s="5" t="s">
        <v>36</v>
      </c>
      <c r="D48" s="6">
        <f t="shared" si="8"/>
        <v>66.373406693903405</v>
      </c>
      <c r="E48" s="6">
        <f>'Produção de Energia - Nov. 2023'!N16</f>
        <v>0.78322189097180017</v>
      </c>
      <c r="F48" s="13" t="s">
        <v>88</v>
      </c>
      <c r="G48" s="6">
        <f t="shared" si="9"/>
        <v>131.38825943371472</v>
      </c>
      <c r="H48" s="6">
        <f>'Produção de Energia - Nov. 2023'!G27</f>
        <v>0.78322189097180017</v>
      </c>
      <c r="I48" s="13" t="s">
        <v>88</v>
      </c>
      <c r="J48" s="6">
        <f t="shared" si="10"/>
        <v>731.01037818605096</v>
      </c>
      <c r="K48" s="6">
        <f>'Produção de Energia - Nov. 2023'!P16</f>
        <v>0.78322189097180017</v>
      </c>
      <c r="L48" s="13" t="s">
        <v>88</v>
      </c>
    </row>
    <row r="49" spans="1:14" ht="17.25" customHeight="1">
      <c r="B49" s="8" t="s">
        <v>64</v>
      </c>
      <c r="C49" s="8"/>
      <c r="D49" s="9">
        <f>SUM(D44:D48)</f>
        <v>960.66745975431331</v>
      </c>
      <c r="E49" s="9">
        <f>SUM(E44:E48)</f>
        <v>834.60986266547161</v>
      </c>
      <c r="F49" s="14">
        <f>IFERROR(D49/E49-1,"n.a.")</f>
        <v>0.15103775156245436</v>
      </c>
      <c r="G49" s="9">
        <f>SUM(G44:G48)</f>
        <v>1971.0645545003599</v>
      </c>
      <c r="H49" s="9">
        <f>SUM(H44:H48)</f>
        <v>1791.6182219834718</v>
      </c>
      <c r="I49" s="14">
        <f>IFERROR(G49/H49-1,"n.a.")</f>
        <v>0.10015880075065664</v>
      </c>
      <c r="J49" s="9">
        <f>SUM(J44:J48)</f>
        <v>9243.8204777322317</v>
      </c>
      <c r="K49" s="9">
        <f>SUM(K44:K48)</f>
        <v>7801.564022847042</v>
      </c>
      <c r="L49" s="14">
        <f>IFERROR(J49/K49-1,"n.a.")</f>
        <v>0.18486760483686493</v>
      </c>
    </row>
    <row r="50" spans="1:14" s="35" customFormat="1" ht="20.100000000000001">
      <c r="A50" s="33"/>
      <c r="B50" s="51" t="s">
        <v>89</v>
      </c>
      <c r="C50" s="34"/>
      <c r="D50" s="34"/>
      <c r="E50" s="34"/>
      <c r="F50" s="34"/>
      <c r="G50" s="34"/>
      <c r="H50" s="34"/>
      <c r="I50" s="34"/>
    </row>
    <row r="51" spans="1:14" ht="17.25" customHeight="1">
      <c r="B51" s="15"/>
      <c r="C51" s="15"/>
      <c r="D51" s="16"/>
      <c r="E51" s="16"/>
      <c r="F51" s="16"/>
      <c r="G51" s="16"/>
      <c r="H51" s="16"/>
    </row>
    <row r="52" spans="1:14" ht="17.25" customHeight="1">
      <c r="B52" s="46" t="s">
        <v>90</v>
      </c>
      <c r="C52" s="24"/>
      <c r="L52" s="31"/>
      <c r="M52" s="32"/>
      <c r="N52" s="32"/>
    </row>
    <row r="53" spans="1:14" ht="17.25" customHeight="1">
      <c r="F53" s="31"/>
      <c r="I53" s="31"/>
      <c r="J53" s="31"/>
      <c r="M53" s="32"/>
      <c r="N53" s="32"/>
    </row>
    <row r="54" spans="1:14" ht="39.950000000000003" customHeight="1">
      <c r="B54" s="3" t="s">
        <v>50</v>
      </c>
      <c r="C54" s="2" t="s">
        <v>51</v>
      </c>
      <c r="D54" s="12">
        <v>45597</v>
      </c>
      <c r="E54" s="12">
        <v>45231</v>
      </c>
      <c r="F54" s="2" t="s">
        <v>86</v>
      </c>
      <c r="G54" s="12" t="s">
        <v>113</v>
      </c>
      <c r="H54" s="12" t="s">
        <v>114</v>
      </c>
      <c r="I54" s="2" t="s">
        <v>86</v>
      </c>
      <c r="J54" s="2" t="s">
        <v>115</v>
      </c>
      <c r="K54" s="2" t="s">
        <v>116</v>
      </c>
      <c r="L54" s="2" t="s">
        <v>86</v>
      </c>
    </row>
    <row r="55" spans="1:14" ht="20.100000000000001">
      <c r="B55" s="4" t="s">
        <v>6</v>
      </c>
      <c r="C55" s="5" t="s">
        <v>65</v>
      </c>
      <c r="D55" s="6">
        <v>312.10393730489301</v>
      </c>
      <c r="E55" s="6">
        <v>298.69822102199993</v>
      </c>
      <c r="F55" s="13">
        <v>4.4880469113693477E-2</v>
      </c>
      <c r="G55" s="6">
        <v>639.44166926923901</v>
      </c>
      <c r="H55" s="6">
        <v>639.21956036999995</v>
      </c>
      <c r="I55" s="13">
        <v>3.4746887143199956E-4</v>
      </c>
      <c r="J55" s="6">
        <v>2118.8872437863088</v>
      </c>
      <c r="K55" s="6">
        <v>2163.5525638029999</v>
      </c>
      <c r="L55" s="13">
        <v>-2.0644434881757823E-2</v>
      </c>
    </row>
    <row r="56" spans="1:14" ht="39.950000000000003">
      <c r="B56" s="4" t="s">
        <v>15</v>
      </c>
      <c r="C56" s="5" t="s">
        <v>91</v>
      </c>
      <c r="D56" s="6">
        <v>365.89328064466389</v>
      </c>
      <c r="E56" s="6">
        <v>362.47892775199995</v>
      </c>
      <c r="F56" s="13">
        <v>9.419452087432667E-3</v>
      </c>
      <c r="G56" s="6">
        <v>709.01275619639796</v>
      </c>
      <c r="H56" s="6">
        <v>746.59742773900007</v>
      </c>
      <c r="I56" s="13">
        <v>-5.0341281855770359E-2</v>
      </c>
      <c r="J56" s="6">
        <v>3318.3087298221221</v>
      </c>
      <c r="K56" s="6">
        <v>3604.7191712810004</v>
      </c>
      <c r="L56" s="13">
        <v>-7.9454300834507774E-2</v>
      </c>
    </row>
    <row r="57" spans="1:14" ht="39.950000000000003">
      <c r="A57" s="31"/>
      <c r="B57" s="4" t="s">
        <v>24</v>
      </c>
      <c r="C57" s="5" t="s">
        <v>92</v>
      </c>
      <c r="D57" s="6">
        <v>45.89995706700001</v>
      </c>
      <c r="E57" s="6">
        <v>30.774229830000003</v>
      </c>
      <c r="F57" s="13">
        <v>0.49150628043515865</v>
      </c>
      <c r="G57" s="6">
        <v>74.529795936000014</v>
      </c>
      <c r="H57" s="6">
        <v>58.470529178000021</v>
      </c>
      <c r="I57" s="13">
        <v>0.27465574510384982</v>
      </c>
      <c r="J57" s="6">
        <v>469.17810824950004</v>
      </c>
      <c r="K57" s="6">
        <v>493.96315698313424</v>
      </c>
      <c r="L57" s="13">
        <v>-5.0175905597915738E-2</v>
      </c>
    </row>
    <row r="58" spans="1:14" ht="39.950000000000003">
      <c r="B58" s="4" t="s">
        <v>32</v>
      </c>
      <c r="C58" s="5" t="s">
        <v>70</v>
      </c>
      <c r="D58" s="6">
        <v>170.39687804385301</v>
      </c>
      <c r="E58" s="6">
        <v>163.638024054</v>
      </c>
      <c r="F58" s="13">
        <v>4.1303688607377875E-2</v>
      </c>
      <c r="G58" s="6">
        <v>322.92843922102099</v>
      </c>
      <c r="H58" s="6">
        <v>333.47297289199997</v>
      </c>
      <c r="I58" s="13">
        <v>-3.1620354655829908E-2</v>
      </c>
      <c r="J58" s="6">
        <v>1641.8110671529</v>
      </c>
      <c r="K58" s="6">
        <v>1499.4077189949999</v>
      </c>
      <c r="L58" s="13">
        <v>9.4973065933892986E-2</v>
      </c>
    </row>
    <row r="59" spans="1:14" ht="17.25" customHeight="1">
      <c r="B59" s="8" t="s">
        <v>64</v>
      </c>
      <c r="C59" s="8"/>
      <c r="D59" s="9">
        <v>894.29405306040996</v>
      </c>
      <c r="E59" s="9">
        <v>855.58940265799981</v>
      </c>
      <c r="F59" s="14">
        <v>4.5237412106986286E-2</v>
      </c>
      <c r="G59" s="9">
        <v>1745.9126606226582</v>
      </c>
      <c r="H59" s="9">
        <v>1777.760490179</v>
      </c>
      <c r="I59" s="14">
        <v>-1.7914578331716169E-2</v>
      </c>
      <c r="J59" s="9">
        <v>7548.1851490108311</v>
      </c>
      <c r="K59" s="9">
        <v>7761.6426110621342</v>
      </c>
      <c r="L59" s="14">
        <v>-2.750158345954723E-2</v>
      </c>
    </row>
    <row r="60" spans="1:14" ht="17.25" customHeight="1">
      <c r="B60" s="50" t="s">
        <v>93</v>
      </c>
      <c r="C60" s="15"/>
      <c r="D60" s="16"/>
      <c r="E60" s="16"/>
      <c r="F60" s="17"/>
      <c r="G60" s="16"/>
      <c r="H60" s="16"/>
      <c r="I60" s="17"/>
    </row>
    <row r="61" spans="1:14" ht="17.25" customHeight="1">
      <c r="B61" s="15"/>
      <c r="C61" s="15"/>
      <c r="D61" s="16"/>
      <c r="E61" s="16"/>
      <c r="F61" s="16"/>
      <c r="G61" s="16"/>
      <c r="H61" s="16"/>
    </row>
    <row r="62" spans="1:14" ht="17.25" customHeight="1">
      <c r="B62" s="46" t="s">
        <v>117</v>
      </c>
      <c r="C62" s="15"/>
      <c r="D62" s="16"/>
      <c r="E62" s="36"/>
      <c r="F62" s="16"/>
      <c r="G62" s="16"/>
      <c r="H62" s="36"/>
    </row>
    <row r="63" spans="1:14" ht="17.25" customHeight="1">
      <c r="E63" s="23"/>
    </row>
    <row r="64" spans="1:14" ht="60">
      <c r="B64" s="3" t="s">
        <v>50</v>
      </c>
      <c r="C64" s="2" t="s">
        <v>51</v>
      </c>
      <c r="D64" s="2" t="s">
        <v>95</v>
      </c>
      <c r="E64" s="2" t="s">
        <v>96</v>
      </c>
      <c r="F64" s="2" t="s">
        <v>97</v>
      </c>
      <c r="G64" s="2" t="s">
        <v>98</v>
      </c>
      <c r="H64" s="2" t="s">
        <v>99</v>
      </c>
      <c r="I64" s="2" t="s">
        <v>100</v>
      </c>
    </row>
    <row r="65" spans="2:10" ht="20.100000000000001">
      <c r="B65" s="18" t="s">
        <v>6</v>
      </c>
      <c r="C65" s="5" t="s">
        <v>65</v>
      </c>
      <c r="D65" s="6">
        <v>11.892875424553715</v>
      </c>
      <c r="E65" s="6">
        <v>11.467890105842361</v>
      </c>
      <c r="F65" s="6">
        <v>13.758685504701411</v>
      </c>
      <c r="G65" s="6">
        <v>5.2422451029290844</v>
      </c>
      <c r="H65" s="6">
        <v>2.0029482520164863</v>
      </c>
      <c r="I65" s="6">
        <v>2.0029482520164823</v>
      </c>
    </row>
    <row r="66" spans="2:10" ht="39.950000000000003">
      <c r="B66" s="4" t="s">
        <v>101</v>
      </c>
      <c r="C66" s="5" t="s">
        <v>67</v>
      </c>
      <c r="D66" s="6">
        <v>12.23899179046499</v>
      </c>
      <c r="E66" s="6">
        <v>12.511635996953007</v>
      </c>
      <c r="F66" s="6">
        <v>20.631865520631315</v>
      </c>
      <c r="G66" s="6">
        <v>2.6233548393767552</v>
      </c>
      <c r="H66" s="6">
        <v>5.398395468337676</v>
      </c>
      <c r="I66" s="6">
        <v>6.2567406519028212</v>
      </c>
      <c r="J66" s="26"/>
    </row>
    <row r="67" spans="2:10" ht="20.100000000000001">
      <c r="B67" s="4" t="s">
        <v>102</v>
      </c>
      <c r="C67" s="5" t="s">
        <v>25</v>
      </c>
      <c r="D67" s="6">
        <v>0.22471959484432444</v>
      </c>
      <c r="E67" s="6">
        <v>0.2293030559350048</v>
      </c>
      <c r="F67" s="6">
        <v>0.62151238800221054</v>
      </c>
      <c r="G67" s="6">
        <v>1.486507754479076E-2</v>
      </c>
      <c r="H67" s="6">
        <v>0.14839161443215987</v>
      </c>
      <c r="I67" s="6">
        <v>0.14839161443215981</v>
      </c>
    </row>
    <row r="68" spans="2:10" ht="39.950000000000003">
      <c r="B68" s="4" t="s">
        <v>32</v>
      </c>
      <c r="C68" s="5" t="s">
        <v>70</v>
      </c>
      <c r="D68" s="6">
        <v>6.427415344341191</v>
      </c>
      <c r="E68" s="6">
        <v>5.9539187036530743</v>
      </c>
      <c r="F68" s="6">
        <v>12.758691315643297</v>
      </c>
      <c r="G68" s="6">
        <v>1.6321088959691552</v>
      </c>
      <c r="H68" s="6">
        <v>3.2616523432107587</v>
      </c>
      <c r="I68" s="6">
        <v>3.2616523432107587</v>
      </c>
    </row>
    <row r="69" spans="2:10" ht="20.100000000000001">
      <c r="B69" s="4" t="s">
        <v>35</v>
      </c>
      <c r="C69" s="5" t="s">
        <v>36</v>
      </c>
      <c r="D69" s="6">
        <v>2.8085125488888889</v>
      </c>
      <c r="E69" s="6">
        <v>3.0392349563636363</v>
      </c>
      <c r="F69" s="6">
        <v>6.1700841999999998</v>
      </c>
      <c r="G69" s="6">
        <v>0.45708735</v>
      </c>
      <c r="H69" s="6">
        <v>1.4686098498440863</v>
      </c>
      <c r="I69" s="6">
        <v>1.4686098498440863</v>
      </c>
    </row>
    <row r="70" spans="2:10" ht="17.25" customHeight="1">
      <c r="B70" s="19"/>
      <c r="C70" s="8"/>
      <c r="D70" s="10"/>
      <c r="E70" s="10"/>
      <c r="F70" s="10"/>
      <c r="G70" s="10"/>
      <c r="H70" s="10"/>
      <c r="I70" s="10"/>
    </row>
    <row r="71" spans="2:10" ht="17.25" customHeight="1">
      <c r="B71" s="1" t="s">
        <v>103</v>
      </c>
      <c r="C71" s="20"/>
      <c r="D71" s="20"/>
      <c r="E71" s="20"/>
      <c r="F71" s="20"/>
      <c r="G71" s="20"/>
      <c r="H71" s="20"/>
      <c r="I71" s="20"/>
    </row>
    <row r="73" spans="2:10" ht="17.25" customHeight="1">
      <c r="B73" s="24"/>
      <c r="C73" s="24"/>
      <c r="E73" s="26"/>
      <c r="G73" s="37"/>
    </row>
    <row r="74" spans="2:10" ht="17.25" customHeight="1">
      <c r="E74" s="23"/>
    </row>
    <row r="75" spans="2:10" ht="48.95" customHeight="1">
      <c r="B75" s="15"/>
      <c r="C75" s="38"/>
      <c r="D75" s="38"/>
      <c r="E75" s="38"/>
      <c r="F75" s="38"/>
      <c r="G75" s="38"/>
      <c r="H75" s="38"/>
      <c r="I75" s="38"/>
    </row>
    <row r="76" spans="2:10" ht="26.25" customHeight="1">
      <c r="B76" s="39"/>
      <c r="C76" s="40"/>
      <c r="D76" s="41"/>
      <c r="E76" s="41"/>
      <c r="F76" s="41"/>
      <c r="G76" s="41"/>
      <c r="H76" s="41"/>
      <c r="I76" s="41"/>
    </row>
    <row r="77" spans="2:10" ht="33" customHeight="1">
      <c r="B77" s="42"/>
      <c r="C77" s="40"/>
      <c r="D77" s="43"/>
      <c r="E77" s="43"/>
      <c r="F77" s="43"/>
      <c r="G77" s="43"/>
      <c r="H77" s="43"/>
      <c r="I77" s="43"/>
    </row>
    <row r="78" spans="2:10" ht="26.25" customHeight="1">
      <c r="B78" s="42"/>
      <c r="C78" s="40"/>
      <c r="D78" s="43"/>
      <c r="E78" s="43"/>
      <c r="F78" s="43"/>
      <c r="G78" s="43"/>
      <c r="H78" s="43"/>
      <c r="I78" s="43"/>
    </row>
    <row r="79" spans="2:10" ht="33" customHeight="1">
      <c r="B79" s="42"/>
      <c r="C79" s="40"/>
      <c r="D79" s="43"/>
      <c r="E79" s="43"/>
      <c r="F79" s="43"/>
      <c r="G79" s="43"/>
      <c r="H79" s="43"/>
      <c r="I79" s="43"/>
    </row>
    <row r="80" spans="2:10" ht="17.25" customHeight="1">
      <c r="B80" s="44"/>
      <c r="C80" s="15"/>
      <c r="D80" s="45"/>
      <c r="E80" s="45"/>
      <c r="F80" s="45"/>
      <c r="G80" s="45"/>
      <c r="H80" s="45"/>
      <c r="I80" s="45"/>
    </row>
    <row r="81" spans="2:9" ht="17.25" customHeight="1">
      <c r="B81" s="140"/>
      <c r="C81" s="140"/>
      <c r="D81" s="140"/>
      <c r="E81" s="140"/>
      <c r="F81" s="140"/>
      <c r="G81" s="140"/>
      <c r="H81" s="140"/>
      <c r="I81" s="140"/>
    </row>
    <row r="83" spans="2:9" ht="17.25" customHeight="1">
      <c r="B83" s="24"/>
      <c r="C83" s="24"/>
      <c r="E83" s="26"/>
      <c r="G83" s="37"/>
    </row>
    <row r="84" spans="2:9" ht="17.25" customHeight="1">
      <c r="E84" s="23"/>
    </row>
    <row r="85" spans="2:9" ht="48.95" customHeight="1">
      <c r="B85" s="15"/>
      <c r="C85" s="38"/>
      <c r="D85" s="38"/>
      <c r="E85" s="38"/>
      <c r="F85" s="38"/>
      <c r="G85" s="38"/>
      <c r="H85" s="38"/>
      <c r="I85" s="38"/>
    </row>
    <row r="86" spans="2:9" ht="26.1" customHeight="1">
      <c r="B86" s="39"/>
      <c r="C86" s="40"/>
      <c r="D86" s="41"/>
      <c r="E86" s="41"/>
      <c r="F86" s="41"/>
      <c r="G86" s="41"/>
      <c r="H86" s="41"/>
      <c r="I86" s="41"/>
    </row>
    <row r="87" spans="2:9" ht="33" customHeight="1">
      <c r="B87" s="42"/>
      <c r="C87" s="40"/>
      <c r="D87" s="43"/>
      <c r="E87" s="43"/>
      <c r="F87" s="43"/>
      <c r="G87" s="43"/>
      <c r="H87" s="43"/>
      <c r="I87" s="43"/>
    </row>
    <row r="88" spans="2:9" ht="26.25" customHeight="1">
      <c r="B88" s="42"/>
      <c r="C88" s="40"/>
      <c r="D88" s="43"/>
      <c r="E88" s="43"/>
      <c r="F88" s="43"/>
      <c r="G88" s="43"/>
      <c r="H88" s="43"/>
      <c r="I88" s="43"/>
    </row>
    <row r="89" spans="2:9" ht="33" customHeight="1">
      <c r="B89" s="42"/>
      <c r="C89" s="40"/>
      <c r="D89" s="43"/>
      <c r="E89" s="43"/>
      <c r="F89" s="43"/>
      <c r="G89" s="43"/>
      <c r="H89" s="43"/>
      <c r="I89" s="43"/>
    </row>
    <row r="90" spans="2:9" ht="17.25" customHeight="1">
      <c r="B90" s="44"/>
      <c r="C90" s="15"/>
      <c r="D90" s="45"/>
      <c r="E90" s="45"/>
      <c r="F90" s="45"/>
      <c r="G90" s="45"/>
      <c r="H90" s="45"/>
      <c r="I90" s="45"/>
    </row>
    <row r="91" spans="2:9" ht="17.25" customHeight="1">
      <c r="B91" s="140"/>
      <c r="C91" s="140"/>
      <c r="D91" s="140"/>
      <c r="E91" s="140"/>
      <c r="F91" s="140"/>
      <c r="G91" s="140"/>
      <c r="H91" s="140"/>
      <c r="I91" s="140"/>
    </row>
  </sheetData>
  <mergeCells count="2">
    <mergeCell ref="B81:I81"/>
    <mergeCell ref="B91:I9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A5461-3D86-4FF1-AF4A-EAA0E00912A7}">
  <dimension ref="A7:S91"/>
  <sheetViews>
    <sheetView showGridLines="0" zoomScaleNormal="100" zoomScaleSheetLayoutView="90" workbookViewId="0"/>
  </sheetViews>
  <sheetFormatPr defaultColWidth="9.140625" defaultRowHeight="17.25" customHeight="1"/>
  <cols>
    <col min="1" max="1" width="5" style="21" customWidth="1"/>
    <col min="2" max="2" width="24.42578125" style="21" customWidth="1"/>
    <col min="3" max="3" width="34" style="21" customWidth="1"/>
    <col min="4" max="16" width="13.85546875" style="21" customWidth="1"/>
    <col min="17" max="17" width="10.28515625" style="21" bestFit="1" customWidth="1"/>
    <col min="18" max="16384" width="9.140625" style="21"/>
  </cols>
  <sheetData>
    <row r="7" spans="2:3" ht="17.25" customHeight="1">
      <c r="B7" s="47" t="s">
        <v>41</v>
      </c>
      <c r="C7" s="22"/>
    </row>
    <row r="8" spans="2:3" ht="17.25" customHeight="1">
      <c r="B8" s="23"/>
    </row>
    <row r="9" spans="2:3" ht="17.25" customHeight="1">
      <c r="B9" s="46" t="s">
        <v>42</v>
      </c>
      <c r="C9" s="24"/>
    </row>
    <row r="10" spans="2:3" ht="17.25" customHeight="1">
      <c r="B10" s="56" t="s">
        <v>118</v>
      </c>
      <c r="C10" s="24"/>
    </row>
    <row r="11" spans="2:3" ht="17.25" customHeight="1">
      <c r="B11" s="56" t="s">
        <v>119</v>
      </c>
      <c r="C11" s="24"/>
    </row>
    <row r="12" spans="2:3" ht="17.25" customHeight="1">
      <c r="B12" s="56" t="s">
        <v>120</v>
      </c>
      <c r="C12" s="24"/>
    </row>
    <row r="13" spans="2:3" ht="17.25" customHeight="1">
      <c r="B13" s="56" t="s">
        <v>121</v>
      </c>
      <c r="C13" s="24"/>
    </row>
    <row r="14" spans="2:3" ht="17.25" customHeight="1">
      <c r="B14" s="56" t="s">
        <v>122</v>
      </c>
      <c r="C14" s="24"/>
    </row>
    <row r="15" spans="2:3" ht="17.25" customHeight="1">
      <c r="B15" s="56" t="s">
        <v>123</v>
      </c>
      <c r="C15" s="24"/>
    </row>
    <row r="16" spans="2:3" ht="17.25" customHeight="1">
      <c r="B16" s="50" t="s">
        <v>48</v>
      </c>
      <c r="C16" s="24"/>
    </row>
    <row r="17" spans="2:19" ht="17.25" customHeight="1">
      <c r="B17" s="25"/>
      <c r="C17" s="24"/>
    </row>
    <row r="18" spans="2:19" ht="17.25" customHeight="1">
      <c r="B18" s="46" t="s">
        <v>124</v>
      </c>
      <c r="C18" s="24"/>
      <c r="N18" s="26"/>
    </row>
    <row r="19" spans="2:19" ht="17.25" customHeight="1">
      <c r="J19" s="23"/>
      <c r="N19" s="27"/>
    </row>
    <row r="20" spans="2:19" ht="17.25" customHeight="1">
      <c r="B20" s="3" t="s">
        <v>50</v>
      </c>
      <c r="C20" s="2" t="s">
        <v>51</v>
      </c>
      <c r="D20" s="2" t="s">
        <v>52</v>
      </c>
      <c r="E20" s="2" t="s">
        <v>53</v>
      </c>
      <c r="F20" s="2" t="s">
        <v>54</v>
      </c>
      <c r="G20" s="2" t="s">
        <v>55</v>
      </c>
      <c r="H20" s="2" t="s">
        <v>56</v>
      </c>
      <c r="I20" s="2" t="s">
        <v>57</v>
      </c>
      <c r="J20" s="2" t="s">
        <v>58</v>
      </c>
      <c r="K20" s="2" t="s">
        <v>59</v>
      </c>
      <c r="L20" s="2" t="s">
        <v>60</v>
      </c>
      <c r="M20" s="2" t="s">
        <v>125</v>
      </c>
      <c r="N20" s="2" t="s">
        <v>62</v>
      </c>
      <c r="O20" s="2" t="s">
        <v>112</v>
      </c>
      <c r="P20" s="2" t="s">
        <v>64</v>
      </c>
    </row>
    <row r="21" spans="2:19" ht="20.100000000000001">
      <c r="B21" s="4" t="s">
        <v>6</v>
      </c>
      <c r="C21" s="5" t="s">
        <v>65</v>
      </c>
      <c r="D21" s="6">
        <v>229.32729870999998</v>
      </c>
      <c r="E21" s="6">
        <v>140.37746283300004</v>
      </c>
      <c r="F21" s="6">
        <v>76.134617429999992</v>
      </c>
      <c r="G21" s="6">
        <v>57.024225210000004</v>
      </c>
      <c r="H21" s="6">
        <v>93.546439140226028</v>
      </c>
      <c r="I21" s="6">
        <v>112.64996492</v>
      </c>
      <c r="J21" s="6">
        <v>167.91960496800101</v>
      </c>
      <c r="K21" s="6">
        <v>261.02642484954902</v>
      </c>
      <c r="L21" s="6">
        <v>341.45065946252004</v>
      </c>
      <c r="M21" s="6">
        <v>327.33773196434595</v>
      </c>
      <c r="N21" s="6"/>
      <c r="O21" s="6"/>
      <c r="P21" s="7">
        <f t="shared" ref="P21:P24" si="0">SUM(D21:O21)</f>
        <v>1806.794429487642</v>
      </c>
      <c r="S21" s="28"/>
    </row>
    <row r="22" spans="2:19" ht="39.950000000000003">
      <c r="B22" s="4" t="s">
        <v>66</v>
      </c>
      <c r="C22" s="5" t="s">
        <v>67</v>
      </c>
      <c r="D22" s="6">
        <v>126.40450453500002</v>
      </c>
      <c r="E22" s="6">
        <v>255.80240498350003</v>
      </c>
      <c r="F22" s="6">
        <v>270.01647460300006</v>
      </c>
      <c r="G22" s="6">
        <v>342.40554722200011</v>
      </c>
      <c r="H22" s="6">
        <v>470.74449432545293</v>
      </c>
      <c r="I22" s="6">
        <v>470.08328823500005</v>
      </c>
      <c r="J22" s="6">
        <v>558.50072225529186</v>
      </c>
      <c r="K22" s="6">
        <v>497.7404750391151</v>
      </c>
      <c r="L22" s="6">
        <v>488.22319880409509</v>
      </c>
      <c r="M22" s="6">
        <v>436.88310999572104</v>
      </c>
      <c r="N22" s="6"/>
      <c r="O22" s="6"/>
      <c r="P22" s="7">
        <f t="shared" si="0"/>
        <v>3916.804219998176</v>
      </c>
      <c r="S22" s="28"/>
    </row>
    <row r="23" spans="2:19" ht="39.950000000000003">
      <c r="B23" s="4" t="s">
        <v>68</v>
      </c>
      <c r="C23" s="5" t="s">
        <v>69</v>
      </c>
      <c r="D23" s="6">
        <v>80.926562642000007</v>
      </c>
      <c r="E23" s="6">
        <v>78.932841991499998</v>
      </c>
      <c r="F23" s="6">
        <v>83.835327433000003</v>
      </c>
      <c r="G23" s="6">
        <v>38.439308048999997</v>
      </c>
      <c r="H23" s="6">
        <v>25.988871957000001</v>
      </c>
      <c r="I23" s="6">
        <v>22.616256534000001</v>
      </c>
      <c r="J23" s="6">
        <v>19.886599681</v>
      </c>
      <c r="K23" s="6">
        <v>21.891909699000003</v>
      </c>
      <c r="L23" s="6">
        <v>22.333301645999999</v>
      </c>
      <c r="M23" s="6">
        <v>28.629838869000004</v>
      </c>
      <c r="N23" s="6"/>
      <c r="O23" s="6"/>
      <c r="P23" s="7">
        <f t="shared" si="0"/>
        <v>423.48081850150004</v>
      </c>
      <c r="S23" s="28"/>
    </row>
    <row r="24" spans="2:19" ht="39.950000000000003">
      <c r="B24" s="4" t="s">
        <v>32</v>
      </c>
      <c r="C24" s="5" t="s">
        <v>70</v>
      </c>
      <c r="D24" s="6">
        <v>150.66072438399999</v>
      </c>
      <c r="E24" s="6">
        <v>131.981460688</v>
      </c>
      <c r="F24" s="6">
        <v>105.61067522499998</v>
      </c>
      <c r="G24" s="6">
        <v>167.70195685599998</v>
      </c>
      <c r="H24" s="6">
        <v>145.68284901640504</v>
      </c>
      <c r="I24" s="6">
        <v>147.95089306700001</v>
      </c>
      <c r="J24" s="6">
        <v>105.82797447568099</v>
      </c>
      <c r="K24" s="6">
        <v>210.21236203714301</v>
      </c>
      <c r="L24" s="6">
        <v>153.27612157205505</v>
      </c>
      <c r="M24" s="6">
        <v>152.53156117716802</v>
      </c>
      <c r="N24" s="6"/>
      <c r="O24" s="6"/>
      <c r="P24" s="7">
        <f t="shared" si="0"/>
        <v>1471.436578498452</v>
      </c>
      <c r="S24" s="28"/>
    </row>
    <row r="25" spans="2:19" ht="20.100000000000001">
      <c r="B25" s="4" t="s">
        <v>35</v>
      </c>
      <c r="C25" s="5" t="s">
        <v>36</v>
      </c>
      <c r="D25" s="6">
        <v>55.141744113807299</v>
      </c>
      <c r="E25" s="6">
        <v>85.877775877796296</v>
      </c>
      <c r="F25" s="6">
        <v>79.893543976809411</v>
      </c>
      <c r="G25" s="6">
        <v>79.771632219816496</v>
      </c>
      <c r="H25" s="6">
        <v>71.855554568805999</v>
      </c>
      <c r="I25" s="6">
        <v>68.562494590804093</v>
      </c>
      <c r="J25" s="6">
        <v>60.389577839803302</v>
      </c>
      <c r="K25" s="6">
        <v>51.146066764792501</v>
      </c>
      <c r="L25" s="6">
        <v>46.983728799900902</v>
      </c>
      <c r="M25" s="6">
        <v>65.014852739811289</v>
      </c>
      <c r="N25" s="6"/>
      <c r="O25" s="6"/>
      <c r="P25" s="7">
        <f>SUM(D25:O25)</f>
        <v>664.6369714921475</v>
      </c>
      <c r="S25" s="28"/>
    </row>
    <row r="26" spans="2:19" ht="17.25" customHeight="1">
      <c r="B26" s="8" t="s">
        <v>64</v>
      </c>
      <c r="C26" s="8"/>
      <c r="D26" s="9">
        <f t="shared" ref="D26:M26" si="1">SUM(D21:D25)</f>
        <v>642.4608343848073</v>
      </c>
      <c r="E26" s="9">
        <f t="shared" si="1"/>
        <v>692.9719463737963</v>
      </c>
      <c r="F26" s="9">
        <f t="shared" si="1"/>
        <v>615.49063866780943</v>
      </c>
      <c r="G26" s="9">
        <f t="shared" si="1"/>
        <v>685.34266955681653</v>
      </c>
      <c r="H26" s="9">
        <f t="shared" si="1"/>
        <v>807.81820900789012</v>
      </c>
      <c r="I26" s="9">
        <f t="shared" si="1"/>
        <v>821.86289734680429</v>
      </c>
      <c r="J26" s="9">
        <f t="shared" si="1"/>
        <v>912.52447921977716</v>
      </c>
      <c r="K26" s="9">
        <f>SUM(K21:K25)</f>
        <v>1042.0172383895997</v>
      </c>
      <c r="L26" s="9">
        <f t="shared" si="1"/>
        <v>1052.2670102845711</v>
      </c>
      <c r="M26" s="9">
        <f t="shared" si="1"/>
        <v>1010.3970947460463</v>
      </c>
      <c r="N26" s="10">
        <f>SUM(N21:N25)</f>
        <v>0</v>
      </c>
      <c r="O26" s="10">
        <f>SUM(O21:O25)</f>
        <v>0</v>
      </c>
      <c r="P26" s="9">
        <f>SUM(D26:O26)</f>
        <v>8283.1530179779184</v>
      </c>
    </row>
    <row r="27" spans="2:19" s="30" customFormat="1" ht="17.25" customHeight="1">
      <c r="B27" s="1" t="s">
        <v>71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9"/>
    </row>
    <row r="29" spans="2:19" ht="17.25" customHeight="1">
      <c r="B29" s="46" t="s">
        <v>72</v>
      </c>
      <c r="C29" s="24"/>
      <c r="L29" s="31"/>
      <c r="M29" s="32"/>
      <c r="N29" s="32"/>
      <c r="P29" s="31"/>
    </row>
    <row r="30" spans="2:19" ht="17.25" customHeight="1">
      <c r="B30" s="46"/>
      <c r="C30" s="24"/>
      <c r="J30" s="134" t="s">
        <v>73</v>
      </c>
      <c r="K30" s="134"/>
      <c r="L30" s="134"/>
      <c r="M30" s="135"/>
      <c r="N30" s="74"/>
      <c r="O30" s="74"/>
      <c r="P30" s="75"/>
    </row>
    <row r="31" spans="2:19" ht="17.25" customHeight="1">
      <c r="M31" s="32"/>
      <c r="N31" s="32"/>
    </row>
    <row r="32" spans="2:19" ht="20.45" thickBot="1">
      <c r="B32" s="3" t="s">
        <v>50</v>
      </c>
      <c r="C32" s="2" t="s">
        <v>51</v>
      </c>
      <c r="D32" s="2" t="s">
        <v>74</v>
      </c>
      <c r="E32" s="12" t="s">
        <v>75</v>
      </c>
      <c r="F32" s="12" t="s">
        <v>76</v>
      </c>
      <c r="G32" s="12">
        <v>45566</v>
      </c>
      <c r="H32" s="2" t="s">
        <v>64</v>
      </c>
      <c r="J32" s="131" t="s">
        <v>50</v>
      </c>
      <c r="K32" s="131"/>
      <c r="L32" s="120" t="s">
        <v>78</v>
      </c>
      <c r="M32" s="120" t="s">
        <v>79</v>
      </c>
      <c r="N32" s="120" t="s">
        <v>80</v>
      </c>
      <c r="O32" s="120" t="s">
        <v>81</v>
      </c>
      <c r="P32" s="121" t="s">
        <v>64</v>
      </c>
    </row>
    <row r="33" spans="2:16" ht="20.100000000000001" customHeight="1">
      <c r="B33" s="4" t="s">
        <v>6</v>
      </c>
      <c r="C33" s="5" t="s">
        <v>65</v>
      </c>
      <c r="D33" s="6">
        <f>SUM(D21:F21)</f>
        <v>445.83937897300001</v>
      </c>
      <c r="E33" s="6">
        <f>SUM(G21:I21)</f>
        <v>263.22062927022603</v>
      </c>
      <c r="F33" s="6">
        <f>SUM(J21:L21)</f>
        <v>770.39668928007006</v>
      </c>
      <c r="G33" s="6">
        <f>SUM(M21:O21)</f>
        <v>327.33773196434595</v>
      </c>
      <c r="H33" s="7">
        <f>SUM(D33:G33)</f>
        <v>1806.794429487642</v>
      </c>
      <c r="J33" s="129" t="s">
        <v>6</v>
      </c>
      <c r="K33" s="129"/>
      <c r="L33" s="123">
        <v>0.16880000000000001</v>
      </c>
      <c r="M33" s="123">
        <v>0.15229999999999999</v>
      </c>
      <c r="N33" s="123">
        <v>0.31640000000000001</v>
      </c>
      <c r="O33" s="123">
        <v>0.36249999999999999</v>
      </c>
      <c r="P33" s="122">
        <f>SUM(L33:O33)</f>
        <v>1</v>
      </c>
    </row>
    <row r="34" spans="2:16" ht="39.950000000000003">
      <c r="B34" s="4" t="s">
        <v>66</v>
      </c>
      <c r="C34" s="5" t="s">
        <v>67</v>
      </c>
      <c r="D34" s="6">
        <f>SUM(D22:F22)</f>
        <v>652.22338412150009</v>
      </c>
      <c r="E34" s="6">
        <f>SUM(G22:I22)</f>
        <v>1283.233329782453</v>
      </c>
      <c r="F34" s="6">
        <f>SUM(J22:L22)</f>
        <v>1544.464396098502</v>
      </c>
      <c r="G34" s="6">
        <f>SUM(M22:O22)</f>
        <v>436.88310999572104</v>
      </c>
      <c r="H34" s="7">
        <f t="shared" ref="H34:H37" si="2">SUM(D34:G34)</f>
        <v>3916.804219998176</v>
      </c>
      <c r="J34" s="130" t="s">
        <v>15</v>
      </c>
      <c r="K34" s="130"/>
      <c r="L34" s="124">
        <v>0.19600000000000001</v>
      </c>
      <c r="M34" s="124">
        <v>0.2641</v>
      </c>
      <c r="N34" s="124">
        <v>0.31090000000000001</v>
      </c>
      <c r="O34" s="124">
        <v>0.2288</v>
      </c>
      <c r="P34" s="122">
        <f t="shared" ref="P34:P39" si="3">SUM(L34:O34)</f>
        <v>0.99980000000000002</v>
      </c>
    </row>
    <row r="35" spans="2:16" ht="39.950000000000003">
      <c r="B35" s="4" t="s">
        <v>68</v>
      </c>
      <c r="C35" s="5" t="s">
        <v>69</v>
      </c>
      <c r="D35" s="6">
        <f>SUM(D23:F23)</f>
        <v>243.69473206649999</v>
      </c>
      <c r="E35" s="6">
        <f>SUM(G23:I23)</f>
        <v>87.044436539999992</v>
      </c>
      <c r="F35" s="6">
        <f>SUM(J23:L23)</f>
        <v>64.111811025999998</v>
      </c>
      <c r="G35" s="6">
        <f>SUM(M23:O23)</f>
        <v>28.629838869000004</v>
      </c>
      <c r="H35" s="7">
        <f t="shared" si="2"/>
        <v>423.48081850150004</v>
      </c>
      <c r="J35" s="130" t="s">
        <v>24</v>
      </c>
      <c r="K35" s="130"/>
      <c r="L35" s="124">
        <v>0.31509999999999999</v>
      </c>
      <c r="M35" s="124">
        <v>0.22720000000000001</v>
      </c>
      <c r="N35" s="124">
        <v>0.19500000000000001</v>
      </c>
      <c r="O35" s="124">
        <v>0.26269999999999999</v>
      </c>
      <c r="P35" s="122">
        <f t="shared" si="3"/>
        <v>1</v>
      </c>
    </row>
    <row r="36" spans="2:16" ht="39.950000000000003">
      <c r="B36" s="4" t="s">
        <v>32</v>
      </c>
      <c r="C36" s="5" t="s">
        <v>70</v>
      </c>
      <c r="D36" s="6">
        <f>SUM(D24:F24)</f>
        <v>388.25286029699993</v>
      </c>
      <c r="E36" s="6">
        <f>SUM(G24:I24)</f>
        <v>461.33569893940501</v>
      </c>
      <c r="F36" s="6">
        <f>SUM(J24:L24)</f>
        <v>469.31645808487906</v>
      </c>
      <c r="G36" s="6">
        <f>SUM(M24:O24)</f>
        <v>152.53156117716802</v>
      </c>
      <c r="H36" s="7">
        <f t="shared" si="2"/>
        <v>1471.436578498452</v>
      </c>
      <c r="J36" s="130" t="s">
        <v>32</v>
      </c>
      <c r="K36" s="130"/>
      <c r="L36" s="124">
        <v>0.23480000000000001</v>
      </c>
      <c r="M36" s="124">
        <v>0.22389999999999999</v>
      </c>
      <c r="N36" s="124">
        <v>0.26619999999999999</v>
      </c>
      <c r="O36" s="124">
        <v>0.27429999999999999</v>
      </c>
      <c r="P36" s="122">
        <f t="shared" si="3"/>
        <v>0.99919999999999998</v>
      </c>
    </row>
    <row r="37" spans="2:16" ht="20.100000000000001" customHeight="1">
      <c r="B37" s="4" t="s">
        <v>35</v>
      </c>
      <c r="C37" s="5" t="s">
        <v>36</v>
      </c>
      <c r="D37" s="6">
        <f>SUM(D25:F25)</f>
        <v>220.91306396841301</v>
      </c>
      <c r="E37" s="6">
        <f>SUM(G25:I25)</f>
        <v>220.18968137942659</v>
      </c>
      <c r="F37" s="6">
        <f>SUM(J25:L25)</f>
        <v>158.51937340449672</v>
      </c>
      <c r="G37" s="6">
        <f>SUM(M25:O25)</f>
        <v>65.014852739811289</v>
      </c>
      <c r="H37" s="7">
        <f t="shared" si="2"/>
        <v>664.63697149214761</v>
      </c>
      <c r="J37" s="130" t="s">
        <v>35</v>
      </c>
      <c r="K37" s="130"/>
      <c r="L37" s="124">
        <v>0.2601</v>
      </c>
      <c r="M37" s="124">
        <v>0.25819999999999999</v>
      </c>
      <c r="N37" s="124">
        <v>0.20710000000000001</v>
      </c>
      <c r="O37" s="124">
        <v>0.27289999999999998</v>
      </c>
      <c r="P37" s="122">
        <f t="shared" si="3"/>
        <v>0.99829999999999997</v>
      </c>
    </row>
    <row r="38" spans="2:16" ht="20.100000000000001" customHeight="1">
      <c r="B38" s="8" t="s">
        <v>64</v>
      </c>
      <c r="C38" s="8"/>
      <c r="D38" s="9">
        <f>SUM(D33:D37)</f>
        <v>1950.9234194264129</v>
      </c>
      <c r="E38" s="9">
        <f t="shared" ref="E38:H38" si="4">SUM(E33:E37)</f>
        <v>2315.0237759115107</v>
      </c>
      <c r="F38" s="9">
        <f t="shared" si="4"/>
        <v>3006.8087278939483</v>
      </c>
      <c r="G38" s="9">
        <f t="shared" si="4"/>
        <v>1010.3970947460463</v>
      </c>
      <c r="H38" s="9">
        <f t="shared" si="4"/>
        <v>8283.1530179779184</v>
      </c>
      <c r="J38" s="132" t="s">
        <v>82</v>
      </c>
      <c r="K38" s="132"/>
      <c r="L38" s="125">
        <v>0.2059</v>
      </c>
      <c r="M38" s="125">
        <v>0.2303</v>
      </c>
      <c r="N38" s="125">
        <v>0.29220000000000002</v>
      </c>
      <c r="O38" s="125">
        <v>0.27160000000000001</v>
      </c>
      <c r="P38" s="127">
        <f t="shared" si="3"/>
        <v>1</v>
      </c>
    </row>
    <row r="39" spans="2:16" ht="20.100000000000001" customHeight="1">
      <c r="B39" s="1" t="s">
        <v>83</v>
      </c>
      <c r="C39" s="15"/>
      <c r="D39" s="16"/>
      <c r="E39" s="16"/>
      <c r="F39" s="16"/>
      <c r="G39" s="16"/>
      <c r="H39" s="16"/>
      <c r="J39" s="133" t="s">
        <v>84</v>
      </c>
      <c r="K39" s="133"/>
      <c r="L39" s="126">
        <v>0.20119999999999999</v>
      </c>
      <c r="M39" s="126">
        <v>0.22789999999999999</v>
      </c>
      <c r="N39" s="126">
        <v>0.29949999999999999</v>
      </c>
      <c r="O39" s="126">
        <v>0.27139999999999997</v>
      </c>
      <c r="P39" s="128">
        <f t="shared" si="3"/>
        <v>0.99999999999999989</v>
      </c>
    </row>
    <row r="40" spans="2:16" ht="17.25" customHeight="1">
      <c r="D40" s="52"/>
      <c r="E40" s="52"/>
      <c r="F40" s="52"/>
      <c r="G40" s="52"/>
      <c r="I40" s="31"/>
      <c r="O40" s="53"/>
    </row>
    <row r="41" spans="2:16" ht="17.25" customHeight="1">
      <c r="B41" s="46" t="s">
        <v>85</v>
      </c>
      <c r="C41" s="24"/>
      <c r="L41" s="31"/>
      <c r="M41" s="32"/>
      <c r="N41" s="32"/>
      <c r="O41" s="53"/>
    </row>
    <row r="42" spans="2:16" ht="17.25" customHeight="1">
      <c r="F42" s="31"/>
      <c r="M42" s="32"/>
      <c r="N42" s="32"/>
      <c r="O42" s="53"/>
    </row>
    <row r="43" spans="2:16" ht="39.950000000000003" customHeight="1">
      <c r="B43" s="3" t="s">
        <v>50</v>
      </c>
      <c r="C43" s="2" t="s">
        <v>51</v>
      </c>
      <c r="D43" s="12">
        <v>45566</v>
      </c>
      <c r="E43" s="12">
        <v>45200</v>
      </c>
      <c r="F43" s="2" t="s">
        <v>86</v>
      </c>
      <c r="G43" s="2" t="s">
        <v>115</v>
      </c>
      <c r="H43" s="2" t="s">
        <v>116</v>
      </c>
      <c r="I43" s="2" t="s">
        <v>86</v>
      </c>
      <c r="J43" s="38"/>
      <c r="K43" s="38"/>
      <c r="L43" s="38"/>
    </row>
    <row r="44" spans="2:16" ht="20.100000000000001">
      <c r="B44" s="4" t="s">
        <v>6</v>
      </c>
      <c r="C44" s="5" t="s">
        <v>65</v>
      </c>
      <c r="D44" s="6">
        <f>M21</f>
        <v>327.33773196434595</v>
      </c>
      <c r="E44" s="6">
        <f>'Produção de Energia - Out. 2023'!M12</f>
        <v>340.52133934800003</v>
      </c>
      <c r="F44" s="13">
        <f t="shared" ref="F44:F47" si="5">IFERROR(D44/E44-1,"n.a.")</f>
        <v>-3.8715950691656675E-2</v>
      </c>
      <c r="G44" s="6">
        <f>P21</f>
        <v>1806.794429487642</v>
      </c>
      <c r="H44" s="6">
        <f>'Produção de Energia - Out. 2023'!P12</f>
        <v>1864.8543427809998</v>
      </c>
      <c r="I44" s="13">
        <f t="shared" ref="I44:I47" si="6">IFERROR(G44/H44-1,"n.a.")</f>
        <v>-3.1133752358790012E-2</v>
      </c>
      <c r="J44" s="6"/>
      <c r="K44" s="6"/>
      <c r="L44" s="81"/>
    </row>
    <row r="45" spans="2:16" ht="39.950000000000003">
      <c r="B45" s="4" t="s">
        <v>66</v>
      </c>
      <c r="C45" s="5" t="s">
        <v>67</v>
      </c>
      <c r="D45" s="6">
        <f t="shared" ref="D45:D48" si="7">M22</f>
        <v>436.88310999572104</v>
      </c>
      <c r="E45" s="6">
        <f>'Produção de Energia - Out. 2023'!M13</f>
        <v>384.83132530100016</v>
      </c>
      <c r="F45" s="13">
        <f t="shared" si="5"/>
        <v>0.13525869977972294</v>
      </c>
      <c r="G45" s="6">
        <f>P22</f>
        <v>3916.804219998176</v>
      </c>
      <c r="H45" s="6">
        <f>'Produção de Energia - Out. 2023'!P13</f>
        <v>3085.8204818634354</v>
      </c>
      <c r="I45" s="13">
        <f t="shared" si="6"/>
        <v>0.26929101774349951</v>
      </c>
      <c r="J45" s="6"/>
      <c r="K45" s="6"/>
      <c r="L45" s="81"/>
    </row>
    <row r="46" spans="2:16" ht="39.950000000000003">
      <c r="B46" s="4" t="s">
        <v>24</v>
      </c>
      <c r="C46" s="5" t="s">
        <v>69</v>
      </c>
      <c r="D46" s="6">
        <f t="shared" si="7"/>
        <v>28.629838869000004</v>
      </c>
      <c r="E46" s="6">
        <f>'Produção de Energia - Out. 2023'!M14</f>
        <v>61.820745830999996</v>
      </c>
      <c r="F46" s="13">
        <f t="shared" si="5"/>
        <v>-0.53688946187634667</v>
      </c>
      <c r="G46" s="6">
        <f>P23</f>
        <v>423.48081850150004</v>
      </c>
      <c r="H46" s="6">
        <f>'Produção de Energia - Out. 2023'!P14</f>
        <v>680.5096405961342</v>
      </c>
      <c r="I46" s="13">
        <f t="shared" si="6"/>
        <v>-0.37770048616721141</v>
      </c>
      <c r="J46" s="6"/>
      <c r="K46" s="6"/>
      <c r="L46" s="81"/>
    </row>
    <row r="47" spans="2:16" ht="39.950000000000003">
      <c r="B47" s="4" t="s">
        <v>32</v>
      </c>
      <c r="C47" s="5" t="s">
        <v>70</v>
      </c>
      <c r="D47" s="6">
        <f t="shared" si="7"/>
        <v>152.53156117716802</v>
      </c>
      <c r="E47" s="6">
        <f>'Produção de Energia - Out. 2023'!M15</f>
        <v>169.83494883799997</v>
      </c>
      <c r="F47" s="13">
        <f t="shared" si="5"/>
        <v>-0.10188355093707535</v>
      </c>
      <c r="G47" s="6">
        <f>P24</f>
        <v>1471.436578498452</v>
      </c>
      <c r="H47" s="6">
        <f>'Produção de Energia - Out. 2023'!P15</f>
        <v>1335.7696949409999</v>
      </c>
      <c r="I47" s="13">
        <f t="shared" si="6"/>
        <v>0.10156457664166751</v>
      </c>
      <c r="J47" s="6"/>
      <c r="K47" s="6"/>
      <c r="L47" s="81"/>
    </row>
    <row r="48" spans="2:16" ht="20.100000000000001">
      <c r="B48" s="4" t="s">
        <v>35</v>
      </c>
      <c r="C48" s="5" t="s">
        <v>36</v>
      </c>
      <c r="D48" s="6">
        <f t="shared" si="7"/>
        <v>65.014852739811289</v>
      </c>
      <c r="E48" s="6">
        <v>0</v>
      </c>
      <c r="F48" s="13" t="str">
        <f>IFERROR(D48/E48-1,"n.a.")</f>
        <v>n.a.</v>
      </c>
      <c r="G48" s="6">
        <f>P25</f>
        <v>664.6369714921475</v>
      </c>
      <c r="H48" s="6">
        <v>0</v>
      </c>
      <c r="I48" s="13" t="str">
        <f>IFERROR(G48/H48-1,"n.a.")</f>
        <v>n.a.</v>
      </c>
      <c r="J48" s="6"/>
      <c r="K48" s="6"/>
      <c r="L48" s="81"/>
    </row>
    <row r="49" spans="1:14" ht="17.25" customHeight="1">
      <c r="B49" s="8" t="s">
        <v>64</v>
      </c>
      <c r="C49" s="8"/>
      <c r="D49" s="9">
        <f>SUM(D44:D48)</f>
        <v>1010.3970947460463</v>
      </c>
      <c r="E49" s="9">
        <f>SUM(E44:E48)</f>
        <v>957.00835931800009</v>
      </c>
      <c r="F49" s="14">
        <f>IFERROR(D49/E49-1,"n.a.")</f>
        <v>5.57871150321958E-2</v>
      </c>
      <c r="G49" s="9">
        <f>SUM(G44:G48)</f>
        <v>8283.1530179779184</v>
      </c>
      <c r="H49" s="9">
        <f>SUM(H44:H48)</f>
        <v>6966.954160181569</v>
      </c>
      <c r="I49" s="14">
        <f>IFERROR(G49/H49-1,"n.a.")</f>
        <v>0.18892026953741969</v>
      </c>
      <c r="J49" s="16"/>
      <c r="K49" s="16"/>
      <c r="L49" s="82"/>
    </row>
    <row r="50" spans="1:14" s="35" customFormat="1" ht="20.100000000000001">
      <c r="A50" s="33"/>
      <c r="B50" s="51" t="s">
        <v>89</v>
      </c>
      <c r="C50" s="34"/>
      <c r="D50" s="34"/>
      <c r="E50" s="34"/>
      <c r="F50" s="34"/>
      <c r="G50" s="34"/>
      <c r="H50" s="34"/>
      <c r="I50" s="34"/>
    </row>
    <row r="51" spans="1:14" ht="17.25" customHeight="1">
      <c r="B51" s="15"/>
      <c r="C51" s="15"/>
      <c r="D51" s="16"/>
      <c r="E51" s="16"/>
      <c r="F51" s="16"/>
      <c r="G51" s="16"/>
      <c r="H51" s="16"/>
    </row>
    <row r="52" spans="1:14" ht="17.25" customHeight="1">
      <c r="B52" s="46" t="s">
        <v>90</v>
      </c>
      <c r="C52" s="24"/>
      <c r="L52" s="31"/>
      <c r="M52" s="32"/>
      <c r="N52" s="32"/>
    </row>
    <row r="53" spans="1:14" ht="17.25" customHeight="1">
      <c r="F53" s="31"/>
      <c r="I53" s="31"/>
      <c r="J53" s="31"/>
      <c r="M53" s="32"/>
      <c r="N53" s="32"/>
    </row>
    <row r="54" spans="1:14" ht="39.950000000000003" customHeight="1">
      <c r="B54" s="3" t="s">
        <v>50</v>
      </c>
      <c r="C54" s="2" t="s">
        <v>51</v>
      </c>
      <c r="D54" s="12">
        <v>45566</v>
      </c>
      <c r="E54" s="12">
        <v>45200</v>
      </c>
      <c r="F54" s="2" t="s">
        <v>86</v>
      </c>
      <c r="G54" s="2" t="s">
        <v>115</v>
      </c>
      <c r="H54" s="2" t="s">
        <v>116</v>
      </c>
      <c r="I54" s="2" t="s">
        <v>86</v>
      </c>
      <c r="J54" s="83"/>
      <c r="K54" s="83"/>
      <c r="L54" s="83"/>
    </row>
    <row r="55" spans="1:14" ht="20.100000000000001">
      <c r="B55" s="4" t="s">
        <v>6</v>
      </c>
      <c r="C55" s="5" t="s">
        <v>65</v>
      </c>
      <c r="D55" s="6">
        <v>327.33773196434595</v>
      </c>
      <c r="E55" s="6">
        <v>340.52133934800003</v>
      </c>
      <c r="F55" s="13">
        <f t="shared" ref="F55:F59" si="8">IFERROR(D55/E55-1,"n.a.")</f>
        <v>-3.8715950691656675E-2</v>
      </c>
      <c r="G55" s="6">
        <v>1806.7833064814158</v>
      </c>
      <c r="H55" s="6">
        <v>1864.8543427809998</v>
      </c>
      <c r="I55" s="13">
        <f t="shared" ref="I55:I59" si="9">IFERROR(G55/H55-1,"n.a.")</f>
        <v>-3.1139716903028747E-2</v>
      </c>
      <c r="J55" s="6"/>
      <c r="K55" s="6"/>
      <c r="L55" s="81"/>
    </row>
    <row r="56" spans="1:14" ht="39.950000000000003">
      <c r="B56" s="4" t="s">
        <v>15</v>
      </c>
      <c r="C56" s="5" t="s">
        <v>126</v>
      </c>
      <c r="D56" s="6">
        <v>343.11947555173401</v>
      </c>
      <c r="E56" s="6">
        <v>384.11849998700018</v>
      </c>
      <c r="F56" s="13">
        <f t="shared" si="8"/>
        <v>-0.10673535494034703</v>
      </c>
      <c r="G56" s="6">
        <v>2952.4154491774584</v>
      </c>
      <c r="H56" s="6">
        <v>3242.2402435290005</v>
      </c>
      <c r="I56" s="13">
        <f t="shared" si="9"/>
        <v>-8.9390289609163509E-2</v>
      </c>
      <c r="J56" s="6"/>
      <c r="K56" s="6"/>
      <c r="L56" s="81"/>
    </row>
    <row r="57" spans="1:14" ht="39.950000000000003">
      <c r="A57" s="31"/>
      <c r="B57" s="4" t="s">
        <v>24</v>
      </c>
      <c r="C57" s="5" t="s">
        <v>92</v>
      </c>
      <c r="D57" s="6">
        <v>28.629838869000004</v>
      </c>
      <c r="E57" s="6">
        <v>27.696299348000004</v>
      </c>
      <c r="F57" s="13">
        <f t="shared" si="8"/>
        <v>3.3706290839444319E-2</v>
      </c>
      <c r="G57" s="6">
        <v>423.27815118250004</v>
      </c>
      <c r="H57" s="6">
        <v>463.18892715313422</v>
      </c>
      <c r="I57" s="13">
        <f t="shared" si="9"/>
        <v>-8.616522034741847E-2</v>
      </c>
      <c r="J57" s="6"/>
      <c r="K57" s="6"/>
      <c r="L57" s="81"/>
    </row>
    <row r="58" spans="1:14" ht="39.950000000000003">
      <c r="B58" s="4" t="s">
        <v>32</v>
      </c>
      <c r="C58" s="5" t="s">
        <v>70</v>
      </c>
      <c r="D58" s="6">
        <v>152.53156117716802</v>
      </c>
      <c r="E58" s="6">
        <v>169.83494883799997</v>
      </c>
      <c r="F58" s="13">
        <f t="shared" si="8"/>
        <v>-0.10188355093707535</v>
      </c>
      <c r="G58" s="6">
        <v>1471.4141891090469</v>
      </c>
      <c r="H58" s="6">
        <v>1335.7696949409999</v>
      </c>
      <c r="I58" s="13">
        <f t="shared" si="9"/>
        <v>0.10154781522726375</v>
      </c>
      <c r="J58" s="6"/>
      <c r="K58" s="6"/>
      <c r="L58" s="81"/>
    </row>
    <row r="59" spans="1:14" ht="17.25" customHeight="1">
      <c r="B59" s="8" t="s">
        <v>64</v>
      </c>
      <c r="C59" s="8"/>
      <c r="D59" s="9">
        <f>SUM(D55:D58)</f>
        <v>851.61860756224792</v>
      </c>
      <c r="E59" s="9">
        <f>SUM(E55:E58)</f>
        <v>922.17108752100023</v>
      </c>
      <c r="F59" s="14">
        <f t="shared" si="8"/>
        <v>-7.6506931212095286E-2</v>
      </c>
      <c r="G59" s="9">
        <f t="shared" ref="G59:H59" si="10">SUM(G55:G58)</f>
        <v>6653.8910959504201</v>
      </c>
      <c r="H59" s="9">
        <f t="shared" si="10"/>
        <v>6906.0532084041351</v>
      </c>
      <c r="I59" s="14">
        <f t="shared" si="9"/>
        <v>-3.651320151238524E-2</v>
      </c>
      <c r="J59" s="16"/>
      <c r="K59" s="16"/>
      <c r="L59" s="82"/>
    </row>
    <row r="60" spans="1:14" ht="17.25" customHeight="1">
      <c r="B60" s="50" t="s">
        <v>93</v>
      </c>
      <c r="C60" s="15"/>
      <c r="D60" s="16"/>
      <c r="E60" s="16"/>
      <c r="F60" s="17"/>
      <c r="G60" s="16"/>
      <c r="H60" s="16"/>
      <c r="I60" s="17"/>
    </row>
    <row r="61" spans="1:14" ht="17.25" customHeight="1">
      <c r="B61" s="15"/>
      <c r="C61" s="15"/>
      <c r="D61" s="16"/>
      <c r="E61" s="16"/>
      <c r="F61" s="16"/>
      <c r="G61" s="16"/>
      <c r="H61" s="16"/>
    </row>
    <row r="62" spans="1:14" ht="17.25" customHeight="1">
      <c r="B62" s="46" t="s">
        <v>127</v>
      </c>
      <c r="C62" s="15"/>
      <c r="D62" s="16"/>
      <c r="E62" s="36"/>
      <c r="F62" s="16"/>
      <c r="G62" s="16"/>
      <c r="H62" s="36"/>
    </row>
    <row r="63" spans="1:14" ht="17.25" customHeight="1">
      <c r="E63" s="23"/>
    </row>
    <row r="64" spans="1:14" ht="60">
      <c r="B64" s="3" t="s">
        <v>50</v>
      </c>
      <c r="C64" s="2" t="s">
        <v>51</v>
      </c>
      <c r="D64" s="2" t="s">
        <v>95</v>
      </c>
      <c r="E64" s="2" t="s">
        <v>96</v>
      </c>
      <c r="F64" s="2" t="s">
        <v>97</v>
      </c>
      <c r="G64" s="2" t="s">
        <v>98</v>
      </c>
      <c r="H64" s="2" t="s">
        <v>99</v>
      </c>
      <c r="I64" s="2" t="s">
        <v>100</v>
      </c>
    </row>
    <row r="65" spans="2:10" ht="20.100000000000001">
      <c r="B65" s="18" t="s">
        <v>6</v>
      </c>
      <c r="C65" s="5" t="s">
        <v>65</v>
      </c>
      <c r="D65" s="6">
        <v>11.732142528935865</v>
      </c>
      <c r="E65" s="6">
        <v>11.960583403245705</v>
      </c>
      <c r="F65" s="6">
        <v>13.748980174064581</v>
      </c>
      <c r="G65" s="6">
        <v>4.9607650623638655</v>
      </c>
      <c r="H65" s="6">
        <v>2.2667868108601636</v>
      </c>
      <c r="I65" s="6">
        <v>2.2667868108601703</v>
      </c>
    </row>
    <row r="66" spans="2:10" ht="39.950000000000003">
      <c r="B66" s="4" t="s">
        <v>101</v>
      </c>
      <c r="C66" s="5" t="s">
        <v>67</v>
      </c>
      <c r="D66" s="6">
        <v>14.303929914981085</v>
      </c>
      <c r="E66" s="6">
        <v>15.285051505330571</v>
      </c>
      <c r="F66" s="6">
        <v>21.024815156958354</v>
      </c>
      <c r="G66" s="6">
        <v>3.5319605042091826</v>
      </c>
      <c r="H66" s="6">
        <v>4.3605539640358213</v>
      </c>
      <c r="I66" s="6">
        <v>4.9645802942852928</v>
      </c>
      <c r="J66" s="26"/>
    </row>
    <row r="67" spans="2:10" ht="20.100000000000001">
      <c r="B67" s="4" t="s">
        <v>102</v>
      </c>
      <c r="C67" s="5" t="s">
        <v>25</v>
      </c>
      <c r="D67" s="6">
        <v>0.17658566010396648</v>
      </c>
      <c r="E67" s="6">
        <v>0.25031924893909469</v>
      </c>
      <c r="F67" s="6">
        <v>0.52582494524927792</v>
      </c>
      <c r="G67" s="6">
        <v>4.9820679694305287E-3</v>
      </c>
      <c r="H67" s="6">
        <v>0.14160957165199289</v>
      </c>
      <c r="I67" s="6">
        <v>0.14160957165199287</v>
      </c>
    </row>
    <row r="68" spans="2:10" ht="39.950000000000003">
      <c r="B68" s="4" t="s">
        <v>32</v>
      </c>
      <c r="C68" s="5" t="s">
        <v>70</v>
      </c>
      <c r="D68" s="6">
        <v>5.6585839427988276</v>
      </c>
      <c r="E68" s="6">
        <v>5.933843511290199</v>
      </c>
      <c r="F68" s="6">
        <v>12.029199305645159</v>
      </c>
      <c r="G68" s="6">
        <v>1.0633056807486849</v>
      </c>
      <c r="H68" s="6">
        <v>3.2409062420848631</v>
      </c>
      <c r="I68" s="6">
        <v>3.2409062420848631</v>
      </c>
    </row>
    <row r="69" spans="2:10" ht="20.100000000000001">
      <c r="B69" s="4" t="s">
        <v>35</v>
      </c>
      <c r="C69" s="5" t="s">
        <v>36</v>
      </c>
      <c r="D69" s="6">
        <v>2.7516447521505372</v>
      </c>
      <c r="E69" s="6">
        <v>2.7859789635630499</v>
      </c>
      <c r="F69" s="6">
        <v>6.2547220833333332</v>
      </c>
      <c r="G69" s="6">
        <v>0.58160286666666661</v>
      </c>
      <c r="H69" s="6">
        <v>1.5844505316388302</v>
      </c>
      <c r="I69" s="6">
        <v>1.5844505316388293</v>
      </c>
    </row>
    <row r="70" spans="2:10" ht="17.25" customHeight="1">
      <c r="B70" s="19"/>
      <c r="C70" s="8"/>
      <c r="D70" s="10"/>
      <c r="E70" s="10"/>
      <c r="F70" s="10"/>
      <c r="G70" s="10"/>
      <c r="H70" s="10"/>
      <c r="I70" s="10"/>
    </row>
    <row r="71" spans="2:10" ht="17.25" customHeight="1">
      <c r="B71" s="1" t="s">
        <v>103</v>
      </c>
      <c r="C71" s="20"/>
      <c r="D71" s="20"/>
      <c r="E71" s="20"/>
      <c r="F71" s="20"/>
      <c r="G71" s="20"/>
      <c r="H71" s="20"/>
      <c r="I71" s="20"/>
    </row>
    <row r="73" spans="2:10" ht="17.25" customHeight="1">
      <c r="B73" s="24"/>
      <c r="C73" s="24"/>
      <c r="E73" s="26"/>
      <c r="G73" s="37"/>
    </row>
    <row r="74" spans="2:10" ht="17.25" customHeight="1">
      <c r="E74" s="23"/>
    </row>
    <row r="75" spans="2:10" ht="48.95" customHeight="1">
      <c r="B75" s="15"/>
      <c r="C75" s="38"/>
      <c r="D75" s="38"/>
      <c r="E75" s="38"/>
      <c r="F75" s="38"/>
      <c r="G75" s="38"/>
      <c r="H75" s="38"/>
      <c r="I75" s="38"/>
    </row>
    <row r="76" spans="2:10" ht="26.25" customHeight="1">
      <c r="B76" s="39"/>
      <c r="C76" s="40"/>
      <c r="D76" s="41"/>
      <c r="E76" s="41"/>
      <c r="F76" s="41"/>
      <c r="G76" s="41"/>
      <c r="H76" s="41"/>
      <c r="I76" s="41"/>
    </row>
    <row r="77" spans="2:10" ht="33" customHeight="1">
      <c r="B77" s="42"/>
      <c r="C77" s="40"/>
      <c r="D77" s="43"/>
      <c r="E77" s="43"/>
      <c r="F77" s="43"/>
      <c r="G77" s="43"/>
      <c r="H77" s="43"/>
      <c r="I77" s="43"/>
    </row>
    <row r="78" spans="2:10" ht="26.25" customHeight="1">
      <c r="B78" s="42"/>
      <c r="C78" s="40"/>
      <c r="D78" s="43"/>
      <c r="E78" s="43"/>
      <c r="F78" s="43"/>
      <c r="G78" s="43"/>
      <c r="H78" s="43"/>
      <c r="I78" s="43"/>
    </row>
    <row r="79" spans="2:10" ht="33" customHeight="1">
      <c r="B79" s="42"/>
      <c r="C79" s="40"/>
      <c r="D79" s="43"/>
      <c r="E79" s="43"/>
      <c r="F79" s="43"/>
      <c r="G79" s="43"/>
      <c r="H79" s="43"/>
      <c r="I79" s="43"/>
    </row>
    <row r="80" spans="2:10" ht="17.25" customHeight="1">
      <c r="B80" s="44"/>
      <c r="C80" s="15"/>
      <c r="D80" s="45"/>
      <c r="E80" s="45"/>
      <c r="F80" s="45"/>
      <c r="G80" s="45"/>
      <c r="H80" s="45"/>
      <c r="I80" s="45"/>
    </row>
    <row r="81" spans="2:9" ht="17.25" customHeight="1">
      <c r="B81" s="140"/>
      <c r="C81" s="140"/>
      <c r="D81" s="140"/>
      <c r="E81" s="140"/>
      <c r="F81" s="140"/>
      <c r="G81" s="140"/>
      <c r="H81" s="140"/>
      <c r="I81" s="140"/>
    </row>
    <row r="83" spans="2:9" ht="17.25" customHeight="1">
      <c r="B83" s="24"/>
      <c r="C83" s="24"/>
      <c r="E83" s="26"/>
      <c r="G83" s="37"/>
    </row>
    <row r="84" spans="2:9" ht="17.25" customHeight="1">
      <c r="E84" s="23"/>
    </row>
    <row r="85" spans="2:9" ht="48.95" customHeight="1">
      <c r="B85" s="15"/>
      <c r="C85" s="38"/>
      <c r="D85" s="38"/>
      <c r="E85" s="38"/>
      <c r="F85" s="38"/>
      <c r="G85" s="38"/>
      <c r="H85" s="38"/>
      <c r="I85" s="38"/>
    </row>
    <row r="86" spans="2:9" ht="26.1" customHeight="1">
      <c r="B86" s="39"/>
      <c r="C86" s="40"/>
      <c r="D86" s="41"/>
      <c r="E86" s="41"/>
      <c r="F86" s="41"/>
      <c r="G86" s="41"/>
      <c r="H86" s="41"/>
      <c r="I86" s="41"/>
    </row>
    <row r="87" spans="2:9" ht="33" customHeight="1">
      <c r="B87" s="42"/>
      <c r="C87" s="40"/>
      <c r="D87" s="43"/>
      <c r="E87" s="43"/>
      <c r="F87" s="43"/>
      <c r="G87" s="43"/>
      <c r="H87" s="43"/>
      <c r="I87" s="43"/>
    </row>
    <row r="88" spans="2:9" ht="26.25" customHeight="1">
      <c r="B88" s="42"/>
      <c r="C88" s="40"/>
      <c r="D88" s="43"/>
      <c r="E88" s="43"/>
      <c r="F88" s="43"/>
      <c r="G88" s="43"/>
      <c r="H88" s="43"/>
      <c r="I88" s="43"/>
    </row>
    <row r="89" spans="2:9" ht="33" customHeight="1">
      <c r="B89" s="42"/>
      <c r="C89" s="40"/>
      <c r="D89" s="43"/>
      <c r="E89" s="43"/>
      <c r="F89" s="43"/>
      <c r="G89" s="43"/>
      <c r="H89" s="43"/>
      <c r="I89" s="43"/>
    </row>
    <row r="90" spans="2:9" ht="17.25" customHeight="1">
      <c r="B90" s="44"/>
      <c r="C90" s="15"/>
      <c r="D90" s="45"/>
      <c r="E90" s="45"/>
      <c r="F90" s="45"/>
      <c r="G90" s="45"/>
      <c r="H90" s="45"/>
      <c r="I90" s="45"/>
    </row>
    <row r="91" spans="2:9" ht="17.25" customHeight="1">
      <c r="B91" s="140"/>
      <c r="C91" s="140"/>
      <c r="D91" s="140"/>
      <c r="E91" s="140"/>
      <c r="F91" s="140"/>
      <c r="G91" s="140"/>
      <c r="H91" s="140"/>
      <c r="I91" s="140"/>
    </row>
  </sheetData>
  <mergeCells count="2">
    <mergeCell ref="B81:I81"/>
    <mergeCell ref="B91:I9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33:G37" formulaRange="1"/>
    <ignoredError sqref="F49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6A53-690F-4A20-9079-C6EA44D25C7E}">
  <dimension ref="A7:S90"/>
  <sheetViews>
    <sheetView showGridLines="0" zoomScaleNormal="100" zoomScaleSheetLayoutView="90" workbookViewId="0"/>
  </sheetViews>
  <sheetFormatPr defaultColWidth="9.140625" defaultRowHeight="17.25" customHeight="1"/>
  <cols>
    <col min="1" max="1" width="5" style="21" customWidth="1"/>
    <col min="2" max="2" width="24.42578125" style="21" customWidth="1"/>
    <col min="3" max="3" width="34" style="21" customWidth="1"/>
    <col min="4" max="16" width="13.85546875" style="21" customWidth="1"/>
    <col min="17" max="17" width="10.28515625" style="21" bestFit="1" customWidth="1"/>
    <col min="18" max="16384" width="9.140625" style="21"/>
  </cols>
  <sheetData>
    <row r="7" spans="2:3" ht="17.25" customHeight="1">
      <c r="B7" s="47" t="s">
        <v>41</v>
      </c>
      <c r="C7" s="22"/>
    </row>
    <row r="8" spans="2:3" ht="17.25" customHeight="1">
      <c r="B8" s="23"/>
    </row>
    <row r="9" spans="2:3" ht="17.25" customHeight="1">
      <c r="B9" s="46" t="s">
        <v>42</v>
      </c>
      <c r="C9" s="24"/>
    </row>
    <row r="10" spans="2:3" ht="17.25" customHeight="1">
      <c r="B10" s="56" t="s">
        <v>128</v>
      </c>
      <c r="C10" s="24"/>
    </row>
    <row r="11" spans="2:3" ht="17.25" customHeight="1">
      <c r="B11" s="57" t="s">
        <v>129</v>
      </c>
      <c r="C11" s="24"/>
    </row>
    <row r="12" spans="2:3" ht="17.25" customHeight="1">
      <c r="B12" s="57" t="s">
        <v>130</v>
      </c>
      <c r="C12" s="24"/>
    </row>
    <row r="13" spans="2:3" ht="17.25" customHeight="1">
      <c r="B13" s="57" t="s">
        <v>131</v>
      </c>
      <c r="C13" s="24"/>
    </row>
    <row r="14" spans="2:3" ht="17.25" customHeight="1">
      <c r="B14" s="56" t="s">
        <v>132</v>
      </c>
      <c r="C14" s="24"/>
    </row>
    <row r="15" spans="2:3" ht="17.25" customHeight="1">
      <c r="B15" s="50" t="s">
        <v>133</v>
      </c>
      <c r="C15" s="24"/>
    </row>
    <row r="16" spans="2:3" ht="17.25" customHeight="1">
      <c r="B16" s="25"/>
      <c r="C16" s="24"/>
    </row>
    <row r="17" spans="2:19" ht="17.25" customHeight="1">
      <c r="B17" s="46" t="s">
        <v>134</v>
      </c>
      <c r="C17" s="24"/>
      <c r="N17" s="26"/>
    </row>
    <row r="18" spans="2:19" ht="17.25" customHeight="1">
      <c r="J18" s="23"/>
      <c r="N18" s="27"/>
    </row>
    <row r="19" spans="2:19" ht="17.25" customHeight="1">
      <c r="B19" s="3" t="s">
        <v>50</v>
      </c>
      <c r="C19" s="2" t="s">
        <v>51</v>
      </c>
      <c r="D19" s="2" t="s">
        <v>52</v>
      </c>
      <c r="E19" s="2" t="s">
        <v>53</v>
      </c>
      <c r="F19" s="2" t="s">
        <v>54</v>
      </c>
      <c r="G19" s="2" t="s">
        <v>55</v>
      </c>
      <c r="H19" s="2" t="s">
        <v>56</v>
      </c>
      <c r="I19" s="2" t="s">
        <v>57</v>
      </c>
      <c r="J19" s="2" t="s">
        <v>58</v>
      </c>
      <c r="K19" s="2" t="s">
        <v>59</v>
      </c>
      <c r="L19" s="2" t="s">
        <v>135</v>
      </c>
      <c r="M19" s="2" t="s">
        <v>61</v>
      </c>
      <c r="N19" s="2" t="s">
        <v>62</v>
      </c>
      <c r="O19" s="2" t="s">
        <v>112</v>
      </c>
      <c r="P19" s="2" t="s">
        <v>64</v>
      </c>
    </row>
    <row r="20" spans="2:19" ht="20.100000000000001">
      <c r="B20" s="4" t="s">
        <v>6</v>
      </c>
      <c r="C20" s="5" t="s">
        <v>65</v>
      </c>
      <c r="D20" s="6">
        <v>229.32729870999998</v>
      </c>
      <c r="E20" s="6">
        <v>140.37746283300004</v>
      </c>
      <c r="F20" s="6">
        <v>76.134617429999992</v>
      </c>
      <c r="G20" s="6">
        <v>57.024225210000004</v>
      </c>
      <c r="H20" s="6">
        <v>93.546439140226028</v>
      </c>
      <c r="I20" s="6">
        <v>112.64996492</v>
      </c>
      <c r="J20" s="6">
        <v>167.91960496800101</v>
      </c>
      <c r="K20" s="6">
        <v>261.02642484954902</v>
      </c>
      <c r="L20" s="6">
        <v>341.45065946252004</v>
      </c>
      <c r="M20" s="6"/>
      <c r="N20" s="6"/>
      <c r="O20" s="6"/>
      <c r="P20" s="7">
        <f t="shared" ref="P20:P23" si="0">SUM(D20:O20)</f>
        <v>1479.456697523296</v>
      </c>
      <c r="S20" s="28"/>
    </row>
    <row r="21" spans="2:19" ht="39.950000000000003">
      <c r="B21" s="4" t="s">
        <v>66</v>
      </c>
      <c r="C21" s="5" t="s">
        <v>67</v>
      </c>
      <c r="D21" s="6">
        <v>126.40450453500002</v>
      </c>
      <c r="E21" s="6">
        <v>255.80240498350003</v>
      </c>
      <c r="F21" s="6">
        <v>270.01647460300006</v>
      </c>
      <c r="G21" s="6">
        <v>342.40554722200011</v>
      </c>
      <c r="H21" s="6">
        <v>470.74449432545293</v>
      </c>
      <c r="I21" s="6">
        <v>470.08328823500005</v>
      </c>
      <c r="J21" s="6">
        <v>558.50072225529186</v>
      </c>
      <c r="K21" s="6">
        <v>497.7404750391151</v>
      </c>
      <c r="L21" s="6">
        <v>488.22319880409509</v>
      </c>
      <c r="M21" s="6"/>
      <c r="N21" s="6"/>
      <c r="O21" s="6"/>
      <c r="P21" s="7">
        <f t="shared" si="0"/>
        <v>3479.921110002455</v>
      </c>
      <c r="S21" s="28"/>
    </row>
    <row r="22" spans="2:19" ht="39.950000000000003">
      <c r="B22" s="4" t="s">
        <v>68</v>
      </c>
      <c r="C22" s="5" t="s">
        <v>69</v>
      </c>
      <c r="D22" s="6">
        <v>80.926562642000007</v>
      </c>
      <c r="E22" s="6">
        <v>78.932841991499998</v>
      </c>
      <c r="F22" s="6">
        <v>83.835327433000003</v>
      </c>
      <c r="G22" s="6">
        <v>38.439308048999997</v>
      </c>
      <c r="H22" s="6">
        <v>25.988871957000001</v>
      </c>
      <c r="I22" s="6">
        <v>22.616256534000001</v>
      </c>
      <c r="J22" s="6">
        <v>19.886599681</v>
      </c>
      <c r="K22" s="6">
        <v>21.891909699000003</v>
      </c>
      <c r="L22" s="6">
        <v>22.333301645999999</v>
      </c>
      <c r="M22" s="6"/>
      <c r="N22" s="6"/>
      <c r="O22" s="6"/>
      <c r="P22" s="7">
        <f t="shared" si="0"/>
        <v>394.85097963250001</v>
      </c>
      <c r="S22" s="28"/>
    </row>
    <row r="23" spans="2:19" ht="39.950000000000003">
      <c r="B23" s="4" t="s">
        <v>32</v>
      </c>
      <c r="C23" s="5" t="s">
        <v>70</v>
      </c>
      <c r="D23" s="6">
        <v>150.66072438399999</v>
      </c>
      <c r="E23" s="6">
        <v>131.981460688</v>
      </c>
      <c r="F23" s="6">
        <v>105.61067522499998</v>
      </c>
      <c r="G23" s="6">
        <v>167.70195685599998</v>
      </c>
      <c r="H23" s="6">
        <v>145.68284901640504</v>
      </c>
      <c r="I23" s="6">
        <v>147.95089306700001</v>
      </c>
      <c r="J23" s="6">
        <v>105.82797447568099</v>
      </c>
      <c r="K23" s="6">
        <v>210.21236203714301</v>
      </c>
      <c r="L23" s="6">
        <v>153.27612157205505</v>
      </c>
      <c r="M23" s="6"/>
      <c r="N23" s="6"/>
      <c r="O23" s="6"/>
      <c r="P23" s="7">
        <f t="shared" si="0"/>
        <v>1318.905017321284</v>
      </c>
      <c r="S23" s="28"/>
    </row>
    <row r="24" spans="2:19" ht="20.100000000000001">
      <c r="B24" s="4" t="s">
        <v>35</v>
      </c>
      <c r="C24" s="5" t="s">
        <v>36</v>
      </c>
      <c r="D24" s="6">
        <v>55.141744113807299</v>
      </c>
      <c r="E24" s="6">
        <v>85.877775877796296</v>
      </c>
      <c r="F24" s="6">
        <v>79.893543976809411</v>
      </c>
      <c r="G24" s="6">
        <v>79.771632219816496</v>
      </c>
      <c r="H24" s="6">
        <v>71.855554568805999</v>
      </c>
      <c r="I24" s="6">
        <v>68.562494590804093</v>
      </c>
      <c r="J24" s="6">
        <v>60.389577839803302</v>
      </c>
      <c r="K24" s="6">
        <v>51.146066764792501</v>
      </c>
      <c r="L24" s="6">
        <v>46.983728799900902</v>
      </c>
      <c r="M24" s="6"/>
      <c r="N24" s="6"/>
      <c r="O24" s="6"/>
      <c r="P24" s="7">
        <f>SUM(D24:O24)</f>
        <v>599.62211875233618</v>
      </c>
      <c r="S24" s="28"/>
    </row>
    <row r="25" spans="2:19" ht="17.25" customHeight="1">
      <c r="B25" s="8" t="s">
        <v>64</v>
      </c>
      <c r="C25" s="8"/>
      <c r="D25" s="9">
        <f t="shared" ref="D25:M25" si="1">SUM(D20:D24)</f>
        <v>642.4608343848073</v>
      </c>
      <c r="E25" s="9">
        <f t="shared" si="1"/>
        <v>692.9719463737963</v>
      </c>
      <c r="F25" s="9">
        <f t="shared" si="1"/>
        <v>615.49063866780943</v>
      </c>
      <c r="G25" s="9">
        <f t="shared" si="1"/>
        <v>685.34266955681653</v>
      </c>
      <c r="H25" s="9">
        <f t="shared" si="1"/>
        <v>807.81820900789012</v>
      </c>
      <c r="I25" s="9">
        <f t="shared" si="1"/>
        <v>821.86289734680429</v>
      </c>
      <c r="J25" s="9">
        <f t="shared" si="1"/>
        <v>912.52447921977716</v>
      </c>
      <c r="K25" s="9">
        <f>SUM(K20:K24)</f>
        <v>1042.0172383895997</v>
      </c>
      <c r="L25" s="9">
        <f t="shared" si="1"/>
        <v>1052.2670102845711</v>
      </c>
      <c r="M25" s="9">
        <f t="shared" si="1"/>
        <v>0</v>
      </c>
      <c r="N25" s="10">
        <f>SUM(N20:N24)</f>
        <v>0</v>
      </c>
      <c r="O25" s="10">
        <f>SUM(O20:O24)</f>
        <v>0</v>
      </c>
      <c r="P25" s="9">
        <f>SUM(D25:O25)</f>
        <v>7272.7559232318717</v>
      </c>
    </row>
    <row r="26" spans="2:19" s="30" customFormat="1" ht="17.25" customHeight="1">
      <c r="B26" s="1" t="s">
        <v>71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9"/>
    </row>
    <row r="28" spans="2:19" ht="17.25" customHeight="1">
      <c r="B28" s="46" t="s">
        <v>72</v>
      </c>
      <c r="C28" s="24"/>
      <c r="L28" s="31"/>
      <c r="M28" s="32"/>
      <c r="N28" s="32"/>
      <c r="P28" s="31"/>
    </row>
    <row r="29" spans="2:19" ht="17.25" customHeight="1">
      <c r="B29" s="46"/>
      <c r="C29" s="24"/>
      <c r="J29" s="134" t="s">
        <v>73</v>
      </c>
      <c r="K29" s="134"/>
      <c r="L29" s="134"/>
      <c r="M29" s="135"/>
      <c r="N29" s="74"/>
      <c r="O29" s="74"/>
      <c r="P29" s="75"/>
    </row>
    <row r="30" spans="2:19" ht="17.25" customHeight="1">
      <c r="M30" s="32"/>
      <c r="N30" s="32"/>
    </row>
    <row r="31" spans="2:19" ht="20.45" thickBot="1">
      <c r="B31" s="3" t="s">
        <v>50</v>
      </c>
      <c r="C31" s="2" t="s">
        <v>51</v>
      </c>
      <c r="D31" s="2" t="s">
        <v>74</v>
      </c>
      <c r="E31" s="12" t="s">
        <v>75</v>
      </c>
      <c r="F31" s="12" t="s">
        <v>76</v>
      </c>
      <c r="G31" s="2" t="s">
        <v>77</v>
      </c>
      <c r="H31" s="2" t="s">
        <v>64</v>
      </c>
      <c r="J31" s="131" t="s">
        <v>50</v>
      </c>
      <c r="K31" s="131"/>
      <c r="L31" s="120" t="s">
        <v>78</v>
      </c>
      <c r="M31" s="120" t="s">
        <v>79</v>
      </c>
      <c r="N31" s="120" t="s">
        <v>80</v>
      </c>
      <c r="O31" s="120" t="s">
        <v>81</v>
      </c>
      <c r="P31" s="121" t="s">
        <v>64</v>
      </c>
    </row>
    <row r="32" spans="2:19" ht="20.100000000000001" customHeight="1">
      <c r="B32" s="4" t="s">
        <v>6</v>
      </c>
      <c r="C32" s="5" t="s">
        <v>65</v>
      </c>
      <c r="D32" s="6">
        <f>SUM(D20:F20)</f>
        <v>445.83937897300001</v>
      </c>
      <c r="E32" s="6">
        <f>SUM(G20:I20)</f>
        <v>263.22062927022603</v>
      </c>
      <c r="F32" s="6">
        <f>SUM(J20:L20)</f>
        <v>770.39668928007006</v>
      </c>
      <c r="G32" s="6">
        <f>SUM(M20:O20)</f>
        <v>0</v>
      </c>
      <c r="H32" s="7">
        <f>SUM(D32:G32)</f>
        <v>1479.456697523296</v>
      </c>
      <c r="J32" s="129" t="s">
        <v>6</v>
      </c>
      <c r="K32" s="129"/>
      <c r="L32" s="123">
        <v>0.16880000000000001</v>
      </c>
      <c r="M32" s="123">
        <v>0.15229999999999999</v>
      </c>
      <c r="N32" s="123">
        <v>0.31640000000000001</v>
      </c>
      <c r="O32" s="123">
        <v>0.36249999999999999</v>
      </c>
      <c r="P32" s="122">
        <f>SUM(L32:O32)</f>
        <v>1</v>
      </c>
    </row>
    <row r="33" spans="2:16" ht="39.950000000000003">
      <c r="B33" s="4" t="s">
        <v>66</v>
      </c>
      <c r="C33" s="5" t="s">
        <v>67</v>
      </c>
      <c r="D33" s="6">
        <f>SUM(D21:F21)</f>
        <v>652.22338412150009</v>
      </c>
      <c r="E33" s="6">
        <f>SUM(G21:I21)</f>
        <v>1283.233329782453</v>
      </c>
      <c r="F33" s="6">
        <f>SUM(J21:L21)</f>
        <v>1544.464396098502</v>
      </c>
      <c r="G33" s="6">
        <f>SUM(M21:O21)</f>
        <v>0</v>
      </c>
      <c r="H33" s="7">
        <f t="shared" ref="H33:H36" si="2">SUM(D33:G33)</f>
        <v>3479.921110002455</v>
      </c>
      <c r="J33" s="130" t="s">
        <v>15</v>
      </c>
      <c r="K33" s="130"/>
      <c r="L33" s="124">
        <v>0.19600000000000001</v>
      </c>
      <c r="M33" s="124">
        <v>0.2641</v>
      </c>
      <c r="N33" s="124">
        <v>0.31090000000000001</v>
      </c>
      <c r="O33" s="124">
        <v>0.2288</v>
      </c>
      <c r="P33" s="122">
        <f t="shared" ref="P33:P38" si="3">SUM(L33:O33)</f>
        <v>0.99980000000000002</v>
      </c>
    </row>
    <row r="34" spans="2:16" ht="39.950000000000003">
      <c r="B34" s="4" t="s">
        <v>68</v>
      </c>
      <c r="C34" s="5" t="s">
        <v>69</v>
      </c>
      <c r="D34" s="6">
        <f>SUM(D22:F22)</f>
        <v>243.69473206649999</v>
      </c>
      <c r="E34" s="6">
        <f>SUM(G22:I22)</f>
        <v>87.044436539999992</v>
      </c>
      <c r="F34" s="6">
        <f>SUM(J22:L22)</f>
        <v>64.111811025999998</v>
      </c>
      <c r="G34" s="6">
        <f>SUM(M22:O22)</f>
        <v>0</v>
      </c>
      <c r="H34" s="7">
        <f t="shared" si="2"/>
        <v>394.85097963250001</v>
      </c>
      <c r="J34" s="130" t="s">
        <v>24</v>
      </c>
      <c r="K34" s="130"/>
      <c r="L34" s="124">
        <v>0.31509999999999999</v>
      </c>
      <c r="M34" s="124">
        <v>0.22720000000000001</v>
      </c>
      <c r="N34" s="124">
        <v>0.19500000000000001</v>
      </c>
      <c r="O34" s="124">
        <v>0.26269999999999999</v>
      </c>
      <c r="P34" s="122">
        <f t="shared" si="3"/>
        <v>1</v>
      </c>
    </row>
    <row r="35" spans="2:16" ht="39.950000000000003">
      <c r="B35" s="4" t="s">
        <v>32</v>
      </c>
      <c r="C35" s="5" t="s">
        <v>70</v>
      </c>
      <c r="D35" s="6">
        <f>SUM(D23:F23)</f>
        <v>388.25286029699993</v>
      </c>
      <c r="E35" s="6">
        <f>SUM(G23:I23)</f>
        <v>461.33569893940501</v>
      </c>
      <c r="F35" s="6">
        <f>SUM(J23:L23)</f>
        <v>469.31645808487906</v>
      </c>
      <c r="G35" s="6">
        <f>SUM(M23:O23)</f>
        <v>0</v>
      </c>
      <c r="H35" s="7">
        <f t="shared" si="2"/>
        <v>1318.905017321284</v>
      </c>
      <c r="J35" s="130" t="s">
        <v>32</v>
      </c>
      <c r="K35" s="130"/>
      <c r="L35" s="124">
        <v>0.23480000000000001</v>
      </c>
      <c r="M35" s="124">
        <v>0.22389999999999999</v>
      </c>
      <c r="N35" s="124">
        <v>0.26619999999999999</v>
      </c>
      <c r="O35" s="124">
        <v>0.27429999999999999</v>
      </c>
      <c r="P35" s="122">
        <f t="shared" si="3"/>
        <v>0.99919999999999998</v>
      </c>
    </row>
    <row r="36" spans="2:16" ht="20.100000000000001" customHeight="1">
      <c r="B36" s="4" t="s">
        <v>35</v>
      </c>
      <c r="C36" s="5" t="s">
        <v>36</v>
      </c>
      <c r="D36" s="6">
        <f>SUM(D24:F24)</f>
        <v>220.91306396841301</v>
      </c>
      <c r="E36" s="6">
        <f>SUM(G24:I24)</f>
        <v>220.18968137942659</v>
      </c>
      <c r="F36" s="6">
        <f>SUM(J24:L24)</f>
        <v>158.51937340449672</v>
      </c>
      <c r="G36" s="6">
        <f>SUM(M24:O24)</f>
        <v>0</v>
      </c>
      <c r="H36" s="7">
        <f t="shared" si="2"/>
        <v>599.62211875233629</v>
      </c>
      <c r="J36" s="130" t="s">
        <v>35</v>
      </c>
      <c r="K36" s="130"/>
      <c r="L36" s="124">
        <v>0.2601</v>
      </c>
      <c r="M36" s="124">
        <v>0.25819999999999999</v>
      </c>
      <c r="N36" s="124">
        <v>0.20710000000000001</v>
      </c>
      <c r="O36" s="124">
        <v>0.27289999999999998</v>
      </c>
      <c r="P36" s="122">
        <f t="shared" si="3"/>
        <v>0.99829999999999997</v>
      </c>
    </row>
    <row r="37" spans="2:16" ht="20.100000000000001" customHeight="1">
      <c r="B37" s="8" t="s">
        <v>64</v>
      </c>
      <c r="C37" s="8"/>
      <c r="D37" s="9">
        <f>SUM(D32:D36)</f>
        <v>1950.9234194264129</v>
      </c>
      <c r="E37" s="9">
        <f t="shared" ref="E37:H37" si="4">SUM(E32:E36)</f>
        <v>2315.0237759115107</v>
      </c>
      <c r="F37" s="9">
        <f t="shared" si="4"/>
        <v>3006.8087278939483</v>
      </c>
      <c r="G37" s="9">
        <f t="shared" si="4"/>
        <v>0</v>
      </c>
      <c r="H37" s="9">
        <f t="shared" si="4"/>
        <v>7272.7559232318699</v>
      </c>
      <c r="J37" s="132" t="s">
        <v>82</v>
      </c>
      <c r="K37" s="132"/>
      <c r="L37" s="125">
        <v>0.2059</v>
      </c>
      <c r="M37" s="125">
        <v>0.2303</v>
      </c>
      <c r="N37" s="125">
        <v>0.29220000000000002</v>
      </c>
      <c r="O37" s="125">
        <v>0.27160000000000001</v>
      </c>
      <c r="P37" s="127">
        <f t="shared" si="3"/>
        <v>1</v>
      </c>
    </row>
    <row r="38" spans="2:16" ht="20.100000000000001" customHeight="1">
      <c r="B38" s="1" t="s">
        <v>83</v>
      </c>
      <c r="C38" s="15"/>
      <c r="D38" s="16"/>
      <c r="E38" s="16"/>
      <c r="F38" s="16"/>
      <c r="G38" s="16"/>
      <c r="H38" s="16"/>
      <c r="J38" s="133" t="s">
        <v>84</v>
      </c>
      <c r="K38" s="133"/>
      <c r="L38" s="126">
        <v>0.20119999999999999</v>
      </c>
      <c r="M38" s="126">
        <v>0.22789999999999999</v>
      </c>
      <c r="N38" s="126">
        <v>0.29949999999999999</v>
      </c>
      <c r="O38" s="126">
        <v>0.27139999999999997</v>
      </c>
      <c r="P38" s="128">
        <f t="shared" si="3"/>
        <v>0.99999999999999989</v>
      </c>
    </row>
    <row r="39" spans="2:16" ht="17.25" customHeight="1">
      <c r="D39" s="52"/>
      <c r="E39" s="52"/>
      <c r="F39" s="52"/>
      <c r="G39" s="52"/>
      <c r="I39" s="31"/>
      <c r="O39" s="53"/>
    </row>
    <row r="40" spans="2:16" ht="17.25" customHeight="1">
      <c r="B40" s="46" t="s">
        <v>85</v>
      </c>
      <c r="C40" s="24"/>
      <c r="L40" s="31"/>
      <c r="M40" s="32"/>
      <c r="N40" s="32"/>
      <c r="O40" s="53"/>
    </row>
    <row r="41" spans="2:16" ht="17.25" customHeight="1">
      <c r="F41" s="31"/>
      <c r="M41" s="32"/>
      <c r="N41" s="32"/>
      <c r="O41" s="53"/>
    </row>
    <row r="42" spans="2:16" ht="39.950000000000003" customHeight="1">
      <c r="B42" s="3" t="s">
        <v>50</v>
      </c>
      <c r="C42" s="2" t="s">
        <v>51</v>
      </c>
      <c r="D42" s="12">
        <v>45536</v>
      </c>
      <c r="E42" s="12">
        <v>45170</v>
      </c>
      <c r="F42" s="2" t="s">
        <v>86</v>
      </c>
      <c r="G42" s="2" t="s">
        <v>76</v>
      </c>
      <c r="H42" s="2" t="s">
        <v>136</v>
      </c>
      <c r="I42" s="2" t="s">
        <v>86</v>
      </c>
      <c r="J42" s="2" t="s">
        <v>115</v>
      </c>
      <c r="K42" s="2" t="s">
        <v>116</v>
      </c>
      <c r="L42" s="2" t="s">
        <v>86</v>
      </c>
      <c r="M42" s="38"/>
      <c r="N42" s="38"/>
      <c r="O42" s="38"/>
    </row>
    <row r="43" spans="2:16" ht="20.100000000000001">
      <c r="B43" s="4" t="s">
        <v>6</v>
      </c>
      <c r="C43" s="5" t="s">
        <v>65</v>
      </c>
      <c r="D43" s="6">
        <f>L20</f>
        <v>341.45065946252004</v>
      </c>
      <c r="E43" s="6">
        <f>'Produção de Energia - Set. 2023'!L12</f>
        <v>320.6943365599999</v>
      </c>
      <c r="F43" s="13">
        <f t="shared" ref="F43:F46" si="5">IFERROR(D43/E43-1,"n.a.")</f>
        <v>6.4723072833675621E-2</v>
      </c>
      <c r="G43" s="6">
        <f>SUM(F32)</f>
        <v>770.39668928007006</v>
      </c>
      <c r="H43" s="6">
        <f>'Produção de Energia - Set. 2023'!F22</f>
        <v>793.85765716799983</v>
      </c>
      <c r="I43" s="13">
        <f t="shared" ref="I43:I46" si="6">IFERROR(G43/H43-1,"n.a.")</f>
        <v>-2.9553116577125671E-2</v>
      </c>
      <c r="J43" s="6">
        <f>P20</f>
        <v>1479.456697523296</v>
      </c>
      <c r="K43" s="6">
        <f>'Produção de Energia - Set. 2023'!P12</f>
        <v>1524.3330034329997</v>
      </c>
      <c r="L43" s="13">
        <f t="shared" ref="L43:L46" si="7">IFERROR(J43/K43-1,"n.a.")</f>
        <v>-2.9439962139923725E-2</v>
      </c>
      <c r="M43" s="6"/>
      <c r="N43" s="6"/>
      <c r="O43" s="81"/>
    </row>
    <row r="44" spans="2:16" ht="39.950000000000003">
      <c r="B44" s="4" t="s">
        <v>66</v>
      </c>
      <c r="C44" s="5" t="s">
        <v>67</v>
      </c>
      <c r="D44" s="6">
        <f t="shared" ref="D44:D47" si="8">L21</f>
        <v>488.22319880409509</v>
      </c>
      <c r="E44" s="6">
        <f>'Produção de Energia - Set. 2023'!L13</f>
        <v>359.74594430100012</v>
      </c>
      <c r="F44" s="13">
        <f t="shared" si="5"/>
        <v>0.35713329514452519</v>
      </c>
      <c r="G44" s="6">
        <f t="shared" ref="G44:G47" si="9">SUM(F33)</f>
        <v>1544.464396098502</v>
      </c>
      <c r="H44" s="6">
        <f>'Produção de Energia - Set. 2023'!F23</f>
        <v>1090.6963872209999</v>
      </c>
      <c r="I44" s="13">
        <f t="shared" si="6"/>
        <v>0.41603512599291159</v>
      </c>
      <c r="J44" s="6">
        <f t="shared" ref="J44:J47" si="10">P21</f>
        <v>3479.921110002455</v>
      </c>
      <c r="K44" s="6">
        <f>'Produção de Energia - Set. 2023'!P13</f>
        <v>2700.9891565624353</v>
      </c>
      <c r="L44" s="13">
        <f t="shared" si="7"/>
        <v>0.28838766403319105</v>
      </c>
      <c r="M44" s="6"/>
      <c r="N44" s="6"/>
      <c r="O44" s="81"/>
    </row>
    <row r="45" spans="2:16" ht="39.950000000000003">
      <c r="B45" s="4" t="s">
        <v>24</v>
      </c>
      <c r="C45" s="5" t="s">
        <v>69</v>
      </c>
      <c r="D45" s="6">
        <f t="shared" si="8"/>
        <v>22.333301645999999</v>
      </c>
      <c r="E45" s="6">
        <f>'Produção de Energia - Set. 2023'!L14</f>
        <v>64.692588569500003</v>
      </c>
      <c r="F45" s="13">
        <f t="shared" si="5"/>
        <v>-0.65477804892585079</v>
      </c>
      <c r="G45" s="6">
        <f t="shared" si="9"/>
        <v>64.111811025999998</v>
      </c>
      <c r="H45" s="6">
        <f>'Produção de Energia - Set. 2023'!F24</f>
        <v>174.04275281849999</v>
      </c>
      <c r="I45" s="13">
        <f t="shared" si="6"/>
        <v>-0.63163182615906543</v>
      </c>
      <c r="J45" s="6">
        <f t="shared" si="10"/>
        <v>394.85097963250001</v>
      </c>
      <c r="K45" s="6">
        <f>'Produção de Energia - Set. 2023'!P14</f>
        <v>618.68889476513425</v>
      </c>
      <c r="L45" s="13">
        <f t="shared" si="7"/>
        <v>-0.36179397598142959</v>
      </c>
      <c r="M45" s="6"/>
      <c r="N45" s="6"/>
      <c r="O45" s="81"/>
    </row>
    <row r="46" spans="2:16" ht="39.950000000000003">
      <c r="B46" s="4" t="s">
        <v>32</v>
      </c>
      <c r="C46" s="5" t="s">
        <v>70</v>
      </c>
      <c r="D46" s="6">
        <f t="shared" si="8"/>
        <v>153.27612157205505</v>
      </c>
      <c r="E46" s="6">
        <f>'Produção de Energia - Set. 2023'!L15</f>
        <v>182.72628167400006</v>
      </c>
      <c r="F46" s="13">
        <f t="shared" si="5"/>
        <v>-0.16117090454719984</v>
      </c>
      <c r="G46" s="6">
        <f t="shared" si="9"/>
        <v>469.31645808487906</v>
      </c>
      <c r="H46" s="6">
        <f>'Produção de Energia - Set. 2023'!F25</f>
        <v>488.38807455700015</v>
      </c>
      <c r="I46" s="13">
        <f t="shared" si="6"/>
        <v>-3.9050127277207358E-2</v>
      </c>
      <c r="J46" s="6">
        <f t="shared" si="10"/>
        <v>1318.905017321284</v>
      </c>
      <c r="K46" s="6">
        <f>'Produção de Energia - Set. 2023'!P15</f>
        <v>1165.934746103</v>
      </c>
      <c r="L46" s="13">
        <f t="shared" si="7"/>
        <v>0.13119968482761935</v>
      </c>
      <c r="M46" s="6"/>
      <c r="N46" s="6"/>
      <c r="O46" s="81"/>
    </row>
    <row r="47" spans="2:16" ht="20.100000000000001">
      <c r="B47" s="4" t="s">
        <v>35</v>
      </c>
      <c r="C47" s="5" t="s">
        <v>36</v>
      </c>
      <c r="D47" s="6">
        <f t="shared" si="8"/>
        <v>46.983728799900902</v>
      </c>
      <c r="E47" s="6">
        <v>0</v>
      </c>
      <c r="F47" s="13" t="str">
        <f>IFERROR(D47/E47-1,"n.a.")</f>
        <v>n.a.</v>
      </c>
      <c r="G47" s="6">
        <f t="shared" si="9"/>
        <v>158.51937340449672</v>
      </c>
      <c r="H47" s="6">
        <v>0</v>
      </c>
      <c r="I47" s="13" t="str">
        <f>IFERROR(G47/H47-1,"n.a.")</f>
        <v>n.a.</v>
      </c>
      <c r="J47" s="6">
        <f t="shared" si="10"/>
        <v>599.62211875233618</v>
      </c>
      <c r="K47" s="6">
        <v>0</v>
      </c>
      <c r="L47" s="13" t="str">
        <f>IFERROR(J47/K47-1,"n.a.")</f>
        <v>n.a.</v>
      </c>
      <c r="M47" s="6"/>
      <c r="N47" s="6"/>
      <c r="O47" s="81"/>
    </row>
    <row r="48" spans="2:16" ht="17.25" customHeight="1">
      <c r="B48" s="8" t="s">
        <v>64</v>
      </c>
      <c r="C48" s="8"/>
      <c r="D48" s="9">
        <f>SUM(D43:D47)</f>
        <v>1052.2670102845711</v>
      </c>
      <c r="E48" s="9">
        <f>SUM(E43:E47)</f>
        <v>927.85915110450014</v>
      </c>
      <c r="F48" s="14">
        <f>IFERROR(D48/E48-1,"n.a.")</f>
        <v>0.13408054340141939</v>
      </c>
      <c r="G48" s="9">
        <f>SUM(G43:G47)</f>
        <v>3006.8087278939483</v>
      </c>
      <c r="H48" s="9">
        <f>SUM(H43:H47)</f>
        <v>2546.9848717644995</v>
      </c>
      <c r="I48" s="14">
        <f>IFERROR(G48/H48-1,"n.a.")</f>
        <v>0.18053654783229711</v>
      </c>
      <c r="J48" s="9">
        <f>SUM(J43:J47)</f>
        <v>7272.7559232318699</v>
      </c>
      <c r="K48" s="9">
        <f>SUM(K43:K47)</f>
        <v>6009.9458008635693</v>
      </c>
      <c r="L48" s="14">
        <f>IFERROR(J48/K48-1,"n.a.")</f>
        <v>0.21012005169611481</v>
      </c>
      <c r="M48" s="16"/>
      <c r="N48" s="16"/>
      <c r="O48" s="82"/>
    </row>
    <row r="49" spans="1:15" s="35" customFormat="1" ht="20.100000000000001">
      <c r="A49" s="33"/>
      <c r="B49" s="51" t="s">
        <v>89</v>
      </c>
      <c r="C49" s="34"/>
      <c r="D49" s="34"/>
      <c r="E49" s="34"/>
      <c r="F49" s="34"/>
      <c r="G49" s="34"/>
      <c r="H49" s="34"/>
      <c r="I49" s="34"/>
    </row>
    <row r="50" spans="1:15" ht="17.25" customHeight="1">
      <c r="B50" s="15"/>
      <c r="C50" s="15"/>
      <c r="D50" s="16"/>
      <c r="E50" s="16"/>
      <c r="F50" s="16"/>
      <c r="G50" s="16"/>
      <c r="H50" s="16"/>
    </row>
    <row r="51" spans="1:15" ht="17.25" customHeight="1">
      <c r="B51" s="46" t="s">
        <v>90</v>
      </c>
      <c r="C51" s="24"/>
      <c r="L51" s="31"/>
      <c r="M51" s="32"/>
      <c r="N51" s="32"/>
    </row>
    <row r="52" spans="1:15" ht="17.25" customHeight="1">
      <c r="F52" s="31"/>
      <c r="I52" s="31"/>
      <c r="J52" s="31"/>
      <c r="M52" s="32"/>
      <c r="N52" s="32"/>
    </row>
    <row r="53" spans="1:15" ht="39.950000000000003" customHeight="1">
      <c r="B53" s="3" t="s">
        <v>50</v>
      </c>
      <c r="C53" s="2" t="s">
        <v>51</v>
      </c>
      <c r="D53" s="12">
        <v>45536</v>
      </c>
      <c r="E53" s="12">
        <v>45170</v>
      </c>
      <c r="F53" s="2" t="s">
        <v>86</v>
      </c>
      <c r="G53" s="2" t="s">
        <v>76</v>
      </c>
      <c r="H53" s="2" t="s">
        <v>136</v>
      </c>
      <c r="I53" s="2" t="s">
        <v>86</v>
      </c>
      <c r="J53" s="2" t="s">
        <v>115</v>
      </c>
      <c r="K53" s="2" t="s">
        <v>116</v>
      </c>
      <c r="L53" s="2" t="s">
        <v>86</v>
      </c>
      <c r="M53" s="83"/>
      <c r="N53" s="83"/>
      <c r="O53" s="83"/>
    </row>
    <row r="54" spans="1:15" ht="20.100000000000001">
      <c r="B54" s="4" t="s">
        <v>6</v>
      </c>
      <c r="C54" s="5" t="s">
        <v>65</v>
      </c>
      <c r="D54" s="6">
        <v>341.45065946252004</v>
      </c>
      <c r="E54" s="6">
        <v>320.6943365599999</v>
      </c>
      <c r="F54" s="13">
        <f>IFERROR(D54/E54-1,"n.a.")</f>
        <v>6.4723072833675621E-2</v>
      </c>
      <c r="G54" s="6">
        <v>770.39668928006995</v>
      </c>
      <c r="H54" s="6">
        <v>793.85765716799983</v>
      </c>
      <c r="I54" s="13">
        <f t="shared" ref="I54:I57" si="11">IFERROR(G54/H54-1,"n.a.")</f>
        <v>-2.9553116577125782E-2</v>
      </c>
      <c r="J54" s="6">
        <v>1479.4455745170699</v>
      </c>
      <c r="K54" s="6">
        <v>1524.3330034329997</v>
      </c>
      <c r="L54" s="13">
        <f t="shared" ref="L54:L57" si="12">IFERROR(J54/K54-1,"n.a.")</f>
        <v>-2.9447259106007317E-2</v>
      </c>
      <c r="M54" s="6"/>
      <c r="N54" s="6"/>
      <c r="O54" s="81"/>
    </row>
    <row r="55" spans="1:15" ht="39.950000000000003">
      <c r="B55" s="4" t="s">
        <v>15</v>
      </c>
      <c r="C55" s="5" t="s">
        <v>126</v>
      </c>
      <c r="D55" s="6">
        <v>378.60116190429909</v>
      </c>
      <c r="E55" s="6">
        <v>395.26702825400014</v>
      </c>
      <c r="F55" s="13">
        <f t="shared" ref="F55:F57" si="13">IFERROR(D55/E55-1,"n.a.")</f>
        <v>-4.2163563258282966E-2</v>
      </c>
      <c r="G55" s="6">
        <v>1172.5484351322621</v>
      </c>
      <c r="H55" s="6">
        <v>1209.7766403159999</v>
      </c>
      <c r="I55" s="13">
        <f t="shared" si="11"/>
        <v>-3.0772792218912048E-2</v>
      </c>
      <c r="J55" s="6">
        <v>2609.2959736257239</v>
      </c>
      <c r="K55" s="6">
        <v>2858.1217435420003</v>
      </c>
      <c r="L55" s="13">
        <f t="shared" si="12"/>
        <v>-8.7059192100023219E-2</v>
      </c>
      <c r="M55" s="6"/>
      <c r="N55" s="6"/>
      <c r="O55" s="81"/>
    </row>
    <row r="56" spans="1:15" ht="39.950000000000003">
      <c r="B56" s="4" t="s">
        <v>24</v>
      </c>
      <c r="C56" s="5" t="s">
        <v>92</v>
      </c>
      <c r="D56" s="6">
        <v>22.333301645999999</v>
      </c>
      <c r="E56" s="6">
        <v>27.551496336</v>
      </c>
      <c r="F56" s="13">
        <f t="shared" si="13"/>
        <v>-0.18939786886208709</v>
      </c>
      <c r="G56" s="6">
        <v>64.111811025999998</v>
      </c>
      <c r="H56" s="6">
        <v>77.450686560999983</v>
      </c>
      <c r="I56" s="13">
        <f t="shared" si="11"/>
        <v>-0.17222410965323487</v>
      </c>
      <c r="J56" s="6">
        <v>394.64831231350001</v>
      </c>
      <c r="K56" s="6">
        <v>435.49262780513425</v>
      </c>
      <c r="L56" s="13">
        <f t="shared" si="12"/>
        <v>-9.3788764456215867E-2</v>
      </c>
      <c r="M56" s="6"/>
      <c r="N56" s="6"/>
      <c r="O56" s="81"/>
    </row>
    <row r="57" spans="1:15" ht="39.950000000000003">
      <c r="B57" s="4" t="s">
        <v>32</v>
      </c>
      <c r="C57" s="5" t="s">
        <v>70</v>
      </c>
      <c r="D57" s="6">
        <v>153.27612157205505</v>
      </c>
      <c r="E57" s="6">
        <v>182.72628167400006</v>
      </c>
      <c r="F57" s="13">
        <f t="shared" si="13"/>
        <v>-0.16117090454719984</v>
      </c>
      <c r="G57" s="6">
        <v>469.31645808487906</v>
      </c>
      <c r="H57" s="6">
        <v>488.38807455700015</v>
      </c>
      <c r="I57" s="13">
        <f t="shared" si="11"/>
        <v>-3.9050127277207358E-2</v>
      </c>
      <c r="J57" s="6">
        <v>1318.8826279318789</v>
      </c>
      <c r="K57" s="6">
        <v>1165.934746103</v>
      </c>
      <c r="L57" s="13">
        <f t="shared" si="12"/>
        <v>0.13118048187524156</v>
      </c>
      <c r="M57" s="6"/>
      <c r="N57" s="6"/>
      <c r="O57" s="81"/>
    </row>
    <row r="58" spans="1:15" ht="17.25" customHeight="1">
      <c r="B58" s="8" t="s">
        <v>64</v>
      </c>
      <c r="C58" s="8"/>
      <c r="D58" s="9">
        <f>SUM(D54:D57)</f>
        <v>895.66124458487411</v>
      </c>
      <c r="E58" s="9">
        <f>SUM(E54:E57)</f>
        <v>926.23914282400006</v>
      </c>
      <c r="F58" s="14">
        <f>IFERROR(D58/E58-1,"n.a.")</f>
        <v>-3.301296266307352E-2</v>
      </c>
      <c r="G58" s="9">
        <f>SUM(G54:G57)</f>
        <v>2476.3733935232112</v>
      </c>
      <c r="H58" s="9">
        <f>SUM(H54:H57)</f>
        <v>2569.4730586019996</v>
      </c>
      <c r="I58" s="14">
        <f>IFERROR(G58/H58-1,"n.a.")</f>
        <v>-3.6232979663714415E-2</v>
      </c>
      <c r="J58" s="9">
        <f>SUM(J54:J57)</f>
        <v>5802.2724883881729</v>
      </c>
      <c r="K58" s="9">
        <f>SUM(K54:K57)</f>
        <v>5983.8821208831341</v>
      </c>
      <c r="L58" s="60">
        <f>IFERROR(J58/K58-1,"n.a.")</f>
        <v>-3.0349801153529143E-2</v>
      </c>
      <c r="M58" s="16"/>
      <c r="N58" s="16"/>
      <c r="O58" s="82"/>
    </row>
    <row r="59" spans="1:15" ht="17.25" customHeight="1">
      <c r="B59" s="50" t="s">
        <v>93</v>
      </c>
      <c r="C59" s="15"/>
      <c r="D59" s="16"/>
      <c r="E59" s="16"/>
      <c r="F59" s="17"/>
      <c r="G59" s="16"/>
      <c r="H59" s="16"/>
      <c r="I59" s="17"/>
    </row>
    <row r="60" spans="1:15" ht="17.25" customHeight="1">
      <c r="B60" s="15"/>
      <c r="C60" s="15"/>
      <c r="D60" s="16"/>
      <c r="E60" s="16"/>
      <c r="F60" s="16"/>
      <c r="G60" s="16"/>
      <c r="H60" s="16"/>
    </row>
    <row r="61" spans="1:15" ht="17.25" customHeight="1">
      <c r="B61" s="46" t="s">
        <v>137</v>
      </c>
      <c r="C61" s="15"/>
      <c r="D61" s="16"/>
      <c r="E61" s="36"/>
      <c r="F61" s="16"/>
      <c r="G61" s="16"/>
      <c r="H61" s="36"/>
    </row>
    <row r="62" spans="1:15" ht="17.25" customHeight="1">
      <c r="E62" s="23"/>
    </row>
    <row r="63" spans="1:15" ht="60">
      <c r="B63" s="3" t="s">
        <v>50</v>
      </c>
      <c r="C63" s="2" t="s">
        <v>51</v>
      </c>
      <c r="D63" s="2" t="s">
        <v>95</v>
      </c>
      <c r="E63" s="2" t="s">
        <v>96</v>
      </c>
      <c r="F63" s="2" t="s">
        <v>97</v>
      </c>
      <c r="G63" s="2" t="s">
        <v>98</v>
      </c>
      <c r="H63" s="2" t="s">
        <v>99</v>
      </c>
      <c r="I63" s="2" t="s">
        <v>100</v>
      </c>
    </row>
    <row r="64" spans="1:15" ht="20.100000000000001">
      <c r="B64" s="18" t="s">
        <v>6</v>
      </c>
      <c r="C64" s="5" t="s">
        <v>65</v>
      </c>
      <c r="D64" s="6">
        <v>12.446477303098318</v>
      </c>
      <c r="E64" s="6">
        <v>12.075535408030259</v>
      </c>
      <c r="F64" s="6">
        <v>13.690526165509365</v>
      </c>
      <c r="G64" s="6">
        <v>9.0931806682094738</v>
      </c>
      <c r="H64" s="6">
        <v>1.0822528875512698</v>
      </c>
      <c r="I64" s="6">
        <v>1.0822528875512545</v>
      </c>
    </row>
    <row r="65" spans="2:10" ht="39.950000000000003">
      <c r="B65" s="4" t="s">
        <v>101</v>
      </c>
      <c r="C65" s="5" t="s">
        <v>67</v>
      </c>
      <c r="D65" s="6">
        <v>17.152710726682063</v>
      </c>
      <c r="E65" s="6">
        <v>17.294585357259013</v>
      </c>
      <c r="F65" s="6">
        <v>21.385982391615745</v>
      </c>
      <c r="G65" s="6">
        <v>12.838483846618404</v>
      </c>
      <c r="H65" s="6">
        <v>2.5374300554963725</v>
      </c>
      <c r="I65" s="6">
        <v>2.9933236955516294</v>
      </c>
      <c r="J65" s="26"/>
    </row>
    <row r="66" spans="2:10" ht="20.100000000000001">
      <c r="B66" s="4" t="s">
        <v>102</v>
      </c>
      <c r="C66" s="5" t="s">
        <v>25</v>
      </c>
      <c r="D66" s="6">
        <v>0.35017023329542202</v>
      </c>
      <c r="E66" s="6">
        <v>1.5120788027184318</v>
      </c>
      <c r="F66" s="6">
        <v>0.66727650523275561</v>
      </c>
      <c r="G66" s="6">
        <v>2.3632458587096609E-2</v>
      </c>
      <c r="H66" s="6">
        <v>0.21482714227531649</v>
      </c>
      <c r="I66" s="6">
        <v>0.2148271422753163</v>
      </c>
    </row>
    <row r="67" spans="2:10" ht="39.950000000000003">
      <c r="B67" s="4" t="s">
        <v>32</v>
      </c>
      <c r="C67" s="5" t="s">
        <v>70</v>
      </c>
      <c r="D67" s="6">
        <v>5.8517115874911401</v>
      </c>
      <c r="E67" s="6">
        <v>6.0884932848711211</v>
      </c>
      <c r="F67" s="6">
        <v>12.200149270390337</v>
      </c>
      <c r="G67" s="6">
        <v>0.66101884613995532</v>
      </c>
      <c r="H67" s="6">
        <v>3.4021225236697816</v>
      </c>
      <c r="I67" s="6">
        <v>3.4021225236697803</v>
      </c>
    </row>
    <row r="68" spans="2:10" ht="20.100000000000001">
      <c r="B68" s="4" t="s">
        <v>35</v>
      </c>
      <c r="C68" s="5" t="s">
        <v>36</v>
      </c>
      <c r="D68" s="6">
        <v>1.7775037811111112</v>
      </c>
      <c r="E68" s="6">
        <v>2.3679186185606058</v>
      </c>
      <c r="F68" s="6">
        <v>4.0986645333333334</v>
      </c>
      <c r="G68" s="6">
        <v>0.27851311666666667</v>
      </c>
      <c r="H68" s="6">
        <v>1.0114453670711272</v>
      </c>
      <c r="I68" s="6">
        <v>1.0114453670711276</v>
      </c>
    </row>
    <row r="69" spans="2:10" ht="17.25" customHeight="1">
      <c r="B69" s="19"/>
      <c r="C69" s="8"/>
      <c r="D69" s="10"/>
      <c r="E69" s="10"/>
      <c r="F69" s="10"/>
      <c r="G69" s="10"/>
      <c r="H69" s="10"/>
      <c r="I69" s="10"/>
    </row>
    <row r="70" spans="2:10" ht="17.25" customHeight="1">
      <c r="B70" s="1" t="s">
        <v>103</v>
      </c>
      <c r="C70" s="20"/>
      <c r="D70" s="20"/>
      <c r="E70" s="20"/>
      <c r="F70" s="20"/>
      <c r="G70" s="20"/>
      <c r="H70" s="20"/>
      <c r="I70" s="20"/>
    </row>
    <row r="72" spans="2:10" ht="17.25" customHeight="1">
      <c r="B72" s="24"/>
      <c r="C72" s="24"/>
      <c r="E72" s="26"/>
      <c r="G72" s="37"/>
    </row>
    <row r="73" spans="2:10" ht="17.25" customHeight="1">
      <c r="E73" s="23"/>
    </row>
    <row r="74" spans="2:10" ht="48.95" customHeight="1">
      <c r="B74" s="15"/>
      <c r="C74" s="38"/>
      <c r="D74" s="38"/>
      <c r="E74" s="38"/>
      <c r="F74" s="38"/>
      <c r="G74" s="38"/>
      <c r="H74" s="38"/>
      <c r="I74" s="38"/>
    </row>
    <row r="75" spans="2:10" ht="26.25" customHeight="1">
      <c r="B75" s="39"/>
      <c r="C75" s="40"/>
      <c r="D75" s="41"/>
      <c r="E75" s="41"/>
      <c r="F75" s="41"/>
      <c r="G75" s="41"/>
      <c r="H75" s="41"/>
      <c r="I75" s="41"/>
    </row>
    <row r="76" spans="2:10" ht="33" customHeight="1">
      <c r="B76" s="42"/>
      <c r="C76" s="40"/>
      <c r="D76" s="43"/>
      <c r="E76" s="43"/>
      <c r="F76" s="43"/>
      <c r="G76" s="43"/>
      <c r="H76" s="43"/>
      <c r="I76" s="43"/>
    </row>
    <row r="77" spans="2:10" ht="26.25" customHeight="1">
      <c r="B77" s="42"/>
      <c r="C77" s="40"/>
      <c r="D77" s="43"/>
      <c r="E77" s="43"/>
      <c r="F77" s="43"/>
      <c r="G77" s="43"/>
      <c r="H77" s="43"/>
      <c r="I77" s="43"/>
    </row>
    <row r="78" spans="2:10" ht="33" customHeight="1">
      <c r="B78" s="42"/>
      <c r="C78" s="40"/>
      <c r="D78" s="43"/>
      <c r="E78" s="43"/>
      <c r="F78" s="43"/>
      <c r="G78" s="43"/>
      <c r="H78" s="43"/>
      <c r="I78" s="43"/>
    </row>
    <row r="79" spans="2:10" ht="17.25" customHeight="1">
      <c r="B79" s="44"/>
      <c r="C79" s="15"/>
      <c r="D79" s="45"/>
      <c r="E79" s="45"/>
      <c r="F79" s="45"/>
      <c r="G79" s="45"/>
      <c r="H79" s="45"/>
      <c r="I79" s="45"/>
    </row>
    <row r="80" spans="2:10" ht="17.25" customHeight="1">
      <c r="B80" s="140"/>
      <c r="C80" s="140"/>
      <c r="D80" s="140"/>
      <c r="E80" s="140"/>
      <c r="F80" s="140"/>
      <c r="G80" s="140"/>
      <c r="H80" s="140"/>
      <c r="I80" s="140"/>
    </row>
    <row r="82" spans="2:9" ht="17.25" customHeight="1">
      <c r="B82" s="24"/>
      <c r="C82" s="24"/>
      <c r="E82" s="26"/>
      <c r="G82" s="37"/>
    </row>
    <row r="83" spans="2:9" ht="17.25" customHeight="1">
      <c r="E83" s="23"/>
    </row>
    <row r="84" spans="2:9" ht="48.95" customHeight="1">
      <c r="B84" s="15"/>
      <c r="C84" s="38"/>
      <c r="D84" s="38"/>
      <c r="E84" s="38"/>
      <c r="F84" s="38"/>
      <c r="G84" s="38"/>
      <c r="H84" s="38"/>
      <c r="I84" s="38"/>
    </row>
    <row r="85" spans="2:9" ht="26.1" customHeight="1">
      <c r="B85" s="39"/>
      <c r="C85" s="40"/>
      <c r="D85" s="41"/>
      <c r="E85" s="41"/>
      <c r="F85" s="41"/>
      <c r="G85" s="41"/>
      <c r="H85" s="41"/>
      <c r="I85" s="41"/>
    </row>
    <row r="86" spans="2:9" ht="33" customHeight="1">
      <c r="B86" s="42"/>
      <c r="C86" s="40"/>
      <c r="D86" s="43"/>
      <c r="E86" s="43"/>
      <c r="F86" s="43"/>
      <c r="G86" s="43"/>
      <c r="H86" s="43"/>
      <c r="I86" s="43"/>
    </row>
    <row r="87" spans="2:9" ht="26.25" customHeight="1">
      <c r="B87" s="42"/>
      <c r="C87" s="40"/>
      <c r="D87" s="43"/>
      <c r="E87" s="43"/>
      <c r="F87" s="43"/>
      <c r="G87" s="43"/>
      <c r="H87" s="43"/>
      <c r="I87" s="43"/>
    </row>
    <row r="88" spans="2:9" ht="33" customHeight="1">
      <c r="B88" s="42"/>
      <c r="C88" s="40"/>
      <c r="D88" s="43"/>
      <c r="E88" s="43"/>
      <c r="F88" s="43"/>
      <c r="G88" s="43"/>
      <c r="H88" s="43"/>
      <c r="I88" s="43"/>
    </row>
    <row r="89" spans="2:9" ht="17.25" customHeight="1">
      <c r="B89" s="44"/>
      <c r="C89" s="15"/>
      <c r="D89" s="45"/>
      <c r="E89" s="45"/>
      <c r="F89" s="45"/>
      <c r="G89" s="45"/>
      <c r="H89" s="45"/>
      <c r="I89" s="45"/>
    </row>
    <row r="90" spans="2:9" ht="17.25" customHeight="1">
      <c r="B90" s="140"/>
      <c r="C90" s="140"/>
      <c r="D90" s="140"/>
      <c r="E90" s="140"/>
      <c r="F90" s="140"/>
      <c r="G90" s="140"/>
      <c r="H90" s="140"/>
      <c r="I90" s="140"/>
    </row>
  </sheetData>
  <mergeCells count="2">
    <mergeCell ref="B80:I80"/>
    <mergeCell ref="B90:I9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81635-FDB5-4B07-92B6-F56AE3AE292A}">
  <dimension ref="A7:S91"/>
  <sheetViews>
    <sheetView showGridLines="0" zoomScaleNormal="100" zoomScaleSheetLayoutView="90" workbookViewId="0"/>
  </sheetViews>
  <sheetFormatPr defaultColWidth="9.140625" defaultRowHeight="17.25" customHeight="1"/>
  <cols>
    <col min="1" max="1" width="5" style="21" customWidth="1"/>
    <col min="2" max="2" width="24.42578125" style="21" customWidth="1"/>
    <col min="3" max="3" width="34" style="21" customWidth="1"/>
    <col min="4" max="16" width="13.85546875" style="21" customWidth="1"/>
    <col min="17" max="17" width="10.28515625" style="21" bestFit="1" customWidth="1"/>
    <col min="18" max="16384" width="9.140625" style="21"/>
  </cols>
  <sheetData>
    <row r="7" spans="2:3" ht="17.25" customHeight="1">
      <c r="B7" s="47" t="s">
        <v>41</v>
      </c>
      <c r="C7" s="22"/>
    </row>
    <row r="8" spans="2:3" ht="17.25" customHeight="1">
      <c r="B8" s="23"/>
    </row>
    <row r="9" spans="2:3" ht="17.25" customHeight="1">
      <c r="B9" s="46" t="s">
        <v>42</v>
      </c>
      <c r="C9" s="24"/>
    </row>
    <row r="10" spans="2:3" ht="17.100000000000001" customHeight="1">
      <c r="B10" s="56" t="s">
        <v>138</v>
      </c>
      <c r="C10" s="24"/>
    </row>
    <row r="11" spans="2:3" ht="17.25" customHeight="1">
      <c r="B11" s="56" t="s">
        <v>139</v>
      </c>
      <c r="C11" s="24"/>
    </row>
    <row r="12" spans="2:3" ht="17.25" customHeight="1">
      <c r="B12" s="56" t="s">
        <v>140</v>
      </c>
      <c r="C12" s="24"/>
    </row>
    <row r="13" spans="2:3" ht="17.25" customHeight="1">
      <c r="B13" s="56" t="s">
        <v>141</v>
      </c>
      <c r="C13" s="24"/>
    </row>
    <row r="14" spans="2:3" ht="17.25" customHeight="1">
      <c r="B14" s="56" t="s">
        <v>142</v>
      </c>
      <c r="C14" s="24"/>
    </row>
    <row r="15" spans="2:3" ht="17.25" customHeight="1">
      <c r="B15" s="56" t="s">
        <v>143</v>
      </c>
      <c r="C15" s="24"/>
    </row>
    <row r="16" spans="2:3" ht="17.25" customHeight="1">
      <c r="B16" s="50" t="s">
        <v>144</v>
      </c>
      <c r="C16" s="24"/>
    </row>
    <row r="17" spans="2:19" ht="17.25" customHeight="1">
      <c r="B17" s="25"/>
      <c r="C17" s="24"/>
    </row>
    <row r="18" spans="2:19" ht="17.25" customHeight="1">
      <c r="B18" s="46" t="s">
        <v>145</v>
      </c>
      <c r="C18" s="24"/>
      <c r="N18" s="26"/>
    </row>
    <row r="19" spans="2:19" ht="17.25" customHeight="1">
      <c r="J19" s="23"/>
      <c r="N19" s="27"/>
    </row>
    <row r="20" spans="2:19" ht="17.25" customHeight="1">
      <c r="B20" s="3" t="s">
        <v>50</v>
      </c>
      <c r="C20" s="2" t="s">
        <v>51</v>
      </c>
      <c r="D20" s="2" t="s">
        <v>52</v>
      </c>
      <c r="E20" s="2" t="s">
        <v>53</v>
      </c>
      <c r="F20" s="2" t="s">
        <v>54</v>
      </c>
      <c r="G20" s="2" t="s">
        <v>55</v>
      </c>
      <c r="H20" s="2" t="s">
        <v>56</v>
      </c>
      <c r="I20" s="2" t="s">
        <v>57</v>
      </c>
      <c r="J20" s="2" t="s">
        <v>58</v>
      </c>
      <c r="K20" s="2" t="s">
        <v>146</v>
      </c>
      <c r="L20" s="2" t="s">
        <v>60</v>
      </c>
      <c r="M20" s="2" t="s">
        <v>61</v>
      </c>
      <c r="N20" s="2" t="s">
        <v>62</v>
      </c>
      <c r="O20" s="2" t="s">
        <v>112</v>
      </c>
      <c r="P20" s="2" t="s">
        <v>64</v>
      </c>
    </row>
    <row r="21" spans="2:19" ht="20.100000000000001">
      <c r="B21" s="4" t="s">
        <v>6</v>
      </c>
      <c r="C21" s="5" t="s">
        <v>65</v>
      </c>
      <c r="D21" s="6">
        <v>229.32729870999998</v>
      </c>
      <c r="E21" s="6">
        <v>140.37746283300004</v>
      </c>
      <c r="F21" s="6">
        <v>76.134617429999992</v>
      </c>
      <c r="G21" s="6">
        <v>57.024225210000004</v>
      </c>
      <c r="H21" s="6">
        <v>93.546439140226028</v>
      </c>
      <c r="I21" s="6">
        <v>112.64996492</v>
      </c>
      <c r="J21" s="6">
        <v>167.91960496800101</v>
      </c>
      <c r="K21" s="6">
        <v>261.02642484954902</v>
      </c>
      <c r="L21" s="6"/>
      <c r="M21" s="6"/>
      <c r="N21" s="6"/>
      <c r="O21" s="6"/>
      <c r="P21" s="7">
        <f t="shared" ref="P21:P24" si="0">SUM(D21:O21)</f>
        <v>1138.0060380607761</v>
      </c>
      <c r="S21" s="28"/>
    </row>
    <row r="22" spans="2:19" ht="39.950000000000003">
      <c r="B22" s="4" t="s">
        <v>66</v>
      </c>
      <c r="C22" s="5" t="s">
        <v>67</v>
      </c>
      <c r="D22" s="6">
        <v>126.40450453500002</v>
      </c>
      <c r="E22" s="6">
        <v>255.80240498350003</v>
      </c>
      <c r="F22" s="6">
        <v>270.01647460300006</v>
      </c>
      <c r="G22" s="6">
        <v>342.40554722200011</v>
      </c>
      <c r="H22" s="6">
        <v>470.74449432545293</v>
      </c>
      <c r="I22" s="6">
        <v>470.08328823500005</v>
      </c>
      <c r="J22" s="6">
        <v>558.50072225529186</v>
      </c>
      <c r="K22" s="6">
        <v>497.74047503911504</v>
      </c>
      <c r="L22" s="6"/>
      <c r="M22" s="6"/>
      <c r="N22" s="6"/>
      <c r="O22" s="6"/>
      <c r="P22" s="7">
        <f t="shared" si="0"/>
        <v>2991.6979111983601</v>
      </c>
      <c r="S22" s="28"/>
    </row>
    <row r="23" spans="2:19" ht="39.950000000000003">
      <c r="B23" s="4" t="s">
        <v>68</v>
      </c>
      <c r="C23" s="5" t="s">
        <v>69</v>
      </c>
      <c r="D23" s="6">
        <v>80.926562642000007</v>
      </c>
      <c r="E23" s="6">
        <v>78.932841991499998</v>
      </c>
      <c r="F23" s="6">
        <v>83.835327433000003</v>
      </c>
      <c r="G23" s="6">
        <v>38.439308048999997</v>
      </c>
      <c r="H23" s="6">
        <v>25.988871957000001</v>
      </c>
      <c r="I23" s="6">
        <v>22.616256534000001</v>
      </c>
      <c r="J23" s="6">
        <v>19.886599681</v>
      </c>
      <c r="K23" s="6">
        <v>21.891909699000003</v>
      </c>
      <c r="L23" s="6"/>
      <c r="M23" s="6"/>
      <c r="N23" s="6"/>
      <c r="O23" s="6"/>
      <c r="P23" s="7">
        <f t="shared" si="0"/>
        <v>372.51767798650002</v>
      </c>
      <c r="S23" s="28"/>
    </row>
    <row r="24" spans="2:19" ht="39.950000000000003">
      <c r="B24" s="4" t="s">
        <v>32</v>
      </c>
      <c r="C24" s="5" t="s">
        <v>70</v>
      </c>
      <c r="D24" s="6">
        <v>150.66072438399999</v>
      </c>
      <c r="E24" s="6">
        <v>131.981460688</v>
      </c>
      <c r="F24" s="6">
        <v>105.61067522499998</v>
      </c>
      <c r="G24" s="6">
        <v>167.70195685599998</v>
      </c>
      <c r="H24" s="6">
        <v>145.68284901640504</v>
      </c>
      <c r="I24" s="6">
        <v>147.95089306700001</v>
      </c>
      <c r="J24" s="6">
        <v>105.82797447568099</v>
      </c>
      <c r="K24" s="6">
        <v>210.21236203714301</v>
      </c>
      <c r="L24" s="6"/>
      <c r="M24" s="6"/>
      <c r="N24" s="6"/>
      <c r="O24" s="6"/>
      <c r="P24" s="7">
        <f t="shared" si="0"/>
        <v>1165.6288957492291</v>
      </c>
      <c r="S24" s="28"/>
    </row>
    <row r="25" spans="2:19" ht="20.100000000000001">
      <c r="B25" s="4" t="s">
        <v>35</v>
      </c>
      <c r="C25" s="5" t="s">
        <v>36</v>
      </c>
      <c r="D25" s="6">
        <v>55.141744113807299</v>
      </c>
      <c r="E25" s="6">
        <v>85.877775877796296</v>
      </c>
      <c r="F25" s="6">
        <v>79.893543976809411</v>
      </c>
      <c r="G25" s="6">
        <v>79.771632219816496</v>
      </c>
      <c r="H25" s="6">
        <v>71.855554568805999</v>
      </c>
      <c r="I25" s="6">
        <v>68.562494590804093</v>
      </c>
      <c r="J25" s="6">
        <v>60.389577839803302</v>
      </c>
      <c r="K25" s="6">
        <v>51.146066764792501</v>
      </c>
      <c r="L25" s="6"/>
      <c r="M25" s="6"/>
      <c r="N25" s="6"/>
      <c r="O25" s="6"/>
      <c r="P25" s="7">
        <f>SUM(D25:O25)</f>
        <v>552.63838995243532</v>
      </c>
      <c r="S25" s="28"/>
    </row>
    <row r="26" spans="2:19" ht="17.25" customHeight="1">
      <c r="B26" s="8" t="s">
        <v>64</v>
      </c>
      <c r="C26" s="8"/>
      <c r="D26" s="9">
        <f t="shared" ref="D26:M26" si="1">SUM(D21:D25)</f>
        <v>642.4608343848073</v>
      </c>
      <c r="E26" s="9">
        <f t="shared" si="1"/>
        <v>692.9719463737963</v>
      </c>
      <c r="F26" s="9">
        <f t="shared" si="1"/>
        <v>615.49063866780943</v>
      </c>
      <c r="G26" s="9">
        <f t="shared" si="1"/>
        <v>685.34266955681653</v>
      </c>
      <c r="H26" s="9">
        <f t="shared" si="1"/>
        <v>807.81820900789012</v>
      </c>
      <c r="I26" s="9">
        <f t="shared" si="1"/>
        <v>821.86289734680429</v>
      </c>
      <c r="J26" s="9">
        <f t="shared" si="1"/>
        <v>912.52447921977716</v>
      </c>
      <c r="K26" s="9">
        <f>SUM(K21:K25)</f>
        <v>1042.0172383895997</v>
      </c>
      <c r="L26" s="9">
        <f t="shared" si="1"/>
        <v>0</v>
      </c>
      <c r="M26" s="9">
        <f t="shared" si="1"/>
        <v>0</v>
      </c>
      <c r="N26" s="10">
        <f>SUM(N21:N25)</f>
        <v>0</v>
      </c>
      <c r="O26" s="10">
        <f>SUM(O21:O25)</f>
        <v>0</v>
      </c>
      <c r="P26" s="9">
        <f>SUM(D26:O26)</f>
        <v>6220.4889129473004</v>
      </c>
    </row>
    <row r="27" spans="2:19" s="30" customFormat="1" ht="17.25" customHeight="1">
      <c r="B27" s="1" t="s">
        <v>147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9"/>
    </row>
    <row r="29" spans="2:19" ht="17.25" customHeight="1">
      <c r="B29" s="46" t="s">
        <v>72</v>
      </c>
      <c r="C29" s="24"/>
      <c r="L29" s="31"/>
      <c r="M29" s="32"/>
      <c r="N29" s="32"/>
      <c r="P29" s="31"/>
    </row>
    <row r="30" spans="2:19" ht="17.25" customHeight="1">
      <c r="B30" s="46"/>
      <c r="C30" s="24"/>
      <c r="J30" s="72" t="s">
        <v>148</v>
      </c>
      <c r="K30" s="73"/>
      <c r="L30" s="74"/>
      <c r="M30" s="74"/>
      <c r="N30" s="74"/>
      <c r="O30" s="74"/>
      <c r="P30" s="75"/>
    </row>
    <row r="31" spans="2:19" ht="17.25" customHeight="1">
      <c r="M31" s="32"/>
      <c r="N31" s="32"/>
    </row>
    <row r="32" spans="2:19" ht="20.100000000000001">
      <c r="B32" s="3" t="s">
        <v>50</v>
      </c>
      <c r="C32" s="2" t="s">
        <v>51</v>
      </c>
      <c r="D32" s="2" t="s">
        <v>74</v>
      </c>
      <c r="E32" s="12" t="s">
        <v>75</v>
      </c>
      <c r="F32" s="12" t="s">
        <v>149</v>
      </c>
      <c r="G32" s="2" t="s">
        <v>77</v>
      </c>
      <c r="H32" s="2" t="s">
        <v>64</v>
      </c>
      <c r="J32" s="65" t="s">
        <v>50</v>
      </c>
      <c r="K32" s="70"/>
      <c r="L32" s="63" t="s">
        <v>150</v>
      </c>
      <c r="M32" s="63" t="s">
        <v>151</v>
      </c>
      <c r="N32" s="63" t="s">
        <v>136</v>
      </c>
      <c r="O32" s="63" t="s">
        <v>87</v>
      </c>
      <c r="P32" s="64" t="s">
        <v>64</v>
      </c>
    </row>
    <row r="33" spans="2:16" ht="20.100000000000001">
      <c r="B33" s="4" t="s">
        <v>6</v>
      </c>
      <c r="C33" s="5" t="s">
        <v>65</v>
      </c>
      <c r="D33" s="6">
        <f>SUM(D21:F21)</f>
        <v>445.83937897300001</v>
      </c>
      <c r="E33" s="6">
        <f>SUM(G21:I21)</f>
        <v>263.22062927022603</v>
      </c>
      <c r="F33" s="6">
        <f>SUM(J21:L21)</f>
        <v>428.94602981755003</v>
      </c>
      <c r="G33" s="6">
        <f>SUM(M21:O21)</f>
        <v>0</v>
      </c>
      <c r="H33" s="7">
        <f>SUM(D33:G33)</f>
        <v>1138.0060380607761</v>
      </c>
      <c r="J33" s="67" t="s">
        <v>6</v>
      </c>
      <c r="K33" s="66"/>
      <c r="L33" s="77">
        <v>0.17371183274366597</v>
      </c>
      <c r="M33" s="77">
        <v>0.12535910851878257</v>
      </c>
      <c r="N33" s="77">
        <v>0.32502090313052878</v>
      </c>
      <c r="O33" s="77">
        <v>0.37590815560702279</v>
      </c>
      <c r="P33" s="76">
        <f>SUM(L33:O33)</f>
        <v>1</v>
      </c>
    </row>
    <row r="34" spans="2:16" ht="39.950000000000003">
      <c r="B34" s="4" t="s">
        <v>66</v>
      </c>
      <c r="C34" s="5" t="s">
        <v>67</v>
      </c>
      <c r="D34" s="6">
        <f>SUM(D22:F22)</f>
        <v>652.22338412150009</v>
      </c>
      <c r="E34" s="6">
        <f>SUM(G22:I22)</f>
        <v>1283.233329782453</v>
      </c>
      <c r="F34" s="6">
        <f>SUM(J22:L22)</f>
        <v>1056.2411972944069</v>
      </c>
      <c r="G34" s="6">
        <f>SUM(M22:O22)</f>
        <v>0</v>
      </c>
      <c r="H34" s="7">
        <f t="shared" ref="H34:H37" si="2">SUM(D34:G34)</f>
        <v>2991.6979111983601</v>
      </c>
      <c r="J34" s="68" t="s">
        <v>15</v>
      </c>
      <c r="K34" s="66"/>
      <c r="L34" s="78">
        <v>0.19725674371695032</v>
      </c>
      <c r="M34" s="78">
        <v>0.23682498044328629</v>
      </c>
      <c r="N34" s="78">
        <v>0.29401350420029271</v>
      </c>
      <c r="O34" s="78">
        <v>0.2719047716394708</v>
      </c>
      <c r="P34" s="76">
        <f t="shared" ref="P34:P36" si="3">SUM(L34:O34)</f>
        <v>1</v>
      </c>
    </row>
    <row r="35" spans="2:16" ht="39.950000000000003">
      <c r="B35" s="4" t="s">
        <v>68</v>
      </c>
      <c r="C35" s="5" t="s">
        <v>69</v>
      </c>
      <c r="D35" s="6">
        <f>SUM(D23:F23)</f>
        <v>243.69473206649999</v>
      </c>
      <c r="E35" s="6">
        <f>SUM(G23:I23)</f>
        <v>87.044436539999992</v>
      </c>
      <c r="F35" s="6">
        <f>SUM(J23:L23)</f>
        <v>41.778509380000003</v>
      </c>
      <c r="G35" s="6">
        <f>SUM(M23:O23)</f>
        <v>0</v>
      </c>
      <c r="H35" s="7">
        <f t="shared" si="2"/>
        <v>372.51767798650002</v>
      </c>
      <c r="J35" s="68" t="s">
        <v>24</v>
      </c>
      <c r="K35" s="66"/>
      <c r="L35" s="78">
        <v>0.3326664324339883</v>
      </c>
      <c r="M35" s="78">
        <v>0.21275691627695084</v>
      </c>
      <c r="N35" s="78">
        <v>0.21348882202272532</v>
      </c>
      <c r="O35" s="78">
        <v>0.24108782926633546</v>
      </c>
      <c r="P35" s="76">
        <f t="shared" si="3"/>
        <v>0.99999999999999989</v>
      </c>
    </row>
    <row r="36" spans="2:16" ht="39.950000000000003">
      <c r="B36" s="4" t="s">
        <v>32</v>
      </c>
      <c r="C36" s="5" t="s">
        <v>70</v>
      </c>
      <c r="D36" s="6">
        <f>SUM(D24:F24)</f>
        <v>388.25286029699993</v>
      </c>
      <c r="E36" s="6">
        <f>SUM(G24:I24)</f>
        <v>461.33569893940501</v>
      </c>
      <c r="F36" s="6">
        <f>SUM(J24:L24)</f>
        <v>316.04033651282401</v>
      </c>
      <c r="G36" s="6">
        <f>SUM(M24:O24)</f>
        <v>0</v>
      </c>
      <c r="H36" s="7">
        <f t="shared" si="2"/>
        <v>1165.6288957492291</v>
      </c>
      <c r="J36" s="68" t="s">
        <v>32</v>
      </c>
      <c r="K36" s="66"/>
      <c r="L36" s="78">
        <v>0.22536923220147864</v>
      </c>
      <c r="M36" s="78">
        <v>0.18079930107106329</v>
      </c>
      <c r="N36" s="78">
        <v>0.29277373241018106</v>
      </c>
      <c r="O36" s="78">
        <v>0.30105773431727706</v>
      </c>
      <c r="P36" s="76">
        <f t="shared" si="3"/>
        <v>1</v>
      </c>
    </row>
    <row r="37" spans="2:16" ht="39.950000000000003">
      <c r="B37" s="4" t="s">
        <v>35</v>
      </c>
      <c r="C37" s="5" t="s">
        <v>36</v>
      </c>
      <c r="D37" s="6">
        <f>SUM(D25:F25)</f>
        <v>220.91306396841301</v>
      </c>
      <c r="E37" s="6">
        <f>SUM(G25:I25)</f>
        <v>220.18968137942659</v>
      </c>
      <c r="F37" s="6">
        <f>SUM(J25:L25)</f>
        <v>111.5356446045958</v>
      </c>
      <c r="G37" s="6">
        <f>SUM(M25:O25)</f>
        <v>0</v>
      </c>
      <c r="H37" s="7">
        <f t="shared" si="2"/>
        <v>552.63838995243532</v>
      </c>
      <c r="J37" s="68" t="s">
        <v>35</v>
      </c>
      <c r="K37" s="66"/>
      <c r="L37" s="79" t="s">
        <v>152</v>
      </c>
      <c r="M37" s="79" t="s">
        <v>152</v>
      </c>
      <c r="N37" s="79" t="s">
        <v>152</v>
      </c>
      <c r="O37" s="79" t="s">
        <v>152</v>
      </c>
      <c r="P37" s="7" t="s">
        <v>152</v>
      </c>
    </row>
    <row r="38" spans="2:16" ht="17.25" customHeight="1">
      <c r="B38" s="8" t="s">
        <v>64</v>
      </c>
      <c r="C38" s="8"/>
      <c r="D38" s="9">
        <f>SUM(D33:D37)</f>
        <v>1950.9234194264129</v>
      </c>
      <c r="E38" s="9">
        <f t="shared" ref="E38:H38" si="4">SUM(E33:E37)</f>
        <v>2315.0237759115107</v>
      </c>
      <c r="F38" s="9">
        <f t="shared" si="4"/>
        <v>1954.5417176093767</v>
      </c>
      <c r="G38" s="9">
        <f t="shared" si="4"/>
        <v>0</v>
      </c>
      <c r="H38" s="9">
        <f t="shared" si="4"/>
        <v>6220.4889129472995</v>
      </c>
      <c r="J38" s="69" t="s">
        <v>153</v>
      </c>
      <c r="K38" s="71"/>
      <c r="L38" s="14">
        <v>0.20881107017628733</v>
      </c>
      <c r="M38" s="14">
        <v>0.19220317848502064</v>
      </c>
      <c r="N38" s="14">
        <v>0.29494230111363967</v>
      </c>
      <c r="O38" s="14">
        <v>0.3040434502250523</v>
      </c>
      <c r="P38" s="14">
        <f>SUM(L38:O38)</f>
        <v>0.99999999999999989</v>
      </c>
    </row>
    <row r="39" spans="2:16" ht="17.25" customHeight="1">
      <c r="B39" s="1" t="s">
        <v>83</v>
      </c>
      <c r="C39" s="15"/>
      <c r="D39" s="16"/>
      <c r="E39" s="16"/>
      <c r="F39" s="16"/>
      <c r="G39" s="16"/>
      <c r="H39" s="16"/>
      <c r="J39" s="80"/>
      <c r="K39" s="66"/>
      <c r="L39" s="17"/>
      <c r="M39" s="17"/>
      <c r="N39" s="17"/>
      <c r="O39" s="17"/>
      <c r="P39" s="17"/>
    </row>
    <row r="40" spans="2:16" ht="17.25" customHeight="1">
      <c r="D40" s="52"/>
      <c r="E40" s="52"/>
      <c r="F40" s="52"/>
      <c r="G40" s="52"/>
      <c r="I40" s="31"/>
      <c r="O40" s="53"/>
    </row>
    <row r="41" spans="2:16" ht="17.25" customHeight="1">
      <c r="B41" s="46" t="s">
        <v>85</v>
      </c>
      <c r="C41" s="24"/>
      <c r="L41" s="31"/>
      <c r="M41" s="32"/>
      <c r="N41" s="32"/>
      <c r="O41" s="53"/>
    </row>
    <row r="42" spans="2:16" ht="17.25" customHeight="1">
      <c r="F42" s="31"/>
      <c r="M42" s="32"/>
      <c r="N42" s="32"/>
      <c r="O42" s="53"/>
    </row>
    <row r="43" spans="2:16" ht="39.950000000000003" customHeight="1">
      <c r="B43" s="3" t="s">
        <v>50</v>
      </c>
      <c r="C43" s="2" t="s">
        <v>51</v>
      </c>
      <c r="D43" s="12">
        <v>45505</v>
      </c>
      <c r="E43" s="12">
        <v>45139</v>
      </c>
      <c r="F43" s="2" t="s">
        <v>86</v>
      </c>
      <c r="G43" s="2" t="s">
        <v>154</v>
      </c>
      <c r="H43" s="2" t="s">
        <v>155</v>
      </c>
      <c r="I43" s="2" t="s">
        <v>86</v>
      </c>
      <c r="J43" s="2" t="s">
        <v>115</v>
      </c>
      <c r="K43" s="2" t="s">
        <v>116</v>
      </c>
      <c r="L43" s="2" t="s">
        <v>86</v>
      </c>
      <c r="M43" s="38"/>
      <c r="N43" s="38"/>
      <c r="O43" s="38"/>
    </row>
    <row r="44" spans="2:16" ht="20.100000000000001">
      <c r="B44" s="4" t="s">
        <v>6</v>
      </c>
      <c r="C44" s="5" t="s">
        <v>65</v>
      </c>
      <c r="D44" s="6">
        <f>K21</f>
        <v>261.02642484954902</v>
      </c>
      <c r="E44" s="6">
        <f>'Produção de Energia - Ago. 2023'!K12</f>
        <v>268.67369294799994</v>
      </c>
      <c r="F44" s="13">
        <f t="shared" ref="F44:F47" si="5">IFERROR(D44/E44-1,"n.a.")</f>
        <v>-2.846303266442618E-2</v>
      </c>
      <c r="G44" s="6">
        <f>SUM(F33)</f>
        <v>428.94602981755003</v>
      </c>
      <c r="H44" s="6">
        <f>'Produção de Energia - Ago. 2023'!F22</f>
        <v>473.16332060799994</v>
      </c>
      <c r="I44" s="13">
        <f t="shared" ref="I44:I47" si="6">IFERROR(G44/H44-1,"n.a.")</f>
        <v>-9.3450377205130941E-2</v>
      </c>
      <c r="J44" s="6">
        <f>P21</f>
        <v>1138.0060380607761</v>
      </c>
      <c r="K44" s="6">
        <f>'Produção de Energia - Ago. 2023'!P12</f>
        <v>1203.6386668729997</v>
      </c>
      <c r="L44" s="13">
        <f t="shared" ref="L44:L47" si="7">IFERROR(J44/K44-1,"n.a.")</f>
        <v>-5.4528514759943914E-2</v>
      </c>
      <c r="M44" s="6"/>
      <c r="N44" s="6"/>
      <c r="O44" s="81"/>
    </row>
    <row r="45" spans="2:16" ht="39.950000000000003">
      <c r="B45" s="4" t="s">
        <v>66</v>
      </c>
      <c r="C45" s="5" t="s">
        <v>67</v>
      </c>
      <c r="D45" s="6">
        <f t="shared" ref="D45:D48" si="8">K22</f>
        <v>497.74047503911504</v>
      </c>
      <c r="E45" s="6">
        <f>'Produção de Energia - Ago. 2023'!K13</f>
        <v>353.70822493499998</v>
      </c>
      <c r="F45" s="13">
        <f t="shared" si="5"/>
        <v>0.40720639202151299</v>
      </c>
      <c r="G45" s="6">
        <f t="shared" ref="G45:G48" si="9">SUM(F34)</f>
        <v>1056.2411972944069</v>
      </c>
      <c r="H45" s="6">
        <f>'Produção de Energia - Ago. 2023'!F23</f>
        <v>730.95044291999989</v>
      </c>
      <c r="I45" s="13">
        <f t="shared" si="6"/>
        <v>0.44502436180890181</v>
      </c>
      <c r="J45" s="6">
        <f t="shared" ref="J45:J48" si="10">P22</f>
        <v>2991.6979111983601</v>
      </c>
      <c r="K45" s="6">
        <f>'Produção de Energia - Ago. 2023'!P13</f>
        <v>2341.243212261435</v>
      </c>
      <c r="L45" s="13">
        <f t="shared" si="7"/>
        <v>0.27782448894262601</v>
      </c>
      <c r="M45" s="6"/>
      <c r="N45" s="6"/>
      <c r="O45" s="81"/>
    </row>
    <row r="46" spans="2:16" ht="39.950000000000003">
      <c r="B46" s="4" t="s">
        <v>24</v>
      </c>
      <c r="C46" s="5" t="s">
        <v>69</v>
      </c>
      <c r="D46" s="6">
        <f t="shared" si="8"/>
        <v>21.891909699000003</v>
      </c>
      <c r="E46" s="6">
        <f>'Produção de Energia - Ago. 2023'!K14</f>
        <v>56.49332962350001</v>
      </c>
      <c r="F46" s="13">
        <f t="shared" si="5"/>
        <v>-0.61248682198591031</v>
      </c>
      <c r="G46" s="6">
        <f t="shared" si="9"/>
        <v>41.778509380000003</v>
      </c>
      <c r="H46" s="6">
        <f>'Produção de Energia - Ago. 2023'!F24</f>
        <v>109.350164249</v>
      </c>
      <c r="I46" s="13">
        <f t="shared" si="6"/>
        <v>-0.61793830245314818</v>
      </c>
      <c r="J46" s="6">
        <f t="shared" si="10"/>
        <v>372.51767798650002</v>
      </c>
      <c r="K46" s="6">
        <f>'Produção de Energia - Ago. 2023'!P14</f>
        <v>553.99630619563425</v>
      </c>
      <c r="L46" s="13">
        <f t="shared" si="7"/>
        <v>-0.32758093543145061</v>
      </c>
      <c r="M46" s="6"/>
      <c r="N46" s="6"/>
      <c r="O46" s="81"/>
    </row>
    <row r="47" spans="2:16" ht="39.950000000000003">
      <c r="B47" s="4" t="s">
        <v>32</v>
      </c>
      <c r="C47" s="5" t="s">
        <v>70</v>
      </c>
      <c r="D47" s="6">
        <f t="shared" si="8"/>
        <v>210.21236203714301</v>
      </c>
      <c r="E47" s="6">
        <f>'Produção de Energia - Ago. 2023'!K15</f>
        <v>147.39970869200002</v>
      </c>
      <c r="F47" s="13">
        <f t="shared" si="5"/>
        <v>0.4261382461507679</v>
      </c>
      <c r="G47" s="6">
        <f t="shared" si="9"/>
        <v>316.04033651282401</v>
      </c>
      <c r="H47" s="6">
        <f>'Produção de Energia - Ago. 2023'!F25</f>
        <v>305.66179288300009</v>
      </c>
      <c r="I47" s="13">
        <f t="shared" si="6"/>
        <v>3.3954337347607444E-2</v>
      </c>
      <c r="J47" s="6">
        <f t="shared" si="10"/>
        <v>1165.6288957492291</v>
      </c>
      <c r="K47" s="6">
        <f>'Produção de Energia - Ago. 2023'!P15</f>
        <v>983.20846442899995</v>
      </c>
      <c r="L47" s="13">
        <f t="shared" si="7"/>
        <v>0.18553586336969752</v>
      </c>
      <c r="M47" s="6"/>
      <c r="N47" s="6"/>
      <c r="O47" s="81"/>
    </row>
    <row r="48" spans="2:16" ht="20.100000000000001">
      <c r="B48" s="4" t="s">
        <v>35</v>
      </c>
      <c r="C48" s="5" t="s">
        <v>36</v>
      </c>
      <c r="D48" s="6">
        <f t="shared" si="8"/>
        <v>51.146066764792501</v>
      </c>
      <c r="E48" s="6">
        <v>0</v>
      </c>
      <c r="F48" s="13" t="str">
        <f>IFERROR(D48/E48-1,"n.a.")</f>
        <v>n.a.</v>
      </c>
      <c r="G48" s="6">
        <f t="shared" si="9"/>
        <v>111.5356446045958</v>
      </c>
      <c r="H48" s="6">
        <v>0</v>
      </c>
      <c r="I48" s="13" t="str">
        <f>IFERROR(G48/H48-1,"n.a.")</f>
        <v>n.a.</v>
      </c>
      <c r="J48" s="6">
        <f t="shared" si="10"/>
        <v>552.63838995243532</v>
      </c>
      <c r="K48" s="6">
        <v>0</v>
      </c>
      <c r="L48" s="13" t="str">
        <f>IFERROR(J48/K48-1,"n.a.")</f>
        <v>n.a.</v>
      </c>
      <c r="M48" s="6"/>
      <c r="N48" s="6"/>
      <c r="O48" s="81"/>
    </row>
    <row r="49" spans="1:15" ht="17.25" customHeight="1">
      <c r="B49" s="8" t="s">
        <v>64</v>
      </c>
      <c r="C49" s="8"/>
      <c r="D49" s="9">
        <f>SUM(D44:D48)</f>
        <v>1042.0172383895997</v>
      </c>
      <c r="E49" s="9">
        <f>SUM(E44:E48)</f>
        <v>826.27495619849992</v>
      </c>
      <c r="F49" s="14">
        <f>IFERROR(D49/E49-1,"n.a.")</f>
        <v>0.26110228873894492</v>
      </c>
      <c r="G49" s="9">
        <f>SUM(G44:G48)</f>
        <v>1954.5417176093767</v>
      </c>
      <c r="H49" s="9">
        <f>SUM(H44:H48)</f>
        <v>1619.1257206599998</v>
      </c>
      <c r="I49" s="14">
        <f>IFERROR(G49/H49-1,"n.a.")</f>
        <v>0.20715871082120296</v>
      </c>
      <c r="J49" s="9">
        <f>SUM(J44:J48)</f>
        <v>6220.4889129472995</v>
      </c>
      <c r="K49" s="9">
        <f>SUM(K44:K48)</f>
        <v>5082.0866497590687</v>
      </c>
      <c r="L49" s="14">
        <f>IFERROR(J49/K49-1,"n.a.")</f>
        <v>0.22400292274477462</v>
      </c>
      <c r="M49" s="16"/>
      <c r="N49" s="16"/>
      <c r="O49" s="82"/>
    </row>
    <row r="50" spans="1:15" s="35" customFormat="1" ht="20.100000000000001">
      <c r="A50" s="33"/>
      <c r="B50" s="51" t="s">
        <v>89</v>
      </c>
      <c r="C50" s="34"/>
      <c r="D50" s="34"/>
      <c r="E50" s="34"/>
      <c r="F50" s="34"/>
      <c r="G50" s="34"/>
      <c r="H50" s="34"/>
      <c r="I50" s="34"/>
    </row>
    <row r="51" spans="1:15" ht="17.25" customHeight="1">
      <c r="B51" s="15"/>
      <c r="C51" s="15"/>
      <c r="D51" s="16"/>
      <c r="E51" s="16"/>
      <c r="F51" s="16"/>
      <c r="G51" s="16"/>
      <c r="H51" s="16"/>
    </row>
    <row r="52" spans="1:15" ht="17.25" customHeight="1">
      <c r="B52" s="46" t="s">
        <v>90</v>
      </c>
      <c r="C52" s="24"/>
      <c r="L52" s="31"/>
      <c r="M52" s="32"/>
      <c r="N52" s="32"/>
    </row>
    <row r="53" spans="1:15" ht="17.25" customHeight="1">
      <c r="F53" s="31"/>
      <c r="I53" s="31"/>
      <c r="J53" s="31"/>
      <c r="M53" s="32"/>
      <c r="N53" s="32"/>
    </row>
    <row r="54" spans="1:15" ht="39.950000000000003" customHeight="1">
      <c r="B54" s="3" t="s">
        <v>50</v>
      </c>
      <c r="C54" s="2" t="s">
        <v>51</v>
      </c>
      <c r="D54" s="12">
        <f>D43</f>
        <v>45505</v>
      </c>
      <c r="E54" s="12">
        <f t="shared" ref="E54:F54" si="11">E43</f>
        <v>45139</v>
      </c>
      <c r="F54" s="12" t="str">
        <f t="shared" si="11"/>
        <v>Var.</v>
      </c>
      <c r="G54" s="2" t="s">
        <v>154</v>
      </c>
      <c r="H54" s="2" t="s">
        <v>155</v>
      </c>
      <c r="I54" s="2" t="s">
        <v>86</v>
      </c>
      <c r="J54" s="12" t="str">
        <f>J43</f>
        <v>2024
YTD</v>
      </c>
      <c r="K54" s="12" t="str">
        <f>K43</f>
        <v>2023
YTD</v>
      </c>
      <c r="L54" s="12" t="str">
        <f>L43</f>
        <v>Var.</v>
      </c>
      <c r="M54" s="83"/>
      <c r="N54" s="83"/>
      <c r="O54" s="83"/>
    </row>
    <row r="55" spans="1:15" ht="20.100000000000001">
      <c r="B55" s="4" t="s">
        <v>6</v>
      </c>
      <c r="C55" s="5" t="s">
        <v>65</v>
      </c>
      <c r="D55" s="6">
        <v>261.02642484954902</v>
      </c>
      <c r="E55" s="6">
        <v>268.67369294799994</v>
      </c>
      <c r="F55" s="13">
        <f>IFERROR(D55/E55-1,"n.a.")</f>
        <v>-2.846303266442618E-2</v>
      </c>
      <c r="G55" s="6">
        <v>428.94602981755008</v>
      </c>
      <c r="H55" s="6">
        <v>473.16332060799994</v>
      </c>
      <c r="I55" s="13">
        <f t="shared" ref="I55:I58" si="12">IFERROR(G55/H55-1,"n.a.")</f>
        <v>-9.345037720513083E-2</v>
      </c>
      <c r="J55" s="6">
        <v>1137.9949150545499</v>
      </c>
      <c r="K55" s="6">
        <v>1203.6386668729997</v>
      </c>
      <c r="L55" s="13">
        <f t="shared" ref="L55:L58" si="13">IFERROR(J55/K55-1,"n.a.")</f>
        <v>-5.4537755910575192E-2</v>
      </c>
      <c r="M55" s="6"/>
      <c r="N55" s="6"/>
      <c r="O55" s="81"/>
    </row>
    <row r="56" spans="1:15" ht="39.950000000000003">
      <c r="B56" s="4" t="s">
        <v>15</v>
      </c>
      <c r="C56" s="5" t="s">
        <v>126</v>
      </c>
      <c r="D56" s="6">
        <v>385.53333837624803</v>
      </c>
      <c r="E56" s="6">
        <v>393.73702343499997</v>
      </c>
      <c r="F56" s="13">
        <f t="shared" ref="F56:F58" si="14">IFERROR(D56/E56-1,"n.a.")</f>
        <v>-2.0835442365013557E-2</v>
      </c>
      <c r="G56" s="6">
        <v>793.9472732279628</v>
      </c>
      <c r="H56" s="6">
        <v>814.50961206199986</v>
      </c>
      <c r="I56" s="13">
        <f t="shared" si="12"/>
        <v>-2.5245053624329605E-2</v>
      </c>
      <c r="J56" s="6">
        <v>2230.6948117214247</v>
      </c>
      <c r="K56" s="6">
        <v>2462.8547152880001</v>
      </c>
      <c r="L56" s="13">
        <f t="shared" si="13"/>
        <v>-9.4264554918915389E-2</v>
      </c>
      <c r="M56" s="6"/>
      <c r="N56" s="6"/>
      <c r="O56" s="81"/>
    </row>
    <row r="57" spans="1:15" ht="39.950000000000003">
      <c r="B57" s="4" t="s">
        <v>24</v>
      </c>
      <c r="C57" s="5" t="s">
        <v>92</v>
      </c>
      <c r="D57" s="6">
        <v>21.891909699000003</v>
      </c>
      <c r="E57" s="6">
        <v>25.037536555000006</v>
      </c>
      <c r="F57" s="13">
        <f t="shared" si="14"/>
        <v>-0.12563643588058271</v>
      </c>
      <c r="G57" s="6">
        <v>41.778509380000003</v>
      </c>
      <c r="H57" s="6">
        <v>49.899190224999998</v>
      </c>
      <c r="I57" s="13">
        <f t="shared" si="12"/>
        <v>-0.16274173605589803</v>
      </c>
      <c r="J57" s="6">
        <v>372.31501066750002</v>
      </c>
      <c r="K57" s="6">
        <v>407.94113146913423</v>
      </c>
      <c r="L57" s="13">
        <f t="shared" si="13"/>
        <v>-8.7331524216086032E-2</v>
      </c>
      <c r="M57" s="6"/>
      <c r="N57" s="6"/>
      <c r="O57" s="81"/>
    </row>
    <row r="58" spans="1:15" ht="39.950000000000003">
      <c r="B58" s="4" t="s">
        <v>32</v>
      </c>
      <c r="C58" s="5" t="s">
        <v>70</v>
      </c>
      <c r="D58" s="6">
        <v>210.21236203714301</v>
      </c>
      <c r="E58" s="6">
        <v>147.39970869200002</v>
      </c>
      <c r="F58" s="13">
        <f t="shared" si="14"/>
        <v>0.4261382461507679</v>
      </c>
      <c r="G58" s="6">
        <v>316.04033651282401</v>
      </c>
      <c r="H58" s="6">
        <v>305.66179288300009</v>
      </c>
      <c r="I58" s="13">
        <f t="shared" si="12"/>
        <v>3.3954337347607444E-2</v>
      </c>
      <c r="J58" s="6">
        <v>1165.6065063598239</v>
      </c>
      <c r="K58" s="6">
        <v>983.20846442899995</v>
      </c>
      <c r="L58" s="13">
        <f t="shared" si="13"/>
        <v>0.18551309160743634</v>
      </c>
      <c r="M58" s="6"/>
      <c r="N58" s="6"/>
      <c r="O58" s="81"/>
    </row>
    <row r="59" spans="1:15" ht="17.25" customHeight="1">
      <c r="B59" s="8" t="s">
        <v>64</v>
      </c>
      <c r="C59" s="8"/>
      <c r="D59" s="9">
        <f>SUM(D55:D58)</f>
        <v>878.66403496194016</v>
      </c>
      <c r="E59" s="9">
        <f>SUM(E55:E58)</f>
        <v>834.84796162999987</v>
      </c>
      <c r="F59" s="14">
        <f>IFERROR(D59/E59-1,"n.a.")</f>
        <v>5.2483895686097792E-2</v>
      </c>
      <c r="G59" s="9">
        <f>SUM(G55:G58)</f>
        <v>1580.7121489383369</v>
      </c>
      <c r="H59" s="9">
        <f>SUM(H55:H58)</f>
        <v>1643.2339157779998</v>
      </c>
      <c r="I59" s="14">
        <f>IFERROR(G59/H59-1,"n.a.")</f>
        <v>-3.8048001711345814E-2</v>
      </c>
      <c r="J59" s="9">
        <f>SUM(J55:J58)</f>
        <v>4906.6112438032978</v>
      </c>
      <c r="K59" s="9">
        <f>SUM(K55:K58)</f>
        <v>5057.6429780591343</v>
      </c>
      <c r="L59" s="60">
        <f>IFERROR(J59/K59-1,"n.a.")</f>
        <v>-2.9862079018039944E-2</v>
      </c>
      <c r="M59" s="16"/>
      <c r="N59" s="16"/>
      <c r="O59" s="82"/>
    </row>
    <row r="60" spans="1:15" ht="17.25" customHeight="1">
      <c r="B60" s="50" t="s">
        <v>93</v>
      </c>
      <c r="C60" s="15"/>
      <c r="D60" s="16"/>
      <c r="E60" s="16"/>
      <c r="F60" s="17"/>
      <c r="G60" s="16"/>
      <c r="H60" s="16"/>
      <c r="I60" s="17"/>
    </row>
    <row r="61" spans="1:15" ht="17.25" customHeight="1">
      <c r="B61" s="15"/>
      <c r="C61" s="15"/>
      <c r="D61" s="16"/>
      <c r="E61" s="16"/>
      <c r="F61" s="16"/>
      <c r="G61" s="16"/>
      <c r="H61" s="16"/>
    </row>
    <row r="62" spans="1:15" ht="17.25" customHeight="1">
      <c r="B62" s="46" t="s">
        <v>156</v>
      </c>
      <c r="C62" s="15"/>
      <c r="D62" s="16"/>
      <c r="E62" s="36"/>
      <c r="F62" s="16"/>
      <c r="G62" s="16"/>
      <c r="H62" s="36"/>
    </row>
    <row r="63" spans="1:15" ht="17.25" customHeight="1">
      <c r="E63" s="23"/>
    </row>
    <row r="64" spans="1:15" ht="60">
      <c r="B64" s="3" t="s">
        <v>50</v>
      </c>
      <c r="C64" s="2" t="s">
        <v>51</v>
      </c>
      <c r="D64" s="2" t="s">
        <v>95</v>
      </c>
      <c r="E64" s="2" t="s">
        <v>96</v>
      </c>
      <c r="F64" s="2" t="s">
        <v>97</v>
      </c>
      <c r="G64" s="2" t="s">
        <v>98</v>
      </c>
      <c r="H64" s="2" t="s">
        <v>99</v>
      </c>
      <c r="I64" s="2" t="s">
        <v>100</v>
      </c>
    </row>
    <row r="65" spans="2:10" ht="20.100000000000001">
      <c r="B65" s="18" t="s">
        <v>6</v>
      </c>
      <c r="C65" s="5" t="s">
        <v>65</v>
      </c>
      <c r="D65" s="6">
        <v>9.0944539474835935</v>
      </c>
      <c r="E65" s="6">
        <v>10.116646389042625</v>
      </c>
      <c r="F65" s="6">
        <v>12.337098226739943</v>
      </c>
      <c r="G65" s="6">
        <v>5.4588108086276774</v>
      </c>
      <c r="H65" s="6">
        <v>2.0936787228637006</v>
      </c>
      <c r="I65" s="6">
        <v>2.0936787228637042</v>
      </c>
    </row>
    <row r="66" spans="2:10" ht="39.950000000000003">
      <c r="B66" s="4" t="s">
        <v>101</v>
      </c>
      <c r="C66" s="5" t="s">
        <v>67</v>
      </c>
      <c r="D66" s="6">
        <v>16.889672359040766</v>
      </c>
      <c r="E66" s="6">
        <v>17.918798679235415</v>
      </c>
      <c r="F66" s="6">
        <v>22.816729470419077</v>
      </c>
      <c r="G66" s="6">
        <v>6.4742065467244112</v>
      </c>
      <c r="H66" s="6">
        <v>4.3335535479458009</v>
      </c>
      <c r="I66" s="6">
        <v>4.9500149527712463</v>
      </c>
      <c r="J66" s="26"/>
    </row>
    <row r="67" spans="2:10" ht="20.100000000000001">
      <c r="B67" s="4" t="s">
        <v>102</v>
      </c>
      <c r="C67" s="5" t="s">
        <v>25</v>
      </c>
      <c r="D67" s="6">
        <v>0.22794911887277333</v>
      </c>
      <c r="E67" s="6">
        <v>1.4007975926916922</v>
      </c>
      <c r="F67" s="6">
        <v>0.49669529736728874</v>
      </c>
      <c r="G67" s="6">
        <v>5.1032263848863939E-2</v>
      </c>
      <c r="H67" s="6">
        <v>0.13399064532057825</v>
      </c>
      <c r="I67" s="6">
        <v>0.13399064532057825</v>
      </c>
    </row>
    <row r="68" spans="2:10" ht="39.950000000000003">
      <c r="B68" s="4" t="s">
        <v>32</v>
      </c>
      <c r="C68" s="5" t="s">
        <v>70</v>
      </c>
      <c r="D68" s="6">
        <v>7.2968775374889381</v>
      </c>
      <c r="E68" s="6">
        <v>5.520833088051214</v>
      </c>
      <c r="F68" s="6">
        <v>12.97064803755239</v>
      </c>
      <c r="G68" s="6">
        <v>0.26235252230551942</v>
      </c>
      <c r="H68" s="6">
        <v>3.6263383245273775</v>
      </c>
      <c r="I68" s="6">
        <v>3.6263383245273753</v>
      </c>
    </row>
    <row r="69" spans="2:10" ht="20.100000000000001">
      <c r="B69" s="4" t="s">
        <v>35</v>
      </c>
      <c r="C69" s="5" t="s">
        <v>36</v>
      </c>
      <c r="D69" s="6">
        <v>1.8088963370967741</v>
      </c>
      <c r="E69" s="6">
        <v>1.964161294208211</v>
      </c>
      <c r="F69" s="6">
        <v>3.9600236833333335</v>
      </c>
      <c r="G69" s="6">
        <v>0.460476</v>
      </c>
      <c r="H69" s="6">
        <v>0.83796748218678629</v>
      </c>
      <c r="I69" s="6">
        <v>0.83796748218678607</v>
      </c>
    </row>
    <row r="70" spans="2:10" ht="17.25" customHeight="1">
      <c r="B70" s="19"/>
      <c r="C70" s="8"/>
      <c r="D70" s="10"/>
      <c r="E70" s="10"/>
      <c r="F70" s="10"/>
      <c r="G70" s="10"/>
      <c r="H70" s="10"/>
      <c r="I70" s="10"/>
    </row>
    <row r="71" spans="2:10" ht="17.25" customHeight="1">
      <c r="B71" s="1" t="s">
        <v>103</v>
      </c>
      <c r="C71" s="20"/>
      <c r="D71" s="20"/>
      <c r="E71" s="20"/>
      <c r="F71" s="20"/>
      <c r="G71" s="20"/>
      <c r="H71" s="20"/>
      <c r="I71" s="20"/>
    </row>
    <row r="73" spans="2:10" ht="17.25" customHeight="1">
      <c r="B73" s="24"/>
      <c r="C73" s="24"/>
      <c r="E73" s="26"/>
      <c r="G73" s="37"/>
    </row>
    <row r="74" spans="2:10" ht="17.25" customHeight="1">
      <c r="E74" s="23"/>
    </row>
    <row r="75" spans="2:10" ht="48.95" customHeight="1">
      <c r="B75" s="15"/>
      <c r="C75" s="38"/>
      <c r="D75" s="38"/>
      <c r="E75" s="38"/>
      <c r="F75" s="38"/>
      <c r="G75" s="38"/>
      <c r="H75" s="38"/>
      <c r="I75" s="38"/>
    </row>
    <row r="76" spans="2:10" ht="26.25" customHeight="1">
      <c r="B76" s="39"/>
      <c r="C76" s="40"/>
      <c r="D76" s="41"/>
      <c r="E76" s="41"/>
      <c r="F76" s="41"/>
      <c r="G76" s="41"/>
      <c r="H76" s="41"/>
      <c r="I76" s="41"/>
    </row>
    <row r="77" spans="2:10" ht="33" customHeight="1">
      <c r="B77" s="42"/>
      <c r="C77" s="40"/>
      <c r="D77" s="43"/>
      <c r="E77" s="43"/>
      <c r="F77" s="43"/>
      <c r="G77" s="43"/>
      <c r="H77" s="43"/>
      <c r="I77" s="43"/>
    </row>
    <row r="78" spans="2:10" ht="26.25" customHeight="1">
      <c r="B78" s="42"/>
      <c r="C78" s="40"/>
      <c r="D78" s="43"/>
      <c r="E78" s="43"/>
      <c r="F78" s="43"/>
      <c r="G78" s="43"/>
      <c r="H78" s="43"/>
      <c r="I78" s="43"/>
    </row>
    <row r="79" spans="2:10" ht="33" customHeight="1">
      <c r="B79" s="42"/>
      <c r="C79" s="40"/>
      <c r="D79" s="43"/>
      <c r="E79" s="43"/>
      <c r="F79" s="43"/>
      <c r="G79" s="43"/>
      <c r="H79" s="43"/>
      <c r="I79" s="43"/>
    </row>
    <row r="80" spans="2:10" ht="17.25" customHeight="1">
      <c r="B80" s="44"/>
      <c r="C80" s="15"/>
      <c r="D80" s="45"/>
      <c r="E80" s="45"/>
      <c r="F80" s="45"/>
      <c r="G80" s="45"/>
      <c r="H80" s="45"/>
      <c r="I80" s="45"/>
    </row>
    <row r="81" spans="2:9" ht="17.25" customHeight="1">
      <c r="B81" s="140"/>
      <c r="C81" s="140"/>
      <c r="D81" s="140"/>
      <c r="E81" s="140"/>
      <c r="F81" s="140"/>
      <c r="G81" s="140"/>
      <c r="H81" s="140"/>
      <c r="I81" s="140"/>
    </row>
    <row r="83" spans="2:9" ht="17.25" customHeight="1">
      <c r="B83" s="24"/>
      <c r="C83" s="24"/>
      <c r="E83" s="26"/>
      <c r="G83" s="37"/>
    </row>
    <row r="84" spans="2:9" ht="17.25" customHeight="1">
      <c r="E84" s="23"/>
    </row>
    <row r="85" spans="2:9" ht="48.95" customHeight="1">
      <c r="B85" s="15"/>
      <c r="C85" s="38"/>
      <c r="D85" s="38"/>
      <c r="E85" s="38"/>
      <c r="F85" s="38"/>
      <c r="G85" s="38"/>
      <c r="H85" s="38"/>
      <c r="I85" s="38"/>
    </row>
    <row r="86" spans="2:9" ht="26.1" customHeight="1">
      <c r="B86" s="39"/>
      <c r="C86" s="40"/>
      <c r="D86" s="41"/>
      <c r="E86" s="41"/>
      <c r="F86" s="41"/>
      <c r="G86" s="41"/>
      <c r="H86" s="41"/>
      <c r="I86" s="41"/>
    </row>
    <row r="87" spans="2:9" ht="33" customHeight="1">
      <c r="B87" s="42"/>
      <c r="C87" s="40"/>
      <c r="D87" s="43"/>
      <c r="E87" s="43"/>
      <c r="F87" s="43"/>
      <c r="G87" s="43"/>
      <c r="H87" s="43"/>
      <c r="I87" s="43"/>
    </row>
    <row r="88" spans="2:9" ht="26.25" customHeight="1">
      <c r="B88" s="42"/>
      <c r="C88" s="40"/>
      <c r="D88" s="43"/>
      <c r="E88" s="43"/>
      <c r="F88" s="43"/>
      <c r="G88" s="43"/>
      <c r="H88" s="43"/>
      <c r="I88" s="43"/>
    </row>
    <row r="89" spans="2:9" ht="33" customHeight="1">
      <c r="B89" s="42"/>
      <c r="C89" s="40"/>
      <c r="D89" s="43"/>
      <c r="E89" s="43"/>
      <c r="F89" s="43"/>
      <c r="G89" s="43"/>
      <c r="H89" s="43"/>
      <c r="I89" s="43"/>
    </row>
    <row r="90" spans="2:9" ht="17.25" customHeight="1">
      <c r="B90" s="44"/>
      <c r="C90" s="15"/>
      <c r="D90" s="45"/>
      <c r="E90" s="45"/>
      <c r="F90" s="45"/>
      <c r="G90" s="45"/>
      <c r="H90" s="45"/>
      <c r="I90" s="45"/>
    </row>
    <row r="91" spans="2:9" ht="17.25" customHeight="1">
      <c r="B91" s="140"/>
      <c r="C91" s="140"/>
      <c r="D91" s="140"/>
      <c r="E91" s="140"/>
      <c r="F91" s="140"/>
      <c r="G91" s="140"/>
      <c r="H91" s="140"/>
      <c r="I91" s="140"/>
    </row>
  </sheetData>
  <mergeCells count="2">
    <mergeCell ref="B81:I81"/>
    <mergeCell ref="B91:I9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F49 I49 F59:I59" formula="1"/>
    <ignoredError sqref="D33:F37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34F4E-938D-42D1-9B45-E0B492C4DEDE}">
  <dimension ref="A7:S91"/>
  <sheetViews>
    <sheetView showGridLines="0" zoomScaleNormal="100" zoomScaleSheetLayoutView="90" workbookViewId="0"/>
  </sheetViews>
  <sheetFormatPr defaultColWidth="9.140625" defaultRowHeight="17.25" customHeight="1"/>
  <cols>
    <col min="1" max="1" width="5" style="21" customWidth="1"/>
    <col min="2" max="2" width="24.42578125" style="21" customWidth="1"/>
    <col min="3" max="3" width="34" style="21" customWidth="1"/>
    <col min="4" max="16" width="13.85546875" style="21" customWidth="1"/>
    <col min="17" max="17" width="10.28515625" style="21" bestFit="1" customWidth="1"/>
    <col min="18" max="16384" width="9.140625" style="21"/>
  </cols>
  <sheetData>
    <row r="7" spans="2:3" ht="17.25" customHeight="1">
      <c r="B7" s="47" t="s">
        <v>41</v>
      </c>
      <c r="C7" s="22"/>
    </row>
    <row r="8" spans="2:3" ht="17.25" customHeight="1">
      <c r="B8" s="23"/>
    </row>
    <row r="9" spans="2:3" ht="17.25" customHeight="1">
      <c r="B9" s="46" t="s">
        <v>42</v>
      </c>
      <c r="C9" s="24"/>
    </row>
    <row r="10" spans="2:3" ht="17.25" customHeight="1">
      <c r="B10" s="56" t="s">
        <v>157</v>
      </c>
      <c r="C10" s="24"/>
    </row>
    <row r="11" spans="2:3" ht="17.25" customHeight="1">
      <c r="B11" s="56" t="s">
        <v>158</v>
      </c>
      <c r="C11" s="24"/>
    </row>
    <row r="12" spans="2:3" ht="17.25" customHeight="1">
      <c r="B12" s="56" t="s">
        <v>159</v>
      </c>
      <c r="C12" s="24"/>
    </row>
    <row r="13" spans="2:3" ht="17.25" customHeight="1">
      <c r="B13" s="56" t="s">
        <v>160</v>
      </c>
      <c r="C13" s="24"/>
    </row>
    <row r="14" spans="2:3" ht="17.25" customHeight="1">
      <c r="B14" s="56" t="s">
        <v>161</v>
      </c>
      <c r="C14" s="24"/>
    </row>
    <row r="15" spans="2:3" ht="17.25" customHeight="1">
      <c r="B15" s="56" t="s">
        <v>162</v>
      </c>
      <c r="C15" s="24"/>
    </row>
    <row r="16" spans="2:3" ht="17.25" customHeight="1">
      <c r="B16" s="50" t="s">
        <v>144</v>
      </c>
      <c r="C16" s="24"/>
    </row>
    <row r="17" spans="2:19" ht="17.25" customHeight="1">
      <c r="B17" s="25"/>
      <c r="C17" s="24"/>
    </row>
    <row r="18" spans="2:19" ht="17.25" customHeight="1">
      <c r="B18" s="46" t="s">
        <v>163</v>
      </c>
      <c r="C18" s="24"/>
      <c r="N18" s="26"/>
    </row>
    <row r="19" spans="2:19" ht="17.25" customHeight="1">
      <c r="J19" s="23"/>
      <c r="N19" s="27"/>
    </row>
    <row r="20" spans="2:19" ht="17.25" customHeight="1">
      <c r="B20" s="3" t="s">
        <v>50</v>
      </c>
      <c r="C20" s="2" t="s">
        <v>51</v>
      </c>
      <c r="D20" s="2" t="s">
        <v>52</v>
      </c>
      <c r="E20" s="2" t="s">
        <v>53</v>
      </c>
      <c r="F20" s="2" t="s">
        <v>54</v>
      </c>
      <c r="G20" s="2" t="s">
        <v>55</v>
      </c>
      <c r="H20" s="2" t="s">
        <v>56</v>
      </c>
      <c r="I20" s="2" t="s">
        <v>57</v>
      </c>
      <c r="J20" s="2" t="s">
        <v>164</v>
      </c>
      <c r="K20" s="2" t="s">
        <v>59</v>
      </c>
      <c r="L20" s="2" t="s">
        <v>60</v>
      </c>
      <c r="M20" s="2" t="s">
        <v>61</v>
      </c>
      <c r="N20" s="2" t="s">
        <v>62</v>
      </c>
      <c r="O20" s="2" t="s">
        <v>112</v>
      </c>
      <c r="P20" s="2" t="s">
        <v>64</v>
      </c>
    </row>
    <row r="21" spans="2:19" ht="20.100000000000001">
      <c r="B21" s="4" t="s">
        <v>6</v>
      </c>
      <c r="C21" s="5" t="s">
        <v>65</v>
      </c>
      <c r="D21" s="6">
        <v>229.32729870999998</v>
      </c>
      <c r="E21" s="6">
        <v>140.37746283300004</v>
      </c>
      <c r="F21" s="6">
        <v>76.134617429999992</v>
      </c>
      <c r="G21" s="6">
        <v>57.024225210000004</v>
      </c>
      <c r="H21" s="6">
        <v>93.546439140226028</v>
      </c>
      <c r="I21" s="6">
        <v>112.64996492</v>
      </c>
      <c r="J21" s="6">
        <v>167.91960496800101</v>
      </c>
      <c r="K21" s="6"/>
      <c r="L21" s="6"/>
      <c r="M21" s="6"/>
      <c r="N21" s="6"/>
      <c r="O21" s="6"/>
      <c r="P21" s="7">
        <f t="shared" ref="P21:P24" si="0">SUM(D21:O21)</f>
        <v>876.97961321122716</v>
      </c>
      <c r="S21" s="28"/>
    </row>
    <row r="22" spans="2:19" ht="39.950000000000003">
      <c r="B22" s="4" t="s">
        <v>66</v>
      </c>
      <c r="C22" s="5" t="s">
        <v>67</v>
      </c>
      <c r="D22" s="6">
        <v>126.40450453500002</v>
      </c>
      <c r="E22" s="6">
        <v>255.80240498350003</v>
      </c>
      <c r="F22" s="6">
        <v>270.01647460300006</v>
      </c>
      <c r="G22" s="6">
        <v>342.40554722200011</v>
      </c>
      <c r="H22" s="6">
        <v>470.74449432545293</v>
      </c>
      <c r="I22" s="6">
        <v>470.08328823500005</v>
      </c>
      <c r="J22" s="6">
        <v>558.50072225529186</v>
      </c>
      <c r="K22" s="6"/>
      <c r="L22" s="6"/>
      <c r="M22" s="6"/>
      <c r="N22" s="6"/>
      <c r="O22" s="6"/>
      <c r="P22" s="7">
        <f t="shared" si="0"/>
        <v>2493.9574361592449</v>
      </c>
      <c r="S22" s="28"/>
    </row>
    <row r="23" spans="2:19" ht="39.950000000000003">
      <c r="B23" s="4" t="s">
        <v>68</v>
      </c>
      <c r="C23" s="5" t="s">
        <v>69</v>
      </c>
      <c r="D23" s="6">
        <v>80.926562642000007</v>
      </c>
      <c r="E23" s="6">
        <v>78.932841991499998</v>
      </c>
      <c r="F23" s="6">
        <v>83.835327433000003</v>
      </c>
      <c r="G23" s="6">
        <v>38.439308048999997</v>
      </c>
      <c r="H23" s="6">
        <v>25.988871957000001</v>
      </c>
      <c r="I23" s="6">
        <v>22.616256534000001</v>
      </c>
      <c r="J23" s="6">
        <v>19.886599681</v>
      </c>
      <c r="K23" s="6"/>
      <c r="L23" s="6"/>
      <c r="M23" s="6"/>
      <c r="N23" s="6"/>
      <c r="O23" s="6"/>
      <c r="P23" s="7">
        <f t="shared" si="0"/>
        <v>350.62576828750002</v>
      </c>
      <c r="S23" s="28"/>
    </row>
    <row r="24" spans="2:19" ht="39.950000000000003">
      <c r="B24" s="4" t="s">
        <v>32</v>
      </c>
      <c r="C24" s="5" t="s">
        <v>70</v>
      </c>
      <c r="D24" s="6">
        <v>150.66072438399999</v>
      </c>
      <c r="E24" s="6">
        <v>131.981460688</v>
      </c>
      <c r="F24" s="6">
        <v>105.61067522499998</v>
      </c>
      <c r="G24" s="6">
        <v>167.70195685599998</v>
      </c>
      <c r="H24" s="6">
        <v>145.68284901640504</v>
      </c>
      <c r="I24" s="6">
        <v>147.95089306700001</v>
      </c>
      <c r="J24" s="6">
        <v>105.82797447568099</v>
      </c>
      <c r="K24" s="6"/>
      <c r="L24" s="6"/>
      <c r="M24" s="6"/>
      <c r="N24" s="6"/>
      <c r="O24" s="6"/>
      <c r="P24" s="7">
        <f t="shared" si="0"/>
        <v>955.41653371208599</v>
      </c>
      <c r="S24" s="28"/>
    </row>
    <row r="25" spans="2:19" ht="20.100000000000001">
      <c r="B25" s="4" t="s">
        <v>35</v>
      </c>
      <c r="C25" s="5" t="s">
        <v>36</v>
      </c>
      <c r="D25" s="6">
        <v>55.141744113807299</v>
      </c>
      <c r="E25" s="6">
        <v>85.877775877796296</v>
      </c>
      <c r="F25" s="6">
        <v>79.893543976809411</v>
      </c>
      <c r="G25" s="6">
        <v>79.771632219816496</v>
      </c>
      <c r="H25" s="6">
        <v>71.855554568805999</v>
      </c>
      <c r="I25" s="6">
        <v>68.562494590804093</v>
      </c>
      <c r="J25" s="6">
        <v>60.389577839803302</v>
      </c>
      <c r="K25" s="6"/>
      <c r="L25" s="6"/>
      <c r="M25" s="6"/>
      <c r="N25" s="6"/>
      <c r="O25" s="6"/>
      <c r="P25" s="7">
        <f>SUM(D25:O25)</f>
        <v>501.49232318764285</v>
      </c>
      <c r="S25" s="28"/>
    </row>
    <row r="26" spans="2:19" ht="17.25" customHeight="1">
      <c r="B26" s="8" t="s">
        <v>64</v>
      </c>
      <c r="C26" s="8"/>
      <c r="D26" s="9">
        <f t="shared" ref="D26:M26" si="1">SUM(D21:D25)</f>
        <v>642.4608343848073</v>
      </c>
      <c r="E26" s="9">
        <f t="shared" si="1"/>
        <v>692.9719463737963</v>
      </c>
      <c r="F26" s="9">
        <f t="shared" si="1"/>
        <v>615.49063866780943</v>
      </c>
      <c r="G26" s="9">
        <f t="shared" si="1"/>
        <v>685.34266955681653</v>
      </c>
      <c r="H26" s="9">
        <f t="shared" si="1"/>
        <v>807.81820900789012</v>
      </c>
      <c r="I26" s="9">
        <f t="shared" si="1"/>
        <v>821.86289734680429</v>
      </c>
      <c r="J26" s="9">
        <f t="shared" si="1"/>
        <v>912.52447921977716</v>
      </c>
      <c r="K26" s="9">
        <f t="shared" si="1"/>
        <v>0</v>
      </c>
      <c r="L26" s="9">
        <f t="shared" si="1"/>
        <v>0</v>
      </c>
      <c r="M26" s="9">
        <f t="shared" si="1"/>
        <v>0</v>
      </c>
      <c r="N26" s="10">
        <f>SUM(N21:N25)</f>
        <v>0</v>
      </c>
      <c r="O26" s="10">
        <f>SUM(O21:O25)</f>
        <v>0</v>
      </c>
      <c r="P26" s="9">
        <f>SUM(D26:O26)</f>
        <v>5178.4716745577007</v>
      </c>
    </row>
    <row r="27" spans="2:19" s="30" customFormat="1" ht="17.25" customHeight="1">
      <c r="B27" s="1" t="s">
        <v>147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9"/>
    </row>
    <row r="29" spans="2:19" ht="17.25" customHeight="1">
      <c r="B29" s="46" t="s">
        <v>72</v>
      </c>
      <c r="C29" s="24"/>
      <c r="L29" s="31"/>
      <c r="M29" s="32"/>
      <c r="N29" s="32"/>
      <c r="P29" s="31"/>
    </row>
    <row r="30" spans="2:19" ht="17.25" customHeight="1">
      <c r="B30" s="46"/>
      <c r="C30" s="24"/>
      <c r="J30" s="72" t="s">
        <v>148</v>
      </c>
      <c r="K30" s="73"/>
      <c r="L30" s="74"/>
      <c r="M30" s="74"/>
      <c r="N30" s="74"/>
      <c r="O30" s="74"/>
      <c r="P30" s="75"/>
    </row>
    <row r="31" spans="2:19" ht="17.25" customHeight="1">
      <c r="M31" s="32"/>
      <c r="N31" s="32"/>
    </row>
    <row r="32" spans="2:19" ht="20.100000000000001">
      <c r="B32" s="3" t="s">
        <v>50</v>
      </c>
      <c r="C32" s="2" t="s">
        <v>51</v>
      </c>
      <c r="D32" s="2" t="s">
        <v>74</v>
      </c>
      <c r="E32" s="12" t="s">
        <v>75</v>
      </c>
      <c r="F32" s="12">
        <v>45474</v>
      </c>
      <c r="G32" s="2" t="s">
        <v>77</v>
      </c>
      <c r="H32" s="2" t="s">
        <v>64</v>
      </c>
      <c r="J32" s="65" t="s">
        <v>50</v>
      </c>
      <c r="K32" s="70"/>
      <c r="L32" s="63" t="s">
        <v>150</v>
      </c>
      <c r="M32" s="63" t="s">
        <v>151</v>
      </c>
      <c r="N32" s="63" t="s">
        <v>136</v>
      </c>
      <c r="O32" s="63" t="s">
        <v>87</v>
      </c>
      <c r="P32" s="64" t="s">
        <v>64</v>
      </c>
    </row>
    <row r="33" spans="2:16" ht="20.100000000000001">
      <c r="B33" s="4" t="s">
        <v>6</v>
      </c>
      <c r="C33" s="5" t="s">
        <v>65</v>
      </c>
      <c r="D33" s="6">
        <f>SUM(D21:F21)</f>
        <v>445.83937897300001</v>
      </c>
      <c r="E33" s="6">
        <f>SUM(G21:I21)</f>
        <v>263.22062927022603</v>
      </c>
      <c r="F33" s="6">
        <f>SUM(J21:L21)</f>
        <v>167.91960496800101</v>
      </c>
      <c r="G33" s="6">
        <f>SUM(M21:O21)</f>
        <v>0</v>
      </c>
      <c r="H33" s="7">
        <f>SUM(D33:G33)</f>
        <v>876.97961321122716</v>
      </c>
      <c r="J33" s="67" t="s">
        <v>6</v>
      </c>
      <c r="K33" s="66"/>
      <c r="L33" s="77">
        <v>0.17371183274366597</v>
      </c>
      <c r="M33" s="77">
        <v>0.12535910851878257</v>
      </c>
      <c r="N33" s="77">
        <v>0.32502090313052878</v>
      </c>
      <c r="O33" s="77">
        <v>0.37590815560702279</v>
      </c>
      <c r="P33" s="76">
        <f>SUM(L33:O33)</f>
        <v>1</v>
      </c>
    </row>
    <row r="34" spans="2:16" ht="39.950000000000003">
      <c r="B34" s="4" t="s">
        <v>66</v>
      </c>
      <c r="C34" s="5" t="s">
        <v>67</v>
      </c>
      <c r="D34" s="6">
        <f>SUM(D22:F22)</f>
        <v>652.22338412150009</v>
      </c>
      <c r="E34" s="6">
        <f>SUM(G22:I22)</f>
        <v>1283.233329782453</v>
      </c>
      <c r="F34" s="6">
        <f>SUM(J22:L22)</f>
        <v>558.50072225529186</v>
      </c>
      <c r="G34" s="6">
        <f>SUM(M22:O22)</f>
        <v>0</v>
      </c>
      <c r="H34" s="7">
        <f t="shared" ref="H34:H37" si="2">SUM(D34:G34)</f>
        <v>2493.9574361592449</v>
      </c>
      <c r="J34" s="68" t="s">
        <v>15</v>
      </c>
      <c r="K34" s="66"/>
      <c r="L34" s="78">
        <v>0.19725674371695032</v>
      </c>
      <c r="M34" s="78">
        <v>0.23682498044328629</v>
      </c>
      <c r="N34" s="78">
        <v>0.29401350420029271</v>
      </c>
      <c r="O34" s="78">
        <v>0.2719047716394708</v>
      </c>
      <c r="P34" s="76">
        <f t="shared" ref="P34:P36" si="3">SUM(L34:O34)</f>
        <v>1</v>
      </c>
    </row>
    <row r="35" spans="2:16" ht="39.950000000000003">
      <c r="B35" s="4" t="s">
        <v>68</v>
      </c>
      <c r="C35" s="5" t="s">
        <v>69</v>
      </c>
      <c r="D35" s="6">
        <f>SUM(D23:F23)</f>
        <v>243.69473206649999</v>
      </c>
      <c r="E35" s="6">
        <f>SUM(G23:I23)</f>
        <v>87.044436539999992</v>
      </c>
      <c r="F35" s="6">
        <f>SUM(J23:L23)</f>
        <v>19.886599681</v>
      </c>
      <c r="G35" s="6">
        <f>SUM(M23:O23)</f>
        <v>0</v>
      </c>
      <c r="H35" s="7">
        <f t="shared" si="2"/>
        <v>350.62576828750002</v>
      </c>
      <c r="J35" s="68" t="s">
        <v>24</v>
      </c>
      <c r="K35" s="66"/>
      <c r="L35" s="78">
        <v>0.3326664324339883</v>
      </c>
      <c r="M35" s="78">
        <v>0.21275691627695084</v>
      </c>
      <c r="N35" s="78">
        <v>0.21348882202272532</v>
      </c>
      <c r="O35" s="78">
        <v>0.24108782926633546</v>
      </c>
      <c r="P35" s="76">
        <f t="shared" si="3"/>
        <v>0.99999999999999989</v>
      </c>
    </row>
    <row r="36" spans="2:16" ht="39.950000000000003">
      <c r="B36" s="4" t="s">
        <v>32</v>
      </c>
      <c r="C36" s="5" t="s">
        <v>70</v>
      </c>
      <c r="D36" s="6">
        <f>SUM(D24:F24)</f>
        <v>388.25286029699993</v>
      </c>
      <c r="E36" s="6">
        <f>SUM(G24:I24)</f>
        <v>461.33569893940501</v>
      </c>
      <c r="F36" s="6">
        <f>SUM(J24:L24)</f>
        <v>105.82797447568099</v>
      </c>
      <c r="G36" s="6">
        <f>SUM(M24:O24)</f>
        <v>0</v>
      </c>
      <c r="H36" s="7">
        <f t="shared" si="2"/>
        <v>955.41653371208599</v>
      </c>
      <c r="J36" s="68" t="s">
        <v>32</v>
      </c>
      <c r="K36" s="66"/>
      <c r="L36" s="78">
        <v>0.22536923220147864</v>
      </c>
      <c r="M36" s="78">
        <v>0.18079930107106329</v>
      </c>
      <c r="N36" s="78">
        <v>0.29277373241018106</v>
      </c>
      <c r="O36" s="78">
        <v>0.30105773431727706</v>
      </c>
      <c r="P36" s="76">
        <f t="shared" si="3"/>
        <v>1</v>
      </c>
    </row>
    <row r="37" spans="2:16" ht="39.950000000000003">
      <c r="B37" s="4" t="s">
        <v>35</v>
      </c>
      <c r="C37" s="5" t="s">
        <v>36</v>
      </c>
      <c r="D37" s="6">
        <f>SUM(D25:F25)</f>
        <v>220.91306396841301</v>
      </c>
      <c r="E37" s="6">
        <f>SUM(G25:I25)</f>
        <v>220.18968137942659</v>
      </c>
      <c r="F37" s="6">
        <f>SUM(J25:L25)</f>
        <v>60.389577839803302</v>
      </c>
      <c r="G37" s="6">
        <f>SUM(M25:O25)</f>
        <v>0</v>
      </c>
      <c r="H37" s="7">
        <f t="shared" si="2"/>
        <v>501.49232318764285</v>
      </c>
      <c r="J37" s="68" t="s">
        <v>35</v>
      </c>
      <c r="K37" s="66"/>
      <c r="L37" s="79" t="s">
        <v>152</v>
      </c>
      <c r="M37" s="79" t="s">
        <v>152</v>
      </c>
      <c r="N37" s="79" t="s">
        <v>152</v>
      </c>
      <c r="O37" s="79" t="s">
        <v>152</v>
      </c>
      <c r="P37" s="7" t="s">
        <v>152</v>
      </c>
    </row>
    <row r="38" spans="2:16" ht="17.25" customHeight="1">
      <c r="B38" s="8" t="s">
        <v>64</v>
      </c>
      <c r="C38" s="8"/>
      <c r="D38" s="9">
        <f>SUM(D33:D37)</f>
        <v>1950.9234194264129</v>
      </c>
      <c r="E38" s="9">
        <f t="shared" ref="E38:H38" si="4">SUM(E33:E37)</f>
        <v>2315.0237759115107</v>
      </c>
      <c r="F38" s="9">
        <f t="shared" si="4"/>
        <v>912.52447921977716</v>
      </c>
      <c r="G38" s="9">
        <f t="shared" si="4"/>
        <v>0</v>
      </c>
      <c r="H38" s="9">
        <f t="shared" si="4"/>
        <v>5178.4716745577007</v>
      </c>
      <c r="J38" s="69" t="s">
        <v>153</v>
      </c>
      <c r="K38" s="71"/>
      <c r="L38" s="14">
        <v>0.20881107017628733</v>
      </c>
      <c r="M38" s="14">
        <v>0.19220317848502064</v>
      </c>
      <c r="N38" s="14">
        <v>0.29494230111363967</v>
      </c>
      <c r="O38" s="14">
        <v>0.3040434502250523</v>
      </c>
      <c r="P38" s="14">
        <f>SUM(L38:O38)</f>
        <v>0.99999999999999989</v>
      </c>
    </row>
    <row r="39" spans="2:16" ht="17.25" customHeight="1">
      <c r="B39" s="1" t="s">
        <v>83</v>
      </c>
      <c r="C39" s="15"/>
      <c r="D39" s="16"/>
      <c r="E39" s="16"/>
      <c r="F39" s="16"/>
      <c r="G39" s="16"/>
      <c r="H39" s="16"/>
      <c r="J39" s="80"/>
      <c r="K39" s="66"/>
      <c r="L39" s="17"/>
      <c r="M39" s="17"/>
      <c r="N39" s="17"/>
      <c r="O39" s="17"/>
      <c r="P39" s="17"/>
    </row>
    <row r="40" spans="2:16" ht="17.25" customHeight="1">
      <c r="D40" s="52"/>
      <c r="E40" s="52"/>
      <c r="F40" s="52"/>
      <c r="G40" s="52"/>
      <c r="I40" s="31"/>
      <c r="O40" s="53"/>
    </row>
    <row r="41" spans="2:16" ht="17.25" customHeight="1">
      <c r="B41" s="46" t="s">
        <v>85</v>
      </c>
      <c r="C41" s="24"/>
      <c r="L41" s="31"/>
      <c r="M41" s="32"/>
      <c r="N41" s="32"/>
      <c r="O41" s="53"/>
    </row>
    <row r="42" spans="2:16" ht="17.25" customHeight="1">
      <c r="M42" s="32"/>
      <c r="N42" s="32"/>
      <c r="O42" s="53"/>
    </row>
    <row r="43" spans="2:16" ht="39.950000000000003" customHeight="1">
      <c r="B43" s="3" t="s">
        <v>50</v>
      </c>
      <c r="C43" s="2" t="s">
        <v>51</v>
      </c>
      <c r="D43" s="12">
        <v>45474</v>
      </c>
      <c r="E43" s="12">
        <v>45108</v>
      </c>
      <c r="F43" s="2" t="s">
        <v>86</v>
      </c>
      <c r="G43" s="2" t="s">
        <v>115</v>
      </c>
      <c r="H43" s="2" t="s">
        <v>116</v>
      </c>
      <c r="I43" s="2" t="s">
        <v>86</v>
      </c>
      <c r="J43" s="38"/>
      <c r="K43" s="38"/>
      <c r="L43" s="38"/>
    </row>
    <row r="44" spans="2:16" ht="20.100000000000001">
      <c r="B44" s="4" t="s">
        <v>6</v>
      </c>
      <c r="C44" s="5" t="s">
        <v>65</v>
      </c>
      <c r="D44" s="6">
        <f>J21</f>
        <v>167.91960496800101</v>
      </c>
      <c r="E44" s="6">
        <f>'Produção de Energia - Jul. 2023'!J12</f>
        <v>204.48962765999997</v>
      </c>
      <c r="F44" s="13">
        <f t="shared" ref="F44:F47" si="5">IFERROR(D44/E44-1,"n.a.")</f>
        <v>-0.17883558745973693</v>
      </c>
      <c r="G44" s="6">
        <f>P21</f>
        <v>876.97961321122716</v>
      </c>
      <c r="H44" s="6">
        <f>'Produção de Energia - Jul. 2023'!P12</f>
        <v>934.96497392499987</v>
      </c>
      <c r="I44" s="13">
        <f t="shared" ref="I44:I47" si="6">IFERROR(G44/H44-1,"n.a.")</f>
        <v>-6.2018751857996435E-2</v>
      </c>
      <c r="J44" s="6"/>
      <c r="K44" s="6"/>
      <c r="L44" s="81"/>
    </row>
    <row r="45" spans="2:16" ht="39.950000000000003">
      <c r="B45" s="4" t="s">
        <v>66</v>
      </c>
      <c r="C45" s="5" t="s">
        <v>67</v>
      </c>
      <c r="D45" s="6">
        <f t="shared" ref="D45:D48" si="7">J22</f>
        <v>558.50072225529186</v>
      </c>
      <c r="E45" s="6">
        <f>'Produção de Energia - Jul. 2023'!J13</f>
        <v>377.24221798499985</v>
      </c>
      <c r="F45" s="13">
        <f t="shared" si="5"/>
        <v>0.48048308388829186</v>
      </c>
      <c r="G45" s="6">
        <f t="shared" ref="G45:G48" si="8">P22</f>
        <v>2493.9574361592449</v>
      </c>
      <c r="H45" s="6">
        <f>'Produção de Energia - Jul. 2023'!P13</f>
        <v>1987.5349873264349</v>
      </c>
      <c r="I45" s="13">
        <f t="shared" si="6"/>
        <v>0.25479926243413331</v>
      </c>
      <c r="J45" s="6"/>
      <c r="K45" s="6"/>
      <c r="L45" s="81"/>
    </row>
    <row r="46" spans="2:16" ht="39.950000000000003">
      <c r="B46" s="4" t="s">
        <v>24</v>
      </c>
      <c r="C46" s="5" t="s">
        <v>69</v>
      </c>
      <c r="D46" s="6">
        <f t="shared" si="7"/>
        <v>19.886599681</v>
      </c>
      <c r="E46" s="6">
        <f>'Produção de Energia - Jul. 2023'!J14</f>
        <v>52.856834625499992</v>
      </c>
      <c r="F46" s="13">
        <f t="shared" si="5"/>
        <v>-0.62376483908088576</v>
      </c>
      <c r="G46" s="6">
        <f t="shared" si="8"/>
        <v>350.62576828750002</v>
      </c>
      <c r="H46" s="6">
        <f>'Produção de Energia - Jul. 2023'!P14</f>
        <v>497.50297657213429</v>
      </c>
      <c r="I46" s="13">
        <f t="shared" si="6"/>
        <v>-0.2952288030448359</v>
      </c>
      <c r="J46" s="6"/>
      <c r="K46" s="6"/>
      <c r="L46" s="81"/>
    </row>
    <row r="47" spans="2:16" ht="39.950000000000003">
      <c r="B47" s="4" t="s">
        <v>32</v>
      </c>
      <c r="C47" s="5" t="s">
        <v>70</v>
      </c>
      <c r="D47" s="6">
        <f t="shared" si="7"/>
        <v>105.82797447568099</v>
      </c>
      <c r="E47" s="6">
        <f>'Produção de Energia - Jul. 2023'!J15</f>
        <v>158.26208419100004</v>
      </c>
      <c r="F47" s="13">
        <f t="shared" si="5"/>
        <v>-0.33131188675639123</v>
      </c>
      <c r="G47" s="6">
        <f t="shared" si="8"/>
        <v>955.41653371208599</v>
      </c>
      <c r="H47" s="6">
        <f>'Produção de Energia - Jul. 2023'!P15</f>
        <v>835.80875573699996</v>
      </c>
      <c r="I47" s="13">
        <f t="shared" si="6"/>
        <v>0.14310424143573153</v>
      </c>
      <c r="J47" s="6"/>
      <c r="K47" s="6"/>
      <c r="L47" s="81"/>
    </row>
    <row r="48" spans="2:16" ht="20.100000000000001">
      <c r="B48" s="4" t="s">
        <v>35</v>
      </c>
      <c r="C48" s="5" t="s">
        <v>36</v>
      </c>
      <c r="D48" s="6">
        <f t="shared" si="7"/>
        <v>60.389577839803302</v>
      </c>
      <c r="E48" s="6">
        <v>0</v>
      </c>
      <c r="F48" s="13" t="str">
        <f>IFERROR(D48/E48-1,"n.a.")</f>
        <v>n.a.</v>
      </c>
      <c r="G48" s="6">
        <f t="shared" si="8"/>
        <v>501.49232318764285</v>
      </c>
      <c r="H48" s="6">
        <v>0</v>
      </c>
      <c r="I48" s="13" t="str">
        <f>IFERROR(G48/H48-1,"n.a.")</f>
        <v>n.a.</v>
      </c>
      <c r="J48" s="6"/>
      <c r="K48" s="6"/>
      <c r="L48" s="81"/>
    </row>
    <row r="49" spans="1:14" ht="17.25" customHeight="1">
      <c r="B49" s="8" t="s">
        <v>64</v>
      </c>
      <c r="C49" s="8"/>
      <c r="D49" s="9">
        <f>SUM(D44:D48)</f>
        <v>912.52447921977716</v>
      </c>
      <c r="E49" s="9">
        <f>SUM(E44:E48)</f>
        <v>792.85076446149992</v>
      </c>
      <c r="F49" s="14">
        <f>IFERROR(D49/E49-1,"n.a.")</f>
        <v>0.15094103470980325</v>
      </c>
      <c r="G49" s="9">
        <f>SUM(G44:G48)</f>
        <v>5178.4716745577007</v>
      </c>
      <c r="H49" s="9">
        <f>SUM(H44:H48)</f>
        <v>4255.8116935605685</v>
      </c>
      <c r="I49" s="14">
        <f>IFERROR(G49/H49-1,"n.a.")</f>
        <v>0.21680000137064348</v>
      </c>
      <c r="J49" s="16"/>
      <c r="K49" s="16"/>
      <c r="L49" s="82"/>
    </row>
    <row r="50" spans="1:14" s="35" customFormat="1" ht="20.100000000000001">
      <c r="A50" s="33"/>
      <c r="B50" s="51" t="s">
        <v>89</v>
      </c>
      <c r="C50" s="34"/>
      <c r="D50" s="34"/>
      <c r="E50" s="34"/>
      <c r="F50" s="34"/>
      <c r="G50" s="34"/>
      <c r="H50" s="34"/>
      <c r="I50" s="34"/>
    </row>
    <row r="51" spans="1:14" ht="17.25" customHeight="1">
      <c r="B51" s="15"/>
      <c r="C51" s="15"/>
      <c r="D51" s="16"/>
      <c r="E51" s="16"/>
      <c r="F51" s="16"/>
      <c r="G51" s="16"/>
      <c r="H51" s="16"/>
    </row>
    <row r="52" spans="1:14" ht="17.25" customHeight="1">
      <c r="B52" s="46" t="s">
        <v>90</v>
      </c>
      <c r="C52" s="24"/>
      <c r="L52" s="31"/>
      <c r="M52" s="32"/>
      <c r="N52" s="32"/>
    </row>
    <row r="53" spans="1:14" ht="17.25" customHeight="1">
      <c r="F53" s="55"/>
      <c r="M53" s="32"/>
      <c r="N53" s="32"/>
    </row>
    <row r="54" spans="1:14" ht="39.950000000000003" customHeight="1">
      <c r="B54" s="3" t="s">
        <v>50</v>
      </c>
      <c r="C54" s="2" t="s">
        <v>51</v>
      </c>
      <c r="D54" s="12">
        <f>D43</f>
        <v>45474</v>
      </c>
      <c r="E54" s="12">
        <f t="shared" ref="E54:I54" si="9">E43</f>
        <v>45108</v>
      </c>
      <c r="F54" s="12" t="str">
        <f t="shared" si="9"/>
        <v>Var.</v>
      </c>
      <c r="G54" s="12" t="str">
        <f t="shared" si="9"/>
        <v>2024
YTD</v>
      </c>
      <c r="H54" s="12" t="str">
        <f t="shared" si="9"/>
        <v>2023
YTD</v>
      </c>
      <c r="I54" s="12" t="str">
        <f t="shared" si="9"/>
        <v>Var.</v>
      </c>
      <c r="J54" s="83"/>
      <c r="K54" s="83"/>
      <c r="L54" s="83"/>
    </row>
    <row r="55" spans="1:14" ht="20.100000000000001">
      <c r="B55" s="4" t="s">
        <v>6</v>
      </c>
      <c r="C55" s="5" t="s">
        <v>65</v>
      </c>
      <c r="D55" s="6">
        <v>167.91960496800101</v>
      </c>
      <c r="E55" s="6">
        <v>204.48962765999997</v>
      </c>
      <c r="F55" s="13">
        <f>IFERROR(D55/E55-1,"n.a.")</f>
        <v>-0.17883558745973693</v>
      </c>
      <c r="G55" s="6">
        <v>876.96849020500099</v>
      </c>
      <c r="H55" s="6">
        <v>934.96497392499987</v>
      </c>
      <c r="I55" s="13">
        <f t="shared" ref="I55:I59" si="10">IFERROR(G55/H55-1,"n.a.")</f>
        <v>-6.2030648567003133E-2</v>
      </c>
      <c r="J55" s="6"/>
      <c r="K55" s="6"/>
      <c r="L55" s="81"/>
    </row>
    <row r="56" spans="1:14" ht="39.950000000000003">
      <c r="B56" s="4" t="s">
        <v>15</v>
      </c>
      <c r="C56" s="5" t="s">
        <v>126</v>
      </c>
      <c r="D56" s="6">
        <v>408.41393485171483</v>
      </c>
      <c r="E56" s="6">
        <v>420.77258862699989</v>
      </c>
      <c r="F56" s="13">
        <f t="shared" ref="F56:F59" si="11">IFERROR(D56/E56-1,"n.a.")</f>
        <v>-2.9371337652036478E-2</v>
      </c>
      <c r="G56" s="6">
        <v>1845.1614733451772</v>
      </c>
      <c r="H56" s="6">
        <v>2069.117691853</v>
      </c>
      <c r="I56" s="13">
        <f t="shared" si="10"/>
        <v>-0.10823754462572821</v>
      </c>
      <c r="J56" s="6"/>
      <c r="K56" s="6"/>
      <c r="L56" s="81"/>
    </row>
    <row r="57" spans="1:14" ht="39.950000000000003">
      <c r="B57" s="4" t="s">
        <v>24</v>
      </c>
      <c r="C57" s="5" t="s">
        <v>92</v>
      </c>
      <c r="D57" s="6">
        <v>19.886599681</v>
      </c>
      <c r="E57" s="6">
        <v>24.861653669999992</v>
      </c>
      <c r="F57" s="13">
        <f t="shared" si="11"/>
        <v>-0.20010953635812567</v>
      </c>
      <c r="G57" s="6">
        <v>350.42310096849997</v>
      </c>
      <c r="H57" s="6">
        <v>382.90359491413426</v>
      </c>
      <c r="I57" s="13">
        <f t="shared" si="10"/>
        <v>-8.4826819014112487E-2</v>
      </c>
      <c r="J57" s="6"/>
      <c r="K57" s="6"/>
      <c r="L57" s="81"/>
    </row>
    <row r="58" spans="1:14" ht="39.950000000000003">
      <c r="B58" s="4" t="s">
        <v>32</v>
      </c>
      <c r="C58" s="5" t="s">
        <v>70</v>
      </c>
      <c r="D58" s="6">
        <v>105.82797447568099</v>
      </c>
      <c r="E58" s="6">
        <v>158.26208419100004</v>
      </c>
      <c r="F58" s="13">
        <f t="shared" si="11"/>
        <v>-0.33131188675639123</v>
      </c>
      <c r="G58" s="6">
        <v>955.39414432268086</v>
      </c>
      <c r="H58" s="6">
        <v>835.80875573699996</v>
      </c>
      <c r="I58" s="13">
        <f t="shared" si="10"/>
        <v>0.14307745374147562</v>
      </c>
      <c r="J58" s="6"/>
      <c r="K58" s="6"/>
      <c r="L58" s="81"/>
    </row>
    <row r="59" spans="1:14" ht="17.25" customHeight="1">
      <c r="B59" s="8" t="s">
        <v>64</v>
      </c>
      <c r="C59" s="8"/>
      <c r="D59" s="9">
        <f>SUM(D55:D58)</f>
        <v>702.04811397639685</v>
      </c>
      <c r="E59" s="9">
        <f>SUM(E55:E58)</f>
        <v>808.38595414799988</v>
      </c>
      <c r="F59" s="14">
        <f t="shared" si="11"/>
        <v>-0.13154340402126119</v>
      </c>
      <c r="G59" s="9">
        <f>SUM(G55:G58)</f>
        <v>4027.947208841359</v>
      </c>
      <c r="H59" s="9">
        <f>SUM(H55:H58)</f>
        <v>4222.7950164291342</v>
      </c>
      <c r="I59" s="60">
        <f t="shared" si="10"/>
        <v>-4.6141905261729121E-2</v>
      </c>
      <c r="J59" s="16"/>
      <c r="K59" s="16"/>
      <c r="L59" s="82"/>
    </row>
    <row r="60" spans="1:14" ht="17.25" customHeight="1">
      <c r="B60" s="50" t="s">
        <v>93</v>
      </c>
      <c r="C60" s="15"/>
      <c r="D60" s="16"/>
      <c r="E60" s="16"/>
      <c r="F60" s="17"/>
      <c r="G60" s="16"/>
      <c r="H60" s="16"/>
      <c r="I60" s="17"/>
    </row>
    <row r="61" spans="1:14" ht="17.25" customHeight="1">
      <c r="B61" s="15"/>
      <c r="C61" s="15"/>
      <c r="D61" s="16"/>
      <c r="E61" s="16"/>
      <c r="F61" s="16"/>
      <c r="G61" s="16"/>
      <c r="H61" s="16"/>
    </row>
    <row r="62" spans="1:14" ht="17.25" customHeight="1">
      <c r="B62" s="46" t="s">
        <v>165</v>
      </c>
      <c r="C62" s="15"/>
      <c r="D62" s="16"/>
      <c r="E62" s="16"/>
      <c r="F62" s="16"/>
      <c r="G62" s="16"/>
      <c r="H62" s="36"/>
    </row>
    <row r="63" spans="1:14" ht="17.25" customHeight="1">
      <c r="E63" s="23"/>
    </row>
    <row r="64" spans="1:14" ht="60">
      <c r="B64" s="3" t="s">
        <v>50</v>
      </c>
      <c r="C64" s="2" t="s">
        <v>51</v>
      </c>
      <c r="D64" s="2" t="s">
        <v>95</v>
      </c>
      <c r="E64" s="2" t="s">
        <v>96</v>
      </c>
      <c r="F64" s="2" t="s">
        <v>97</v>
      </c>
      <c r="G64" s="2" t="s">
        <v>98</v>
      </c>
      <c r="H64" s="2" t="s">
        <v>99</v>
      </c>
      <c r="I64" s="2" t="s">
        <v>100</v>
      </c>
    </row>
    <row r="65" spans="2:10" ht="20.100000000000001">
      <c r="B65" s="18" t="s">
        <v>6</v>
      </c>
      <c r="C65" s="5" t="s">
        <v>65</v>
      </c>
      <c r="D65" s="6">
        <v>6.1329122395177453</v>
      </c>
      <c r="E65" s="6">
        <v>6.9600187310102948</v>
      </c>
      <c r="F65" s="6">
        <v>10.443096008656132</v>
      </c>
      <c r="G65" s="6">
        <v>1.2408349231055291</v>
      </c>
      <c r="H65" s="6">
        <v>2.5549527542416035</v>
      </c>
      <c r="I65" s="6">
        <v>2.5549527542416017</v>
      </c>
    </row>
    <row r="66" spans="2:10" ht="39.950000000000003">
      <c r="B66" s="4" t="s">
        <v>101</v>
      </c>
      <c r="C66" s="5" t="s">
        <v>67</v>
      </c>
      <c r="D66" s="6">
        <v>17.752301809326973</v>
      </c>
      <c r="E66" s="6">
        <v>17.890191186255784</v>
      </c>
      <c r="F66" s="6">
        <v>22.19759235999593</v>
      </c>
      <c r="G66" s="6">
        <v>13.530641166185019</v>
      </c>
      <c r="H66" s="6">
        <v>2.374917957690347</v>
      </c>
      <c r="I66" s="6">
        <v>2.738882806123351</v>
      </c>
      <c r="J66" s="26"/>
    </row>
    <row r="67" spans="2:10" ht="20.100000000000001">
      <c r="B67" s="4" t="s">
        <v>102</v>
      </c>
      <c r="C67" s="5" t="s">
        <v>25</v>
      </c>
      <c r="D67" s="6">
        <v>8.4449425482187104E-2</v>
      </c>
      <c r="E67" s="6">
        <v>1.1995683641543839</v>
      </c>
      <c r="F67" s="6">
        <v>0.31581086817119142</v>
      </c>
      <c r="G67" s="6">
        <v>6.1462561426050737E-3</v>
      </c>
      <c r="H67" s="6">
        <v>6.9665844354284162E-2</v>
      </c>
      <c r="I67" s="6">
        <v>6.9665844354284204E-2</v>
      </c>
    </row>
    <row r="68" spans="2:10" ht="39.950000000000003">
      <c r="B68" s="4" t="s">
        <v>32</v>
      </c>
      <c r="C68" s="5" t="s">
        <v>70</v>
      </c>
      <c r="D68" s="6">
        <v>3.8622210500737282</v>
      </c>
      <c r="E68" s="6">
        <v>5.426249035933</v>
      </c>
      <c r="F68" s="6">
        <v>8.3028706504789955</v>
      </c>
      <c r="G68" s="6">
        <v>0.53013063958840634</v>
      </c>
      <c r="H68" s="6">
        <v>2.2798888014768761</v>
      </c>
      <c r="I68" s="6">
        <v>2.2798888014768761</v>
      </c>
    </row>
    <row r="69" spans="2:10" ht="20.100000000000001">
      <c r="B69" s="4" t="s">
        <v>35</v>
      </c>
      <c r="C69" s="5" t="s">
        <v>36</v>
      </c>
      <c r="D69" s="6">
        <v>2.0796784881720431</v>
      </c>
      <c r="E69" s="6">
        <v>2.2288784245601168</v>
      </c>
      <c r="F69" s="6">
        <v>4.6509732333333336</v>
      </c>
      <c r="G69" s="6">
        <v>0.40819144999999996</v>
      </c>
      <c r="H69" s="6">
        <v>1.0686169376085151</v>
      </c>
      <c r="I69" s="6">
        <v>1.0686169376085151</v>
      </c>
    </row>
    <row r="70" spans="2:10" ht="17.25" customHeight="1">
      <c r="B70" s="19"/>
      <c r="C70" s="8"/>
      <c r="D70" s="10"/>
      <c r="E70" s="10"/>
      <c r="F70" s="10"/>
      <c r="G70" s="10"/>
      <c r="H70" s="10"/>
      <c r="I70" s="10"/>
    </row>
    <row r="71" spans="2:10" ht="17.25" customHeight="1">
      <c r="B71" s="1" t="s">
        <v>103</v>
      </c>
      <c r="C71" s="20"/>
      <c r="D71" s="20"/>
      <c r="E71" s="20"/>
      <c r="F71" s="20"/>
      <c r="G71" s="20"/>
      <c r="H71" s="20"/>
      <c r="I71" s="20"/>
    </row>
    <row r="73" spans="2:10" ht="17.25" customHeight="1">
      <c r="B73" s="24"/>
      <c r="C73" s="24"/>
      <c r="E73" s="26"/>
      <c r="G73" s="37"/>
    </row>
    <row r="74" spans="2:10" ht="17.25" customHeight="1">
      <c r="E74" s="23"/>
    </row>
    <row r="75" spans="2:10" ht="48.95" customHeight="1">
      <c r="B75" s="15"/>
      <c r="C75" s="38"/>
      <c r="D75" s="38"/>
      <c r="E75" s="38"/>
      <c r="F75" s="38"/>
      <c r="G75" s="38"/>
      <c r="H75" s="38"/>
      <c r="I75" s="38"/>
    </row>
    <row r="76" spans="2:10" ht="26.25" customHeight="1">
      <c r="B76" s="39"/>
      <c r="C76" s="40"/>
      <c r="D76" s="41"/>
      <c r="E76" s="41"/>
      <c r="F76" s="41"/>
      <c r="G76" s="41"/>
      <c r="H76" s="41"/>
      <c r="I76" s="41"/>
    </row>
    <row r="77" spans="2:10" ht="33" customHeight="1">
      <c r="B77" s="42"/>
      <c r="C77" s="40"/>
      <c r="D77" s="43"/>
      <c r="E77" s="43"/>
      <c r="F77" s="43"/>
      <c r="G77" s="43"/>
      <c r="H77" s="43"/>
      <c r="I77" s="43"/>
    </row>
    <row r="78" spans="2:10" ht="26.25" customHeight="1">
      <c r="B78" s="42"/>
      <c r="C78" s="40"/>
      <c r="D78" s="43"/>
      <c r="E78" s="43"/>
      <c r="F78" s="43"/>
      <c r="G78" s="43"/>
      <c r="H78" s="43"/>
      <c r="I78" s="43"/>
    </row>
    <row r="79" spans="2:10" ht="33" customHeight="1">
      <c r="B79" s="42"/>
      <c r="C79" s="40"/>
      <c r="D79" s="43"/>
      <c r="E79" s="43"/>
      <c r="F79" s="43"/>
      <c r="G79" s="43"/>
      <c r="H79" s="43"/>
      <c r="I79" s="43"/>
    </row>
    <row r="80" spans="2:10" ht="17.25" customHeight="1">
      <c r="B80" s="44"/>
      <c r="C80" s="15"/>
      <c r="D80" s="45"/>
      <c r="E80" s="45"/>
      <c r="F80" s="45"/>
      <c r="G80" s="45"/>
      <c r="H80" s="45"/>
      <c r="I80" s="45"/>
    </row>
    <row r="81" spans="2:9" ht="17.25" customHeight="1">
      <c r="B81" s="140"/>
      <c r="C81" s="140"/>
      <c r="D81" s="140"/>
      <c r="E81" s="140"/>
      <c r="F81" s="140"/>
      <c r="G81" s="140"/>
      <c r="H81" s="140"/>
      <c r="I81" s="140"/>
    </row>
    <row r="83" spans="2:9" ht="17.25" customHeight="1">
      <c r="B83" s="24"/>
      <c r="C83" s="24"/>
      <c r="E83" s="26"/>
      <c r="G83" s="37"/>
    </row>
    <row r="84" spans="2:9" ht="17.25" customHeight="1">
      <c r="E84" s="23"/>
    </row>
    <row r="85" spans="2:9" ht="48.95" customHeight="1">
      <c r="B85" s="15"/>
      <c r="C85" s="38"/>
      <c r="D85" s="38"/>
      <c r="E85" s="38"/>
      <c r="F85" s="38"/>
      <c r="G85" s="38"/>
      <c r="H85" s="38"/>
      <c r="I85" s="38"/>
    </row>
    <row r="86" spans="2:9" ht="26.1" customHeight="1">
      <c r="B86" s="39"/>
      <c r="C86" s="40"/>
      <c r="D86" s="41"/>
      <c r="E86" s="41"/>
      <c r="F86" s="41"/>
      <c r="G86" s="41"/>
      <c r="H86" s="41"/>
      <c r="I86" s="41"/>
    </row>
    <row r="87" spans="2:9" ht="33" customHeight="1">
      <c r="B87" s="42"/>
      <c r="C87" s="40"/>
      <c r="D87" s="43"/>
      <c r="E87" s="43"/>
      <c r="F87" s="43"/>
      <c r="G87" s="43"/>
      <c r="H87" s="43"/>
      <c r="I87" s="43"/>
    </row>
    <row r="88" spans="2:9" ht="26.25" customHeight="1">
      <c r="B88" s="42"/>
      <c r="C88" s="40"/>
      <c r="D88" s="43"/>
      <c r="E88" s="43"/>
      <c r="F88" s="43"/>
      <c r="G88" s="43"/>
      <c r="H88" s="43"/>
      <c r="I88" s="43"/>
    </row>
    <row r="89" spans="2:9" ht="33" customHeight="1">
      <c r="B89" s="42"/>
      <c r="C89" s="40"/>
      <c r="D89" s="43"/>
      <c r="E89" s="43"/>
      <c r="F89" s="43"/>
      <c r="G89" s="43"/>
      <c r="H89" s="43"/>
      <c r="I89" s="43"/>
    </row>
    <row r="90" spans="2:9" ht="17.25" customHeight="1">
      <c r="B90" s="44"/>
      <c r="C90" s="15"/>
      <c r="D90" s="45"/>
      <c r="E90" s="45"/>
      <c r="F90" s="45"/>
      <c r="G90" s="45"/>
      <c r="H90" s="45"/>
      <c r="I90" s="45"/>
    </row>
    <row r="91" spans="2:9" ht="17.25" customHeight="1">
      <c r="B91" s="140"/>
      <c r="C91" s="140"/>
      <c r="D91" s="140"/>
      <c r="E91" s="140"/>
      <c r="F91" s="140"/>
      <c r="G91" s="140"/>
      <c r="H91" s="140"/>
      <c r="I91" s="140"/>
    </row>
  </sheetData>
  <mergeCells count="2">
    <mergeCell ref="B81:I81"/>
    <mergeCell ref="B91:I9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33:H38" formulaRange="1"/>
    <ignoredError sqref="F49 F5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46d943-6735-4f65-a92c-e33387c6efba" xsi:nil="true"/>
    <lcf76f155ced4ddcb4097134ff3c332f xmlns="01b2a052-d4e2-49c7-b291-f21febf6613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B370FF39926438992CA2E56ECF9A5" ma:contentTypeVersion="18" ma:contentTypeDescription="Criar um novo documento." ma:contentTypeScope="" ma:versionID="4d351e5d1d9f591f4633b191eece0c58">
  <xsd:schema xmlns:xsd="http://www.w3.org/2001/XMLSchema" xmlns:xs="http://www.w3.org/2001/XMLSchema" xmlns:p="http://schemas.microsoft.com/office/2006/metadata/properties" xmlns:ns2="01b2a052-d4e2-49c7-b291-f21febf6613e" xmlns:ns3="7446d943-6735-4f65-a92c-e33387c6efba" targetNamespace="http://schemas.microsoft.com/office/2006/metadata/properties" ma:root="true" ma:fieldsID="a4651917388fe06b7e42c6964081cb5b" ns2:_="" ns3:_="">
    <xsd:import namespace="01b2a052-d4e2-49c7-b291-f21febf6613e"/>
    <xsd:import namespace="7446d943-6735-4f65-a92c-e33387c6ef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2a052-d4e2-49c7-b291-f21febf66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4ec1fcb-ea75-447b-aa87-3d28193a5e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6d943-6735-4f65-a92c-e33387c6efb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7fd8bbe-03c9-48bf-a0c1-ffbe727c0244}" ma:internalName="TaxCatchAll" ma:showField="CatchAllData" ma:web="7446d943-6735-4f65-a92c-e33387c6ef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AF2E36-DDF7-4559-BD86-3B7E24A8A810}"/>
</file>

<file path=customXml/itemProps2.xml><?xml version="1.0" encoding="utf-8"?>
<ds:datastoreItem xmlns:ds="http://schemas.openxmlformats.org/officeDocument/2006/customXml" ds:itemID="{96FF5E69-3A1F-4C89-8796-C133196FF09C}"/>
</file>

<file path=customXml/itemProps3.xml><?xml version="1.0" encoding="utf-8"?>
<ds:datastoreItem xmlns:ds="http://schemas.openxmlformats.org/officeDocument/2006/customXml" ds:itemID="{922A3E6E-3E3F-4BE6-ABA3-282861B8BB5D}"/>
</file>

<file path=docMetadata/LabelInfo.xml><?xml version="1.0" encoding="utf-8"?>
<clbl:labelList xmlns:clbl="http://schemas.microsoft.com/office/2020/mipLabelMetadata">
  <clbl:label id="{a3614dde-b7c1-4592-af50-09d00711c2f5}" enabled="1" method="Privileged" siteId="{898e4078-23d6-433c-94aa-51bf928dca9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Ferman</dc:creator>
  <cp:keywords/>
  <dc:description/>
  <cp:lastModifiedBy>Raul Garbellotto Cavendish</cp:lastModifiedBy>
  <cp:revision/>
  <dcterms:created xsi:type="dcterms:W3CDTF">2021-03-02T23:05:57Z</dcterms:created>
  <dcterms:modified xsi:type="dcterms:W3CDTF">2025-01-13T13:27:02Z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0x0101005E0B370FF39926438992CA2E56ECF9A5</vt:lpwstr>
  </property>
  <property fmtid="{D5CDD505-2E9C-101B-9397-08002B2CF9AE}" pid="5" name="MediaServiceImageTags">
    <vt:lpwstr/>
  </property>
</Properties>
</file>