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N:\RI\Bradsaúde\Demonstrações Financeiras\"/>
    </mc:Choice>
  </mc:AlternateContent>
  <xr:revisionPtr revIDLastSave="0" documentId="13_ncr:1_{DE85E8C6-965C-4CCD-8399-FE36DF51DE5E}" xr6:coauthVersionLast="47" xr6:coauthVersionMax="47" xr10:uidLastSave="{00000000-0000-0000-0000-000000000000}"/>
  <bookViews>
    <workbookView xWindow="-110" yWindow="-110" windowWidth="19420" windowHeight="10300" xr2:uid="{6BD3A01F-5529-418D-9A21-641FF55FEABA}"/>
  </bookViews>
  <sheets>
    <sheet name="Menu" sheetId="34" r:id="rId1"/>
    <sheet name="DRE Bradsaúde" sheetId="40" r:id="rId2"/>
    <sheet name="DRE Bradesco Gestão de Saúde" sheetId="4" r:id="rId3"/>
    <sheet name="DRE Bradesco Saúde" sheetId="1" r:id="rId4"/>
    <sheet name="DRE Brades. Operadora de Planos" sheetId="3" r:id="rId5"/>
    <sheet name="DRE Mediservice" sheetId="2" r:id="rId6"/>
    <sheet name="DRE Bradesco Diagnóstico" sheetId="36" r:id="rId7"/>
    <sheet name="DRE Atlântica Hosp." sheetId="15" r:id="rId8"/>
    <sheet name="Balanço Brades. Gestão de Saúde" sheetId="12" r:id="rId9"/>
    <sheet name="Balanço Bradesco Saúde" sheetId="9" r:id="rId10"/>
    <sheet name="Balanço Brades. Operadora de Pl" sheetId="11" r:id="rId11"/>
    <sheet name="Balanço Mediservice" sheetId="10" r:id="rId12"/>
    <sheet name="Balanço Bradesco Diagnóstico" sheetId="38" r:id="rId13"/>
    <sheet name="Balanço Atlântica Hosp." sheetId="17" r:id="rId14"/>
    <sheet name="DFC Bradesco Gestão de Saúde" sheetId="8" r:id="rId15"/>
    <sheet name="DFC Bradesco Saúde" sheetId="5" r:id="rId16"/>
    <sheet name="DFC Brades. Operadora de Planos" sheetId="7" r:id="rId17"/>
    <sheet name="DFC Mediservice" sheetId="6" r:id="rId18"/>
    <sheet name="DFC Bradesco Diagnóstico" sheetId="37" r:id="rId19"/>
    <sheet name="DFC Atlântica Hosp." sheetId="16" r:id="rId20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710_Atual_Prov_mat">#REF!</definedName>
    <definedName name="_710_Prov_mat">#REF!</definedName>
    <definedName name="_711_Atual_Prov_mat">#REF!</definedName>
    <definedName name="_711_Prov_mat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adm">#REF!</definedName>
    <definedName name="AREA">#REF!</definedName>
    <definedName name="_xlnm.Print_Area" localSheetId="1">'DRE Bradsaúde'!$B$20:$D$43</definedName>
    <definedName name="arq_ctab">#REF!</definedName>
    <definedName name="ATIVO">#REF!</definedName>
    <definedName name="AUTO">#REF!</definedName>
    <definedName name="AUTORE">#REF!</definedName>
    <definedName name="aux">#REF!</definedName>
    <definedName name="AuxConvexidade">#REF!</definedName>
    <definedName name="AuxDurationAT">#REF!</definedName>
    <definedName name="AuxDurationPA">#REF!</definedName>
    <definedName name="base">#REF!</definedName>
    <definedName name="base04">#REF!</definedName>
    <definedName name="base06">#REF!</definedName>
    <definedName name="base13">#REF!</definedName>
    <definedName name="base18">#REF!</definedName>
    <definedName name="base23">#REF!</definedName>
    <definedName name="base24">#REF!</definedName>
    <definedName name="base25">#REF!</definedName>
    <definedName name="base26">#REF!</definedName>
    <definedName name="bd_acum">#REF!</definedName>
    <definedName name="bd_da">#REF!</definedName>
    <definedName name="bd_incorporacoes">#REF!</definedName>
    <definedName name="bd_mes">#REF!</definedName>
    <definedName name="bd_pa">#REF!</definedName>
    <definedName name="busca">#REF!</definedName>
    <definedName name="capitalll" hidden="1">#REF!</definedName>
    <definedName name="carlos" hidden="1">#REF!</definedName>
    <definedName name="casda" hidden="1">#REF!</definedName>
    <definedName name="çdlkflçdk">#REF!,#REF!,#REF!,#REF!,#REF!,#REF!</definedName>
    <definedName name="CEF">#REF!</definedName>
    <definedName name="chave">#REF!</definedName>
    <definedName name="chave_ramo">#REF!</definedName>
    <definedName name="ciber">#REF!,#REF!,#REF!,#REF!,#REF!,#REF!</definedName>
    <definedName name="COMBINE">#REF!</definedName>
    <definedName name="cond1">#REF!</definedName>
    <definedName name="Consolidar">#REF!</definedName>
    <definedName name="CORP">#REF!</definedName>
    <definedName name="cyber">#REF!,#REF!,#REF!,#REF!,#REF!,#REF!</definedName>
    <definedName name="Data_Base">#REF!</definedName>
    <definedName name="datamov">#REF!</definedName>
    <definedName name="diretorio">#REF!</definedName>
    <definedName name="DISCRIMINAÇÃO">#REF!</definedName>
    <definedName name="DPVAT">#REF!</definedName>
    <definedName name="DR">#REF!</definedName>
    <definedName name="empresas">#REF!</definedName>
    <definedName name="EV__EVCOM_OPTIONS__" hidden="1">8</definedName>
    <definedName name="EV__EXPOPTIONS__" hidden="1">0</definedName>
    <definedName name="EV__LASTREFTIME__" hidden="1">"24/07/2012 12:39:23"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familia">#REF!</definedName>
    <definedName name="FatorRisco">#REF!</definedName>
    <definedName name="fim">#REF!</definedName>
    <definedName name="fkjgdfkjgfkdjgkfd">#REF!,#REF!,#REF!,#REF!,#REF!,#REF!</definedName>
    <definedName name="_xlnm.Recorder">#REF!</definedName>
    <definedName name="IND">#REF!</definedName>
    <definedName name="indices">#REF!</definedName>
    <definedName name="inicio">#REF!</definedName>
    <definedName name="Juros_Fracionamento">#REF!</definedName>
    <definedName name="Juros_Reais_Invest">#REF!</definedName>
    <definedName name="kkk" hidden="1">#REF!</definedName>
    <definedName name="lim_mov_rec_desp">#REF!</definedName>
    <definedName name="limites">#REF!</definedName>
    <definedName name="linha_suc">#REF!</definedName>
    <definedName name="MEWarning" hidden="1">1</definedName>
    <definedName name="mov">#REF!</definedName>
    <definedName name="Neon">#REF!,#REF!,#REF!,#REF!,#REF!,#REF!</definedName>
    <definedName name="PASSIVO">#REF!</definedName>
    <definedName name="plan">#REF!</definedName>
    <definedName name="PRUD">#REF!</definedName>
    <definedName name="ramos">#REF!</definedName>
    <definedName name="razão">#REF!</definedName>
    <definedName name="RE">#REF!</definedName>
    <definedName name="Relatorio">#REF!</definedName>
    <definedName name="saldo">#REF!</definedName>
    <definedName name="SAUDE">#REF!</definedName>
    <definedName name="sucursal">#REF!</definedName>
    <definedName name="Titulos_Cupom">#REF!</definedName>
    <definedName name="Titulos_Nome">#REF!</definedName>
    <definedName name="Titulos_Nome_Portfolio">#REF!</definedName>
    <definedName name="Titulos_Preco">#REF!</definedName>
    <definedName name="Titulos_Quant">#REF!</definedName>
    <definedName name="Titulos_Volume">#REF!</definedName>
    <definedName name="TODAS">#REF!</definedName>
    <definedName name="v" hidden="1">#REF!</definedName>
    <definedName name="vértices1">#REF!</definedName>
    <definedName name="vértices2">#REF!</definedName>
    <definedName name="VIDA">#REF!</definedName>
    <definedName name="VP_Ativ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9" l="1"/>
  <c r="D10" i="40"/>
  <c r="D5" i="40"/>
  <c r="D4" i="40" s="1"/>
  <c r="D25" i="40"/>
  <c r="D29" i="40" s="1"/>
  <c r="D34" i="40" l="1"/>
  <c r="D37" i="40" l="1"/>
  <c r="F20" i="37" l="1"/>
  <c r="F28" i="37"/>
  <c r="F24" i="37"/>
  <c r="F11" i="37"/>
  <c r="F6" i="37"/>
  <c r="F14" i="37" s="1"/>
  <c r="F25" i="38"/>
  <c r="F31" i="38" s="1"/>
  <c r="F22" i="38"/>
  <c r="F21" i="38"/>
  <c r="F15" i="38"/>
  <c r="F7" i="38"/>
  <c r="F13" i="38"/>
  <c r="F11" i="38" s="1"/>
  <c r="F4" i="38"/>
  <c r="F16" i="36"/>
  <c r="F15" i="36"/>
  <c r="F12" i="36"/>
  <c r="E8" i="36"/>
  <c r="F8" i="36"/>
  <c r="F3" i="36"/>
  <c r="F7" i="36" s="1"/>
  <c r="G22" i="16"/>
  <c r="G11" i="16"/>
  <c r="G6" i="16"/>
  <c r="G25" i="16"/>
  <c r="G21" i="16"/>
  <c r="G18" i="16"/>
  <c r="G7" i="17"/>
  <c r="G29" i="17"/>
  <c r="G27" i="17"/>
  <c r="G26" i="17" s="1"/>
  <c r="G21" i="17"/>
  <c r="G20" i="17" s="1"/>
  <c r="G14" i="17"/>
  <c r="G12" i="17"/>
  <c r="G11" i="17" s="1"/>
  <c r="G10" i="17" s="1"/>
  <c r="G4" i="17"/>
  <c r="G12" i="15"/>
  <c r="G8" i="15"/>
  <c r="F8" i="15"/>
  <c r="G7" i="15"/>
  <c r="G3" i="15"/>
  <c r="C38" i="5"/>
  <c r="C41" i="5"/>
  <c r="E18" i="5"/>
  <c r="K18" i="5"/>
  <c r="M41" i="5"/>
  <c r="E13" i="8"/>
  <c r="E51" i="8"/>
  <c r="E47" i="8"/>
  <c r="E40" i="8"/>
  <c r="E25" i="8"/>
  <c r="G51" i="8"/>
  <c r="G47" i="8"/>
  <c r="G40" i="8"/>
  <c r="G25" i="8"/>
  <c r="G13" i="8"/>
  <c r="M38" i="5"/>
  <c r="M34" i="5"/>
  <c r="M28" i="5"/>
  <c r="M18" i="5"/>
  <c r="K41" i="5"/>
  <c r="K38" i="5"/>
  <c r="K34" i="5"/>
  <c r="K28" i="5"/>
  <c r="I41" i="5"/>
  <c r="I38" i="5"/>
  <c r="I34" i="5"/>
  <c r="I28" i="5"/>
  <c r="I18" i="5"/>
  <c r="G41" i="5"/>
  <c r="G38" i="5"/>
  <c r="G34" i="5"/>
  <c r="G28" i="5"/>
  <c r="G18" i="5"/>
  <c r="G35" i="5" s="1"/>
  <c r="E41" i="5"/>
  <c r="E38" i="5"/>
  <c r="E34" i="5"/>
  <c r="E28" i="5"/>
  <c r="C34" i="5"/>
  <c r="C28" i="5"/>
  <c r="C18" i="5"/>
  <c r="G50" i="12"/>
  <c r="G57" i="12"/>
  <c r="G65" i="12"/>
  <c r="G16" i="12"/>
  <c r="E58" i="12"/>
  <c r="E57" i="12" s="1"/>
  <c r="E54" i="12"/>
  <c r="E51" i="12"/>
  <c r="E45" i="12"/>
  <c r="E44" i="12" s="1"/>
  <c r="E38" i="12"/>
  <c r="E33" i="12"/>
  <c r="E29" i="12"/>
  <c r="E22" i="12"/>
  <c r="E20" i="12" s="1"/>
  <c r="E16" i="12"/>
  <c r="E12" i="12"/>
  <c r="E8" i="12"/>
  <c r="E5" i="12"/>
  <c r="G58" i="12"/>
  <c r="G54" i="12"/>
  <c r="G51" i="12"/>
  <c r="G45" i="12"/>
  <c r="G44" i="12" s="1"/>
  <c r="G38" i="12"/>
  <c r="G33" i="12"/>
  <c r="G29" i="12"/>
  <c r="G22" i="12"/>
  <c r="G20" i="12" s="1"/>
  <c r="G12" i="12"/>
  <c r="G4" i="12" s="1"/>
  <c r="G8" i="12"/>
  <c r="G5" i="12"/>
  <c r="C68" i="9"/>
  <c r="C66" i="9" s="1"/>
  <c r="C65" i="9" s="1"/>
  <c r="C61" i="9"/>
  <c r="C58" i="9"/>
  <c r="C46" i="9"/>
  <c r="C37" i="9"/>
  <c r="C35" i="9"/>
  <c r="C30" i="9"/>
  <c r="C21" i="9"/>
  <c r="C20" i="9" s="1"/>
  <c r="C10" i="9"/>
  <c r="C7" i="9"/>
  <c r="E68" i="9"/>
  <c r="E66" i="9" s="1"/>
  <c r="E65" i="9" s="1"/>
  <c r="E61" i="9"/>
  <c r="E58" i="9"/>
  <c r="E49" i="9"/>
  <c r="E37" i="9"/>
  <c r="E35" i="9"/>
  <c r="E30" i="9"/>
  <c r="E21" i="9"/>
  <c r="E20" i="9" s="1"/>
  <c r="E10" i="9"/>
  <c r="E7" i="9"/>
  <c r="G68" i="9"/>
  <c r="G66" i="9" s="1"/>
  <c r="G65" i="9" s="1"/>
  <c r="G61" i="9"/>
  <c r="G58" i="9"/>
  <c r="G49" i="9"/>
  <c r="G37" i="9"/>
  <c r="G35" i="9"/>
  <c r="G34" i="9" s="1"/>
  <c r="G30" i="9"/>
  <c r="G21" i="9"/>
  <c r="G20" i="9" s="1"/>
  <c r="G10" i="9"/>
  <c r="G7" i="9"/>
  <c r="I21" i="9"/>
  <c r="I20" i="9" s="1"/>
  <c r="I68" i="9"/>
  <c r="I66" i="9" s="1"/>
  <c r="I65" i="9" s="1"/>
  <c r="I61" i="9"/>
  <c r="I58" i="9"/>
  <c r="I49" i="9"/>
  <c r="I37" i="9"/>
  <c r="I34" i="9" s="1"/>
  <c r="I35" i="9"/>
  <c r="I30" i="9"/>
  <c r="I10" i="9"/>
  <c r="I7" i="9"/>
  <c r="K68" i="9"/>
  <c r="K66" i="9" s="1"/>
  <c r="K65" i="9" s="1"/>
  <c r="K61" i="9"/>
  <c r="K58" i="9"/>
  <c r="K49" i="9"/>
  <c r="K37" i="9"/>
  <c r="K34" i="9" s="1"/>
  <c r="K35" i="9"/>
  <c r="K30" i="9"/>
  <c r="K21" i="9"/>
  <c r="K20" i="9" s="1"/>
  <c r="K10" i="9"/>
  <c r="K7" i="9"/>
  <c r="M30" i="9"/>
  <c r="M68" i="9"/>
  <c r="M66" i="9" s="1"/>
  <c r="M65" i="9" s="1"/>
  <c r="M61" i="9"/>
  <c r="M56" i="9" s="1"/>
  <c r="M58" i="9"/>
  <c r="M49" i="9"/>
  <c r="M37" i="9"/>
  <c r="M34" i="9" s="1"/>
  <c r="M35" i="9"/>
  <c r="M21" i="9"/>
  <c r="M20" i="9" s="1"/>
  <c r="M10" i="9"/>
  <c r="M7" i="9"/>
  <c r="E9" i="4"/>
  <c r="E3" i="4"/>
  <c r="G9" i="4"/>
  <c r="G3" i="4"/>
  <c r="H3" i="4"/>
  <c r="H9" i="4"/>
  <c r="H31" i="4"/>
  <c r="C13" i="1"/>
  <c r="C30" i="1"/>
  <c r="C27" i="1"/>
  <c r="C18" i="1"/>
  <c r="C8" i="1"/>
  <c r="C4" i="1"/>
  <c r="C3" i="1" s="1"/>
  <c r="E30" i="1"/>
  <c r="E27" i="1"/>
  <c r="E18" i="1"/>
  <c r="E13" i="1"/>
  <c r="E8" i="1"/>
  <c r="E4" i="1"/>
  <c r="E3" i="1" s="1"/>
  <c r="G30" i="1"/>
  <c r="G27" i="1"/>
  <c r="G18" i="1"/>
  <c r="G13" i="1"/>
  <c r="G8" i="1"/>
  <c r="G4" i="1"/>
  <c r="G3" i="1" s="1"/>
  <c r="I30" i="1"/>
  <c r="I27" i="1"/>
  <c r="I18" i="1"/>
  <c r="I13" i="1"/>
  <c r="I8" i="1"/>
  <c r="I4" i="1"/>
  <c r="I3" i="1" s="1"/>
  <c r="K30" i="1"/>
  <c r="K27" i="1"/>
  <c r="K18" i="1"/>
  <c r="K13" i="1"/>
  <c r="K8" i="1"/>
  <c r="K4" i="1"/>
  <c r="K3" i="1" s="1"/>
  <c r="M30" i="1"/>
  <c r="M27" i="1"/>
  <c r="M18" i="1"/>
  <c r="M13" i="1"/>
  <c r="M8" i="1"/>
  <c r="M4" i="1"/>
  <c r="M3" i="1" s="1"/>
  <c r="C25" i="16"/>
  <c r="C21" i="16"/>
  <c r="C18" i="16"/>
  <c r="C11" i="16"/>
  <c r="C6" i="16"/>
  <c r="C29" i="17"/>
  <c r="C21" i="17"/>
  <c r="C20" i="17" s="1"/>
  <c r="C14" i="17"/>
  <c r="C12" i="17"/>
  <c r="C11" i="17" s="1"/>
  <c r="C7" i="17"/>
  <c r="C4" i="17"/>
  <c r="C3" i="17"/>
  <c r="D17" i="10"/>
  <c r="E17" i="10"/>
  <c r="F17" i="10"/>
  <c r="G17" i="10"/>
  <c r="H17" i="10"/>
  <c r="C17" i="10"/>
  <c r="C44" i="10"/>
  <c r="C42" i="10" s="1"/>
  <c r="C39" i="10"/>
  <c r="C33" i="10"/>
  <c r="C31" i="10" s="1"/>
  <c r="C22" i="10"/>
  <c r="C21" i="10" s="1"/>
  <c r="C9" i="10"/>
  <c r="C6" i="10"/>
  <c r="D44" i="10"/>
  <c r="D42" i="10" s="1"/>
  <c r="D39" i="10"/>
  <c r="D33" i="10"/>
  <c r="D31" i="10"/>
  <c r="D22" i="10"/>
  <c r="D21" i="10" s="1"/>
  <c r="D9" i="10"/>
  <c r="D6" i="10"/>
  <c r="F39" i="10"/>
  <c r="G39" i="10"/>
  <c r="H39" i="10"/>
  <c r="E39" i="10"/>
  <c r="E44" i="10"/>
  <c r="E42" i="10" s="1"/>
  <c r="E33" i="10"/>
  <c r="E22" i="10"/>
  <c r="E21" i="10" s="1"/>
  <c r="E9" i="10"/>
  <c r="E6" i="10"/>
  <c r="D18" i="6"/>
  <c r="E18" i="6"/>
  <c r="F18" i="6"/>
  <c r="G18" i="6"/>
  <c r="H18" i="6"/>
  <c r="C18" i="6"/>
  <c r="C30" i="6"/>
  <c r="C27" i="6"/>
  <c r="C23" i="6"/>
  <c r="C14" i="6"/>
  <c r="D27" i="6"/>
  <c r="D30" i="6"/>
  <c r="H30" i="6"/>
  <c r="G30" i="6"/>
  <c r="F30" i="6"/>
  <c r="E30" i="6"/>
  <c r="D23" i="6"/>
  <c r="D14" i="6"/>
  <c r="E27" i="6"/>
  <c r="E23" i="6"/>
  <c r="E14" i="6"/>
  <c r="C37" i="2"/>
  <c r="D29" i="2"/>
  <c r="E29" i="2"/>
  <c r="F29" i="2"/>
  <c r="G29" i="2"/>
  <c r="C29" i="2"/>
  <c r="C26" i="2"/>
  <c r="C17" i="2"/>
  <c r="C12" i="2"/>
  <c r="C7" i="2"/>
  <c r="C10" i="2" s="1"/>
  <c r="C23" i="2" s="1"/>
  <c r="C3" i="2"/>
  <c r="C2" i="2" s="1"/>
  <c r="D27" i="11"/>
  <c r="E27" i="11"/>
  <c r="F27" i="11"/>
  <c r="G27" i="11"/>
  <c r="H27" i="11"/>
  <c r="C27" i="11"/>
  <c r="C25" i="11" s="1"/>
  <c r="C40" i="11"/>
  <c r="C38" i="11" s="1"/>
  <c r="C35" i="11"/>
  <c r="C33" i="11"/>
  <c r="C17" i="11"/>
  <c r="C16" i="11"/>
  <c r="C15" i="11" s="1"/>
  <c r="C9" i="11"/>
  <c r="C6" i="11"/>
  <c r="D40" i="11"/>
  <c r="D38" i="11" s="1"/>
  <c r="D35" i="11"/>
  <c r="D17" i="11"/>
  <c r="D16" i="11"/>
  <c r="D15" i="11" s="1"/>
  <c r="D9" i="11"/>
  <c r="D6" i="11"/>
  <c r="F35" i="11"/>
  <c r="G35" i="11"/>
  <c r="H35" i="11"/>
  <c r="E35" i="11"/>
  <c r="E17" i="11"/>
  <c r="E16" i="11"/>
  <c r="E15" i="11" s="1"/>
  <c r="E40" i="11"/>
  <c r="E38" i="11" s="1"/>
  <c r="E9" i="11"/>
  <c r="E6" i="11"/>
  <c r="C32" i="3"/>
  <c r="C23" i="3"/>
  <c r="C12" i="3"/>
  <c r="C17" i="3"/>
  <c r="D12" i="3"/>
  <c r="E12" i="3"/>
  <c r="F12" i="3"/>
  <c r="G12" i="3"/>
  <c r="H12" i="3"/>
  <c r="C44" i="3"/>
  <c r="C29" i="3"/>
  <c r="C26" i="3"/>
  <c r="C7" i="3"/>
  <c r="C3" i="3"/>
  <c r="C2" i="3" s="1"/>
  <c r="C10" i="3" s="1"/>
  <c r="C27" i="7"/>
  <c r="C24" i="7"/>
  <c r="C20" i="7"/>
  <c r="C15" i="7"/>
  <c r="D24" i="7"/>
  <c r="E16" i="10" l="1"/>
  <c r="D37" i="10"/>
  <c r="D46" i="10" s="1"/>
  <c r="C6" i="9"/>
  <c r="C4" i="9" s="1"/>
  <c r="F25" i="37"/>
  <c r="F10" i="38"/>
  <c r="F3" i="38"/>
  <c r="F17" i="38" s="1"/>
  <c r="G14" i="16"/>
  <c r="G33" i="17"/>
  <c r="G3" i="17"/>
  <c r="G16" i="17" s="1"/>
  <c r="C10" i="17"/>
  <c r="G15" i="15"/>
  <c r="G19" i="15" s="1"/>
  <c r="C35" i="5"/>
  <c r="E35" i="5"/>
  <c r="I35" i="5"/>
  <c r="K35" i="5"/>
  <c r="M35" i="5"/>
  <c r="E28" i="8"/>
  <c r="E48" i="8" s="1"/>
  <c r="G28" i="8"/>
  <c r="G48" i="8" s="1"/>
  <c r="E50" i="12"/>
  <c r="E4" i="12"/>
  <c r="E65" i="12"/>
  <c r="E19" i="12"/>
  <c r="G19" i="12"/>
  <c r="C56" i="9"/>
  <c r="C74" i="9" s="1"/>
  <c r="C34" i="9"/>
  <c r="C19" i="9" s="1"/>
  <c r="C42" i="9" s="1"/>
  <c r="E56" i="9"/>
  <c r="E46" i="9"/>
  <c r="E34" i="9"/>
  <c r="E19" i="9" s="1"/>
  <c r="E6" i="9"/>
  <c r="E4" i="9" s="1"/>
  <c r="G56" i="9"/>
  <c r="G46" i="9"/>
  <c r="G19" i="9"/>
  <c r="G6" i="9"/>
  <c r="G4" i="9" s="1"/>
  <c r="I56" i="9"/>
  <c r="K6" i="9"/>
  <c r="K4" i="9" s="1"/>
  <c r="M46" i="9"/>
  <c r="M74" i="9" s="1"/>
  <c r="I46" i="9"/>
  <c r="I19" i="9"/>
  <c r="I6" i="9"/>
  <c r="I4" i="9" s="1"/>
  <c r="K56" i="9"/>
  <c r="K46" i="9"/>
  <c r="K19" i="9"/>
  <c r="M19" i="9"/>
  <c r="M6" i="9"/>
  <c r="M4" i="9" s="1"/>
  <c r="M42" i="9" s="1"/>
  <c r="E13" i="4"/>
  <c r="E14" i="4" s="1"/>
  <c r="E17" i="4" s="1"/>
  <c r="E21" i="4" s="1"/>
  <c r="E31" i="4" s="1"/>
  <c r="G13" i="4"/>
  <c r="G14" i="4" s="1"/>
  <c r="G17" i="4" s="1"/>
  <c r="G21" i="4" s="1"/>
  <c r="G31" i="4" s="1"/>
  <c r="H13" i="4"/>
  <c r="H14" i="4" s="1"/>
  <c r="H17" i="4" s="1"/>
  <c r="H21" i="4" s="1"/>
  <c r="C11" i="1"/>
  <c r="C24" i="1" s="1"/>
  <c r="C33" i="1" s="1"/>
  <c r="C38" i="1" s="1"/>
  <c r="C41" i="1" s="1"/>
  <c r="C51" i="1" s="1"/>
  <c r="E11" i="1"/>
  <c r="E24" i="1" s="1"/>
  <c r="E33" i="1" s="1"/>
  <c r="E38" i="1" s="1"/>
  <c r="E41" i="1" s="1"/>
  <c r="E51" i="1" s="1"/>
  <c r="G11" i="1"/>
  <c r="G24" i="1" s="1"/>
  <c r="G33" i="1" s="1"/>
  <c r="G38" i="1" s="1"/>
  <c r="G41" i="1" s="1"/>
  <c r="G51" i="1" s="1"/>
  <c r="I11" i="1"/>
  <c r="I24" i="1" s="1"/>
  <c r="I33" i="1" s="1"/>
  <c r="I38" i="1" s="1"/>
  <c r="I41" i="1" s="1"/>
  <c r="I51" i="1" s="1"/>
  <c r="K11" i="1"/>
  <c r="K24" i="1" s="1"/>
  <c r="K33" i="1" s="1"/>
  <c r="K38" i="1" s="1"/>
  <c r="K41" i="1" s="1"/>
  <c r="K51" i="1" s="1"/>
  <c r="M11" i="1"/>
  <c r="C14" i="16"/>
  <c r="C22" i="16" s="1"/>
  <c r="C33" i="17"/>
  <c r="C16" i="17"/>
  <c r="C16" i="10"/>
  <c r="E37" i="10"/>
  <c r="C37" i="10"/>
  <c r="C46" i="10" s="1"/>
  <c r="C5" i="10"/>
  <c r="C3" i="10" s="1"/>
  <c r="D5" i="10"/>
  <c r="D3" i="10" s="1"/>
  <c r="E31" i="10"/>
  <c r="D16" i="10"/>
  <c r="E5" i="10"/>
  <c r="E3" i="10" s="1"/>
  <c r="E27" i="10" s="1"/>
  <c r="C24" i="6"/>
  <c r="D24" i="6"/>
  <c r="E24" i="6"/>
  <c r="C32" i="2"/>
  <c r="C40" i="2" s="1"/>
  <c r="C41" i="2" s="1"/>
  <c r="E25" i="11"/>
  <c r="D5" i="11"/>
  <c r="D3" i="11" s="1"/>
  <c r="D21" i="11" s="1"/>
  <c r="C43" i="11"/>
  <c r="C5" i="11"/>
  <c r="C3" i="11" s="1"/>
  <c r="C21" i="11" s="1"/>
  <c r="D33" i="11"/>
  <c r="D25" i="11"/>
  <c r="E33" i="11"/>
  <c r="E5" i="11"/>
  <c r="E3" i="11" s="1"/>
  <c r="E21" i="11" s="1"/>
  <c r="C21" i="7"/>
  <c r="D27" i="10" l="1"/>
  <c r="E46" i="10"/>
  <c r="G40" i="12"/>
  <c r="E40" i="12"/>
  <c r="I74" i="9"/>
  <c r="E74" i="9"/>
  <c r="E42" i="9"/>
  <c r="K42" i="9"/>
  <c r="G74" i="9"/>
  <c r="G42" i="9"/>
  <c r="I42" i="9"/>
  <c r="K74" i="9"/>
  <c r="M24" i="1"/>
  <c r="M33" i="1" s="1"/>
  <c r="M38" i="1" s="1"/>
  <c r="M41" i="1" s="1"/>
  <c r="M51" i="1" s="1"/>
  <c r="C27" i="10"/>
  <c r="E43" i="11"/>
  <c r="D43" i="11"/>
  <c r="C37" i="3"/>
  <c r="C40" i="3" s="1"/>
  <c r="D27" i="7" l="1"/>
  <c r="D20" i="7"/>
  <c r="D15" i="7"/>
  <c r="E27" i="7"/>
  <c r="E24" i="7"/>
  <c r="E20" i="7"/>
  <c r="E15" i="7"/>
  <c r="E21" i="7" s="1"/>
  <c r="D41" i="5"/>
  <c r="D38" i="5"/>
  <c r="D34" i="5"/>
  <c r="D28" i="5"/>
  <c r="D18" i="5"/>
  <c r="F28" i="5"/>
  <c r="F38" i="5"/>
  <c r="H38" i="5"/>
  <c r="J28" i="5"/>
  <c r="L28" i="5"/>
  <c r="N28" i="5"/>
  <c r="H28" i="5"/>
  <c r="F41" i="5"/>
  <c r="F34" i="5"/>
  <c r="F18" i="5"/>
  <c r="H41" i="5"/>
  <c r="H34" i="5"/>
  <c r="H18" i="5"/>
  <c r="D37" i="9"/>
  <c r="D68" i="9"/>
  <c r="D66" i="9" s="1"/>
  <c r="D65" i="9" s="1"/>
  <c r="D61" i="9"/>
  <c r="D58" i="9"/>
  <c r="D49" i="9"/>
  <c r="D46" i="9"/>
  <c r="D35" i="9"/>
  <c r="D30" i="9"/>
  <c r="D21" i="9"/>
  <c r="D20" i="9" s="1"/>
  <c r="D10" i="9"/>
  <c r="D7" i="9"/>
  <c r="F30" i="9"/>
  <c r="H30" i="9"/>
  <c r="F68" i="9"/>
  <c r="F66" i="9" s="1"/>
  <c r="F65" i="9" s="1"/>
  <c r="F61" i="9"/>
  <c r="F58" i="9"/>
  <c r="F49" i="9"/>
  <c r="F37" i="9"/>
  <c r="F35" i="9"/>
  <c r="F21" i="9"/>
  <c r="F20" i="9" s="1"/>
  <c r="F10" i="9"/>
  <c r="F7" i="9"/>
  <c r="H49" i="9"/>
  <c r="J35" i="9"/>
  <c r="L35" i="9"/>
  <c r="N35" i="9"/>
  <c r="H35" i="9"/>
  <c r="H21" i="9"/>
  <c r="H20" i="9" s="1"/>
  <c r="J21" i="9"/>
  <c r="L21" i="9"/>
  <c r="N21" i="9"/>
  <c r="H68" i="9"/>
  <c r="H66" i="9" s="1"/>
  <c r="H65" i="9" s="1"/>
  <c r="H61" i="9"/>
  <c r="H58" i="9"/>
  <c r="H37" i="9"/>
  <c r="H10" i="9"/>
  <c r="H7" i="9"/>
  <c r="D51" i="1"/>
  <c r="D41" i="1"/>
  <c r="D30" i="1"/>
  <c r="D27" i="1"/>
  <c r="D18" i="1"/>
  <c r="D13" i="1"/>
  <c r="D8" i="1"/>
  <c r="D4" i="1"/>
  <c r="D3" i="1" s="1"/>
  <c r="C51" i="8"/>
  <c r="D47" i="8"/>
  <c r="F47" i="8"/>
  <c r="H47" i="8"/>
  <c r="C47" i="8"/>
  <c r="C25" i="8"/>
  <c r="C13" i="8"/>
  <c r="C40" i="8"/>
  <c r="C58" i="12"/>
  <c r="C57" i="12" s="1"/>
  <c r="C54" i="12"/>
  <c r="C51" i="12"/>
  <c r="C45" i="12"/>
  <c r="C44" i="12" s="1"/>
  <c r="C38" i="12"/>
  <c r="C33" i="12"/>
  <c r="C29" i="12"/>
  <c r="C22" i="12"/>
  <c r="C16" i="12"/>
  <c r="C12" i="12"/>
  <c r="C8" i="12"/>
  <c r="C5" i="12"/>
  <c r="F31" i="4"/>
  <c r="C9" i="4"/>
  <c r="C3" i="4"/>
  <c r="D3" i="4"/>
  <c r="F9" i="4"/>
  <c r="D9" i="4"/>
  <c r="C8" i="15"/>
  <c r="C3" i="15"/>
  <c r="D26" i="2"/>
  <c r="D17" i="2"/>
  <c r="D12" i="2"/>
  <c r="D7" i="2"/>
  <c r="D3" i="2"/>
  <c r="D2" i="2"/>
  <c r="D10" i="2" s="1"/>
  <c r="D23" i="2" s="1"/>
  <c r="D32" i="2" s="1"/>
  <c r="D37" i="2" s="1"/>
  <c r="E26" i="2"/>
  <c r="F26" i="2"/>
  <c r="G26" i="2"/>
  <c r="H26" i="2"/>
  <c r="F12" i="2"/>
  <c r="G12" i="2"/>
  <c r="H12" i="2"/>
  <c r="E12" i="2"/>
  <c r="E7" i="2"/>
  <c r="E17" i="2"/>
  <c r="E3" i="2"/>
  <c r="E2" i="2" s="1"/>
  <c r="D17" i="3"/>
  <c r="E17" i="3"/>
  <c r="F17" i="3"/>
  <c r="H17" i="3"/>
  <c r="G17" i="3"/>
  <c r="D44" i="3"/>
  <c r="D29" i="3"/>
  <c r="D26" i="3"/>
  <c r="D7" i="3"/>
  <c r="D3" i="3"/>
  <c r="D2" i="3"/>
  <c r="D10" i="3" s="1"/>
  <c r="E44" i="3"/>
  <c r="E29" i="3"/>
  <c r="E26" i="3"/>
  <c r="E7" i="3"/>
  <c r="E3" i="3"/>
  <c r="E2" i="3" s="1"/>
  <c r="F51" i="1"/>
  <c r="F41" i="1"/>
  <c r="F30" i="1"/>
  <c r="F27" i="1"/>
  <c r="F18" i="1"/>
  <c r="F13" i="1"/>
  <c r="F8" i="1"/>
  <c r="F4" i="1"/>
  <c r="F3" i="1" s="1"/>
  <c r="H51" i="1"/>
  <c r="H18" i="1"/>
  <c r="J13" i="1"/>
  <c r="L13" i="1"/>
  <c r="N13" i="1"/>
  <c r="H13" i="1"/>
  <c r="H30" i="1"/>
  <c r="H27" i="1"/>
  <c r="H8" i="1"/>
  <c r="H4" i="1"/>
  <c r="H3" i="1" s="1"/>
  <c r="H34" i="9" l="1"/>
  <c r="C28" i="8"/>
  <c r="C48" i="8" s="1"/>
  <c r="H35" i="5"/>
  <c r="F35" i="5"/>
  <c r="C4" i="12"/>
  <c r="C50" i="12"/>
  <c r="C19" i="12"/>
  <c r="C40" i="12" s="1"/>
  <c r="D34" i="9"/>
  <c r="D19" i="9" s="1"/>
  <c r="D6" i="9"/>
  <c r="D4" i="9" s="1"/>
  <c r="D23" i="3"/>
  <c r="E10" i="3"/>
  <c r="E23" i="3" s="1"/>
  <c r="E32" i="3" s="1"/>
  <c r="E37" i="3" s="1"/>
  <c r="E40" i="3" s="1"/>
  <c r="D21" i="7"/>
  <c r="D35" i="5"/>
  <c r="D56" i="9"/>
  <c r="D74" i="9" s="1"/>
  <c r="H56" i="9"/>
  <c r="F56" i="9"/>
  <c r="F46" i="9"/>
  <c r="F34" i="9"/>
  <c r="F19" i="9" s="1"/>
  <c r="F6" i="9"/>
  <c r="F4" i="9" s="1"/>
  <c r="H46" i="9"/>
  <c r="H19" i="9"/>
  <c r="H6" i="9"/>
  <c r="H4" i="9" s="1"/>
  <c r="D11" i="1"/>
  <c r="C65" i="12"/>
  <c r="D13" i="4"/>
  <c r="C13" i="4"/>
  <c r="C14" i="4" s="1"/>
  <c r="C17" i="4" s="1"/>
  <c r="C21" i="4" s="1"/>
  <c r="C31" i="4" s="1"/>
  <c r="C7" i="15"/>
  <c r="C12" i="15" s="1"/>
  <c r="C15" i="15" s="1"/>
  <c r="C19" i="15" s="1"/>
  <c r="D40" i="2"/>
  <c r="D41" i="2" s="1"/>
  <c r="E10" i="2"/>
  <c r="D32" i="3"/>
  <c r="D37" i="3" s="1"/>
  <c r="D40" i="3" s="1"/>
  <c r="F11" i="1"/>
  <c r="F24" i="1" s="1"/>
  <c r="F33" i="1" s="1"/>
  <c r="F38" i="1" s="1"/>
  <c r="H11" i="1"/>
  <c r="F3" i="4"/>
  <c r="F13" i="4" s="1"/>
  <c r="D13" i="8"/>
  <c r="D51" i="8"/>
  <c r="D40" i="8"/>
  <c r="D25" i="8"/>
  <c r="D45" i="12"/>
  <c r="D44" i="12" s="1"/>
  <c r="D58" i="12"/>
  <c r="D57" i="12" s="1"/>
  <c r="D54" i="12"/>
  <c r="D51" i="12"/>
  <c r="D38" i="12"/>
  <c r="D33" i="12"/>
  <c r="D29" i="12"/>
  <c r="D22" i="12"/>
  <c r="D16" i="12"/>
  <c r="D12" i="12"/>
  <c r="D8" i="12"/>
  <c r="D5" i="12"/>
  <c r="F58" i="12"/>
  <c r="F15" i="7"/>
  <c r="F27" i="7"/>
  <c r="F24" i="7"/>
  <c r="F20" i="7"/>
  <c r="F40" i="11"/>
  <c r="F38" i="11" s="1"/>
  <c r="G16" i="11"/>
  <c r="H16" i="11"/>
  <c r="F16" i="11"/>
  <c r="F15" i="11" s="1"/>
  <c r="F17" i="11"/>
  <c r="G6" i="11"/>
  <c r="H6" i="11"/>
  <c r="F6" i="11"/>
  <c r="F9" i="11"/>
  <c r="J41" i="5"/>
  <c r="J38" i="5"/>
  <c r="J34" i="5"/>
  <c r="J18" i="5"/>
  <c r="J35" i="5" s="1"/>
  <c r="J30" i="9"/>
  <c r="D42" i="9" l="1"/>
  <c r="H74" i="9"/>
  <c r="D24" i="1"/>
  <c r="D33" i="1" s="1"/>
  <c r="D38" i="1" s="1"/>
  <c r="F21" i="7"/>
  <c r="F74" i="9"/>
  <c r="F42" i="9"/>
  <c r="H42" i="9"/>
  <c r="D19" i="12"/>
  <c r="D4" i="12"/>
  <c r="E23" i="2"/>
  <c r="E32" i="2" s="1"/>
  <c r="E37" i="2" s="1"/>
  <c r="E40" i="2" s="1"/>
  <c r="E41" i="2" s="1"/>
  <c r="H24" i="1"/>
  <c r="H33" i="1" s="1"/>
  <c r="H38" i="1" s="1"/>
  <c r="H41" i="1" s="1"/>
  <c r="D14" i="4"/>
  <c r="D17" i="4" s="1"/>
  <c r="D21" i="4" s="1"/>
  <c r="D31" i="4" s="1"/>
  <c r="D28" i="8"/>
  <c r="D48" i="8" s="1"/>
  <c r="D50" i="12"/>
  <c r="D65" i="12" s="1"/>
  <c r="F5" i="11"/>
  <c r="F3" i="11" s="1"/>
  <c r="F21" i="11" s="1"/>
  <c r="F25" i="11"/>
  <c r="F33" i="11"/>
  <c r="D40" i="12" l="1"/>
  <c r="F43" i="11"/>
  <c r="J68" i="9" l="1"/>
  <c r="J66" i="9" s="1"/>
  <c r="J65" i="9" s="1"/>
  <c r="J61" i="9"/>
  <c r="J58" i="9"/>
  <c r="J49" i="9"/>
  <c r="J46" i="9"/>
  <c r="J37" i="9"/>
  <c r="J34" i="9" s="1"/>
  <c r="J20" i="9"/>
  <c r="J10" i="9"/>
  <c r="J7" i="9"/>
  <c r="D20" i="37"/>
  <c r="E20" i="37"/>
  <c r="C20" i="37"/>
  <c r="D24" i="37"/>
  <c r="E24" i="37"/>
  <c r="C24" i="37"/>
  <c r="C28" i="37"/>
  <c r="C11" i="37"/>
  <c r="C6" i="37"/>
  <c r="D28" i="37"/>
  <c r="D11" i="37"/>
  <c r="D6" i="37"/>
  <c r="C25" i="38"/>
  <c r="C22" i="38"/>
  <c r="C21" i="38" s="1"/>
  <c r="C15" i="38"/>
  <c r="C13" i="38"/>
  <c r="C11" i="38" s="1"/>
  <c r="C10" i="38" s="1"/>
  <c r="C7" i="38"/>
  <c r="C4" i="38"/>
  <c r="D22" i="38"/>
  <c r="D21" i="38"/>
  <c r="D25" i="38"/>
  <c r="D15" i="38"/>
  <c r="D13" i="38"/>
  <c r="D11" i="38" s="1"/>
  <c r="D7" i="38"/>
  <c r="D4" i="38"/>
  <c r="C3" i="36"/>
  <c r="C7" i="36" s="1"/>
  <c r="C12" i="36" s="1"/>
  <c r="C15" i="36" s="1"/>
  <c r="C16" i="36" s="1"/>
  <c r="F22" i="10"/>
  <c r="F21" i="10" s="1"/>
  <c r="F6" i="10"/>
  <c r="G6" i="10"/>
  <c r="H6" i="10"/>
  <c r="F44" i="10"/>
  <c r="F42" i="10" s="1"/>
  <c r="F37" i="10"/>
  <c r="F33" i="10"/>
  <c r="F9" i="10"/>
  <c r="F27" i="6"/>
  <c r="G23" i="6"/>
  <c r="H23" i="6"/>
  <c r="F23" i="6"/>
  <c r="F14" i="6"/>
  <c r="E21" i="16"/>
  <c r="F21" i="16"/>
  <c r="D21" i="16"/>
  <c r="D25" i="16"/>
  <c r="D18" i="16"/>
  <c r="D11" i="16"/>
  <c r="D6" i="16"/>
  <c r="E25" i="16"/>
  <c r="E18" i="16"/>
  <c r="E11" i="16"/>
  <c r="E6" i="16"/>
  <c r="D29" i="17"/>
  <c r="D21" i="17"/>
  <c r="D20" i="17" s="1"/>
  <c r="D14" i="17"/>
  <c r="D12" i="17"/>
  <c r="D11" i="17" s="1"/>
  <c r="D7" i="17"/>
  <c r="D4" i="17"/>
  <c r="D3" i="17" s="1"/>
  <c r="E29" i="17"/>
  <c r="E21" i="17"/>
  <c r="E20" i="17" s="1"/>
  <c r="E14" i="17"/>
  <c r="E12" i="17"/>
  <c r="E11" i="17"/>
  <c r="E7" i="17"/>
  <c r="E4" i="17"/>
  <c r="D3" i="15"/>
  <c r="D7" i="15" s="1"/>
  <c r="D12" i="15" s="1"/>
  <c r="E3" i="15"/>
  <c r="E7" i="15" s="1"/>
  <c r="E12" i="15" s="1"/>
  <c r="E15" i="15" s="1"/>
  <c r="E19" i="15" s="1"/>
  <c r="D3" i="36"/>
  <c r="D7" i="36" s="1"/>
  <c r="D12" i="36" s="1"/>
  <c r="D15" i="36" s="1"/>
  <c r="D16" i="36" s="1"/>
  <c r="F17" i="2"/>
  <c r="F7" i="2"/>
  <c r="F3" i="2"/>
  <c r="F2" i="2" s="1"/>
  <c r="F44" i="3"/>
  <c r="F29" i="3"/>
  <c r="F26" i="3"/>
  <c r="F7" i="3"/>
  <c r="F3" i="3"/>
  <c r="F2" i="3" s="1"/>
  <c r="J51" i="1"/>
  <c r="J27" i="1"/>
  <c r="J41" i="1"/>
  <c r="J30" i="1"/>
  <c r="J18" i="1"/>
  <c r="J8" i="1"/>
  <c r="J4" i="1"/>
  <c r="J3" i="1" s="1"/>
  <c r="F8" i="12"/>
  <c r="E3" i="36"/>
  <c r="E7" i="36" s="1"/>
  <c r="F3" i="15"/>
  <c r="F7" i="15" s="1"/>
  <c r="F12" i="15" s="1"/>
  <c r="F15" i="15" s="1"/>
  <c r="F19" i="15" s="1"/>
  <c r="G17" i="2"/>
  <c r="H7" i="2"/>
  <c r="G7" i="2"/>
  <c r="H3" i="2"/>
  <c r="H2" i="2" s="1"/>
  <c r="H10" i="2" s="1"/>
  <c r="G3" i="2"/>
  <c r="G2" i="2" s="1"/>
  <c r="H44" i="3"/>
  <c r="G44" i="3"/>
  <c r="H29" i="3"/>
  <c r="G29" i="3"/>
  <c r="H26" i="3"/>
  <c r="G26" i="3"/>
  <c r="H7" i="3"/>
  <c r="G7" i="3"/>
  <c r="L4" i="1"/>
  <c r="L3" i="1" s="1"/>
  <c r="H3" i="3"/>
  <c r="H2" i="3" s="1"/>
  <c r="G3" i="3"/>
  <c r="G2" i="3" s="1"/>
  <c r="L41" i="1"/>
  <c r="L30" i="1"/>
  <c r="L27" i="1"/>
  <c r="L18" i="1"/>
  <c r="L8" i="1"/>
  <c r="N51" i="1"/>
  <c r="L51" i="1"/>
  <c r="N30" i="1"/>
  <c r="N27" i="1"/>
  <c r="N18" i="1"/>
  <c r="N8" i="1"/>
  <c r="N4" i="1"/>
  <c r="N3" i="1" s="1"/>
  <c r="F14" i="4"/>
  <c r="F17" i="4" s="1"/>
  <c r="F21" i="4" s="1"/>
  <c r="C14" i="37" l="1"/>
  <c r="C25" i="37" s="1"/>
  <c r="D31" i="38"/>
  <c r="D3" i="38"/>
  <c r="C3" i="38"/>
  <c r="C17" i="38" s="1"/>
  <c r="C31" i="38"/>
  <c r="D10" i="38"/>
  <c r="D15" i="15"/>
  <c r="D19" i="15" s="1"/>
  <c r="E14" i="16"/>
  <c r="F31" i="10"/>
  <c r="F16" i="10"/>
  <c r="F46" i="10"/>
  <c r="F24" i="6"/>
  <c r="H23" i="2"/>
  <c r="H32" i="2" s="1"/>
  <c r="H37" i="2" s="1"/>
  <c r="H40" i="2" s="1"/>
  <c r="H41" i="2" s="1"/>
  <c r="F10" i="2"/>
  <c r="G10" i="2"/>
  <c r="F10" i="3"/>
  <c r="F23" i="3" s="1"/>
  <c r="F32" i="3" s="1"/>
  <c r="J11" i="1"/>
  <c r="J24" i="1" s="1"/>
  <c r="J33" i="1" s="1"/>
  <c r="J38" i="1" s="1"/>
  <c r="L11" i="1"/>
  <c r="J56" i="9"/>
  <c r="J74" i="9" s="1"/>
  <c r="J19" i="9"/>
  <c r="J6" i="9"/>
  <c r="J4" i="9" s="1"/>
  <c r="D14" i="37"/>
  <c r="D25" i="37" s="1"/>
  <c r="D17" i="38"/>
  <c r="F5" i="10"/>
  <c r="F3" i="10" s="1"/>
  <c r="D14" i="16"/>
  <c r="D22" i="16" s="1"/>
  <c r="E22" i="16"/>
  <c r="D33" i="17"/>
  <c r="D10" i="17"/>
  <c r="D16" i="17" s="1"/>
  <c r="E3" i="17"/>
  <c r="E10" i="17"/>
  <c r="E33" i="17"/>
  <c r="E12" i="36"/>
  <c r="E15" i="36" s="1"/>
  <c r="E16" i="36" s="1"/>
  <c r="G10" i="3"/>
  <c r="G23" i="3" s="1"/>
  <c r="G32" i="3" s="1"/>
  <c r="G37" i="3" s="1"/>
  <c r="G40" i="3" s="1"/>
  <c r="H10" i="3"/>
  <c r="H23" i="3" s="1"/>
  <c r="H32" i="3" s="1"/>
  <c r="H37" i="3" s="1"/>
  <c r="H40" i="3" s="1"/>
  <c r="N11" i="1"/>
  <c r="E16" i="17" l="1"/>
  <c r="F27" i="10"/>
  <c r="G23" i="2"/>
  <c r="G32" i="2" s="1"/>
  <c r="G37" i="2" s="1"/>
  <c r="G40" i="2" s="1"/>
  <c r="G41" i="2" s="1"/>
  <c r="F23" i="2"/>
  <c r="F32" i="2" s="1"/>
  <c r="F37" i="2" s="1"/>
  <c r="F40" i="2" s="1"/>
  <c r="F41" i="2" s="1"/>
  <c r="F37" i="3"/>
  <c r="F40" i="3" s="1"/>
  <c r="L24" i="1"/>
  <c r="L33" i="1" s="1"/>
  <c r="L38" i="1" s="1"/>
  <c r="N24" i="1"/>
  <c r="N33" i="1" s="1"/>
  <c r="N38" i="1" s="1"/>
  <c r="J42" i="9"/>
  <c r="F25" i="16"/>
  <c r="F18" i="16"/>
  <c r="F11" i="16"/>
  <c r="F6" i="16"/>
  <c r="F14" i="16" s="1"/>
  <c r="E11" i="37"/>
  <c r="E6" i="37"/>
  <c r="E28" i="37"/>
  <c r="H14" i="6"/>
  <c r="G14" i="6"/>
  <c r="H27" i="6"/>
  <c r="G27" i="6"/>
  <c r="G27" i="7"/>
  <c r="G24" i="7"/>
  <c r="H27" i="7"/>
  <c r="H24" i="7"/>
  <c r="H20" i="7"/>
  <c r="G20" i="7"/>
  <c r="H15" i="7"/>
  <c r="G15" i="7"/>
  <c r="L38" i="5"/>
  <c r="N41" i="5"/>
  <c r="L41" i="5"/>
  <c r="N38" i="5"/>
  <c r="N34" i="5"/>
  <c r="L34" i="5"/>
  <c r="N18" i="5"/>
  <c r="L18" i="5"/>
  <c r="F51" i="8"/>
  <c r="F40" i="8"/>
  <c r="F25" i="8"/>
  <c r="F13" i="8"/>
  <c r="H51" i="8"/>
  <c r="H13" i="8"/>
  <c r="H40" i="8"/>
  <c r="H25" i="8"/>
  <c r="E14" i="37" l="1"/>
  <c r="E25" i="37" s="1"/>
  <c r="G21" i="7"/>
  <c r="H21" i="7"/>
  <c r="F28" i="8"/>
  <c r="F48" i="8" s="1"/>
  <c r="F22" i="16"/>
  <c r="H24" i="6"/>
  <c r="G24" i="6"/>
  <c r="H28" i="8"/>
  <c r="H48" i="8" s="1"/>
  <c r="L35" i="5"/>
  <c r="N35" i="5"/>
  <c r="F27" i="17" l="1"/>
  <c r="F26" i="17" s="1"/>
  <c r="F29" i="17"/>
  <c r="F21" i="17"/>
  <c r="F20" i="17" s="1"/>
  <c r="F14" i="17"/>
  <c r="F12" i="17"/>
  <c r="F11" i="17"/>
  <c r="F10" i="17" s="1"/>
  <c r="F7" i="17"/>
  <c r="F4" i="17"/>
  <c r="E25" i="38"/>
  <c r="E22" i="38"/>
  <c r="E21" i="38" s="1"/>
  <c r="E15" i="38"/>
  <c r="E13" i="38"/>
  <c r="E11" i="38" s="1"/>
  <c r="E10" i="38" s="1"/>
  <c r="E7" i="38"/>
  <c r="E4" i="38"/>
  <c r="H44" i="10"/>
  <c r="H42" i="10" s="1"/>
  <c r="G44" i="10"/>
  <c r="G42" i="10" s="1"/>
  <c r="H37" i="10"/>
  <c r="G37" i="10"/>
  <c r="H33" i="10"/>
  <c r="G33" i="10"/>
  <c r="G22" i="10"/>
  <c r="G21" i="10" s="1"/>
  <c r="H22" i="10"/>
  <c r="H21" i="10" s="1"/>
  <c r="G9" i="10"/>
  <c r="H9" i="10"/>
  <c r="H40" i="11"/>
  <c r="H38" i="11" s="1"/>
  <c r="G40" i="11"/>
  <c r="G38" i="11"/>
  <c r="G25" i="11"/>
  <c r="G9" i="11"/>
  <c r="G15" i="11"/>
  <c r="H15" i="11"/>
  <c r="H9" i="11"/>
  <c r="L49" i="9"/>
  <c r="L7" i="9"/>
  <c r="L68" i="9"/>
  <c r="L66" i="9" s="1"/>
  <c r="L65" i="9" s="1"/>
  <c r="N68" i="9"/>
  <c r="N66" i="9" s="1"/>
  <c r="N65" i="9" s="1"/>
  <c r="N61" i="9"/>
  <c r="L61" i="9"/>
  <c r="N58" i="9"/>
  <c r="L58" i="9"/>
  <c r="N49" i="9"/>
  <c r="L37" i="9"/>
  <c r="L34" i="9"/>
  <c r="F22" i="12"/>
  <c r="F29" i="12"/>
  <c r="F33" i="12"/>
  <c r="N37" i="9"/>
  <c r="N34" i="9" s="1"/>
  <c r="L30" i="9"/>
  <c r="N30" i="9"/>
  <c r="L20" i="9"/>
  <c r="N20" i="9"/>
  <c r="L10" i="9"/>
  <c r="F5" i="12"/>
  <c r="N10" i="9"/>
  <c r="N7" i="9"/>
  <c r="E31" i="38" l="1"/>
  <c r="E3" i="38"/>
  <c r="E17" i="38" s="1"/>
  <c r="F33" i="17"/>
  <c r="G16" i="10"/>
  <c r="L19" i="9"/>
  <c r="L6" i="9"/>
  <c r="L4" i="9" s="1"/>
  <c r="G5" i="11"/>
  <c r="G3" i="11" s="1"/>
  <c r="G21" i="11" s="1"/>
  <c r="L56" i="9"/>
  <c r="G5" i="10"/>
  <c r="G3" i="10" s="1"/>
  <c r="G27" i="10" s="1"/>
  <c r="F3" i="17"/>
  <c r="F16" i="17" s="1"/>
  <c r="G31" i="10"/>
  <c r="G46" i="10" s="1"/>
  <c r="H16" i="10"/>
  <c r="H5" i="10"/>
  <c r="H3" i="10" s="1"/>
  <c r="G33" i="11"/>
  <c r="G43" i="11" s="1"/>
  <c r="H33" i="11"/>
  <c r="H43" i="11" s="1"/>
  <c r="H5" i="11"/>
  <c r="H3" i="11" s="1"/>
  <c r="H21" i="11" s="1"/>
  <c r="N6" i="9"/>
  <c r="N4" i="9" s="1"/>
  <c r="H31" i="10"/>
  <c r="L46" i="9"/>
  <c r="N56" i="9"/>
  <c r="N46" i="9"/>
  <c r="N19" i="9"/>
  <c r="N74" i="9" l="1"/>
  <c r="L74" i="9"/>
  <c r="L42" i="9"/>
  <c r="H46" i="10"/>
  <c r="N42" i="9"/>
  <c r="F57" i="12"/>
  <c r="H58" i="12"/>
  <c r="H57" i="12" s="1"/>
  <c r="H54" i="12"/>
  <c r="F54" i="12"/>
  <c r="H51" i="12"/>
  <c r="H50" i="12" s="1"/>
  <c r="F51" i="12"/>
  <c r="F50" i="12" s="1"/>
  <c r="H45" i="12"/>
  <c r="H44" i="12" s="1"/>
  <c r="F45" i="12"/>
  <c r="F44" i="12" s="1"/>
  <c r="H16" i="12"/>
  <c r="F16" i="12"/>
  <c r="H12" i="12"/>
  <c r="F12" i="12"/>
  <c r="H8" i="12"/>
  <c r="H5" i="12"/>
  <c r="H38" i="12"/>
  <c r="F38" i="12"/>
  <c r="H33" i="12"/>
  <c r="H29" i="12"/>
  <c r="H22" i="12"/>
  <c r="H20" i="12" s="1"/>
  <c r="F20" i="12"/>
  <c r="F19" i="12" s="1"/>
  <c r="H4" i="12" l="1"/>
  <c r="F4" i="12"/>
  <c r="F40" i="12" s="1"/>
  <c r="H65" i="12"/>
  <c r="F65" i="12"/>
  <c r="H19" i="12"/>
  <c r="H40" i="1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<sst xmlns="http://schemas.openxmlformats.org/spreadsheetml/2006/main" count="1691" uniqueCount="706">
  <si>
    <t>RESULTADO BRUTO</t>
  </si>
  <si>
    <t>Despesas de comercialização</t>
  </si>
  <si>
    <t>Provisão para perdas sobre créditos</t>
  </si>
  <si>
    <t>Resultado patrimonial</t>
  </si>
  <si>
    <t>Receitas financeiras</t>
  </si>
  <si>
    <t>Despesas financeiras</t>
  </si>
  <si>
    <t>2024</t>
  </si>
  <si>
    <t>Receitas com operações de assistência à saúde</t>
  </si>
  <si>
    <t>Contraprestações líquidas/prêmios retidos</t>
  </si>
  <si>
    <t>Eventos indenizáveis líquidos/sinistros retidos</t>
  </si>
  <si>
    <t xml:space="preserve">Eventos/sinistros conhecidos ou avisados </t>
  </si>
  <si>
    <t>Receitas com operações de assistência médico-hospitalar</t>
  </si>
  <si>
    <t>Receitas com operações de assistência odontológica</t>
  </si>
  <si>
    <t>(-) Tributos diretos de outras atividades de assistência à saúde</t>
  </si>
  <si>
    <t>Despesas administrativas</t>
  </si>
  <si>
    <t>Resultado financeiro líquido</t>
  </si>
  <si>
    <t>Receitas patrimoniais</t>
  </si>
  <si>
    <t>Despesas patrimoniais</t>
  </si>
  <si>
    <t>RESULTADO ANTES DOS IMPOSTOS E PARTICIPAÇÕES</t>
  </si>
  <si>
    <t>Imposto de renda</t>
  </si>
  <si>
    <t>Contribuição social</t>
  </si>
  <si>
    <t>Impostos diferidos</t>
  </si>
  <si>
    <t>Participações sobre o lucro</t>
  </si>
  <si>
    <t>RESULTADO LÍQUIDO</t>
  </si>
  <si>
    <t>Atribuível a:</t>
  </si>
  <si>
    <t>Acionista controlador</t>
  </si>
  <si>
    <t>Acionista minoritários</t>
  </si>
  <si>
    <t>Quantidade de ações</t>
  </si>
  <si>
    <t>Resultado líquido por ação</t>
  </si>
  <si>
    <t>2025</t>
  </si>
  <si>
    <t>Resultados não realizados de ativos financeiros mensurados ao valor justo por meio de outros resultados abrangentes</t>
  </si>
  <si>
    <t>Itens que podem ser subsequentemente reclassificados para o resultado</t>
  </si>
  <si>
    <t>Controladora</t>
  </si>
  <si>
    <t>Imposto de renda e contribuição social</t>
  </si>
  <si>
    <t>Itens que não serão reclassificados para o resultado</t>
  </si>
  <si>
    <t>Total do resultado abrangente do exercício</t>
  </si>
  <si>
    <t>Atribuível ao controlador</t>
  </si>
  <si>
    <t>Atribuível aos minoritários</t>
  </si>
  <si>
    <t>Lucro líquido do exercício</t>
  </si>
  <si>
    <t>Resultado de seguros</t>
  </si>
  <si>
    <t>Receita de Seguros</t>
  </si>
  <si>
    <t>Despesa de seguros</t>
  </si>
  <si>
    <t>Outras receitas e (despesas)</t>
  </si>
  <si>
    <t>Receitas operacional</t>
  </si>
  <si>
    <t>Lucro líquido do período</t>
  </si>
  <si>
    <t>Acionistas controladores</t>
  </si>
  <si>
    <t>Acionistas minoritários</t>
  </si>
  <si>
    <t>Lucro por ações - R$</t>
  </si>
  <si>
    <t>Resultados não realizados de ativos financeiros mensurados pelo valor justo por meio de outros resultados abrangentes:</t>
  </si>
  <si>
    <t>Investidas (líquido de impostos)</t>
  </si>
  <si>
    <t>Itens que não podem ser subsequentemente reclassificados para o resultado</t>
  </si>
  <si>
    <t>Total do resultado abrangente do período</t>
  </si>
  <si>
    <t>Contraprestações efetivas/prêmios ganhos de plano de assistência à saúde</t>
  </si>
  <si>
    <t>Variação das provisões técnicas de operações de assistência à saúde</t>
  </si>
  <si>
    <t>(-) Tributos diretos de operações com planos de assistência à saúde da operadora</t>
  </si>
  <si>
    <t>Variação da provisão de eventos/sinistros ocorridos e não avisados</t>
  </si>
  <si>
    <t>RESULTADO DAS OPERAÇÕES COM PLANOS DE ASSISTÊNCIA À SAÚDE</t>
  </si>
  <si>
    <t>Outras receitas operacionais de planos de assistência à saúde</t>
  </si>
  <si>
    <t>Receitas de assistência à saúde não relacionadas com planos de saúde da operadora</t>
  </si>
  <si>
    <t>Outras despesas operacionais com plano de assistência à saúde</t>
  </si>
  <si>
    <t>Outras despesas de operações de planos de assistência à saúde</t>
  </si>
  <si>
    <t>Programas de promoção da saúde e prevenção de riscos e doenças</t>
  </si>
  <si>
    <t>(-) Recuperação de outras despesas operacionais de assistência à saúde</t>
  </si>
  <si>
    <t>Resultado líquido por lote de mil ações - R$</t>
  </si>
  <si>
    <t>Ajuste de avaliação patrimonial</t>
  </si>
  <si>
    <t>Tributos sobre o ajustes de avaliação patrimonial</t>
  </si>
  <si>
    <t>Aos acionistas controladores</t>
  </si>
  <si>
    <t>(+) Recebimento de Planos Saúde</t>
  </si>
  <si>
    <t>(+) Resgate de Aplicações Financeiras</t>
  </si>
  <si>
    <t>(+) Recebimento de Juros de Aplicações Financeiras</t>
  </si>
  <si>
    <t>(+) Outros Recebimentos Operacionais</t>
  </si>
  <si>
    <t>(-) Pagamento a Fornecedores/Prestadores de Serviço de Saúde</t>
  </si>
  <si>
    <t>(-) Pagamento de Comissões</t>
  </si>
  <si>
    <t>(-) Pagamento de Pessoal</t>
  </si>
  <si>
    <t>(-) Pagamento de Pró-Labore</t>
  </si>
  <si>
    <t>(-) Pagamento de Serviços Terceiros</t>
  </si>
  <si>
    <t>(-) Pagamento de Tributos</t>
  </si>
  <si>
    <t>(-) Pagamento de Processos Judiciais (Cíveis/Trabalhistas/Tributárias)</t>
  </si>
  <si>
    <t>(-) Pagamento de Aluguel</t>
  </si>
  <si>
    <t>(-) Pagamento de Promoção/Publicidade</t>
  </si>
  <si>
    <t>(-) Aplicações Financeiras</t>
  </si>
  <si>
    <t>(-) Outros Pagamentos Operacionais</t>
  </si>
  <si>
    <t>Caixa Líquido das Atividades Operacionais</t>
  </si>
  <si>
    <t>ATIVIDADES DE INVESTIMENTOS</t>
  </si>
  <si>
    <t>(+) Recebimento de Venda de Ativo Imobilizado – Outros</t>
  </si>
  <si>
    <t>(+) Recebimento de Dividendos e juros sobre capital próprio</t>
  </si>
  <si>
    <t>(+) Outros Recebimentos das Atividades de Investimento</t>
  </si>
  <si>
    <t>(-) Pagamento de Aquisição de Ativo Imobilizado – Outros</t>
  </si>
  <si>
    <t>(-) Pagamento Relativo ao Ativo Intangível</t>
  </si>
  <si>
    <t>(-) Pagamento de Aquisição de Participação em Outras Empresas</t>
  </si>
  <si>
    <t>(-) Outros Pagamentos das Atividade de Investimento</t>
  </si>
  <si>
    <t>Caixa Líquido das Atividades de Investimentos</t>
  </si>
  <si>
    <t>ATIVIDADES DE FINANCIAMENTO</t>
  </si>
  <si>
    <t>(+) Outros Recebimentos da Atividade de Financiamento</t>
  </si>
  <si>
    <t>(-) Pagamento de Participação nos Resultados</t>
  </si>
  <si>
    <t>(-) Outros Pagamentos da Atividade de Financiamento</t>
  </si>
  <si>
    <t>Caixa Líquido das Atividades de Financiamento</t>
  </si>
  <si>
    <t>VARIAÇÃO DE CAIXA E EQUIVALENTE DE CAIXA</t>
  </si>
  <si>
    <t>CAIXA – Saldo Inicial</t>
  </si>
  <si>
    <t>CAIXA - Saldo Final</t>
  </si>
  <si>
    <t>Ativos Livres no Início do Período</t>
  </si>
  <si>
    <t>Ativos Livres no Final do Período</t>
  </si>
  <si>
    <t>Aumento/(Diminuição) nas Aplicações Financeiras – RECURSOS LIVRES</t>
  </si>
  <si>
    <t>(+) Integralização de capital em dinheiro</t>
  </si>
  <si>
    <t>(-) Pagamento de participação nos resultados</t>
  </si>
  <si>
    <t>(-) Outros pagamentos da atividade de financiamento</t>
  </si>
  <si>
    <t>Aumento nas Aplicações Financeiras – RECURSOS LIVRES</t>
  </si>
  <si>
    <t>Resultado antes dos impostos e contribuições</t>
  </si>
  <si>
    <t>Ajustes para:</t>
  </si>
  <si>
    <t>Depreciações e amortizações</t>
  </si>
  <si>
    <t>Variação da taxa de juros</t>
  </si>
  <si>
    <t>Despesas antecipadas</t>
  </si>
  <si>
    <t>Variações dos passivos dos contratos de seguro</t>
  </si>
  <si>
    <t>Reversão de provisão para riscos sobre créditos</t>
  </si>
  <si>
    <t xml:space="preserve"> Juros de títulos ao custo amortizado</t>
  </si>
  <si>
    <t xml:space="preserve"> Juros e variação monetária</t>
  </si>
  <si>
    <t>Lucro líquido ajustado do exercício</t>
  </si>
  <si>
    <t>Variações nas contas patrimoniais aumento/(redução):</t>
  </si>
  <si>
    <t>Aplicações - títulos a valor justo por meio do resultado</t>
  </si>
  <si>
    <t>Outros créditos operacionais</t>
  </si>
  <si>
    <t>Créditos de operações com planos de assistência à saúde</t>
  </si>
  <si>
    <t xml:space="preserve">Títulos e créditos a receber </t>
  </si>
  <si>
    <t>Despesas diferidas</t>
  </si>
  <si>
    <t>Outros valores e bens</t>
  </si>
  <si>
    <t>Contas a pagar</t>
  </si>
  <si>
    <t>Débitos de operações de assistência à saúde</t>
  </si>
  <si>
    <t>Passivo de contrato de seguro</t>
  </si>
  <si>
    <t>Outros débitos</t>
  </si>
  <si>
    <t>Caixa líquido (consumido)/gerado pelas operações</t>
  </si>
  <si>
    <t>Imposto de renda sobre o lucro pago</t>
  </si>
  <si>
    <t>Contribuição de renda sobre o lucro pago</t>
  </si>
  <si>
    <t>Caixa líquido (consumido)/gerado nas atividades operacionais</t>
  </si>
  <si>
    <t>Atividades de Investimento</t>
  </si>
  <si>
    <t>Dividendos e juros sobre capital próprios recebidos</t>
  </si>
  <si>
    <t>Aquisição de títulos a valor justo por meio de outros resultado abrangentes</t>
  </si>
  <si>
    <t>Alienação/vencimentos e juros de títulos a valor justo por meio de outros resultados abrangentes</t>
  </si>
  <si>
    <t>Aquisição de títulos ao custo amortizado</t>
  </si>
  <si>
    <t>Vencimentos e juros de títulos ao custo amortizado</t>
  </si>
  <si>
    <t xml:space="preserve"> Aquisição de imobilizado</t>
  </si>
  <si>
    <t>Aquisição de investimentos</t>
  </si>
  <si>
    <t>Aquisição de participação societária</t>
  </si>
  <si>
    <t>Aumento de capital em controlada</t>
  </si>
  <si>
    <t>Aquisição de ativo intangível</t>
  </si>
  <si>
    <t>Caixa líquido gerado/(consumido) nas atividades de investimentos</t>
  </si>
  <si>
    <t>Atividades de Financiamento</t>
  </si>
  <si>
    <t>Pagamentos de arrendamento</t>
  </si>
  <si>
    <t>Dividendos e juros sobre capital próprios pagos</t>
  </si>
  <si>
    <t>Participação dos acionistas minoritários</t>
  </si>
  <si>
    <t>Caixa líquido consumido nas atividades de financiamento</t>
  </si>
  <si>
    <t>Redução/ aumento líquido de caixa e equivalente de caixa</t>
  </si>
  <si>
    <t>Caixa e equivalente de caixa no ínicio do período</t>
  </si>
  <si>
    <t>Caixa e equivalente de caixa no final do período</t>
  </si>
  <si>
    <t>Redução/aumento líquido de caixa e equivalente de caixa</t>
  </si>
  <si>
    <t>ATIVO CIRCULANTE</t>
  </si>
  <si>
    <t>Disponível</t>
  </si>
  <si>
    <t>Realizável</t>
  </si>
  <si>
    <t>Aplicações Financeiras</t>
  </si>
  <si>
    <t>Aplicações Garantidoras de Provisões Técnicas</t>
  </si>
  <si>
    <t>Aplicações Livres</t>
  </si>
  <si>
    <t>Créditos de Operações com Planos de Assistência à Saúde</t>
  </si>
  <si>
    <t>Contraprestação Pecuniária/Prêmio a Receber</t>
  </si>
  <si>
    <t>Participação de Beneficiários em Eventos/Sinistros indenizáveis</t>
  </si>
  <si>
    <t>Operadoras de Planos de Assistência à Saúde</t>
  </si>
  <si>
    <t>Outros Créditos de Operações com Planos de Assistência à Saúde</t>
  </si>
  <si>
    <t>Despesas Diferidas</t>
  </si>
  <si>
    <t>Créditos Tributários e Previdenciários</t>
  </si>
  <si>
    <t>Bens e Títulos a Receber</t>
  </si>
  <si>
    <t>Despesas Antecipadas</t>
  </si>
  <si>
    <t>ATIVO NÃO CIRCULANTE</t>
  </si>
  <si>
    <t>Realizável a longo prazo</t>
  </si>
  <si>
    <t>Despesas de Comercialização Diferidas</t>
  </si>
  <si>
    <t>Ativo Fiscal Diferido</t>
  </si>
  <si>
    <t>Depósitos Judiciais e Fiscais</t>
  </si>
  <si>
    <t>Outros Créditos a Receber a Longo Prazo</t>
  </si>
  <si>
    <t>Investimentos</t>
  </si>
  <si>
    <t>Participações Societárias pelo Método de Equivalência Patrimonial</t>
  </si>
  <si>
    <t>Participações Societárias - Operadora de Planos de Assistência a Saúde</t>
  </si>
  <si>
    <t>Outros investimentos</t>
  </si>
  <si>
    <t>Imobilizado</t>
  </si>
  <si>
    <t>Imobilizado de Uso Próprio</t>
  </si>
  <si>
    <t>Imobilizado - Não Hospitalares/Odontológicos</t>
  </si>
  <si>
    <t>Outras Imobilizações</t>
  </si>
  <si>
    <t>Direito de Uso de Arrendamentos</t>
  </si>
  <si>
    <t>Intangível</t>
  </si>
  <si>
    <t>TOTAL DO ATIVO</t>
  </si>
  <si>
    <t>PASSIVO CIRCULANTE</t>
  </si>
  <si>
    <t>Provisões Técnicas de Operações de Assistência à Saúde</t>
  </si>
  <si>
    <t>Provisões de Prêmios/Contraprestações</t>
  </si>
  <si>
    <t>Débitos de Operações de Assistência à Saúde</t>
  </si>
  <si>
    <t>Contraprestações/Prêmios a Restituir</t>
  </si>
  <si>
    <t>Receita Antecipada de Contraprestações/Prêmios</t>
  </si>
  <si>
    <t>Comercialização sobre Operações</t>
  </si>
  <si>
    <t>Outros Débitos de Operações com Planos de Assistência à Saúde</t>
  </si>
  <si>
    <t>Tributos e Encargos Sociais a Recolher</t>
  </si>
  <si>
    <t>Débitos Diversos</t>
  </si>
  <si>
    <t>PASSIVO NÃO CIRCULANTE</t>
  </si>
  <si>
    <t>Provisões</t>
  </si>
  <si>
    <t>Provisões para Tributos Diferidos</t>
  </si>
  <si>
    <t>Provisões para Ações Judiciais</t>
  </si>
  <si>
    <t>Tributos e Contribuições</t>
  </si>
  <si>
    <t>Parcelamento de Tributos e Contribuições</t>
  </si>
  <si>
    <t>PATRIMÔNIO LÍQUIDO/PATRIMÔNIO SOCIAL</t>
  </si>
  <si>
    <t>Aos acionistas da controladora</t>
  </si>
  <si>
    <t>Capital Social/Patrimônio Social</t>
  </si>
  <si>
    <t>Reservas</t>
  </si>
  <si>
    <t>Reservas de Capital/Reservas Patrimoniais</t>
  </si>
  <si>
    <t>Reservas de Lucros/Sobras/Retenção de Superávits</t>
  </si>
  <si>
    <t>Ajustes de Avaliação Patrimonial</t>
  </si>
  <si>
    <t>(-) Ações em Tesouraria</t>
  </si>
  <si>
    <t>Participação de Acionistas Minoritários</t>
  </si>
  <si>
    <t>TOTAL DO PASSIVO E PATRIMÔNIO LÍQUIDO</t>
  </si>
  <si>
    <t>Caixa e equivalentes de caixa</t>
  </si>
  <si>
    <t>Caixa e bancos</t>
  </si>
  <si>
    <t>Aplicações</t>
  </si>
  <si>
    <t>Valores a receber com planos assistência saúde</t>
  </si>
  <si>
    <t>Outros créditos</t>
  </si>
  <si>
    <t>Títulos e créditos a receber</t>
  </si>
  <si>
    <t>Créditos tributários e previdenciários</t>
  </si>
  <si>
    <t>Outros valores</t>
  </si>
  <si>
    <t>Outros créditos a receber</t>
  </si>
  <si>
    <t>Ativos de contrato de seguro</t>
  </si>
  <si>
    <t>Participações Societárias</t>
  </si>
  <si>
    <t>Propriedades para investimentos</t>
  </si>
  <si>
    <t>IMOBILIZADO</t>
  </si>
  <si>
    <t>Bens móveis</t>
  </si>
  <si>
    <t xml:space="preserve">Benfeitorias em imóveis de terceiros </t>
  </si>
  <si>
    <t>Ativos de direito de uso</t>
  </si>
  <si>
    <t>Outros intangíveis</t>
  </si>
  <si>
    <t>Obrigações a pagar</t>
  </si>
  <si>
    <t>Impostos e encargos sociais a recolher</t>
  </si>
  <si>
    <t>Passivo de contratos de seguro</t>
  </si>
  <si>
    <t>Tributos diferidos</t>
  </si>
  <si>
    <t>Provisões judiciais</t>
  </si>
  <si>
    <t>Passivo de contrato de seguros</t>
  </si>
  <si>
    <t>PATRIMÔNIO LÍQUIDO</t>
  </si>
  <si>
    <t>Capital Social</t>
  </si>
  <si>
    <t>Reserva de capital</t>
  </si>
  <si>
    <t>Reservas de lucros</t>
  </si>
  <si>
    <t>Ajustes de avaliação patrimonial</t>
  </si>
  <si>
    <t>DEMONSTRAÇÃO DE RESULTADO CONSOLIDADO (em milhares de reais)</t>
  </si>
  <si>
    <t>DEMONSTRAÇÃO DOS FLUXOS DE CAIXA (em milhares de reais)</t>
  </si>
  <si>
    <t>BALANÇOS PATRIMONIAIS (em milhares de reais)</t>
  </si>
  <si>
    <t>ATIVO</t>
  </si>
  <si>
    <t>PASSIVO</t>
  </si>
  <si>
    <t>Despesas operacionais - Equivalência Patrimonial</t>
  </si>
  <si>
    <t>Resultado Bruto</t>
  </si>
  <si>
    <t>Despesas tributárias</t>
  </si>
  <si>
    <t>Resultado antes das receitas e despesas financeiras</t>
  </si>
  <si>
    <t>Resultado financeiro</t>
  </si>
  <si>
    <t>Resultado antes dos impostos</t>
  </si>
  <si>
    <t>Prejuízo líquido do exercício</t>
  </si>
  <si>
    <t>Resultados não realizados de ativos financeiros mensurados pelo valor justo por meio de outros resultados abrangentes (VJORA):</t>
  </si>
  <si>
    <t>Investidas</t>
  </si>
  <si>
    <t>Resultado de equivalência patrimonial</t>
  </si>
  <si>
    <t>Lucro/prejuízo ajustado do período</t>
  </si>
  <si>
    <t>Caixa gerado pelas operações</t>
  </si>
  <si>
    <t>Caixa líquido gerado nas atividades operacionais</t>
  </si>
  <si>
    <t>Dividendos recebidos</t>
  </si>
  <si>
    <t>Caixa líquido consumido nas atividades de investimento</t>
  </si>
  <si>
    <t>Aumento de capital</t>
  </si>
  <si>
    <t>Caixa líquido gerado nas atividades de financiamento</t>
  </si>
  <si>
    <t>Aumento líquido de caixa e equivalente de caixa</t>
  </si>
  <si>
    <t>Caixa e equivalente de caixa no início do período</t>
  </si>
  <si>
    <t>Bancos</t>
  </si>
  <si>
    <t>Investimentos em controladas e coligadas</t>
  </si>
  <si>
    <t>CIRCULANTE</t>
  </si>
  <si>
    <t>Impostos e contribuições</t>
  </si>
  <si>
    <t>Prejuízos acumulados</t>
  </si>
  <si>
    <t>NÃO CIRCULANTE</t>
  </si>
  <si>
    <t>Fonte: Bradesco Seguros</t>
  </si>
  <si>
    <t>Effective consideration/premiums earned from health care plans</t>
  </si>
  <si>
    <t>Revenues from health care operations</t>
  </si>
  <si>
    <t>Net consideration/premiums retained</t>
  </si>
  <si>
    <t>Change in technical provisions for health care operations</t>
  </si>
  <si>
    <t>(-) Direct taxes on health care plan operations of the operator</t>
  </si>
  <si>
    <t>Net indemnifiable events/claims retained</t>
  </si>
  <si>
    <t>Known or reported events/claims</t>
  </si>
  <si>
    <t>Change in provision for events/claims that have occurred but not been reported</t>
  </si>
  <si>
    <t>RESULT OF HEALTH CARE PLAN OPERATIONS</t>
  </si>
  <si>
    <t>Other operating revenues from health care plans</t>
  </si>
  <si>
    <t>Health care revenues not related to the operator's health plans</t>
  </si>
  <si>
    <t>Revenues from medical and hospital care operations</t>
  </si>
  <si>
    <t>Revenues from dental care operations</t>
  </si>
  <si>
    <t>(-) Direct taxes from other health care activities</t>
  </si>
  <si>
    <t>Other operating expenses related to health care plans</t>
  </si>
  <si>
    <t>Other expenses related to health care plan operations</t>
  </si>
  <si>
    <t>Health promotion and risk and disease prevention programs</t>
  </si>
  <si>
    <t>(-) Recovery of other operating expenses related to health care</t>
  </si>
  <si>
    <t>Provision for credit losses</t>
  </si>
  <si>
    <t>GROSS INCOME</t>
  </si>
  <si>
    <t>Selling expenses</t>
  </si>
  <si>
    <t>Administrative expenses</t>
  </si>
  <si>
    <t>Net financial income</t>
  </si>
  <si>
    <t>Financial income</t>
  </si>
  <si>
    <t>Financial expenses</t>
  </si>
  <si>
    <t>Equity income</t>
  </si>
  <si>
    <t>Equity expenses</t>
  </si>
  <si>
    <t>Equity result</t>
  </si>
  <si>
    <t>INCOME BEFORE TAXES AND PARTICIPATIONS</t>
  </si>
  <si>
    <t>Income tax</t>
  </si>
  <si>
    <t>Social contribution</t>
  </si>
  <si>
    <t>Deferred taxes</t>
  </si>
  <si>
    <t>Profit sharing</t>
  </si>
  <si>
    <t>NET INCOME</t>
  </si>
  <si>
    <t>Controlling shareholder</t>
  </si>
  <si>
    <t>Minority shareholders</t>
  </si>
  <si>
    <t>Number of shares</t>
  </si>
  <si>
    <t>Net income per share</t>
  </si>
  <si>
    <t>Items that may be subsequently reclassified to income</t>
  </si>
  <si>
    <t>Unrealized gains or losses on financial assets measured at fair value through other comprehensive income</t>
  </si>
  <si>
    <t>Controlling company</t>
  </si>
  <si>
    <t>Income tax and social contribution</t>
  </si>
  <si>
    <t>Items that will not be reclassified to profit or loss</t>
  </si>
  <si>
    <t>Total comprehensive income for the year</t>
  </si>
  <si>
    <t>Attributable to the controlling interest</t>
  </si>
  <si>
    <t>Attributable to minority interests</t>
  </si>
  <si>
    <t>Source: Bradesco Seguros</t>
  </si>
  <si>
    <t xml:space="preserve">CONSOLIDATED INCOME STATEMENT (in thousands of Reais) </t>
  </si>
  <si>
    <t>Net income for the year</t>
  </si>
  <si>
    <t>Net income per thousand shares - R$</t>
  </si>
  <si>
    <t>Equity valuation adjustment</t>
  </si>
  <si>
    <t>Taxes on equity valuation adjustments</t>
  </si>
  <si>
    <t>To controlling shareholders</t>
  </si>
  <si>
    <t>Insurance income</t>
  </si>
  <si>
    <t>Insurance revenue</t>
  </si>
  <si>
    <t>Insurance expenses</t>
  </si>
  <si>
    <t>Other income and (expenses)</t>
  </si>
  <si>
    <t>Operating income</t>
  </si>
  <si>
    <t>Attributable to:</t>
  </si>
  <si>
    <t>Net income per shares - R$</t>
  </si>
  <si>
    <t>Items that may be subsequently reclassified to profit or loss</t>
  </si>
  <si>
    <t>Unrealized gains or losses on financial assets measured at fair value through other comprehensive income:</t>
  </si>
  <si>
    <t>Investments (net of tax)</t>
  </si>
  <si>
    <t>Items that may not be subsequently reclassified to profit or loss</t>
  </si>
  <si>
    <t>Total comprehensive income for the period</t>
  </si>
  <si>
    <t>Operating expenses - Equity method</t>
  </si>
  <si>
    <t>Gross profit</t>
  </si>
  <si>
    <t>Tax expenses</t>
  </si>
  <si>
    <t>Profit before financial income and expenses</t>
  </si>
  <si>
    <t>Financial result</t>
  </si>
  <si>
    <t>Pre-tax income</t>
  </si>
  <si>
    <t>Net loss for the year</t>
  </si>
  <si>
    <t>Investments</t>
  </si>
  <si>
    <t xml:space="preserve">CONSOLIDATED CASH FLOW (in thousands of Reais) </t>
  </si>
  <si>
    <t>(+) Receipt of Health Insurance Plans</t>
  </si>
  <si>
    <t>(+) Redemption of Financial Investments</t>
  </si>
  <si>
    <t>(+) Receipt of Interest on Financial Investments</t>
  </si>
  <si>
    <t>(+) Other Operating Receipts</t>
  </si>
  <si>
    <t>(-) Payment to Suppliers/Health Service Providers</t>
  </si>
  <si>
    <t>(-) Payment of Commissions</t>
  </si>
  <si>
    <t>(-) Payment of Personnel</t>
  </si>
  <si>
    <t>(-) Payment of Pro-Labore</t>
  </si>
  <si>
    <t>(-) Payment of Third-Party Services</t>
  </si>
  <si>
    <t>(-) Payment of Taxes</t>
  </si>
  <si>
    <t>(-) Payment of Legal Proceedings (Civil/Labor/Tax)</t>
  </si>
  <si>
    <t>(-) Payment of Rent</t>
  </si>
  <si>
    <t>(-) Payment of Promotion/Advertising</t>
  </si>
  <si>
    <t>(-) Financial Investments</t>
  </si>
  <si>
    <t>(-) Other Operating Payments</t>
  </si>
  <si>
    <t>Net Cash from Operating Activities</t>
  </si>
  <si>
    <t>(+) Proceeds from Sale of Fixed Assets – Other</t>
  </si>
  <si>
    <t>(+) Dividends and Interest on Equity Received</t>
  </si>
  <si>
    <t>(+) Other Proceeds from Investment Activities</t>
  </si>
  <si>
    <t>(-) Payment for Acquisition of Fixed Assets – Other</t>
  </si>
  <si>
    <t>(-) Payment Related to Intangible Assets</t>
  </si>
  <si>
    <t>(-) Payment for Acquisition of Equity Interests in Other Companies</t>
  </si>
  <si>
    <t>(-) Other Payments from Investing Activities</t>
  </si>
  <si>
    <t>Net Cash from Investing Activities</t>
  </si>
  <si>
    <t>FINANCING ACTIVITIES</t>
  </si>
  <si>
    <t>(+) Other Receipts from Financing Activities</t>
  </si>
  <si>
    <t>(-) Payment of Profit Sharing</t>
  </si>
  <si>
    <t>(-) Other Payments from Financing Activities</t>
  </si>
  <si>
    <t>Net Cash from Financing Activities</t>
  </si>
  <si>
    <t>CHANGE IN CASH AND CASH EQUIVALENTS</t>
  </si>
  <si>
    <t>Balance at the beginning  of period</t>
  </si>
  <si>
    <t>Balance at the end of period</t>
  </si>
  <si>
    <t>Free Assets at the Beginning of the Period</t>
  </si>
  <si>
    <t>Free Assets at the End of the Period</t>
  </si>
  <si>
    <t>Increase/(Decrease) in Financial Investments – FREE RESOURCES</t>
  </si>
  <si>
    <t>INVESTING ACTIVITIES</t>
  </si>
  <si>
    <t>Net Cash Flow from Investing Activities</t>
  </si>
  <si>
    <t>(+) Capital contribution in cash</t>
  </si>
  <si>
    <t>(-) Payment of profit sharing</t>
  </si>
  <si>
    <t>(-) Other payments from financing activities</t>
  </si>
  <si>
    <t>Depreciation and amortization</t>
  </si>
  <si>
    <t>Interest rate variation</t>
  </si>
  <si>
    <t>Prepaid expenses</t>
  </si>
  <si>
    <t>Variations in insurance contract liabilities</t>
  </si>
  <si>
    <t>Reversal of provision for credit risks</t>
  </si>
  <si>
    <t>Interest on securities at amortized cost</t>
  </si>
  <si>
    <t>Interest and monetary variation</t>
  </si>
  <si>
    <t>Earnings before taxes and contributions</t>
  </si>
  <si>
    <t>Adjustments for:</t>
  </si>
  <si>
    <t>Adjusted net income for the year</t>
  </si>
  <si>
    <t>Changes in equity accounts increase/(decrease):</t>
  </si>
  <si>
    <t>Investments - securities at fair value through profit or loss</t>
  </si>
  <si>
    <t>Other operating receivables</t>
  </si>
  <si>
    <t>Receivables from health care plan operations</t>
  </si>
  <si>
    <t xml:space="preserve">Securities and receivables </t>
  </si>
  <si>
    <t>Deferred expenses</t>
  </si>
  <si>
    <t>Other values and assets</t>
  </si>
  <si>
    <t>Accounts payable</t>
  </si>
  <si>
    <t>Healthcare operation debts</t>
  </si>
  <si>
    <t>Insurance contract liabilities</t>
  </si>
  <si>
    <t>Other debts</t>
  </si>
  <si>
    <t>Net cash (consumed)/generated by operations</t>
  </si>
  <si>
    <t>Income tax on profit paid</t>
  </si>
  <si>
    <t>Income contribution on profit paid</t>
  </si>
  <si>
    <t>Net cash (used)/generated in operating activities</t>
  </si>
  <si>
    <t>Investment activities</t>
  </si>
  <si>
    <t>Dividends and interest on own capital received</t>
  </si>
  <si>
    <t>Acquisition of securities at fair value through other comprehensive income</t>
  </si>
  <si>
    <t>Disposal/maturities and interest on securities at fair value through other comprehensive income</t>
  </si>
  <si>
    <t>Acquisition of securities at amortized cost</t>
  </si>
  <si>
    <t>Maturities and interest on securities at amortized cost</t>
  </si>
  <si>
    <t>Acquisition of fixed assets</t>
  </si>
  <si>
    <t>Acquisition of investments</t>
  </si>
  <si>
    <t>Acquisition of equity interests</t>
  </si>
  <si>
    <t>Capital increase in subsidiary</t>
  </si>
  <si>
    <t>Acquisition of intangible assets</t>
  </si>
  <si>
    <t>Net cash generated/(used) in investing activities</t>
  </si>
  <si>
    <t>Financing activities</t>
  </si>
  <si>
    <t>Lease payments</t>
  </si>
  <si>
    <t>Dividends and interest on own capital paid</t>
  </si>
  <si>
    <t xml:space="preserve">Effects of partial spin-off </t>
  </si>
  <si>
    <t>Participation of minority shareholders</t>
  </si>
  <si>
    <t>Net cash used in financing activities</t>
  </si>
  <si>
    <t>Net decrease/increase in cash and cash equivalents</t>
  </si>
  <si>
    <t>Securities and receivables</t>
  </si>
  <si>
    <t>Equity method result</t>
  </si>
  <si>
    <t>Adjusted profit/loss for the period</t>
  </si>
  <si>
    <t>Cash generated by operations</t>
  </si>
  <si>
    <t>Net cash generated from operating activities</t>
  </si>
  <si>
    <t>Investment Activities</t>
  </si>
  <si>
    <t>Dividends received</t>
  </si>
  <si>
    <t>Net cash used in investing activities</t>
  </si>
  <si>
    <t>Financing Activities</t>
  </si>
  <si>
    <t>Capital increase</t>
  </si>
  <si>
    <t>Net cash generated from financing activities</t>
  </si>
  <si>
    <t>Net increase in cash and cash equivalents</t>
  </si>
  <si>
    <t xml:space="preserve">CONSOLIDATED BALANCE SHEET (in thousands of Reais) </t>
  </si>
  <si>
    <t xml:space="preserve"> ASSETS</t>
  </si>
  <si>
    <t>CURRENT ASSETS</t>
  </si>
  <si>
    <t>Cash and cash equivalents</t>
  </si>
  <si>
    <t>Receivables</t>
  </si>
  <si>
    <t>Investments Guaranteeing Technical Provisions</t>
  </si>
  <si>
    <t>Free Investments</t>
  </si>
  <si>
    <t>Credits from Health Care Plan Operations</t>
  </si>
  <si>
    <t>Monetary Consideration/Premiums Receivable</t>
  </si>
  <si>
    <t>Beneficiary Participation in Events/Compensable Claims</t>
  </si>
  <si>
    <t>Health Care Plan Operators</t>
  </si>
  <si>
    <t>Other Credits from Health Care Plan Operations</t>
  </si>
  <si>
    <t>Deferred Expenses</t>
  </si>
  <si>
    <t>Tax and Social Security Credits</t>
  </si>
  <si>
    <t>Assets and Securities Receivable</t>
  </si>
  <si>
    <t>Prepaid Expenses</t>
  </si>
  <si>
    <t>NON-CURRENT ASSETS</t>
  </si>
  <si>
    <t>Long-term receivables</t>
  </si>
  <si>
    <t>Investments guaranteeing technical provisions</t>
  </si>
  <si>
    <t>Free investments</t>
  </si>
  <si>
    <t>Deferred Marketing Expenses</t>
  </si>
  <si>
    <t>Deferred Tax Assets</t>
  </si>
  <si>
    <t>Judicial and Tax Deposits</t>
  </si>
  <si>
    <t>Other Long-Term Receivables</t>
  </si>
  <si>
    <t>Equity Interests under the Equity Method</t>
  </si>
  <si>
    <t>Equity Interests - Health Care Plan Operator</t>
  </si>
  <si>
    <t>Other investments</t>
  </si>
  <si>
    <t>Fixed Assets</t>
  </si>
  <si>
    <t>Fixed Assets for Own Use</t>
  </si>
  <si>
    <t>Fixed Assets - Non-Hospital/Dental</t>
  </si>
  <si>
    <t>Other Fixed Assets</t>
  </si>
  <si>
    <t>Right to Use Leases</t>
  </si>
  <si>
    <t>Intangible</t>
  </si>
  <si>
    <t>TOTAL ASSETS</t>
  </si>
  <si>
    <t xml:space="preserve"> LIABILITIES </t>
  </si>
  <si>
    <t>CURRENT LIABILITIES</t>
  </si>
  <si>
    <t>Technical Provisions for Healthcare Operations</t>
  </si>
  <si>
    <t>Provisions for Premiums/Considerations</t>
  </si>
  <si>
    <t>Healthcare Operations Debts</t>
  </si>
  <si>
    <t>Considerations/Premiums to be Refunded</t>
  </si>
  <si>
    <t>Advance Revenue from Considerations/Premiums</t>
  </si>
  <si>
    <t>Marketing on Operations</t>
  </si>
  <si>
    <t>Other Debts from Healthcare Plan Operations</t>
  </si>
  <si>
    <t>Taxes and Social Charges Payable</t>
  </si>
  <si>
    <t>Miscellaneous Debts</t>
  </si>
  <si>
    <t>NON-CURRENT LIABILITIES</t>
  </si>
  <si>
    <t>Provisions</t>
  </si>
  <si>
    <t>Provisions for Deferred Taxes</t>
  </si>
  <si>
    <t>Provisions for Legal Actions</t>
  </si>
  <si>
    <t>Taxes and Contributions</t>
  </si>
  <si>
    <t>Installment Payment of Taxes and Contributions</t>
  </si>
  <si>
    <t>Share Capital/Social Equity</t>
  </si>
  <si>
    <t>Reserves</t>
  </si>
  <si>
    <t>To the shareholders of the controlling company</t>
  </si>
  <si>
    <t>Capital Reserves/Equity Reserves</t>
  </si>
  <si>
    <t>Profit Reserves/Surpluses/Retained Earnings</t>
  </si>
  <si>
    <t>Equity Valuation Adjustments</t>
  </si>
  <si>
    <t>(-) Treasury Shares</t>
  </si>
  <si>
    <t xml:space="preserve">TOTAL LIABILITIES AND NET EQUITY </t>
  </si>
  <si>
    <t>Participation of Minority Shareholders</t>
  </si>
  <si>
    <t>Credits from Health Care Plan Transactions</t>
  </si>
  <si>
    <t>Cash Consideration/Premiums Receivable</t>
  </si>
  <si>
    <t>Receivables and Securities</t>
  </si>
  <si>
    <t>Cash and banks</t>
  </si>
  <si>
    <t>Receivables from health care plans</t>
  </si>
  <si>
    <t>Other receivables</t>
  </si>
  <si>
    <t>Tax and social security credits</t>
  </si>
  <si>
    <t>Other credits</t>
  </si>
  <si>
    <t>Other amounts and assets</t>
  </si>
  <si>
    <t>Other amounts</t>
  </si>
  <si>
    <t>Judicial and tax deposits</t>
  </si>
  <si>
    <t>Insurance contract assets</t>
  </si>
  <si>
    <t>Investment properties</t>
  </si>
  <si>
    <t>Equity Interests</t>
  </si>
  <si>
    <t>FIXED ASSETS</t>
  </si>
  <si>
    <t>Movable assets</t>
  </si>
  <si>
    <t>Other fixed assets</t>
  </si>
  <si>
    <t>Improvements to third-party real estate</t>
  </si>
  <si>
    <t>Right-of-use assets</t>
  </si>
  <si>
    <t>Intangible assets</t>
  </si>
  <si>
    <t>Other intangible assets</t>
  </si>
  <si>
    <t xml:space="preserve">TOTAL ASSETS </t>
  </si>
  <si>
    <t>Obligations payable</t>
  </si>
  <si>
    <t>Taxes and social security contributions payable</t>
  </si>
  <si>
    <t>Other liabilities</t>
  </si>
  <si>
    <t>Legal provisions</t>
  </si>
  <si>
    <t>Capital</t>
  </si>
  <si>
    <t>Capital reserve</t>
  </si>
  <si>
    <t>Profit reserves</t>
  </si>
  <si>
    <t>Equity valuation adjustments</t>
  </si>
  <si>
    <t>(-) Treasury shares</t>
  </si>
  <si>
    <t>Banks</t>
  </si>
  <si>
    <t>Investments in subsidiaries and affiliates</t>
  </si>
  <si>
    <t>Taxes and contributions</t>
  </si>
  <si>
    <t>Accumulated losses</t>
  </si>
  <si>
    <t>Bradesco Gestão de Saúde S.A.</t>
  </si>
  <si>
    <t>Bradesco Saúde S.A.</t>
  </si>
  <si>
    <t>Bradesco Saúde - Operadora de Planos S.A.</t>
  </si>
  <si>
    <t>Mediservice Operadora de Planos de Saúde S.A.</t>
  </si>
  <si>
    <t>Bradesco Diagnóstico em Saúde S.A.</t>
  </si>
  <si>
    <t>Atlântica Hospitais e Participações S.A.</t>
  </si>
  <si>
    <t>CNPJ Nº 41.774.199/0001-92</t>
  </si>
  <si>
    <t>CNPJ Nº 92.693.118/0001-60</t>
  </si>
  <si>
    <t>CNPJ Nº 15.011.651/0001-54</t>
  </si>
  <si>
    <t>CNPJ Nº 57.746.455/0001-78</t>
  </si>
  <si>
    <t>CNPJ Nº 42.074.758/0001-14</t>
  </si>
  <si>
    <t>CNPJ Nº 40.751.842/0001-08</t>
  </si>
  <si>
    <r>
      <t>Fonte/Source:</t>
    </r>
    <r>
      <rPr>
        <sz val="9"/>
        <color rgb="FFFF0000"/>
        <rFont val="Bradesco Sans"/>
      </rPr>
      <t>bradescoseguros.com.br</t>
    </r>
  </si>
  <si>
    <t>Despesas com tributos</t>
  </si>
  <si>
    <t>Outras despesas/receitas operacionais</t>
  </si>
  <si>
    <t>Imposto de Renda</t>
  </si>
  <si>
    <t>Contribuição Social</t>
  </si>
  <si>
    <t>Other operating expenses/income</t>
  </si>
  <si>
    <t>Income before taxes</t>
  </si>
  <si>
    <t>Resultado positivo de equivalência patrimonial</t>
  </si>
  <si>
    <t>Lucro ajustado do período</t>
  </si>
  <si>
    <t>Caixa (consumido)/ gerado pelas operações</t>
  </si>
  <si>
    <t>Contribuição social sobre o lucro pago</t>
  </si>
  <si>
    <t>Caixa líquido (consumido)/ gerado nas atividades operacionais</t>
  </si>
  <si>
    <t>Dividendos e juros sobre capital próprio recebidos</t>
  </si>
  <si>
    <t>Caixa líquido gerado nas atividades de investimento</t>
  </si>
  <si>
    <t>Dividendos pagos</t>
  </si>
  <si>
    <t>Positive equity income result</t>
  </si>
  <si>
    <t>Adjusted profit for the period</t>
  </si>
  <si>
    <t>Cash (consumed)/generated by operations</t>
  </si>
  <si>
    <t>Social contribution on profits paid</t>
  </si>
  <si>
    <t>Dividends and interest on equity received</t>
  </si>
  <si>
    <t>Net cash generated from investing activities</t>
  </si>
  <si>
    <t>Dividends paid</t>
  </si>
  <si>
    <t>Ações em tesouraria</t>
  </si>
  <si>
    <t>Retained earnings</t>
  </si>
  <si>
    <t>Treasury shares</t>
  </si>
  <si>
    <t>Cash Investments</t>
  </si>
  <si>
    <t>Cash investments</t>
  </si>
  <si>
    <t>Efeitos da cisão parcial</t>
  </si>
  <si>
    <t>(-) Cisão parcial</t>
  </si>
  <si>
    <t>(-) Partial spin-off</t>
  </si>
  <si>
    <t>Balance at the beginning of period</t>
  </si>
  <si>
    <t>(-) Cash Investments</t>
  </si>
  <si>
    <t xml:space="preserve">   Ajustes para:</t>
  </si>
  <si>
    <t>2023</t>
  </si>
  <si>
    <t>Receitas operacionais - Equivalência Patrimonial</t>
  </si>
  <si>
    <t>Operating revenues - Equity method</t>
  </si>
  <si>
    <t>2022</t>
  </si>
  <si>
    <t>(+) Integralização de capital em dinheir</t>
  </si>
  <si>
    <t>Aplicações garantidoras de provisões técnicas</t>
  </si>
  <si>
    <t>Applications guaranteeing technical provisions</t>
  </si>
  <si>
    <t>Imobilizado - não hospitalares/odontológicos</t>
  </si>
  <si>
    <t>Immobilized - non-hospital/dental</t>
  </si>
  <si>
    <t>Capital Increase</t>
  </si>
  <si>
    <t>Aquisição de Investimento</t>
  </si>
  <si>
    <t>Investment Acquisition</t>
  </si>
  <si>
    <t>Asset valuation adjustments</t>
  </si>
  <si>
    <t>(-) Pagamento de aluguel</t>
  </si>
  <si>
    <t>(-) Rent payment</t>
  </si>
  <si>
    <t>Outras receitas operacionais</t>
  </si>
  <si>
    <t>Outras despesas oper. de assist. à saúde não rel. com planos de saúde da operadora</t>
  </si>
  <si>
    <t>2021</t>
  </si>
  <si>
    <t>Other operating revenue</t>
  </si>
  <si>
    <t>Other operating expenses related to healthcare services not covered by the provider’s health insurance plans</t>
  </si>
  <si>
    <t>Outras Despesas Oper. de Assist. à Saúde Não Rel. com Planos de Saúde da Operadora</t>
  </si>
  <si>
    <t>Receitas Financeira</t>
  </si>
  <si>
    <t>Despesas Financeira</t>
  </si>
  <si>
    <t>Other Operating Expenses for Healthcare Services Not Related to the Provider’s Health Plans</t>
  </si>
  <si>
    <t>Financial Revenue</t>
  </si>
  <si>
    <t>Financial Expenses</t>
  </si>
  <si>
    <t>Companhia</t>
  </si>
  <si>
    <t>SHAREHOLDER´S EQUITY</t>
  </si>
  <si>
    <t>2020</t>
  </si>
  <si>
    <t>Accounts receivable and credits</t>
  </si>
  <si>
    <t>Imóveis de Uso Próprio</t>
  </si>
  <si>
    <t>Imóveis - Não Hospitalares/Odontológicos</t>
  </si>
  <si>
    <t>Properties for Own Use</t>
  </si>
  <si>
    <t>Properties - Non-Hospital/Dental</t>
  </si>
  <si>
    <t>Capital/Social Equity</t>
  </si>
  <si>
    <t>(+) Recebimento de venda de ativo imobilizado – hospitalar</t>
  </si>
  <si>
    <t>Other operating income</t>
  </si>
  <si>
    <t>Outras despesas operacionais não relacionadas com plano de assistência à saúde</t>
  </si>
  <si>
    <t>Marketing over Operations</t>
  </si>
  <si>
    <t>Company</t>
  </si>
  <si>
    <t>Income tax and social security contribution</t>
  </si>
  <si>
    <t>(+) Other Receipts from Investment Activities</t>
  </si>
  <si>
    <t>(+) Receipt from sale of fixed assets – hospital</t>
  </si>
  <si>
    <t>Controller</t>
  </si>
  <si>
    <t>Other operating expenses/revenues</t>
  </si>
  <si>
    <t>Resultado Patrimonial</t>
  </si>
  <si>
    <t>Encargos trabalhistas</t>
  </si>
  <si>
    <t>Labor costs</t>
  </si>
  <si>
    <t>Amortizações</t>
  </si>
  <si>
    <t>Depreciation</t>
  </si>
  <si>
    <t>Asset valuation adjustment</t>
  </si>
  <si>
    <t xml:space="preserve">Alienação/vencimentos e juros de títulos mensurados ao valor
justo por meio de outros resultados abrangentes (VJORA) </t>
  </si>
  <si>
    <t>Aquisição de títulos mensurados ao valor justo por meio
de outros resultados abrangentes (VJORA)</t>
  </si>
  <si>
    <t>Acquisition of securities measured at fair value through
other comprehensive income</t>
  </si>
  <si>
    <t>Disposal/maturity and interest on securities measured at fair value
through other comprehensive income</t>
  </si>
  <si>
    <r>
      <rPr>
        <sz val="9"/>
        <rFont val="Bradesco Sans"/>
      </rPr>
      <t xml:space="preserve">Em caso de dúvidas, envie um e-mail para: </t>
    </r>
    <r>
      <rPr>
        <sz val="9"/>
        <color rgb="FFFF0000"/>
        <rFont val="Bradesco Sans"/>
      </rPr>
      <t>ri@saud3.com.br</t>
    </r>
  </si>
  <si>
    <r>
      <t xml:space="preserve">If you have any questions, please send an email to: </t>
    </r>
    <r>
      <rPr>
        <sz val="9"/>
        <color rgb="FFFF0000"/>
        <rFont val="Bradesco Sans"/>
      </rPr>
      <t>ir@saud3.com.br</t>
    </r>
  </si>
  <si>
    <t>Bradsaúde S.A.</t>
  </si>
  <si>
    <t>CNPJ Nº 58.119.199/0001-51</t>
  </si>
  <si>
    <t>Saúde e Dental</t>
  </si>
  <si>
    <t>Indicadores operacionais</t>
  </si>
  <si>
    <t>1T26</t>
  </si>
  <si>
    <t>Operational Indicators</t>
  </si>
  <si>
    <t>1Q26</t>
  </si>
  <si>
    <t>Beneficiários (mil)</t>
  </si>
  <si>
    <t>Beneficiaries (thousand)</t>
  </si>
  <si>
    <t>Planos de Saúde</t>
  </si>
  <si>
    <t>Healthcare Plans</t>
  </si>
  <si>
    <t>Empresarial</t>
  </si>
  <si>
    <t>Corporate</t>
  </si>
  <si>
    <t>Individual</t>
  </si>
  <si>
    <t>Planos administrados¹</t>
  </si>
  <si>
    <t>ASO</t>
  </si>
  <si>
    <t>Adições líquidas</t>
  </si>
  <si>
    <t>Net Adds</t>
  </si>
  <si>
    <t>Planos Dentais</t>
  </si>
  <si>
    <t>Dental Plans</t>
  </si>
  <si>
    <t>Tíquete médio ex-administrados (R$/vida/mês)</t>
  </si>
  <si>
    <t>Average Ticket ex-ASO (R$/life/month)</t>
  </si>
  <si>
    <t>Tíquete médio Dental (R$/vida/mês)</t>
  </si>
  <si>
    <t>Average Ticket Dental (R$/life/month)</t>
  </si>
  <si>
    <t>Sinistralidade Saúde %</t>
  </si>
  <si>
    <t>Loss Ratio Health %</t>
  </si>
  <si>
    <t>Sinistralidade Dental %</t>
  </si>
  <si>
    <t>Loss Ratio Dental %</t>
  </si>
  <si>
    <t>¹Inclui Bradesco Saúde, Mediservice e Bradesco Operadora.</t>
  </si>
  <si>
    <t>Bradsaúde</t>
  </si>
  <si>
    <t>Tabela Resumo (R$ milhões)</t>
  </si>
  <si>
    <t>Summary Table (R$ million)</t>
  </si>
  <si>
    <t>Receitas com Operações de Assistência à Saúde</t>
  </si>
  <si>
    <t>Revenues from Healthcare Assistance</t>
  </si>
  <si>
    <t>Variação das Provisões Técnicas de Operações de Assistência à Saúde</t>
  </si>
  <si>
    <t>Change in Technical Provisions for Healthcare Assistance</t>
  </si>
  <si>
    <t>Prêmios ganhos</t>
  </si>
  <si>
    <t>Earned Premiums</t>
  </si>
  <si>
    <t>Eventos Indenizáveis / Sinistros retidos</t>
  </si>
  <si>
    <t>Incurred Claims/Retained Claims</t>
  </si>
  <si>
    <t>Selling Expenses</t>
  </si>
  <si>
    <t>Financial Income</t>
  </si>
  <si>
    <t>Resultado das operações</t>
  </si>
  <si>
    <t>Income from Operations</t>
  </si>
  <si>
    <t>Receitas de serviços relacionadas a operação¹</t>
  </si>
  <si>
    <t>Service revenues related to operations</t>
  </si>
  <si>
    <t>Outras despesas operacionais</t>
  </si>
  <si>
    <t>Other operating expenses</t>
  </si>
  <si>
    <t>Despesa com tributos²</t>
  </si>
  <si>
    <t>Resultado operacional</t>
  </si>
  <si>
    <t>Operating Income</t>
  </si>
  <si>
    <t>Resultado patrimonial e Não Operacional³</t>
  </si>
  <si>
    <t>Non-operating and equity income</t>
  </si>
  <si>
    <t>Imposto de renda, contribuição social, participação nos lucros</t>
  </si>
  <si>
    <t>Income tax, social contribution and profit sharing</t>
  </si>
  <si>
    <t>Lucro líquido</t>
  </si>
  <si>
    <t>Net Income</t>
  </si>
  <si>
    <t>Ativos Financeiros</t>
  </si>
  <si>
    <t>Financial Assets</t>
  </si>
  <si>
    <t>¹Contempla Receitas de Serviços Novamed e Orizon, e Receita de bens e serviços (Odontoprev).</t>
  </si>
  <si>
    <t>²Inclui PIS/Cofins, Tributos Federais e Municipais sobre Receita.</t>
  </si>
  <si>
    <t>³Inclui Pacífico Operações, Grupo Santa, Atlântica Imobiliária, Croma Oncologia, Participação Grupo Fleury.</t>
  </si>
  <si>
    <r>
      <t>ROAE</t>
    </r>
    <r>
      <rPr>
        <sz val="9"/>
        <color theme="1"/>
        <rFont val="Bradesco sans"/>
      </rPr>
      <t>⁴</t>
    </r>
  </si>
  <si>
    <t>⁴Anualizado</t>
  </si>
  <si>
    <t>¹Includes revenue from Novamed and Orizon services, and revenue from goods and services (Odontoprev).</t>
  </si>
  <si>
    <t>²Includes PIS/Cofins, federal and municipal taxes on revenue.</t>
  </si>
  <si>
    <t>³Includes Pacífico Operações, Grupo Santa, Atlântica Imobiliária, Croma Oncologia, and the stake in Grupo Fleury.</t>
  </si>
  <si>
    <t>⁴Annualized</t>
  </si>
  <si>
    <t>ROAE⁴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</si>
</sst>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\(#,###\);\-"/>
    <numFmt numFmtId="165" formatCode="#,##0.00;\(#,###.00\);\-"/>
    <numFmt numFmtId="166" formatCode="_(* #,##0_);_(* \(#,##0\);_(* &quot;-&quot;??_);_(@_)"/>
    <numFmt numFmtId="167" formatCode="#,##0;\(#,##0\)"/>
    <numFmt numFmtId="168" formatCode="0.0"/>
    <numFmt numFmtId="169" formatCode="0.0\ \p\.\p\."/>
    <numFmt numFmtId="170" formatCode="0.0%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Bradesco Sans"/>
    </font>
    <font>
      <sz val="9"/>
      <color rgb="FFFF0000"/>
      <name val="Bradesco Sans"/>
    </font>
    <font>
      <sz val="9"/>
      <name val="Bradesco Sans"/>
    </font>
    <font>
      <b/>
      <u/>
      <sz val="10"/>
      <color theme="1"/>
      <name val="Bradesco sans"/>
    </font>
    <font>
      <b/>
      <sz val="10"/>
      <color theme="1"/>
      <name val="Bradesco sans"/>
    </font>
    <font>
      <sz val="10"/>
      <color theme="1"/>
      <name val="Bradesco sans"/>
    </font>
    <font>
      <b/>
      <sz val="9"/>
      <color indexed="9"/>
      <name val="Bradesco sans"/>
    </font>
    <font>
      <b/>
      <sz val="9"/>
      <color theme="0"/>
      <name val="Bradesco sans"/>
    </font>
    <font>
      <sz val="9"/>
      <color theme="1"/>
      <name val="Bradesco sans"/>
    </font>
    <font>
      <b/>
      <sz val="9"/>
      <color theme="1"/>
      <name val="Bradesco sans"/>
    </font>
    <font>
      <u/>
      <sz val="9"/>
      <color theme="10"/>
      <name val="Bradesco sans"/>
    </font>
    <font>
      <i/>
      <sz val="9"/>
      <color theme="1"/>
      <name val="Bradesco sans"/>
    </font>
    <font>
      <b/>
      <sz val="9"/>
      <name val="Bradesco sans"/>
    </font>
    <font>
      <sz val="9"/>
      <color theme="0"/>
      <name val="Bradesco Sans"/>
    </font>
    <font>
      <i/>
      <sz val="7"/>
      <color theme="1"/>
      <name val="Bradesco Sans"/>
    </font>
    <font>
      <i/>
      <sz val="7"/>
      <name val="Bradesco Sans"/>
    </font>
  </fonts>
  <fills count="16">
    <fill>
      <patternFill patternType="none"/>
    </fill>
    <fill>
      <patternFill patternType="gray125"/>
    </fill>
    <fill>
      <patternFill patternType="solid">
        <fgColor rgb="FF001A2F"/>
        <bgColor indexed="64"/>
      </patternFill>
    </fill>
    <fill>
      <patternFill patternType="solid">
        <fgColor rgb="FFDDEBF7"/>
        <bgColor indexed="22"/>
      </patternFill>
    </fill>
    <fill>
      <patternFill patternType="solid">
        <fgColor rgb="FF9FC8E9"/>
        <bgColor indexed="22"/>
      </patternFill>
    </fill>
    <fill>
      <patternFill patternType="solid">
        <fgColor rgb="FF002041"/>
        <bgColor indexed="64"/>
      </patternFill>
    </fill>
    <fill>
      <patternFill patternType="solid">
        <fgColor rgb="FFDDEBF7"/>
        <bgColor indexed="44"/>
      </patternFill>
    </fill>
    <fill>
      <patternFill patternType="solid">
        <fgColor rgb="FF9FC8E9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22"/>
      </patternFill>
    </fill>
    <fill>
      <patternFill patternType="solid">
        <fgColor theme="3" tint="0.49998474074526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44"/>
      </patternFill>
    </fill>
    <fill>
      <patternFill patternType="solid">
        <fgColor rgb="FFCC092F"/>
        <bgColor indexed="64"/>
      </patternFill>
    </fill>
  </fills>
  <borders count="24">
    <border>
      <left/>
      <right/>
      <top/>
      <bottom/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theme="0"/>
      </top>
      <bottom style="thin">
        <color indexed="9"/>
      </bottom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5" fillId="0" borderId="0" xfId="2" quotePrefix="1" applyFont="1" applyAlignment="1">
      <alignment horizontal="left"/>
    </xf>
    <xf numFmtId="0" fontId="6" fillId="0" borderId="0" xfId="2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166" fontId="10" fillId="2" borderId="10" xfId="1" applyNumberFormat="1" applyFont="1" applyFill="1" applyBorder="1" applyAlignment="1">
      <alignment horizontal="left" vertical="center" wrapText="1"/>
    </xf>
    <xf numFmtId="17" fontId="11" fillId="2" borderId="11" xfId="1" quotePrefix="1" applyNumberFormat="1" applyFont="1" applyFill="1" applyBorder="1" applyAlignment="1">
      <alignment horizontal="center" vertical="center" wrapText="1"/>
    </xf>
    <xf numFmtId="17" fontId="11" fillId="2" borderId="9" xfId="1" quotePrefix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2" xfId="0" applyFont="1" applyFill="1" applyBorder="1" applyAlignment="1">
      <alignment horizontal="left" vertical="center" wrapText="1" indent="2"/>
    </xf>
    <xf numFmtId="164" fontId="13" fillId="4" borderId="11" xfId="1" applyNumberFormat="1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164" fontId="12" fillId="0" borderId="0" xfId="0" applyNumberFormat="1" applyFont="1"/>
    <xf numFmtId="0" fontId="13" fillId="3" borderId="2" xfId="0" applyFont="1" applyFill="1" applyBorder="1" applyAlignment="1">
      <alignment horizontal="left" vertical="center" wrapText="1" indent="2"/>
    </xf>
    <xf numFmtId="0" fontId="14" fillId="0" borderId="0" xfId="3" applyFont="1"/>
    <xf numFmtId="0" fontId="12" fillId="0" borderId="0" xfId="0" applyFont="1" applyAlignment="1">
      <alignment wrapText="1"/>
    </xf>
    <xf numFmtId="17" fontId="11" fillId="2" borderId="1" xfId="1" quotePrefix="1" applyNumberFormat="1" applyFont="1" applyFill="1" applyBorder="1" applyAlignment="1">
      <alignment horizontal="center" vertical="center" wrapText="1"/>
    </xf>
    <xf numFmtId="164" fontId="13" fillId="4" borderId="2" xfId="1" applyNumberFormat="1" applyFont="1" applyFill="1" applyBorder="1" applyAlignment="1">
      <alignment horizontal="left" vertical="center" wrapText="1" indent="2"/>
    </xf>
    <xf numFmtId="164" fontId="13" fillId="4" borderId="3" xfId="1" applyNumberFormat="1" applyFont="1" applyFill="1" applyBorder="1" applyAlignment="1">
      <alignment horizontal="left" vertical="center" wrapText="1" indent="2"/>
    </xf>
    <xf numFmtId="0" fontId="15" fillId="0" borderId="14" xfId="2" applyFont="1" applyBorder="1" applyAlignment="1">
      <alignment vertical="center"/>
    </xf>
    <xf numFmtId="43" fontId="10" fillId="5" borderId="15" xfId="1" applyFont="1" applyFill="1" applyBorder="1" applyAlignment="1">
      <alignment horizontal="left" vertical="center" wrapText="1"/>
    </xf>
    <xf numFmtId="43" fontId="10" fillId="5" borderId="10" xfId="1" quotePrefix="1" applyFont="1" applyFill="1" applyBorder="1" applyAlignment="1">
      <alignment horizontal="center" vertical="center" wrapText="1"/>
    </xf>
    <xf numFmtId="43" fontId="10" fillId="5" borderId="5" xfId="1" applyFont="1" applyFill="1" applyBorder="1" applyAlignment="1">
      <alignment horizontal="left" vertical="center" wrapText="1"/>
    </xf>
    <xf numFmtId="43" fontId="10" fillId="5" borderId="6" xfId="1" quotePrefix="1" applyFont="1" applyFill="1" applyBorder="1" applyAlignment="1">
      <alignment horizontal="center" vertical="center" wrapText="1"/>
    </xf>
    <xf numFmtId="43" fontId="10" fillId="5" borderId="7" xfId="1" quotePrefix="1" applyFont="1" applyFill="1" applyBorder="1" applyAlignment="1">
      <alignment horizontal="center" vertical="center" wrapText="1"/>
    </xf>
    <xf numFmtId="43" fontId="10" fillId="5" borderId="10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 wrapText="1"/>
    </xf>
    <xf numFmtId="43" fontId="4" fillId="8" borderId="8" xfId="1" applyFont="1" applyFill="1" applyBorder="1" applyAlignment="1">
      <alignment horizontal="left" vertical="center"/>
    </xf>
    <xf numFmtId="0" fontId="6" fillId="0" borderId="0" xfId="2" applyFont="1" applyAlignment="1">
      <alignment wrapText="1"/>
    </xf>
    <xf numFmtId="0" fontId="6" fillId="0" borderId="0" xfId="2" applyFont="1"/>
    <xf numFmtId="43" fontId="10" fillId="5" borderId="15" xfId="1" quotePrefix="1" applyFont="1" applyFill="1" applyBorder="1" applyAlignment="1">
      <alignment horizontal="center" vertical="center" wrapText="1"/>
    </xf>
    <xf numFmtId="166" fontId="13" fillId="7" borderId="13" xfId="1" applyNumberFormat="1" applyFont="1" applyFill="1" applyBorder="1" applyAlignment="1">
      <alignment horizontal="left" vertical="center" indent="1"/>
    </xf>
    <xf numFmtId="166" fontId="13" fillId="7" borderId="12" xfId="1" applyNumberFormat="1" applyFont="1" applyFill="1" applyBorder="1" applyAlignment="1">
      <alignment horizontal="left" vertical="center" indent="1"/>
    </xf>
    <xf numFmtId="166" fontId="12" fillId="0" borderId="0" xfId="0" applyNumberFormat="1" applyFont="1"/>
    <xf numFmtId="0" fontId="16" fillId="4" borderId="3" xfId="0" applyFont="1" applyFill="1" applyBorder="1" applyAlignment="1">
      <alignment horizontal="left" vertical="center" wrapText="1" indent="2"/>
    </xf>
    <xf numFmtId="0" fontId="13" fillId="4" borderId="3" xfId="0" applyFont="1" applyFill="1" applyBorder="1" applyAlignment="1">
      <alignment horizontal="left" vertical="center" wrapText="1" indent="2"/>
    </xf>
    <xf numFmtId="0" fontId="16" fillId="4" borderId="2" xfId="0" applyFont="1" applyFill="1" applyBorder="1" applyAlignment="1">
      <alignment horizontal="left" vertical="center" wrapText="1" indent="2"/>
    </xf>
    <xf numFmtId="166" fontId="13" fillId="7" borderId="4" xfId="1" applyNumberFormat="1" applyFont="1" applyFill="1" applyBorder="1" applyAlignment="1">
      <alignment horizontal="left" vertical="center" indent="1"/>
    </xf>
    <xf numFmtId="0" fontId="13" fillId="9" borderId="2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3"/>
    </xf>
    <xf numFmtId="0" fontId="12" fillId="3" borderId="2" xfId="0" applyFont="1" applyFill="1" applyBorder="1" applyAlignment="1">
      <alignment horizontal="left" vertical="center" wrapText="1" indent="4"/>
    </xf>
    <xf numFmtId="0" fontId="13" fillId="11" borderId="2" xfId="0" applyFont="1" applyFill="1" applyBorder="1" applyAlignment="1">
      <alignment horizontal="left" vertical="center" wrapText="1" indent="3"/>
    </xf>
    <xf numFmtId="164" fontId="13" fillId="10" borderId="12" xfId="1" applyNumberFormat="1" applyFont="1" applyFill="1" applyBorder="1" applyAlignment="1">
      <alignment horizontal="right" vertical="center" indent="1"/>
    </xf>
    <xf numFmtId="164" fontId="13" fillId="7" borderId="12" xfId="1" applyNumberFormat="1" applyFont="1" applyFill="1" applyBorder="1" applyAlignment="1">
      <alignment horizontal="right" vertical="center" indent="1"/>
    </xf>
    <xf numFmtId="164" fontId="13" fillId="12" borderId="12" xfId="1" applyNumberFormat="1" applyFont="1" applyFill="1" applyBorder="1" applyAlignment="1">
      <alignment horizontal="right" vertical="center" indent="1"/>
    </xf>
    <xf numFmtId="164" fontId="13" fillId="10" borderId="12" xfId="1" applyNumberFormat="1" applyFont="1" applyFill="1" applyBorder="1" applyAlignment="1">
      <alignment vertical="center"/>
    </xf>
    <xf numFmtId="164" fontId="13" fillId="10" borderId="12" xfId="1" applyNumberFormat="1" applyFont="1" applyFill="1" applyBorder="1" applyAlignment="1">
      <alignment horizontal="right" vertical="center"/>
    </xf>
    <xf numFmtId="166" fontId="12" fillId="6" borderId="2" xfId="1" applyNumberFormat="1" applyFont="1" applyFill="1" applyBorder="1" applyAlignment="1">
      <alignment horizontal="right" vertical="center" indent="1"/>
    </xf>
    <xf numFmtId="166" fontId="13" fillId="7" borderId="13" xfId="1" applyNumberFormat="1" applyFont="1" applyFill="1" applyBorder="1" applyAlignment="1">
      <alignment horizontal="right" vertical="center" indent="1"/>
    </xf>
    <xf numFmtId="166" fontId="13" fillId="7" borderId="12" xfId="1" applyNumberFormat="1" applyFont="1" applyFill="1" applyBorder="1" applyAlignment="1">
      <alignment horizontal="right" vertical="center" indent="1"/>
    </xf>
    <xf numFmtId="0" fontId="12" fillId="0" borderId="0" xfId="0" applyFont="1" applyAlignment="1">
      <alignment horizontal="right"/>
    </xf>
    <xf numFmtId="166" fontId="12" fillId="6" borderId="2" xfId="1" applyNumberFormat="1" applyFont="1" applyFill="1" applyBorder="1" applyAlignment="1">
      <alignment vertical="center"/>
    </xf>
    <xf numFmtId="164" fontId="13" fillId="12" borderId="12" xfId="1" applyNumberFormat="1" applyFont="1" applyFill="1" applyBorder="1" applyAlignment="1">
      <alignment vertical="center"/>
    </xf>
    <xf numFmtId="166" fontId="13" fillId="7" borderId="4" xfId="1" applyNumberFormat="1" applyFont="1" applyFill="1" applyBorder="1" applyAlignment="1">
      <alignment vertical="center"/>
    </xf>
    <xf numFmtId="166" fontId="13" fillId="7" borderId="13" xfId="1" applyNumberFormat="1" applyFont="1" applyFill="1" applyBorder="1" applyAlignment="1">
      <alignment vertical="center"/>
    </xf>
    <xf numFmtId="166" fontId="13" fillId="7" borderId="12" xfId="1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left" vertical="center" wrapText="1" indent="4"/>
    </xf>
    <xf numFmtId="0" fontId="12" fillId="3" borderId="6" xfId="0" applyFont="1" applyFill="1" applyBorder="1" applyAlignment="1">
      <alignment horizontal="left" vertical="center" wrapText="1" indent="4"/>
    </xf>
    <xf numFmtId="0" fontId="12" fillId="3" borderId="3" xfId="0" applyFont="1" applyFill="1" applyBorder="1" applyAlignment="1">
      <alignment horizontal="left" vertical="center" wrapText="1" indent="4"/>
    </xf>
    <xf numFmtId="166" fontId="12" fillId="6" borderId="3" xfId="1" applyNumberFormat="1" applyFont="1" applyFill="1" applyBorder="1" applyAlignment="1">
      <alignment vertical="center"/>
    </xf>
    <xf numFmtId="166" fontId="12" fillId="6" borderId="7" xfId="1" applyNumberFormat="1" applyFont="1" applyFill="1" applyBorder="1" applyAlignment="1">
      <alignment vertical="center"/>
    </xf>
    <xf numFmtId="0" fontId="13" fillId="11" borderId="3" xfId="0" applyFont="1" applyFill="1" applyBorder="1" applyAlignment="1">
      <alignment horizontal="left" vertical="center" wrapText="1" indent="3"/>
    </xf>
    <xf numFmtId="164" fontId="13" fillId="12" borderId="13" xfId="1" applyNumberFormat="1" applyFont="1" applyFill="1" applyBorder="1" applyAlignment="1">
      <alignment vertical="center"/>
    </xf>
    <xf numFmtId="164" fontId="12" fillId="6" borderId="12" xfId="1" applyNumberFormat="1" applyFont="1" applyFill="1" applyBorder="1" applyAlignment="1">
      <alignment horizontal="right" vertical="center" indent="1"/>
    </xf>
    <xf numFmtId="164" fontId="13" fillId="7" borderId="12" xfId="1" applyNumberFormat="1" applyFont="1" applyFill="1" applyBorder="1" applyAlignment="1">
      <alignment vertical="center"/>
    </xf>
    <xf numFmtId="164" fontId="13" fillId="7" borderId="12" xfId="1" applyNumberFormat="1" applyFont="1" applyFill="1" applyBorder="1" applyAlignment="1">
      <alignment horizontal="right" vertical="center"/>
    </xf>
    <xf numFmtId="164" fontId="12" fillId="6" borderId="12" xfId="1" applyNumberFormat="1" applyFont="1" applyFill="1" applyBorder="1" applyAlignment="1">
      <alignment vertical="center"/>
    </xf>
    <xf numFmtId="164" fontId="13" fillId="4" borderId="11" xfId="1" applyNumberFormat="1" applyFont="1" applyFill="1" applyBorder="1" applyAlignment="1">
      <alignment vertical="center" wrapText="1"/>
    </xf>
    <xf numFmtId="164" fontId="12" fillId="6" borderId="12" xfId="1" applyNumberFormat="1" applyFont="1" applyFill="1" applyBorder="1" applyAlignment="1">
      <alignment horizontal="right" vertical="center"/>
    </xf>
    <xf numFmtId="164" fontId="10" fillId="5" borderId="10" xfId="1" applyNumberFormat="1" applyFont="1" applyFill="1" applyBorder="1" applyAlignment="1">
      <alignment horizontal="right" vertical="center" wrapText="1" indent="1"/>
    </xf>
    <xf numFmtId="164" fontId="12" fillId="6" borderId="2" xfId="1" applyNumberFormat="1" applyFont="1" applyFill="1" applyBorder="1" applyAlignment="1">
      <alignment vertical="center"/>
    </xf>
    <xf numFmtId="0" fontId="13" fillId="13" borderId="2" xfId="0" applyFont="1" applyFill="1" applyBorder="1" applyAlignment="1">
      <alignment horizontal="left" vertical="center" wrapText="1" indent="3"/>
    </xf>
    <xf numFmtId="164" fontId="13" fillId="14" borderId="12" xfId="1" applyNumberFormat="1" applyFont="1" applyFill="1" applyBorder="1" applyAlignment="1">
      <alignment vertical="center"/>
    </xf>
    <xf numFmtId="0" fontId="13" fillId="9" borderId="3" xfId="0" applyFont="1" applyFill="1" applyBorder="1" applyAlignment="1">
      <alignment horizontal="left" vertical="center" wrapText="1" indent="2"/>
    </xf>
    <xf numFmtId="164" fontId="13" fillId="10" borderId="13" xfId="1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left" vertical="center" wrapText="1" indent="3"/>
    </xf>
    <xf numFmtId="0" fontId="12" fillId="3" borderId="6" xfId="0" applyFont="1" applyFill="1" applyBorder="1" applyAlignment="1">
      <alignment horizontal="left" vertical="center" wrapText="1" indent="3"/>
    </xf>
    <xf numFmtId="164" fontId="12" fillId="6" borderId="6" xfId="1" applyNumberFormat="1" applyFont="1" applyFill="1" applyBorder="1" applyAlignment="1">
      <alignment vertical="center"/>
    </xf>
    <xf numFmtId="164" fontId="12" fillId="6" borderId="7" xfId="1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horizontal="left" vertical="center" wrapText="1" indent="3"/>
    </xf>
    <xf numFmtId="164" fontId="13" fillId="10" borderId="13" xfId="1" applyNumberFormat="1" applyFont="1" applyFill="1" applyBorder="1" applyAlignment="1">
      <alignment horizontal="right" vertical="center"/>
    </xf>
    <xf numFmtId="164" fontId="13" fillId="4" borderId="2" xfId="1" applyNumberFormat="1" applyFont="1" applyFill="1" applyBorder="1" applyAlignment="1">
      <alignment vertical="center" wrapText="1"/>
    </xf>
    <xf numFmtId="164" fontId="12" fillId="3" borderId="6" xfId="1" applyNumberFormat="1" applyFont="1" applyFill="1" applyBorder="1" applyAlignment="1">
      <alignment vertical="center" wrapText="1"/>
    </xf>
    <xf numFmtId="164" fontId="12" fillId="3" borderId="7" xfId="1" applyNumberFormat="1" applyFont="1" applyFill="1" applyBorder="1" applyAlignment="1">
      <alignment vertical="center" wrapText="1"/>
    </xf>
    <xf numFmtId="164" fontId="13" fillId="4" borderId="2" xfId="1" applyNumberFormat="1" applyFont="1" applyFill="1" applyBorder="1" applyAlignment="1">
      <alignment horizontal="right" vertical="center" wrapText="1"/>
    </xf>
    <xf numFmtId="164" fontId="13" fillId="12" borderId="12" xfId="1" applyNumberFormat="1" applyFont="1" applyFill="1" applyBorder="1" applyAlignment="1">
      <alignment horizontal="right" vertical="center"/>
    </xf>
    <xf numFmtId="164" fontId="12" fillId="6" borderId="6" xfId="1" applyNumberFormat="1" applyFont="1" applyFill="1" applyBorder="1" applyAlignment="1">
      <alignment horizontal="right" vertical="center"/>
    </xf>
    <xf numFmtId="164" fontId="12" fillId="6" borderId="7" xfId="1" applyNumberFormat="1" applyFont="1" applyFill="1" applyBorder="1" applyAlignment="1">
      <alignment horizontal="right" vertical="center"/>
    </xf>
    <xf numFmtId="164" fontId="12" fillId="6" borderId="2" xfId="1" applyNumberFormat="1" applyFont="1" applyFill="1" applyBorder="1" applyAlignment="1">
      <alignment horizontal="right" vertical="center"/>
    </xf>
    <xf numFmtId="164" fontId="13" fillId="3" borderId="2" xfId="1" applyNumberFormat="1" applyFont="1" applyFill="1" applyBorder="1" applyAlignment="1">
      <alignment horizontal="right" vertical="center" wrapText="1"/>
    </xf>
    <xf numFmtId="165" fontId="13" fillId="3" borderId="2" xfId="1" applyNumberFormat="1" applyFont="1" applyFill="1" applyBorder="1" applyAlignment="1">
      <alignment horizontal="right" vertical="center" wrapText="1"/>
    </xf>
    <xf numFmtId="164" fontId="12" fillId="6" borderId="13" xfId="1" applyNumberFormat="1" applyFont="1" applyFill="1" applyBorder="1" applyAlignment="1">
      <alignment horizontal="right" vertical="center"/>
    </xf>
    <xf numFmtId="0" fontId="13" fillId="9" borderId="11" xfId="0" applyFont="1" applyFill="1" applyBorder="1" applyAlignment="1">
      <alignment horizontal="left" vertical="center" wrapText="1" indent="2"/>
    </xf>
    <xf numFmtId="164" fontId="13" fillId="10" borderId="11" xfId="1" applyNumberFormat="1" applyFont="1" applyFill="1" applyBorder="1" applyAlignment="1">
      <alignment horizontal="right" vertical="center"/>
    </xf>
    <xf numFmtId="164" fontId="13" fillId="12" borderId="2" xfId="1" applyNumberFormat="1" applyFont="1" applyFill="1" applyBorder="1" applyAlignment="1">
      <alignment horizontal="right" vertical="center"/>
    </xf>
    <xf numFmtId="164" fontId="13" fillId="11" borderId="11" xfId="1" applyNumberFormat="1" applyFont="1" applyFill="1" applyBorder="1" applyAlignment="1">
      <alignment horizontal="left" vertical="center" wrapText="1" indent="2"/>
    </xf>
    <xf numFmtId="166" fontId="12" fillId="6" borderId="12" xfId="1" applyNumberFormat="1" applyFont="1" applyFill="1" applyBorder="1" applyAlignment="1">
      <alignment vertical="center"/>
    </xf>
    <xf numFmtId="166" fontId="13" fillId="11" borderId="11" xfId="1" applyNumberFormat="1" applyFont="1" applyFill="1" applyBorder="1" applyAlignment="1">
      <alignment vertical="center" wrapText="1"/>
    </xf>
    <xf numFmtId="166" fontId="13" fillId="10" borderId="20" xfId="1" applyNumberFormat="1" applyFont="1" applyFill="1" applyBorder="1" applyAlignment="1">
      <alignment vertical="center"/>
    </xf>
    <xf numFmtId="166" fontId="13" fillId="4" borderId="2" xfId="1" applyNumberFormat="1" applyFont="1" applyFill="1" applyBorder="1" applyAlignment="1">
      <alignment vertical="center" wrapText="1"/>
    </xf>
    <xf numFmtId="166" fontId="13" fillId="4" borderId="2" xfId="0" applyNumberFormat="1" applyFont="1" applyFill="1" applyBorder="1" applyAlignment="1">
      <alignment vertical="center" wrapText="1"/>
    </xf>
    <xf numFmtId="0" fontId="13" fillId="9" borderId="19" xfId="0" applyFont="1" applyFill="1" applyBorder="1" applyAlignment="1">
      <alignment horizontal="left" vertical="center" wrapText="1" indent="2"/>
    </xf>
    <xf numFmtId="164" fontId="12" fillId="6" borderId="15" xfId="1" applyNumberFormat="1" applyFont="1" applyFill="1" applyBorder="1" applyAlignment="1">
      <alignment horizontal="right" vertical="center"/>
    </xf>
    <xf numFmtId="164" fontId="10" fillId="5" borderId="10" xfId="1" applyNumberFormat="1" applyFont="1" applyFill="1" applyBorder="1" applyAlignment="1">
      <alignment horizontal="right" vertical="center" wrapText="1"/>
    </xf>
    <xf numFmtId="166" fontId="12" fillId="6" borderId="6" xfId="1" applyNumberFormat="1" applyFont="1" applyFill="1" applyBorder="1" applyAlignment="1">
      <alignment horizontal="right" vertical="center" indent="1"/>
    </xf>
    <xf numFmtId="166" fontId="12" fillId="6" borderId="7" xfId="1" applyNumberFormat="1" applyFont="1" applyFill="1" applyBorder="1" applyAlignment="1">
      <alignment horizontal="right" vertical="center" indent="1"/>
    </xf>
    <xf numFmtId="166" fontId="12" fillId="6" borderId="6" xfId="1" applyNumberFormat="1" applyFont="1" applyFill="1" applyBorder="1" applyAlignment="1">
      <alignment vertical="center"/>
    </xf>
    <xf numFmtId="166" fontId="12" fillId="6" borderId="12" xfId="1" applyNumberFormat="1" applyFont="1" applyFill="1" applyBorder="1" applyAlignment="1">
      <alignment horizontal="right" vertical="center" indent="1"/>
    </xf>
    <xf numFmtId="165" fontId="12" fillId="6" borderId="13" xfId="1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 indent="3"/>
    </xf>
    <xf numFmtId="165" fontId="12" fillId="6" borderId="13" xfId="1" applyNumberFormat="1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left" vertical="center" wrapText="1" indent="4"/>
    </xf>
    <xf numFmtId="164" fontId="12" fillId="6" borderId="15" xfId="1" applyNumberFormat="1" applyFont="1" applyFill="1" applyBorder="1" applyAlignment="1">
      <alignment horizontal="right" vertical="center" indent="1"/>
    </xf>
    <xf numFmtId="164" fontId="15" fillId="0" borderId="14" xfId="2" applyNumberFormat="1" applyFont="1" applyBorder="1" applyAlignment="1">
      <alignment vertical="center"/>
    </xf>
    <xf numFmtId="164" fontId="12" fillId="6" borderId="12" xfId="1" quotePrefix="1" applyNumberFormat="1" applyFont="1" applyFill="1" applyBorder="1" applyAlignment="1">
      <alignment horizontal="right" vertical="center" indent="1"/>
    </xf>
    <xf numFmtId="0" fontId="13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7" fillId="15" borderId="0" xfId="0" applyFont="1" applyFill="1"/>
    <xf numFmtId="0" fontId="17" fillId="15" borderId="0" xfId="0" quotePrefix="1" applyFont="1" applyFill="1" applyAlignment="1">
      <alignment horizontal="center"/>
    </xf>
    <xf numFmtId="0" fontId="13" fillId="0" borderId="21" xfId="0" applyFont="1" applyBorder="1"/>
    <xf numFmtId="167" fontId="13" fillId="0" borderId="21" xfId="1" applyNumberFormat="1" applyFont="1" applyFill="1" applyBorder="1" applyAlignment="1">
      <alignment horizontal="center"/>
    </xf>
    <xf numFmtId="167" fontId="13" fillId="0" borderId="21" xfId="0" applyNumberFormat="1" applyFont="1" applyBorder="1" applyAlignment="1">
      <alignment horizontal="center"/>
    </xf>
    <xf numFmtId="0" fontId="13" fillId="0" borderId="21" xfId="0" applyFont="1" applyBorder="1" applyAlignment="1">
      <alignment horizontal="left" indent="1"/>
    </xf>
    <xf numFmtId="0" fontId="12" fillId="0" borderId="0" xfId="0" applyFont="1" applyAlignment="1">
      <alignment horizontal="left" indent="2"/>
    </xf>
    <xf numFmtId="16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1"/>
    </xf>
    <xf numFmtId="167" fontId="12" fillId="0" borderId="0" xfId="0" applyNumberFormat="1" applyFont="1"/>
    <xf numFmtId="0" fontId="13" fillId="0" borderId="0" xfId="0" applyFont="1" applyAlignment="1">
      <alignment horizontal="left" indent="1"/>
    </xf>
    <xf numFmtId="167" fontId="13" fillId="0" borderId="0" xfId="0" applyNumberFormat="1" applyFont="1" applyAlignment="1">
      <alignment horizontal="center"/>
    </xf>
    <xf numFmtId="0" fontId="13" fillId="0" borderId="22" xfId="0" applyFont="1" applyBorder="1"/>
    <xf numFmtId="167" fontId="13" fillId="0" borderId="22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8" fontId="13" fillId="0" borderId="0" xfId="0" applyNumberFormat="1" applyFont="1" applyAlignment="1">
      <alignment horizontal="center"/>
    </xf>
    <xf numFmtId="168" fontId="13" fillId="0" borderId="21" xfId="0" applyNumberFormat="1" applyFont="1" applyBorder="1" applyAlignment="1">
      <alignment horizontal="center"/>
    </xf>
    <xf numFmtId="0" fontId="18" fillId="0" borderId="0" xfId="0" applyFont="1"/>
    <xf numFmtId="169" fontId="13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2" fillId="0" borderId="0" xfId="0" applyNumberFormat="1" applyFont="1"/>
    <xf numFmtId="170" fontId="12" fillId="0" borderId="0" xfId="4" applyNumberFormat="1" applyFont="1"/>
    <xf numFmtId="3" fontId="13" fillId="0" borderId="21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13" fillId="0" borderId="23" xfId="0" applyFont="1" applyBorder="1"/>
    <xf numFmtId="3" fontId="13" fillId="0" borderId="23" xfId="0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168" fontId="13" fillId="0" borderId="23" xfId="0" applyNumberFormat="1" applyFont="1" applyBorder="1" applyAlignment="1">
      <alignment horizontal="center"/>
    </xf>
    <xf numFmtId="0" fontId="19" fillId="8" borderId="0" xfId="0" applyFont="1" applyFill="1"/>
    <xf numFmtId="0" fontId="7" fillId="0" borderId="1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</cellXfs>
  <cellStyles count="5">
    <cellStyle name="Hiperlink" xfId="3" builtinId="8"/>
    <cellStyle name="Normal" xfId="0" builtinId="0"/>
    <cellStyle name="Normal 2 2" xfId="2" xr:uid="{3D40C467-8914-4ABC-AA51-F0BCF5C9700B}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CC092F"/>
      <color rgb="FFA4CAEA"/>
      <color rgb="FF9FC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alan&#231;o Brades. Operadora de Pl'!A1"/><Relationship Id="rId13" Type="http://schemas.openxmlformats.org/officeDocument/2006/relationships/hyperlink" Target="#'DRE Bradesco Diagn&#243;stico'!A1"/><Relationship Id="rId18" Type="http://schemas.openxmlformats.org/officeDocument/2006/relationships/hyperlink" Target="#'DFC Atl&#226;ntica Hosp.'!A1"/><Relationship Id="rId3" Type="http://schemas.openxmlformats.org/officeDocument/2006/relationships/hyperlink" Target="#'Balan&#231;o Brades. Gest&#227;o de Sa&#250;de'!A1"/><Relationship Id="rId21" Type="http://schemas.openxmlformats.org/officeDocument/2006/relationships/hyperlink" Target="#'DRE Bradsa&#250;de'!A1"/><Relationship Id="rId7" Type="http://schemas.openxmlformats.org/officeDocument/2006/relationships/hyperlink" Target="#'DRE Brades. Operadora de Planos'!A1"/><Relationship Id="rId12" Type="http://schemas.openxmlformats.org/officeDocument/2006/relationships/hyperlink" Target="#'DFC Mediservice'!A1"/><Relationship Id="rId17" Type="http://schemas.openxmlformats.org/officeDocument/2006/relationships/hyperlink" Target="#'Balan&#231;o Atl&#226;ntica Hosp.'!A1"/><Relationship Id="rId2" Type="http://schemas.openxmlformats.org/officeDocument/2006/relationships/hyperlink" Target="#'DFC Bradesco Gest&#227;o de Sa&#250;de'!A1"/><Relationship Id="rId16" Type="http://schemas.openxmlformats.org/officeDocument/2006/relationships/hyperlink" Target="#'DRE Atl&#226;ntica Hosp.'!A1"/><Relationship Id="rId20" Type="http://schemas.openxmlformats.org/officeDocument/2006/relationships/image" Target="../media/image3.png"/><Relationship Id="rId1" Type="http://schemas.openxmlformats.org/officeDocument/2006/relationships/hyperlink" Target="#'DRE Bradesco Gest&#227;o de Sa&#250;de'!A1"/><Relationship Id="rId6" Type="http://schemas.openxmlformats.org/officeDocument/2006/relationships/hyperlink" Target="#'DFC Bradesco Sa&#250;de'!A1"/><Relationship Id="rId11" Type="http://schemas.openxmlformats.org/officeDocument/2006/relationships/hyperlink" Target="#'Balan&#231;o Mediservice'!A1"/><Relationship Id="rId5" Type="http://schemas.openxmlformats.org/officeDocument/2006/relationships/hyperlink" Target="#'Balan&#231;o Bradesco Sa&#250;de'!A1"/><Relationship Id="rId15" Type="http://schemas.openxmlformats.org/officeDocument/2006/relationships/hyperlink" Target="#'DFC Bradesco Diagn&#243;stico'!A1"/><Relationship Id="rId10" Type="http://schemas.openxmlformats.org/officeDocument/2006/relationships/hyperlink" Target="#'DRE Mediservice'!A1"/><Relationship Id="rId19" Type="http://schemas.openxmlformats.org/officeDocument/2006/relationships/image" Target="../media/image2.jpeg"/><Relationship Id="rId4" Type="http://schemas.openxmlformats.org/officeDocument/2006/relationships/hyperlink" Target="#'DRE Bradesco Sa&#250;de'!A1"/><Relationship Id="rId9" Type="http://schemas.openxmlformats.org/officeDocument/2006/relationships/hyperlink" Target="#'DFC Brades. Operadora de Planos'!A1"/><Relationship Id="rId14" Type="http://schemas.openxmlformats.org/officeDocument/2006/relationships/hyperlink" Target="#'Balan&#231;o Bradesco Diagn&#243;stico'!A1"/><Relationship Id="rId22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5.png"/><Relationship Id="rId1" Type="http://schemas.openxmlformats.org/officeDocument/2006/relationships/hyperlink" Target="#Menu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801023</xdr:colOff>
      <xdr:row>3</xdr:row>
      <xdr:rowOff>94116</xdr:rowOff>
    </xdr:from>
    <xdr:to>
      <xdr:col>1</xdr:col>
      <xdr:colOff>2449597</xdr:colOff>
      <xdr:row>5</xdr:row>
      <xdr:rowOff>38416</xdr:rowOff>
    </xdr:to>
    <xdr:sp macro="" textlink="">
      <xdr:nvSpPr>
        <xdr:cNvPr id="3" name="Retângulo: Cantos Diagonai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4DFCB-9090-466F-ADFD-58A3554B4417}"/>
            </a:ext>
          </a:extLst>
        </xdr:cNvPr>
        <xdr:cNvSpPr/>
      </xdr:nvSpPr>
      <xdr:spPr>
        <a:xfrm>
          <a:off x="3558737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801023</xdr:colOff>
      <xdr:row>7</xdr:row>
      <xdr:rowOff>128136</xdr:rowOff>
    </xdr:from>
    <xdr:to>
      <xdr:col>1</xdr:col>
      <xdr:colOff>2449597</xdr:colOff>
      <xdr:row>9</xdr:row>
      <xdr:rowOff>139173</xdr:rowOff>
    </xdr:to>
    <xdr:sp macro="" textlink="">
      <xdr:nvSpPr>
        <xdr:cNvPr id="4" name="Retângulo: Cantos Diagonai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D4F96-6920-4D06-A907-FA81C8225ADF}"/>
            </a:ext>
          </a:extLst>
        </xdr:cNvPr>
        <xdr:cNvSpPr/>
      </xdr:nvSpPr>
      <xdr:spPr>
        <a:xfrm>
          <a:off x="3558737" y="1788207"/>
          <a:ext cx="1648574" cy="355752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/>
              </a:solidFill>
              <a:latin typeface="Bradesco sans" panose="00000500000000000000"/>
            </a:rPr>
            <a:t>DFC/</a:t>
          </a:r>
          <a:r>
            <a:rPr lang="en-US" sz="1100" b="1" baseline="0">
              <a:solidFill>
                <a:schemeClr val="tx1"/>
              </a:solidFill>
              <a:latin typeface="Bradesco sans" panose="00000500000000000000"/>
            </a:rPr>
            <a:t> Cash Flow</a:t>
          </a:r>
          <a:endParaRPr lang="en-US" sz="1100" b="1">
            <a:solidFill>
              <a:schemeClr val="tx1"/>
            </a:solidFill>
            <a:latin typeface="Bradesco sans" panose="00000500000000000000"/>
          </a:endParaRPr>
        </a:p>
      </xdr:txBody>
    </xdr:sp>
    <xdr:clientData/>
  </xdr:twoCellAnchor>
  <xdr:twoCellAnchor>
    <xdr:from>
      <xdr:col>1</xdr:col>
      <xdr:colOff>801023</xdr:colOff>
      <xdr:row>5</xdr:row>
      <xdr:rowOff>157501</xdr:rowOff>
    </xdr:from>
    <xdr:to>
      <xdr:col>1</xdr:col>
      <xdr:colOff>2449597</xdr:colOff>
      <xdr:row>7</xdr:row>
      <xdr:rowOff>22425</xdr:rowOff>
    </xdr:to>
    <xdr:sp macro="" textlink="">
      <xdr:nvSpPr>
        <xdr:cNvPr id="5" name="Retângulo: Cantos Diagonai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DC46AA-BBA2-4AF7-8F42-3A115DCCB63C}"/>
            </a:ext>
          </a:extLst>
        </xdr:cNvPr>
        <xdr:cNvSpPr/>
      </xdr:nvSpPr>
      <xdr:spPr>
        <a:xfrm>
          <a:off x="3558737" y="1291430"/>
          <a:ext cx="1648574" cy="391066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tx1"/>
              </a:solidFill>
              <a:effectLst/>
              <a:latin typeface="Bradesco sans" panose="00000500000000000000"/>
              <a:ea typeface="+mn-ea"/>
              <a:cs typeface="+mn-cs"/>
            </a:rPr>
            <a:t>Balanço Patrimonial/ Balance sheet</a:t>
          </a:r>
          <a:endParaRPr lang="en-US" sz="1100">
            <a:solidFill>
              <a:schemeClr val="tx1"/>
            </a:solidFill>
            <a:effectLst/>
            <a:latin typeface="Bradesco sans" panose="00000500000000000000"/>
          </a:endParaRPr>
        </a:p>
      </xdr:txBody>
    </xdr:sp>
    <xdr:clientData/>
  </xdr:twoCellAnchor>
  <xdr:twoCellAnchor>
    <xdr:from>
      <xdr:col>2</xdr:col>
      <xdr:colOff>643414</xdr:colOff>
      <xdr:row>3</xdr:row>
      <xdr:rowOff>94116</xdr:rowOff>
    </xdr:from>
    <xdr:to>
      <xdr:col>2</xdr:col>
      <xdr:colOff>2291988</xdr:colOff>
      <xdr:row>5</xdr:row>
      <xdr:rowOff>38416</xdr:rowOff>
    </xdr:to>
    <xdr:sp macro="" textlink="">
      <xdr:nvSpPr>
        <xdr:cNvPr id="6" name="Retângulo: Cantos Diagonai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18D445-6791-4DF1-86C0-08CA4E9A47B7}"/>
            </a:ext>
          </a:extLst>
        </xdr:cNvPr>
        <xdr:cNvSpPr/>
      </xdr:nvSpPr>
      <xdr:spPr>
        <a:xfrm>
          <a:off x="6548914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2</xdr:col>
      <xdr:colOff>643414</xdr:colOff>
      <xdr:row>5</xdr:row>
      <xdr:rowOff>157501</xdr:rowOff>
    </xdr:from>
    <xdr:to>
      <xdr:col>2</xdr:col>
      <xdr:colOff>2291988</xdr:colOff>
      <xdr:row>7</xdr:row>
      <xdr:rowOff>22488</xdr:rowOff>
    </xdr:to>
    <xdr:sp macro="" textlink="">
      <xdr:nvSpPr>
        <xdr:cNvPr id="7" name="Retângulo: Cantos Diagonai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C480BD-62A9-4A6B-9EDC-EE2BF93FF896}"/>
            </a:ext>
          </a:extLst>
        </xdr:cNvPr>
        <xdr:cNvSpPr/>
      </xdr:nvSpPr>
      <xdr:spPr>
        <a:xfrm>
          <a:off x="6548914" y="1291430"/>
          <a:ext cx="1648574" cy="39112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2</xdr:col>
      <xdr:colOff>643414</xdr:colOff>
      <xdr:row>7</xdr:row>
      <xdr:rowOff>128136</xdr:rowOff>
    </xdr:from>
    <xdr:to>
      <xdr:col>2</xdr:col>
      <xdr:colOff>2291988</xdr:colOff>
      <xdr:row>9</xdr:row>
      <xdr:rowOff>145234</xdr:rowOff>
    </xdr:to>
    <xdr:sp macro="" textlink="">
      <xdr:nvSpPr>
        <xdr:cNvPr id="8" name="Retângulo: Cantos Diagonai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A442C9-EE4A-49AE-8C65-4C2193F378E6}"/>
            </a:ext>
          </a:extLst>
        </xdr:cNvPr>
        <xdr:cNvSpPr/>
      </xdr:nvSpPr>
      <xdr:spPr>
        <a:xfrm>
          <a:off x="6548914" y="1788207"/>
          <a:ext cx="1648574" cy="361813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3</xdr:col>
      <xdr:colOff>657812</xdr:colOff>
      <xdr:row>3</xdr:row>
      <xdr:rowOff>94116</xdr:rowOff>
    </xdr:from>
    <xdr:to>
      <xdr:col>3</xdr:col>
      <xdr:colOff>2306386</xdr:colOff>
      <xdr:row>5</xdr:row>
      <xdr:rowOff>38416</xdr:rowOff>
    </xdr:to>
    <xdr:sp macro="" textlink="">
      <xdr:nvSpPr>
        <xdr:cNvPr id="9" name="Retângulo: Cantos Diagonai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A07B56-3B15-4ABF-99CE-025FB5070110}"/>
            </a:ext>
          </a:extLst>
        </xdr:cNvPr>
        <xdr:cNvSpPr/>
      </xdr:nvSpPr>
      <xdr:spPr>
        <a:xfrm>
          <a:off x="9393598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3</xdr:col>
      <xdr:colOff>657812</xdr:colOff>
      <xdr:row>5</xdr:row>
      <xdr:rowOff>157501</xdr:rowOff>
    </xdr:from>
    <xdr:to>
      <xdr:col>3</xdr:col>
      <xdr:colOff>2306386</xdr:colOff>
      <xdr:row>7</xdr:row>
      <xdr:rowOff>22488</xdr:rowOff>
    </xdr:to>
    <xdr:sp macro="" textlink="">
      <xdr:nvSpPr>
        <xdr:cNvPr id="10" name="Retângulo: Cantos Diagonai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8DC5FF-3424-4348-A94E-AFD0A7A476B1}"/>
            </a:ext>
          </a:extLst>
        </xdr:cNvPr>
        <xdr:cNvSpPr/>
      </xdr:nvSpPr>
      <xdr:spPr>
        <a:xfrm>
          <a:off x="9393598" y="1291430"/>
          <a:ext cx="1648574" cy="39112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3</xdr:col>
      <xdr:colOff>657812</xdr:colOff>
      <xdr:row>7</xdr:row>
      <xdr:rowOff>128136</xdr:rowOff>
    </xdr:from>
    <xdr:to>
      <xdr:col>3</xdr:col>
      <xdr:colOff>2306386</xdr:colOff>
      <xdr:row>9</xdr:row>
      <xdr:rowOff>145234</xdr:rowOff>
    </xdr:to>
    <xdr:sp macro="" textlink="">
      <xdr:nvSpPr>
        <xdr:cNvPr id="11" name="Retângulo: Cantos Diagonais Arredondado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C0153C0-3853-4B80-99B8-C15923FD722B}"/>
            </a:ext>
          </a:extLst>
        </xdr:cNvPr>
        <xdr:cNvSpPr/>
      </xdr:nvSpPr>
      <xdr:spPr>
        <a:xfrm>
          <a:off x="9393598" y="1788207"/>
          <a:ext cx="1648574" cy="361813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1</xdr:col>
      <xdr:colOff>725055</xdr:colOff>
      <xdr:row>15</xdr:row>
      <xdr:rowOff>103187</xdr:rowOff>
    </xdr:from>
    <xdr:to>
      <xdr:col>1</xdr:col>
      <xdr:colOff>2373629</xdr:colOff>
      <xdr:row>18</xdr:row>
      <xdr:rowOff>2129</xdr:rowOff>
    </xdr:to>
    <xdr:sp macro="" textlink="">
      <xdr:nvSpPr>
        <xdr:cNvPr id="12" name="Retângulo: Cantos Diagonais Arredondado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FE8520D-0015-4204-B4D1-634F598642C6}"/>
            </a:ext>
          </a:extLst>
        </xdr:cNvPr>
        <xdr:cNvSpPr/>
      </xdr:nvSpPr>
      <xdr:spPr>
        <a:xfrm>
          <a:off x="3482769" y="3160258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1</xdr:col>
      <xdr:colOff>725055</xdr:colOff>
      <xdr:row>18</xdr:row>
      <xdr:rowOff>130282</xdr:rowOff>
    </xdr:from>
    <xdr:to>
      <xdr:col>1</xdr:col>
      <xdr:colOff>2373629</xdr:colOff>
      <xdr:row>20</xdr:row>
      <xdr:rowOff>156225</xdr:rowOff>
    </xdr:to>
    <xdr:sp macro="" textlink="">
      <xdr:nvSpPr>
        <xdr:cNvPr id="13" name="Retângulo: Cantos Diagonais Arredondados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6DFD19-CD74-4E4F-AB5F-960E2039348F}"/>
            </a:ext>
          </a:extLst>
        </xdr:cNvPr>
        <xdr:cNvSpPr/>
      </xdr:nvSpPr>
      <xdr:spPr>
        <a:xfrm>
          <a:off x="3482769" y="3677211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1</xdr:col>
      <xdr:colOff>725055</xdr:colOff>
      <xdr:row>21</xdr:row>
      <xdr:rowOff>91848</xdr:rowOff>
    </xdr:from>
    <xdr:to>
      <xdr:col>1</xdr:col>
      <xdr:colOff>2373629</xdr:colOff>
      <xdr:row>23</xdr:row>
      <xdr:rowOff>117791</xdr:rowOff>
    </xdr:to>
    <xdr:sp macro="" textlink="">
      <xdr:nvSpPr>
        <xdr:cNvPr id="14" name="Retângulo: Cantos Diagonais Arredondado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03C4FCF-3A0E-4260-A135-2F6BC310AA05}"/>
            </a:ext>
          </a:extLst>
        </xdr:cNvPr>
        <xdr:cNvSpPr/>
      </xdr:nvSpPr>
      <xdr:spPr>
        <a:xfrm>
          <a:off x="3482769" y="4183062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4</xdr:col>
      <xdr:colOff>495430</xdr:colOff>
      <xdr:row>3</xdr:row>
      <xdr:rowOff>94116</xdr:rowOff>
    </xdr:from>
    <xdr:to>
      <xdr:col>4</xdr:col>
      <xdr:colOff>2144004</xdr:colOff>
      <xdr:row>5</xdr:row>
      <xdr:rowOff>38416</xdr:rowOff>
    </xdr:to>
    <xdr:sp macro="" textlink="">
      <xdr:nvSpPr>
        <xdr:cNvPr id="15" name="Retângulo: Cantos Diagonais Arredondados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2B88708-7B70-4298-92AC-3C91F094194F}"/>
            </a:ext>
          </a:extLst>
        </xdr:cNvPr>
        <xdr:cNvSpPr/>
      </xdr:nvSpPr>
      <xdr:spPr>
        <a:xfrm>
          <a:off x="12125001" y="783545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4</xdr:col>
      <xdr:colOff>495430</xdr:colOff>
      <xdr:row>5</xdr:row>
      <xdr:rowOff>157501</xdr:rowOff>
    </xdr:from>
    <xdr:to>
      <xdr:col>4</xdr:col>
      <xdr:colOff>2144004</xdr:colOff>
      <xdr:row>7</xdr:row>
      <xdr:rowOff>22488</xdr:rowOff>
    </xdr:to>
    <xdr:sp macro="" textlink="">
      <xdr:nvSpPr>
        <xdr:cNvPr id="16" name="Retângulo: Cantos Diagonais Arredondados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CB74544-C914-4642-B4BC-B5D20FD3A13B}"/>
            </a:ext>
          </a:extLst>
        </xdr:cNvPr>
        <xdr:cNvSpPr/>
      </xdr:nvSpPr>
      <xdr:spPr>
        <a:xfrm>
          <a:off x="12125001" y="1291430"/>
          <a:ext cx="1648574" cy="391129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4</xdr:col>
      <xdr:colOff>495430</xdr:colOff>
      <xdr:row>7</xdr:row>
      <xdr:rowOff>128136</xdr:rowOff>
    </xdr:from>
    <xdr:to>
      <xdr:col>4</xdr:col>
      <xdr:colOff>2144004</xdr:colOff>
      <xdr:row>9</xdr:row>
      <xdr:rowOff>145234</xdr:rowOff>
    </xdr:to>
    <xdr:sp macro="" textlink="">
      <xdr:nvSpPr>
        <xdr:cNvPr id="17" name="Retângulo: Cantos Diagonais Arredondados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3534904-2F1B-47A1-85E0-F0A3D51AABD7}"/>
            </a:ext>
          </a:extLst>
        </xdr:cNvPr>
        <xdr:cNvSpPr/>
      </xdr:nvSpPr>
      <xdr:spPr>
        <a:xfrm>
          <a:off x="12125001" y="1788207"/>
          <a:ext cx="1648574" cy="361813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>
    <xdr:from>
      <xdr:col>5</xdr:col>
      <xdr:colOff>579342</xdr:colOff>
      <xdr:row>3</xdr:row>
      <xdr:rowOff>128699</xdr:rowOff>
    </xdr:from>
    <xdr:to>
      <xdr:col>5</xdr:col>
      <xdr:colOff>2227916</xdr:colOff>
      <xdr:row>5</xdr:row>
      <xdr:rowOff>72999</xdr:rowOff>
    </xdr:to>
    <xdr:sp macro="" textlink="">
      <xdr:nvSpPr>
        <xdr:cNvPr id="18" name="Retângulo: Cantos Diagonais Arredondados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4CCFDC9-2316-4134-B66A-AD4A371D841B}"/>
            </a:ext>
          </a:extLst>
        </xdr:cNvPr>
        <xdr:cNvSpPr/>
      </xdr:nvSpPr>
      <xdr:spPr>
        <a:xfrm>
          <a:off x="14785199" y="818128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>
    <xdr:from>
      <xdr:col>5</xdr:col>
      <xdr:colOff>579342</xdr:colOff>
      <xdr:row>5</xdr:row>
      <xdr:rowOff>201152</xdr:rowOff>
    </xdr:from>
    <xdr:to>
      <xdr:col>5</xdr:col>
      <xdr:colOff>2227916</xdr:colOff>
      <xdr:row>7</xdr:row>
      <xdr:rowOff>63810</xdr:rowOff>
    </xdr:to>
    <xdr:sp macro="" textlink="">
      <xdr:nvSpPr>
        <xdr:cNvPr id="19" name="Retângulo: Cantos Diagonais Arredondados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82B61CB-7836-449C-80BD-B575B20C8026}"/>
            </a:ext>
          </a:extLst>
        </xdr:cNvPr>
        <xdr:cNvSpPr/>
      </xdr:nvSpPr>
      <xdr:spPr>
        <a:xfrm>
          <a:off x="14785199" y="1335081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Balanço Patrimonial/ Balance sheet</a:t>
          </a:r>
        </a:p>
      </xdr:txBody>
    </xdr:sp>
    <xdr:clientData/>
  </xdr:twoCellAnchor>
  <xdr:twoCellAnchor>
    <xdr:from>
      <xdr:col>5</xdr:col>
      <xdr:colOff>579342</xdr:colOff>
      <xdr:row>8</xdr:row>
      <xdr:rowOff>17575</xdr:rowOff>
    </xdr:from>
    <xdr:to>
      <xdr:col>5</xdr:col>
      <xdr:colOff>2227916</xdr:colOff>
      <xdr:row>10</xdr:row>
      <xdr:rowOff>43518</xdr:rowOff>
    </xdr:to>
    <xdr:sp macro="" textlink="">
      <xdr:nvSpPr>
        <xdr:cNvPr id="20" name="Retângulo: Cantos Diagonais Arredondados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9AD2A3E-AFF8-4819-9B8C-C50EECF7A545}"/>
            </a:ext>
          </a:extLst>
        </xdr:cNvPr>
        <xdr:cNvSpPr/>
      </xdr:nvSpPr>
      <xdr:spPr>
        <a:xfrm>
          <a:off x="14785199" y="1840932"/>
          <a:ext cx="1648574" cy="388800"/>
        </a:xfrm>
        <a:prstGeom prst="round2Diag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  <a:latin typeface="Bradesco sans" panose="00000500000000000000"/>
            </a:rPr>
            <a:t>DFC/ Cash Flow</a:t>
          </a:r>
        </a:p>
      </xdr:txBody>
    </xdr:sp>
    <xdr:clientData/>
  </xdr:twoCellAnchor>
  <xdr:twoCellAnchor editAs="oneCell">
    <xdr:from>
      <xdr:col>1</xdr:col>
      <xdr:colOff>934228</xdr:colOff>
      <xdr:row>11</xdr:row>
      <xdr:rowOff>1923</xdr:rowOff>
    </xdr:from>
    <xdr:to>
      <xdr:col>1</xdr:col>
      <xdr:colOff>2066893</xdr:colOff>
      <xdr:row>12</xdr:row>
      <xdr:rowOff>175346</xdr:rowOff>
    </xdr:to>
    <xdr:pic>
      <xdr:nvPicPr>
        <xdr:cNvPr id="21" name="Imagem 20" descr="Consulta Vascular pelo Convênio Mediservice em Porto Alegre - Dr. Gustavo  Prade">
          <a:extLst>
            <a:ext uri="{FF2B5EF4-FFF2-40B4-BE49-F238E27FC236}">
              <a16:creationId xmlns:a16="http://schemas.microsoft.com/office/drawing/2014/main" id="{57CA3275-A2CA-4B70-B35B-4B1A0B22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42" b="31467"/>
        <a:stretch>
          <a:fillRect/>
        </a:stretch>
      </xdr:blipFill>
      <xdr:spPr bwMode="auto">
        <a:xfrm>
          <a:off x="3691942" y="2369566"/>
          <a:ext cx="1132665" cy="35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798569</xdr:colOff>
      <xdr:row>0</xdr:row>
      <xdr:rowOff>0</xdr:rowOff>
    </xdr:from>
    <xdr:to>
      <xdr:col>5</xdr:col>
      <xdr:colOff>1919741</xdr:colOff>
      <xdr:row>1</xdr:row>
      <xdr:rowOff>42595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BE5F878-13CD-0488-90A7-827EE1F2B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99"/>
        <a:stretch/>
      </xdr:blipFill>
      <xdr:spPr>
        <a:xfrm>
          <a:off x="15004426" y="0"/>
          <a:ext cx="1121172" cy="405452"/>
        </a:xfrm>
        <a:prstGeom prst="rect">
          <a:avLst/>
        </a:prstGeom>
      </xdr:spPr>
    </xdr:pic>
    <xdr:clientData/>
  </xdr:twoCellAnchor>
  <xdr:twoCellAnchor>
    <xdr:from>
      <xdr:col>0</xdr:col>
      <xdr:colOff>533424</xdr:colOff>
      <xdr:row>3</xdr:row>
      <xdr:rowOff>94116</xdr:rowOff>
    </xdr:from>
    <xdr:to>
      <xdr:col>0</xdr:col>
      <xdr:colOff>2181998</xdr:colOff>
      <xdr:row>5</xdr:row>
      <xdr:rowOff>38416</xdr:rowOff>
    </xdr:to>
    <xdr:sp macro="" textlink="">
      <xdr:nvSpPr>
        <xdr:cNvPr id="2" name="Retângulo: Cantos Diagonais Arredondados 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FBEA2AF-C042-4084-A297-50100A53F4E4}"/>
            </a:ext>
          </a:extLst>
        </xdr:cNvPr>
        <xdr:cNvSpPr/>
      </xdr:nvSpPr>
      <xdr:spPr>
        <a:xfrm>
          <a:off x="533424" y="783545"/>
          <a:ext cx="1648574" cy="388800"/>
        </a:xfrm>
        <a:prstGeom prst="round2DiagRect">
          <a:avLst/>
        </a:prstGeom>
        <a:solidFill>
          <a:srgbClr val="CC092F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="1">
              <a:solidFill>
                <a:schemeClr val="bg1"/>
              </a:solidFill>
              <a:latin typeface="Bradesco sans" panose="00000500000000000000"/>
            </a:rPr>
            <a:t>DRE/ Income Statement</a:t>
          </a:r>
        </a:p>
      </xdr:txBody>
    </xdr:sp>
    <xdr:clientData/>
  </xdr:twoCellAnchor>
  <xdr:twoCellAnchor editAs="oneCell">
    <xdr:from>
      <xdr:col>0</xdr:col>
      <xdr:colOff>552742</xdr:colOff>
      <xdr:row>0</xdr:row>
      <xdr:rowOff>1950</xdr:rowOff>
    </xdr:from>
    <xdr:to>
      <xdr:col>0</xdr:col>
      <xdr:colOff>2149636</xdr:colOff>
      <xdr:row>1</xdr:row>
      <xdr:rowOff>59745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98E0386D-DEEF-6BB2-4668-460839AD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742" y="1950"/>
          <a:ext cx="1596894" cy="420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63501</xdr:colOff>
      <xdr:row>43</xdr:row>
      <xdr:rowOff>47624</xdr:rowOff>
    </xdr:from>
    <xdr:to>
      <xdr:col>14</xdr:col>
      <xdr:colOff>294813</xdr:colOff>
      <xdr:row>44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25D23-E590-40FE-8942-C6B47FDC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6" y="7786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79375</xdr:colOff>
      <xdr:row>1</xdr:row>
      <xdr:rowOff>39688</xdr:rowOff>
    </xdr:from>
    <xdr:to>
      <xdr:col>14</xdr:col>
      <xdr:colOff>310687</xdr:colOff>
      <xdr:row>2</xdr:row>
      <xdr:rowOff>69230</xdr:rowOff>
    </xdr:to>
    <xdr:pic>
      <xdr:nvPicPr>
        <xdr:cNvPr id="3" name="Imagem 2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27CE73-A42F-4A07-BE34-A95F4637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63501</xdr:colOff>
      <xdr:row>0</xdr:row>
      <xdr:rowOff>39688</xdr:rowOff>
    </xdr:from>
    <xdr:to>
      <xdr:col>8</xdr:col>
      <xdr:colOff>294813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0DBEB3-7996-46C2-AB1F-4ED3B7DB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1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47625</xdr:rowOff>
    </xdr:from>
    <xdr:to>
      <xdr:col>8</xdr:col>
      <xdr:colOff>294812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14463C-E44C-4118-801D-41C25DF1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0</xdr:row>
      <xdr:rowOff>47625</xdr:rowOff>
    </xdr:from>
    <xdr:to>
      <xdr:col>6</xdr:col>
      <xdr:colOff>310687</xdr:colOff>
      <xdr:row>1</xdr:row>
      <xdr:rowOff>88279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BBBEA-F6A8-4BBE-8DBC-E5DDB45C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975" y="47625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79375</xdr:colOff>
      <xdr:row>0</xdr:row>
      <xdr:rowOff>47625</xdr:rowOff>
    </xdr:from>
    <xdr:to>
      <xdr:col>7</xdr:col>
      <xdr:colOff>310687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9986F1-CB1F-4F76-AAE8-B4093EE6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563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1</xdr:row>
      <xdr:rowOff>39688</xdr:rowOff>
    </xdr:from>
    <xdr:to>
      <xdr:col>8</xdr:col>
      <xdr:colOff>302749</xdr:colOff>
      <xdr:row>2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2FC6A-B5C2-4C26-9D76-5B0E0EED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</xdr:row>
      <xdr:rowOff>31750</xdr:rowOff>
    </xdr:from>
    <xdr:to>
      <xdr:col>14</xdr:col>
      <xdr:colOff>326562</xdr:colOff>
      <xdr:row>2</xdr:row>
      <xdr:rowOff>61292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5CB8F-0191-48A6-BF17-16B1D78E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3" y="31750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39688</xdr:rowOff>
    </xdr:from>
    <xdr:to>
      <xdr:col>8</xdr:col>
      <xdr:colOff>326562</xdr:colOff>
      <xdr:row>1</xdr:row>
      <xdr:rowOff>69230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2E412-492A-4814-A17D-D9575F60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5375" y="39688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572E2-1D2D-4220-9646-01DB0FD7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71438</xdr:colOff>
      <xdr:row>0</xdr:row>
      <xdr:rowOff>39687</xdr:rowOff>
    </xdr:from>
    <xdr:to>
      <xdr:col>6</xdr:col>
      <xdr:colOff>302750</xdr:colOff>
      <xdr:row>1</xdr:row>
      <xdr:rowOff>89867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588FC-8F39-4F79-B79D-703E842E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9038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89646</xdr:colOff>
      <xdr:row>0</xdr:row>
      <xdr:rowOff>119530</xdr:rowOff>
    </xdr:from>
    <xdr:to>
      <xdr:col>4</xdr:col>
      <xdr:colOff>320958</xdr:colOff>
      <xdr:row>2</xdr:row>
      <xdr:rowOff>47613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EB8E42-75CF-4061-BFB4-68C904F52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175" y="119530"/>
          <a:ext cx="231312" cy="226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71438</xdr:colOff>
      <xdr:row>0</xdr:row>
      <xdr:rowOff>39687</xdr:rowOff>
    </xdr:from>
    <xdr:to>
      <xdr:col>7</xdr:col>
      <xdr:colOff>302750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923389-5DDC-4F31-852E-3A21F42A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626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59190</xdr:colOff>
      <xdr:row>1</xdr:row>
      <xdr:rowOff>27273</xdr:rowOff>
    </xdr:from>
    <xdr:to>
      <xdr:col>8</xdr:col>
      <xdr:colOff>290502</xdr:colOff>
      <xdr:row>2</xdr:row>
      <xdr:rowOff>56815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F8818-5E17-4167-BFAC-1BDC3817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5190" y="27273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71438</xdr:colOff>
      <xdr:row>1</xdr:row>
      <xdr:rowOff>7937</xdr:rowOff>
    </xdr:from>
    <xdr:to>
      <xdr:col>14</xdr:col>
      <xdr:colOff>302750</xdr:colOff>
      <xdr:row>2</xdr:row>
      <xdr:rowOff>37479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50BFC-47A3-4406-93BB-F62C22AC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1" y="793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</xdr:colOff>
      <xdr:row>0</xdr:row>
      <xdr:rowOff>47625</xdr:rowOff>
    </xdr:from>
    <xdr:to>
      <xdr:col>8</xdr:col>
      <xdr:colOff>302749</xdr:colOff>
      <xdr:row>1</xdr:row>
      <xdr:rowOff>77167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A375F-4D6E-4E99-912F-459A6DBD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7062" y="47625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87313</xdr:colOff>
      <xdr:row>0</xdr:row>
      <xdr:rowOff>39687</xdr:rowOff>
    </xdr:from>
    <xdr:to>
      <xdr:col>8</xdr:col>
      <xdr:colOff>318625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F751BA-5034-4B45-BEE7-29F3445A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2938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</xdr:colOff>
      <xdr:row>0</xdr:row>
      <xdr:rowOff>39687</xdr:rowOff>
    </xdr:from>
    <xdr:to>
      <xdr:col>6</xdr:col>
      <xdr:colOff>302749</xdr:colOff>
      <xdr:row>1</xdr:row>
      <xdr:rowOff>89866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A9775-8EFE-4832-B9D6-72CAB5D6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3387" y="39687"/>
          <a:ext cx="231312" cy="226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</xdr:colOff>
      <xdr:row>0</xdr:row>
      <xdr:rowOff>39687</xdr:rowOff>
    </xdr:from>
    <xdr:to>
      <xdr:col>7</xdr:col>
      <xdr:colOff>302749</xdr:colOff>
      <xdr:row>1</xdr:row>
      <xdr:rowOff>69229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07B78-014B-4E5F-A426-D6C83150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3250" y="39687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55561</xdr:colOff>
      <xdr:row>1</xdr:row>
      <xdr:rowOff>55562</xdr:rowOff>
    </xdr:from>
    <xdr:to>
      <xdr:col>8</xdr:col>
      <xdr:colOff>286873</xdr:colOff>
      <xdr:row>2</xdr:row>
      <xdr:rowOff>85104</xdr:rowOff>
    </xdr:to>
    <xdr:pic>
      <xdr:nvPicPr>
        <xdr:cNvPr id="2" name="Imagem 1" descr="Casa - ícones de rede gráti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FFC3A-6483-4DE5-881A-0228FB12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0061" y="55562"/>
          <a:ext cx="231312" cy="22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radescoseguros.com.br/clientes/institucional/demonstrativos-financeiro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1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5" Type="http://schemas.openxmlformats.org/officeDocument/2006/relationships/drawing" Target="../drawings/drawing14.xml"/><Relationship Id="rId4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1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1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2" Type="http://schemas.openxmlformats.org/officeDocument/2006/relationships/hyperlink" Target="file:///C:\Users\odp111148\Downloads\009-Atl&#195;&#162;ntica+Hospitais+Participa&#195;&#167;&#195;&#181;es+S.A+2024.pdf" TargetMode="External"/><Relationship Id="rId1" Type="http://schemas.openxmlformats.org/officeDocument/2006/relationships/hyperlink" Target="file:///C:\Users\odp111148\Downloads\009-Atl&#195;&#162;ntica+Hospitais+Participa&#195;&#167;&#195;&#181;es+S.A+2024.pdf" TargetMode="External"/><Relationship Id="rId4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1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1" Type="http://schemas.openxmlformats.org/officeDocument/2006/relationships/hyperlink" Target="https://www.bradescoseguros.com.br/wcm/connect/a7c2b6ad-35ef-49cb-a6c2-27497f3a461b/BRADESCO+SA%C3%9ADE+BAL.31.12.25+MONITOR+MERCANTIL+DIGITAL+26.02.26.pdf?MOD=AJPERES&amp;CONVERT_TO=url&amp;CACHEID=ROOTWORKSPACE-a7c2b6ad-35ef-49cb-a6c2-27497f3a461b-pOqd4fb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Relationship Id="rId1" Type="http://schemas.openxmlformats.org/officeDocument/2006/relationships/hyperlink" Target="https://www.bradescoseguros.com.br/wcm/connect/6bb033d6-3bbb-4fd6-b435-3674f732d679/BRADESCO+SA%C3%9ADE+-+OPERADORA+DE+PLANOS+BAL.31.12.25+VALOR+ECON%C3%94MICO+DIGITAL+26.02.26.pdf?MOD=AJPERES&amp;CONVERT_TO=url&amp;CACHEID=ROOTWORKSPACE-6bb033d6-3bbb-4fd6-b435-3674f732d679-pOqd4KC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Relationship Id="rId1" Type="http://schemas.openxmlformats.org/officeDocument/2006/relationships/hyperlink" Target="https://www.bradescoseguros.com.br/wcm/connect/b84bd66d-a5c7-4ec1-adfb-5a2a5024b080/MEDISERVISE+BAL.31.12.25+VALOR+ECON%C3%94MICO+DIGITAL+26.02.26.pdf?MOD=AJPERES&amp;CONVERT_TO=url&amp;CACHEID=ROOTWORKSPACE-b84bd66d-a5c7-4ec1-adfb-5a2a5024b080-pOqd4C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Relationship Id="rId1" Type="http://schemas.openxmlformats.org/officeDocument/2006/relationships/hyperlink" Target="https://www.bradescoseguros.com.br/wcm/connect/a0feb06d-9d57-4bf9-8e7d-abf675549229/010-BRADESCO+DIAG.EM+SA%C3%9ADE++BAL.31.12.24++VALOR+ECON%C3%94MICO++DIGITAL+31.3.25.pdf?MOD=AJPERES&amp;CONVERT_TO=url&amp;CACHEID=ROOTWORKSPACE-a0feb06d-9d57-4bf9-8e7d-abf675549229-pnIIJ1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Relationship Id="rId1" Type="http://schemas.openxmlformats.org/officeDocument/2006/relationships/hyperlink" Target="https://www.bradescoseguros.com.br/wcm/connect/d4dd9f87-d9c8-41cf-83cb-75d7b9498547/009-Atl%C3%A2ntica+Hospitais+Participa%C3%A7%C3%B5es+S.A+2024.pdf?MOD=AJPERES&amp;CONVERT_TO=url&amp;CACHEID=ROOTWORKSPACE-d4dd9f87-d9c8-41cf-83cb-75d7b9498547-ppz4WhY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Relationship Id="rId1" Type="http://schemas.openxmlformats.org/officeDocument/2006/relationships/hyperlink" Target="https://www.bradescoseguros.com.br/wcm/connect/ba7dce01-9209-4bc7-9fa4-b41817cb6cf0/Bradesco+Gest%C3%A3o+de+Sa%C3%BAde_2025.pdf?MOD=AJPERES&amp;CONVERT_TO=url&amp;CACHEID=ROOTWORKSPACE-ba7dce01-9209-4bc7-9fa4-b41817cb6cf0-pOqd4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C7E5-8D91-4D16-9925-937F3CF6BBC8}">
  <dimension ref="A1:G28"/>
  <sheetViews>
    <sheetView showGridLines="0" tabSelected="1" zoomScale="70" zoomScaleNormal="70" workbookViewId="0"/>
  </sheetViews>
  <sheetFormatPr defaultRowHeight="14.5" x14ac:dyDescent="0.35"/>
  <cols>
    <col min="1" max="1" width="39.453125" customWidth="1"/>
    <col min="2" max="2" width="45" bestFit="1" customWidth="1"/>
    <col min="3" max="3" width="40.453125" bestFit="1" customWidth="1"/>
    <col min="4" max="4" width="41.36328125" bestFit="1" customWidth="1"/>
    <col min="5" max="5" width="36.81640625" bestFit="1" customWidth="1"/>
    <col min="6" max="6" width="38" customWidth="1"/>
  </cols>
  <sheetData>
    <row r="1" spans="1:7" ht="28.5" customHeight="1" x14ac:dyDescent="0.35">
      <c r="A1" s="17"/>
      <c r="B1" s="2" t="e" vm="1">
        <v>#VALUE!</v>
      </c>
    </row>
    <row r="2" spans="1:7" s="10" customFormat="1" ht="13" x14ac:dyDescent="0.3">
      <c r="A2" s="8" t="s">
        <v>637</v>
      </c>
      <c r="B2" s="7" t="s">
        <v>535</v>
      </c>
      <c r="C2" s="8" t="s">
        <v>536</v>
      </c>
      <c r="D2" s="9" t="s">
        <v>537</v>
      </c>
      <c r="E2" s="8" t="s">
        <v>539</v>
      </c>
      <c r="F2" s="161" t="s">
        <v>540</v>
      </c>
      <c r="G2" s="163"/>
    </row>
    <row r="3" spans="1:7" s="10" customFormat="1" ht="13" x14ac:dyDescent="0.3">
      <c r="A3" s="12" t="s">
        <v>638</v>
      </c>
      <c r="B3" s="11" t="s">
        <v>541</v>
      </c>
      <c r="C3" s="12" t="s">
        <v>542</v>
      </c>
      <c r="D3" s="13" t="s">
        <v>543</v>
      </c>
      <c r="E3" s="13" t="s">
        <v>545</v>
      </c>
      <c r="F3" s="162" t="s">
        <v>546</v>
      </c>
      <c r="G3" s="163"/>
    </row>
    <row r="4" spans="1:7" s="10" customFormat="1" x14ac:dyDescent="0.35">
      <c r="B4" s="4"/>
      <c r="C4" s="14"/>
      <c r="D4" s="15"/>
      <c r="E4" s="14"/>
    </row>
    <row r="5" spans="1:7" s="10" customFormat="1" ht="20.5" customHeight="1" x14ac:dyDescent="0.35">
      <c r="B5" s="4"/>
      <c r="C5" s="14"/>
      <c r="D5" s="15"/>
      <c r="E5" s="14"/>
    </row>
    <row r="6" spans="1:7" s="10" customFormat="1" ht="20.5" customHeight="1" x14ac:dyDescent="0.35">
      <c r="A6" s="14"/>
      <c r="B6" s="4"/>
      <c r="C6" s="14"/>
      <c r="D6" s="15"/>
      <c r="E6" s="14"/>
    </row>
    <row r="7" spans="1:7" s="10" customFormat="1" ht="20.5" customHeight="1" x14ac:dyDescent="0.35">
      <c r="A7" s="14"/>
      <c r="B7" s="4"/>
      <c r="C7" s="14"/>
      <c r="D7" s="15"/>
      <c r="E7" s="14"/>
    </row>
    <row r="8" spans="1:7" s="10" customFormat="1" ht="13" x14ac:dyDescent="0.3">
      <c r="A8" s="14"/>
      <c r="B8" s="16"/>
      <c r="C8" s="14"/>
      <c r="D8" s="15"/>
      <c r="E8" s="14"/>
    </row>
    <row r="9" spans="1:7" s="10" customFormat="1" x14ac:dyDescent="0.35">
      <c r="A9" s="3"/>
      <c r="B9" s="3"/>
      <c r="C9" s="14"/>
      <c r="D9" s="15"/>
      <c r="E9" s="14"/>
    </row>
    <row r="10" spans="1:7" s="10" customFormat="1" x14ac:dyDescent="0.35">
      <c r="A10" s="3"/>
      <c r="B10" s="3"/>
      <c r="C10" s="17"/>
      <c r="D10" s="18"/>
      <c r="E10" s="17"/>
    </row>
    <row r="11" spans="1:7" s="10" customFormat="1" x14ac:dyDescent="0.35">
      <c r="A11" s="3"/>
      <c r="B11" s="4"/>
      <c r="D11" s="18"/>
      <c r="E11" s="17"/>
    </row>
    <row r="12" spans="1:7" s="10" customFormat="1" x14ac:dyDescent="0.35">
      <c r="A12" s="2"/>
      <c r="B12" s="4"/>
    </row>
    <row r="13" spans="1:7" s="10" customFormat="1" x14ac:dyDescent="0.35">
      <c r="A13"/>
      <c r="B13" s="17"/>
    </row>
    <row r="14" spans="1:7" s="10" customFormat="1" ht="13" x14ac:dyDescent="0.3">
      <c r="A14" s="8"/>
      <c r="B14" s="8" t="s">
        <v>538</v>
      </c>
    </row>
    <row r="15" spans="1:7" s="10" customFormat="1" ht="13" x14ac:dyDescent="0.3">
      <c r="A15" s="13"/>
      <c r="B15" s="12" t="s">
        <v>544</v>
      </c>
    </row>
    <row r="16" spans="1:7" s="10" customFormat="1" ht="13" x14ac:dyDescent="0.3">
      <c r="A16" s="14"/>
      <c r="B16" s="14"/>
    </row>
    <row r="17" spans="1:2" s="10" customFormat="1" ht="13" x14ac:dyDescent="0.3">
      <c r="A17" s="14"/>
      <c r="B17" s="14"/>
    </row>
    <row r="18" spans="1:2" s="10" customFormat="1" ht="13" x14ac:dyDescent="0.3">
      <c r="A18" s="14"/>
      <c r="B18" s="14"/>
    </row>
    <row r="19" spans="1:2" s="10" customFormat="1" x14ac:dyDescent="0.35">
      <c r="A19" s="14"/>
      <c r="B19" s="3"/>
    </row>
    <row r="20" spans="1:2" x14ac:dyDescent="0.35">
      <c r="A20" s="14"/>
      <c r="B20" s="3"/>
    </row>
    <row r="21" spans="1:2" x14ac:dyDescent="0.35">
      <c r="A21" s="14"/>
      <c r="B21" s="3"/>
    </row>
    <row r="22" spans="1:2" x14ac:dyDescent="0.35">
      <c r="A22" s="17"/>
      <c r="B22" s="4"/>
    </row>
    <row r="23" spans="1:2" x14ac:dyDescent="0.35">
      <c r="A23" s="17"/>
      <c r="B23" s="4"/>
    </row>
    <row r="24" spans="1:2" x14ac:dyDescent="0.35">
      <c r="A24" s="10"/>
      <c r="B24" s="4"/>
    </row>
    <row r="25" spans="1:2" ht="5.5" customHeight="1" x14ac:dyDescent="0.35"/>
    <row r="26" spans="1:2" x14ac:dyDescent="0.35">
      <c r="A26" s="6" t="s">
        <v>547</v>
      </c>
    </row>
    <row r="27" spans="1:2" x14ac:dyDescent="0.35">
      <c r="A27" s="5" t="s">
        <v>635</v>
      </c>
    </row>
    <row r="28" spans="1:2" x14ac:dyDescent="0.35">
      <c r="A28" s="6" t="s">
        <v>636</v>
      </c>
    </row>
  </sheetData>
  <hyperlinks>
    <hyperlink ref="A26" r:id="rId1" xr:uid="{0B8511A6-D66C-4216-A5ED-6ABE3814DA19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98879-1D50-4E65-B081-8E20B9FE6DEE}">
  <dimension ref="A1:N77"/>
  <sheetViews>
    <sheetView showGridLines="0" zoomScale="70" zoomScaleNormal="70" workbookViewId="0">
      <selection activeCell="A8" sqref="A8"/>
    </sheetView>
  </sheetViews>
  <sheetFormatPr defaultRowHeight="14.5" outlineLevelCol="1" x14ac:dyDescent="0.35"/>
  <cols>
    <col min="1" max="1" width="60.6328125" style="29" bestFit="1" customWidth="1"/>
    <col min="2" max="2" width="52.90625" style="29" bestFit="1" customWidth="1" outlineLevel="1"/>
    <col min="3" max="14" width="15" style="22" customWidth="1"/>
  </cols>
  <sheetData>
    <row r="1" spans="1:14" ht="15" thickBot="1" x14ac:dyDescent="0.4">
      <c r="C1" s="129" t="s">
        <v>623</v>
      </c>
      <c r="E1" s="129" t="s">
        <v>623</v>
      </c>
      <c r="G1" s="129" t="s">
        <v>623</v>
      </c>
      <c r="I1" s="129" t="s">
        <v>623</v>
      </c>
      <c r="K1" s="129" t="s">
        <v>623</v>
      </c>
      <c r="M1" s="129" t="s">
        <v>623</v>
      </c>
    </row>
    <row r="2" spans="1:14" ht="15.5" customHeight="1" thickTop="1" thickBot="1" x14ac:dyDescent="0.4">
      <c r="A2" s="34" t="s">
        <v>241</v>
      </c>
      <c r="B2" s="34" t="s">
        <v>440</v>
      </c>
      <c r="C2" s="44" t="s">
        <v>608</v>
      </c>
      <c r="D2" s="44" t="s">
        <v>608</v>
      </c>
      <c r="E2" s="44" t="s">
        <v>597</v>
      </c>
      <c r="F2" s="44" t="s">
        <v>597</v>
      </c>
      <c r="G2" s="44" t="s">
        <v>583</v>
      </c>
      <c r="H2" s="44" t="s">
        <v>583</v>
      </c>
      <c r="I2" s="44" t="s">
        <v>580</v>
      </c>
      <c r="J2" s="44" t="s">
        <v>580</v>
      </c>
      <c r="K2" s="44" t="s">
        <v>6</v>
      </c>
      <c r="L2" s="44" t="s">
        <v>6</v>
      </c>
      <c r="M2" s="44" t="s">
        <v>29</v>
      </c>
      <c r="N2" s="44" t="s">
        <v>29</v>
      </c>
    </row>
    <row r="3" spans="1:14" ht="15.5" customHeight="1" thickTop="1" thickBot="1" x14ac:dyDescent="0.4">
      <c r="A3" s="36" t="s">
        <v>242</v>
      </c>
      <c r="B3" s="36" t="s">
        <v>441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  <c r="N3" s="38"/>
    </row>
    <row r="4" spans="1:14" ht="15.5" customHeight="1" thickTop="1" thickBot="1" x14ac:dyDescent="0.4">
      <c r="A4" s="52" t="s">
        <v>153</v>
      </c>
      <c r="B4" s="52" t="s">
        <v>442</v>
      </c>
      <c r="C4" s="56">
        <f t="shared" ref="C4" si="0">C5+C6</f>
        <v>6791055</v>
      </c>
      <c r="D4" s="56">
        <f t="shared" ref="D4:N4" si="1">D5+D6</f>
        <v>8458843</v>
      </c>
      <c r="E4" s="56">
        <f t="shared" ref="E4" si="2">E5+E6</f>
        <v>6040035</v>
      </c>
      <c r="F4" s="56">
        <f t="shared" si="1"/>
        <v>7309322</v>
      </c>
      <c r="G4" s="56">
        <f t="shared" ref="G4" si="3">G5+G6</f>
        <v>6279723</v>
      </c>
      <c r="H4" s="56">
        <f t="shared" si="1"/>
        <v>7523313</v>
      </c>
      <c r="I4" s="56">
        <f t="shared" ref="I4" si="4">I5+I6</f>
        <v>8250474</v>
      </c>
      <c r="J4" s="56">
        <f t="shared" si="1"/>
        <v>9660654</v>
      </c>
      <c r="K4" s="56">
        <f t="shared" ref="K4" si="5">K5+K6</f>
        <v>12209974</v>
      </c>
      <c r="L4" s="56">
        <f t="shared" si="1"/>
        <v>13248171</v>
      </c>
      <c r="M4" s="56">
        <f t="shared" ref="M4" si="6">M5+M6</f>
        <v>14042295</v>
      </c>
      <c r="N4" s="56">
        <f t="shared" si="1"/>
        <v>14473368</v>
      </c>
    </row>
    <row r="5" spans="1:14" ht="15.5" customHeight="1" thickTop="1" thickBot="1" x14ac:dyDescent="0.4">
      <c r="A5" s="23" t="s">
        <v>154</v>
      </c>
      <c r="B5" s="23" t="s">
        <v>443</v>
      </c>
      <c r="C5" s="57">
        <v>7980</v>
      </c>
      <c r="D5" s="57">
        <v>42002</v>
      </c>
      <c r="E5" s="57">
        <v>26037</v>
      </c>
      <c r="F5" s="57">
        <v>48573</v>
      </c>
      <c r="G5" s="57">
        <v>43869</v>
      </c>
      <c r="H5" s="57">
        <v>72805</v>
      </c>
      <c r="I5" s="57">
        <v>107411</v>
      </c>
      <c r="J5" s="57">
        <v>128598</v>
      </c>
      <c r="K5" s="57">
        <v>95704</v>
      </c>
      <c r="L5" s="57">
        <v>117696</v>
      </c>
      <c r="M5" s="57">
        <v>14992</v>
      </c>
      <c r="N5" s="57">
        <v>27254</v>
      </c>
    </row>
    <row r="6" spans="1:14" ht="15.5" customHeight="1" thickTop="1" thickBot="1" x14ac:dyDescent="0.4">
      <c r="A6" s="23" t="s">
        <v>155</v>
      </c>
      <c r="B6" s="23" t="s">
        <v>444</v>
      </c>
      <c r="C6" s="57">
        <f t="shared" ref="C6" si="7">C7+C10+C15+C16+C17+C18</f>
        <v>6783075</v>
      </c>
      <c r="D6" s="57">
        <f t="shared" ref="D6:N6" si="8">D7+D10+D15+D16+D17+D18</f>
        <v>8416841</v>
      </c>
      <c r="E6" s="57">
        <f t="shared" ref="E6" si="9">E7+E10+E15+E16+E17+E18</f>
        <v>6013998</v>
      </c>
      <c r="F6" s="57">
        <f t="shared" si="8"/>
        <v>7260749</v>
      </c>
      <c r="G6" s="57">
        <f t="shared" ref="G6" si="10">G7+G10+G15+G16+G17+G18</f>
        <v>6235854</v>
      </c>
      <c r="H6" s="57">
        <f t="shared" si="8"/>
        <v>7450508</v>
      </c>
      <c r="I6" s="57">
        <f t="shared" ref="I6" si="11">I7+I10+I15+I16+I17+I18</f>
        <v>8143063</v>
      </c>
      <c r="J6" s="57">
        <f t="shared" si="8"/>
        <v>9532056</v>
      </c>
      <c r="K6" s="57">
        <f t="shared" ref="K6" si="12">K7+K10+K15+K16+K17+K18</f>
        <v>12114270</v>
      </c>
      <c r="L6" s="57">
        <f t="shared" si="8"/>
        <v>13130475</v>
      </c>
      <c r="M6" s="57">
        <f t="shared" ref="M6" si="13">M7+M10+M15+M16+M17+M18</f>
        <v>14027303</v>
      </c>
      <c r="N6" s="57">
        <f t="shared" si="8"/>
        <v>14446114</v>
      </c>
    </row>
    <row r="7" spans="1:14" ht="15.5" customHeight="1" thickTop="1" thickBot="1" x14ac:dyDescent="0.4">
      <c r="A7" s="55" t="s">
        <v>156</v>
      </c>
      <c r="B7" s="55" t="s">
        <v>573</v>
      </c>
      <c r="C7" s="58">
        <f t="shared" ref="C7" si="14">SUM(C8:C9)</f>
        <v>3724277</v>
      </c>
      <c r="D7" s="58">
        <f t="shared" ref="D7:N7" si="15">SUM(D8:D9)</f>
        <v>4889284</v>
      </c>
      <c r="E7" s="58">
        <f t="shared" ref="E7" si="16">SUM(E8:E9)</f>
        <v>3248967</v>
      </c>
      <c r="F7" s="58">
        <f t="shared" si="15"/>
        <v>4052798</v>
      </c>
      <c r="G7" s="58">
        <f t="shared" ref="G7" si="17">SUM(G8:G9)</f>
        <v>3354407</v>
      </c>
      <c r="H7" s="58">
        <f t="shared" si="15"/>
        <v>4051497</v>
      </c>
      <c r="I7" s="58">
        <f t="shared" ref="I7" si="18">SUM(I8:I9)</f>
        <v>5264855</v>
      </c>
      <c r="J7" s="58">
        <f t="shared" si="15"/>
        <v>6198001</v>
      </c>
      <c r="K7" s="58">
        <f t="shared" ref="K7" si="19">SUM(K8:K9)</f>
        <v>8807679</v>
      </c>
      <c r="L7" s="58">
        <f t="shared" si="15"/>
        <v>9647928</v>
      </c>
      <c r="M7" s="58">
        <f t="shared" ref="M7" si="20">SUM(M8:M9)</f>
        <v>10681554</v>
      </c>
      <c r="N7" s="58">
        <f t="shared" si="15"/>
        <v>10915180</v>
      </c>
    </row>
    <row r="8" spans="1:14" ht="15.5" customHeight="1" thickTop="1" thickBot="1" x14ac:dyDescent="0.4">
      <c r="A8" s="54" t="s">
        <v>157</v>
      </c>
      <c r="B8" s="54" t="s">
        <v>445</v>
      </c>
      <c r="C8" s="77">
        <v>2575</v>
      </c>
      <c r="D8" s="77">
        <v>401539</v>
      </c>
      <c r="E8" s="77">
        <v>1215488</v>
      </c>
      <c r="F8" s="77">
        <v>1520887</v>
      </c>
      <c r="G8" s="77">
        <v>4790</v>
      </c>
      <c r="H8" s="77">
        <v>265449</v>
      </c>
      <c r="I8" s="77">
        <v>372717</v>
      </c>
      <c r="J8" s="77">
        <v>724758</v>
      </c>
      <c r="K8" s="77">
        <v>4181657</v>
      </c>
      <c r="L8" s="77">
        <v>4218624</v>
      </c>
      <c r="M8" s="77">
        <v>3997241</v>
      </c>
      <c r="N8" s="77">
        <v>3997241</v>
      </c>
    </row>
    <row r="9" spans="1:14" ht="15.5" customHeight="1" thickTop="1" thickBot="1" x14ac:dyDescent="0.4">
      <c r="A9" s="54" t="s">
        <v>158</v>
      </c>
      <c r="B9" s="54" t="s">
        <v>446</v>
      </c>
      <c r="C9" s="77">
        <v>3721702</v>
      </c>
      <c r="D9" s="77">
        <v>4487745</v>
      </c>
      <c r="E9" s="77">
        <v>2033479</v>
      </c>
      <c r="F9" s="77">
        <v>2531911</v>
      </c>
      <c r="G9" s="77">
        <v>3349617</v>
      </c>
      <c r="H9" s="77">
        <v>3786048</v>
      </c>
      <c r="I9" s="77">
        <v>4892138</v>
      </c>
      <c r="J9" s="77">
        <v>5473243</v>
      </c>
      <c r="K9" s="77">
        <v>4626022</v>
      </c>
      <c r="L9" s="77">
        <v>5429304</v>
      </c>
      <c r="M9" s="77">
        <v>6684313</v>
      </c>
      <c r="N9" s="77">
        <v>6917939</v>
      </c>
    </row>
    <row r="10" spans="1:14" ht="15.5" customHeight="1" thickTop="1" thickBot="1" x14ac:dyDescent="0.4">
      <c r="A10" s="55" t="s">
        <v>159</v>
      </c>
      <c r="B10" s="55" t="s">
        <v>447</v>
      </c>
      <c r="C10" s="58">
        <f t="shared" ref="C10" si="21">SUM(C11:C14)</f>
        <v>1898340</v>
      </c>
      <c r="D10" s="58">
        <f t="shared" ref="D10:N10" si="22">SUM(D11:D14)</f>
        <v>2247998</v>
      </c>
      <c r="E10" s="58">
        <f t="shared" ref="E10" si="23">SUM(E11:E14)</f>
        <v>1789378</v>
      </c>
      <c r="F10" s="58">
        <f t="shared" si="22"/>
        <v>2140531</v>
      </c>
      <c r="G10" s="58">
        <f t="shared" ref="G10" si="24">SUM(G11:G14)</f>
        <v>2033471</v>
      </c>
      <c r="H10" s="58">
        <f t="shared" si="22"/>
        <v>2424802</v>
      </c>
      <c r="I10" s="58">
        <f t="shared" ref="I10" si="25">SUM(I11:I14)</f>
        <v>2188659</v>
      </c>
      <c r="J10" s="58">
        <f t="shared" si="22"/>
        <v>2522465</v>
      </c>
      <c r="K10" s="58">
        <f t="shared" ref="K10" si="26">SUM(K11:K14)</f>
        <v>2315950</v>
      </c>
      <c r="L10" s="58">
        <f t="shared" si="22"/>
        <v>2586686</v>
      </c>
      <c r="M10" s="58">
        <f t="shared" ref="M10" si="27">SUM(M11:M14)</f>
        <v>2459529</v>
      </c>
      <c r="N10" s="58">
        <f t="shared" si="22"/>
        <v>2659082</v>
      </c>
    </row>
    <row r="11" spans="1:14" ht="15.5" customHeight="1" thickTop="1" thickBot="1" x14ac:dyDescent="0.4">
      <c r="A11" s="54" t="s">
        <v>160</v>
      </c>
      <c r="B11" s="54" t="s">
        <v>448</v>
      </c>
      <c r="C11" s="77">
        <v>1696010</v>
      </c>
      <c r="D11" s="77">
        <v>2003148</v>
      </c>
      <c r="E11" s="77">
        <v>1693208</v>
      </c>
      <c r="F11" s="77">
        <v>1997528</v>
      </c>
      <c r="G11" s="77">
        <v>1958140</v>
      </c>
      <c r="H11" s="77">
        <v>2290459</v>
      </c>
      <c r="I11" s="77">
        <v>2059778</v>
      </c>
      <c r="J11" s="77">
        <v>2313253</v>
      </c>
      <c r="K11" s="77">
        <v>2171070</v>
      </c>
      <c r="L11" s="77">
        <v>2359770</v>
      </c>
      <c r="M11" s="77">
        <v>2297689</v>
      </c>
      <c r="N11" s="77">
        <v>2435780</v>
      </c>
    </row>
    <row r="12" spans="1:14" ht="15.5" customHeight="1" thickTop="1" thickBot="1" x14ac:dyDescent="0.4">
      <c r="A12" s="54" t="s">
        <v>161</v>
      </c>
      <c r="B12" s="54" t="s">
        <v>449</v>
      </c>
      <c r="C12" s="77">
        <v>19314</v>
      </c>
      <c r="D12" s="77">
        <v>20897</v>
      </c>
      <c r="E12" s="77">
        <v>26793</v>
      </c>
      <c r="F12" s="77">
        <v>27821</v>
      </c>
      <c r="G12" s="77">
        <v>66588</v>
      </c>
      <c r="H12" s="77">
        <v>67632</v>
      </c>
      <c r="I12" s="77">
        <v>72109</v>
      </c>
      <c r="J12" s="77">
        <v>74935</v>
      </c>
      <c r="K12" s="77">
        <v>83467</v>
      </c>
      <c r="L12" s="77">
        <v>85430</v>
      </c>
      <c r="M12" s="77">
        <v>95457</v>
      </c>
      <c r="N12" s="77">
        <v>95457</v>
      </c>
    </row>
    <row r="13" spans="1:14" ht="15.5" customHeight="1" thickTop="1" thickBot="1" x14ac:dyDescent="0.4">
      <c r="A13" s="54" t="s">
        <v>162</v>
      </c>
      <c r="B13" s="54" t="s">
        <v>450</v>
      </c>
      <c r="C13" s="77">
        <v>0</v>
      </c>
      <c r="D13" s="77">
        <v>25147</v>
      </c>
      <c r="E13" s="77">
        <v>0</v>
      </c>
      <c r="F13" s="77">
        <v>31833</v>
      </c>
      <c r="G13" s="77"/>
      <c r="H13" s="77">
        <v>39783</v>
      </c>
      <c r="I13" s="77"/>
      <c r="J13" s="77">
        <v>53606</v>
      </c>
      <c r="K13" s="77"/>
      <c r="L13" s="77">
        <v>57465</v>
      </c>
      <c r="M13" s="77"/>
      <c r="N13" s="77">
        <v>61352</v>
      </c>
    </row>
    <row r="14" spans="1:14" ht="15.5" customHeight="1" thickTop="1" thickBot="1" x14ac:dyDescent="0.4">
      <c r="A14" s="54" t="s">
        <v>163</v>
      </c>
      <c r="B14" s="54" t="s">
        <v>451</v>
      </c>
      <c r="C14" s="77">
        <v>183016</v>
      </c>
      <c r="D14" s="77">
        <v>198806</v>
      </c>
      <c r="E14" s="77">
        <v>69377</v>
      </c>
      <c r="F14" s="77">
        <v>83349</v>
      </c>
      <c r="G14" s="77">
        <v>8743</v>
      </c>
      <c r="H14" s="77">
        <v>26928</v>
      </c>
      <c r="I14" s="77">
        <v>56772</v>
      </c>
      <c r="J14" s="77">
        <v>80671</v>
      </c>
      <c r="K14" s="77">
        <v>61413</v>
      </c>
      <c r="L14" s="77">
        <v>84021</v>
      </c>
      <c r="M14" s="77">
        <v>66383</v>
      </c>
      <c r="N14" s="77">
        <v>66493</v>
      </c>
    </row>
    <row r="15" spans="1:14" ht="15.5" customHeight="1" thickTop="1" thickBot="1" x14ac:dyDescent="0.4">
      <c r="A15" s="55" t="s">
        <v>164</v>
      </c>
      <c r="B15" s="55" t="s">
        <v>452</v>
      </c>
      <c r="C15" s="58">
        <v>358737</v>
      </c>
      <c r="D15" s="58">
        <v>384002</v>
      </c>
      <c r="E15" s="58">
        <v>392157</v>
      </c>
      <c r="F15" s="58">
        <v>422319</v>
      </c>
      <c r="G15" s="58">
        <v>413672</v>
      </c>
      <c r="H15" s="58">
        <v>449285</v>
      </c>
      <c r="I15" s="58">
        <v>379938</v>
      </c>
      <c r="J15" s="58">
        <v>414831</v>
      </c>
      <c r="K15" s="58">
        <v>445281</v>
      </c>
      <c r="L15" s="58">
        <v>472580</v>
      </c>
      <c r="M15" s="58">
        <v>562575</v>
      </c>
      <c r="N15" s="58">
        <v>562575</v>
      </c>
    </row>
    <row r="16" spans="1:14" ht="15.5" customHeight="1" thickTop="1" thickBot="1" x14ac:dyDescent="0.4">
      <c r="A16" s="55" t="s">
        <v>165</v>
      </c>
      <c r="B16" s="55" t="s">
        <v>453</v>
      </c>
      <c r="C16" s="58">
        <v>656169</v>
      </c>
      <c r="D16" s="58">
        <v>708511</v>
      </c>
      <c r="E16" s="58">
        <v>551768</v>
      </c>
      <c r="F16" s="58">
        <v>570035</v>
      </c>
      <c r="G16" s="58">
        <v>352210</v>
      </c>
      <c r="H16" s="58">
        <v>392778</v>
      </c>
      <c r="I16" s="58">
        <v>282395</v>
      </c>
      <c r="J16" s="58">
        <v>311025</v>
      </c>
      <c r="K16" s="58">
        <v>299184</v>
      </c>
      <c r="L16" s="58">
        <v>328054</v>
      </c>
      <c r="M16" s="58">
        <v>251867</v>
      </c>
      <c r="N16" s="58">
        <v>266668</v>
      </c>
    </row>
    <row r="17" spans="1:14" ht="15.5" customHeight="1" thickTop="1" thickBot="1" x14ac:dyDescent="0.4">
      <c r="A17" s="55" t="s">
        <v>166</v>
      </c>
      <c r="B17" s="55" t="s">
        <v>454</v>
      </c>
      <c r="C17" s="58">
        <v>143900</v>
      </c>
      <c r="D17" s="58">
        <v>180558</v>
      </c>
      <c r="E17" s="58">
        <v>30211</v>
      </c>
      <c r="F17" s="58">
        <v>68060</v>
      </c>
      <c r="G17" s="58">
        <v>80435</v>
      </c>
      <c r="H17" s="58">
        <v>124715</v>
      </c>
      <c r="I17" s="58">
        <v>22338</v>
      </c>
      <c r="J17" s="58">
        <v>74626</v>
      </c>
      <c r="K17" s="58">
        <v>240808</v>
      </c>
      <c r="L17" s="58">
        <v>80071</v>
      </c>
      <c r="M17" s="58">
        <v>65222</v>
      </c>
      <c r="N17" s="58">
        <v>35926</v>
      </c>
    </row>
    <row r="18" spans="1:14" ht="15.5" customHeight="1" thickTop="1" thickBot="1" x14ac:dyDescent="0.4">
      <c r="A18" s="55" t="s">
        <v>167</v>
      </c>
      <c r="B18" s="55" t="s">
        <v>455</v>
      </c>
      <c r="C18" s="58">
        <v>1652</v>
      </c>
      <c r="D18" s="58">
        <v>6488</v>
      </c>
      <c r="E18" s="58">
        <v>1517</v>
      </c>
      <c r="F18" s="58">
        <v>7006</v>
      </c>
      <c r="G18" s="58">
        <v>1659</v>
      </c>
      <c r="H18" s="58">
        <v>7431</v>
      </c>
      <c r="I18" s="58">
        <v>4878</v>
      </c>
      <c r="J18" s="58">
        <v>11108</v>
      </c>
      <c r="K18" s="58">
        <v>5368</v>
      </c>
      <c r="L18" s="58">
        <v>15156</v>
      </c>
      <c r="M18" s="58">
        <v>6556</v>
      </c>
      <c r="N18" s="58">
        <v>6683</v>
      </c>
    </row>
    <row r="19" spans="1:14" ht="15.5" customHeight="1" thickTop="1" thickBot="1" x14ac:dyDescent="0.4">
      <c r="A19" s="52" t="s">
        <v>168</v>
      </c>
      <c r="B19" s="52" t="s">
        <v>456</v>
      </c>
      <c r="C19" s="56">
        <f t="shared" ref="C19" si="28">C20+C30+C34+C41</f>
        <v>17053349</v>
      </c>
      <c r="D19" s="56">
        <f t="shared" ref="D19:N19" si="29">D20+D30+D34+D41</f>
        <v>16959602</v>
      </c>
      <c r="E19" s="56">
        <f t="shared" ref="E19" si="30">E20+E30+E34+E41</f>
        <v>17946575</v>
      </c>
      <c r="F19" s="56">
        <f t="shared" si="29"/>
        <v>18242434</v>
      </c>
      <c r="G19" s="56">
        <f t="shared" ref="G19" si="31">G20+G30+G34+G41</f>
        <v>18075750</v>
      </c>
      <c r="H19" s="56">
        <f t="shared" si="29"/>
        <v>18520907</v>
      </c>
      <c r="I19" s="56">
        <f>I20+I30+I34+I41</f>
        <v>18914464</v>
      </c>
      <c r="J19" s="56">
        <f t="shared" si="29"/>
        <v>19189607</v>
      </c>
      <c r="K19" s="56">
        <f t="shared" ref="K19" si="32">K20+K30+K34+K41</f>
        <v>17750226</v>
      </c>
      <c r="L19" s="56">
        <f t="shared" si="29"/>
        <v>18612425</v>
      </c>
      <c r="M19" s="56">
        <f t="shared" ref="M19" si="33">M20+M30+M34+M41</f>
        <v>18261170</v>
      </c>
      <c r="N19" s="56">
        <f t="shared" si="29"/>
        <v>18218695</v>
      </c>
    </row>
    <row r="20" spans="1:14" ht="15.5" customHeight="1" thickTop="1" thickBot="1" x14ac:dyDescent="0.4">
      <c r="A20" s="23" t="s">
        <v>169</v>
      </c>
      <c r="B20" s="23" t="s">
        <v>457</v>
      </c>
      <c r="C20" s="57">
        <f t="shared" ref="C20:H20" si="34">C21+C24+C25+C26+C27+C28+C29</f>
        <v>15830981</v>
      </c>
      <c r="D20" s="57">
        <f t="shared" si="34"/>
        <v>15954761</v>
      </c>
      <c r="E20" s="57">
        <f t="shared" si="34"/>
        <v>16689374</v>
      </c>
      <c r="F20" s="57">
        <f t="shared" si="34"/>
        <v>17171473</v>
      </c>
      <c r="G20" s="57">
        <f t="shared" si="34"/>
        <v>16577538</v>
      </c>
      <c r="H20" s="57">
        <f t="shared" si="34"/>
        <v>17209559</v>
      </c>
      <c r="I20" s="57">
        <f t="shared" ref="I20:N20" si="35">I21+I24+I26+I27+I28+I29</f>
        <v>17081361</v>
      </c>
      <c r="J20" s="57">
        <f t="shared" si="35"/>
        <v>17772191</v>
      </c>
      <c r="K20" s="57">
        <f t="shared" si="35"/>
        <v>16467598</v>
      </c>
      <c r="L20" s="57">
        <f t="shared" si="35"/>
        <v>17101481</v>
      </c>
      <c r="M20" s="57">
        <f t="shared" si="35"/>
        <v>17551665</v>
      </c>
      <c r="N20" s="57">
        <f t="shared" si="35"/>
        <v>17573279</v>
      </c>
    </row>
    <row r="21" spans="1:14" ht="15.5" customHeight="1" thickTop="1" thickBot="1" x14ac:dyDescent="0.4">
      <c r="A21" s="55" t="s">
        <v>156</v>
      </c>
      <c r="B21" s="55" t="s">
        <v>573</v>
      </c>
      <c r="C21" s="58">
        <f t="shared" ref="C21:I21" si="36">C22+C23</f>
        <v>15055751</v>
      </c>
      <c r="D21" s="58">
        <f t="shared" si="36"/>
        <v>15072018</v>
      </c>
      <c r="E21" s="58">
        <f t="shared" si="36"/>
        <v>15099752</v>
      </c>
      <c r="F21" s="58">
        <f t="shared" si="36"/>
        <v>15495693</v>
      </c>
      <c r="G21" s="58">
        <f t="shared" si="36"/>
        <v>14828095</v>
      </c>
      <c r="H21" s="58">
        <f t="shared" si="36"/>
        <v>15388222</v>
      </c>
      <c r="I21" s="58">
        <f t="shared" si="36"/>
        <v>15767932</v>
      </c>
      <c r="J21" s="58">
        <f t="shared" ref="J21:N21" si="37">J22+J23</f>
        <v>16363453</v>
      </c>
      <c r="K21" s="58">
        <f t="shared" ref="K21" si="38">K22+K23</f>
        <v>14593305</v>
      </c>
      <c r="L21" s="58">
        <f t="shared" si="37"/>
        <v>15127647</v>
      </c>
      <c r="M21" s="58">
        <f t="shared" ref="M21" si="39">M22+M23</f>
        <v>15229043</v>
      </c>
      <c r="N21" s="58">
        <f t="shared" si="37"/>
        <v>15229043</v>
      </c>
    </row>
    <row r="22" spans="1:14" ht="15.5" customHeight="1" thickTop="1" thickBot="1" x14ac:dyDescent="0.4">
      <c r="A22" s="54" t="s">
        <v>157</v>
      </c>
      <c r="B22" s="54" t="s">
        <v>458</v>
      </c>
      <c r="C22" s="77">
        <v>12950497</v>
      </c>
      <c r="D22" s="77">
        <v>12966764</v>
      </c>
      <c r="E22" s="77">
        <v>12582955</v>
      </c>
      <c r="F22" s="77">
        <v>12760845</v>
      </c>
      <c r="G22" s="77">
        <v>13806316</v>
      </c>
      <c r="H22" s="77">
        <v>13996052</v>
      </c>
      <c r="I22" s="77">
        <v>15445504</v>
      </c>
      <c r="J22" s="77">
        <v>15618154</v>
      </c>
      <c r="K22" s="77">
        <v>14593305</v>
      </c>
      <c r="L22" s="77">
        <v>14731596</v>
      </c>
      <c r="M22" s="77">
        <v>15229043</v>
      </c>
      <c r="N22" s="77">
        <v>15229043</v>
      </c>
    </row>
    <row r="23" spans="1:14" ht="15.5" customHeight="1" thickTop="1" thickBot="1" x14ac:dyDescent="0.4">
      <c r="A23" s="54" t="s">
        <v>158</v>
      </c>
      <c r="B23" s="54" t="s">
        <v>459</v>
      </c>
      <c r="C23" s="77">
        <v>2105254</v>
      </c>
      <c r="D23" s="77">
        <v>2105254</v>
      </c>
      <c r="E23" s="77">
        <v>2516797</v>
      </c>
      <c r="F23" s="77">
        <v>2734848</v>
      </c>
      <c r="G23" s="77">
        <v>1021779</v>
      </c>
      <c r="H23" s="77">
        <v>1392170</v>
      </c>
      <c r="I23" s="77">
        <v>322428</v>
      </c>
      <c r="J23" s="77">
        <v>745299</v>
      </c>
      <c r="K23" s="77"/>
      <c r="L23" s="77">
        <v>396051</v>
      </c>
      <c r="M23" s="77">
        <v>0</v>
      </c>
      <c r="N23" s="77">
        <v>0</v>
      </c>
    </row>
    <row r="24" spans="1:14" ht="15.5" customHeight="1" thickTop="1" thickBot="1" x14ac:dyDescent="0.4">
      <c r="A24" s="55" t="s">
        <v>165</v>
      </c>
      <c r="B24" s="55" t="s">
        <v>453</v>
      </c>
      <c r="C24" s="58">
        <v>1200</v>
      </c>
      <c r="D24" s="58">
        <v>21608</v>
      </c>
      <c r="E24" s="58">
        <v>1235</v>
      </c>
      <c r="F24" s="58">
        <v>1235</v>
      </c>
      <c r="G24" s="58">
        <v>1345</v>
      </c>
      <c r="H24" s="58">
        <v>1345</v>
      </c>
      <c r="I24" s="58">
        <v>22877</v>
      </c>
      <c r="J24" s="58">
        <v>49253</v>
      </c>
      <c r="K24" s="58">
        <v>1027</v>
      </c>
      <c r="L24" s="58">
        <v>37379</v>
      </c>
      <c r="M24" s="58">
        <v>1088</v>
      </c>
      <c r="N24" s="58">
        <v>1088</v>
      </c>
    </row>
    <row r="25" spans="1:14" ht="15.5" customHeight="1" thickTop="1" thickBot="1" x14ac:dyDescent="0.4">
      <c r="A25" s="55" t="s">
        <v>216</v>
      </c>
      <c r="B25" s="55" t="s">
        <v>609</v>
      </c>
      <c r="C25" s="58">
        <v>0</v>
      </c>
      <c r="D25" s="58">
        <v>100</v>
      </c>
      <c r="E25" s="58"/>
      <c r="F25" s="58">
        <v>79</v>
      </c>
      <c r="G25" s="58"/>
      <c r="H25" s="58">
        <v>79</v>
      </c>
      <c r="I25" s="58"/>
      <c r="J25" s="58"/>
      <c r="K25" s="58"/>
      <c r="L25" s="58"/>
      <c r="M25" s="58"/>
      <c r="N25" s="58"/>
    </row>
    <row r="26" spans="1:14" ht="15.5" customHeight="1" thickTop="1" thickBot="1" x14ac:dyDescent="0.4">
      <c r="A26" s="55" t="s">
        <v>170</v>
      </c>
      <c r="B26" s="55" t="s">
        <v>460</v>
      </c>
      <c r="C26" s="58">
        <v>112173</v>
      </c>
      <c r="D26" s="58">
        <v>112173</v>
      </c>
      <c r="E26" s="58">
        <v>125664</v>
      </c>
      <c r="F26" s="58">
        <v>125664</v>
      </c>
      <c r="G26" s="58">
        <v>145618</v>
      </c>
      <c r="H26" s="58">
        <v>145618</v>
      </c>
      <c r="I26" s="58">
        <v>324735</v>
      </c>
      <c r="J26" s="58">
        <v>324735</v>
      </c>
      <c r="K26" s="58">
        <v>366383</v>
      </c>
      <c r="L26" s="58">
        <v>366383</v>
      </c>
      <c r="M26" s="58">
        <v>545500</v>
      </c>
      <c r="N26" s="58">
        <v>545500</v>
      </c>
    </row>
    <row r="27" spans="1:14" ht="15.5" customHeight="1" thickTop="1" thickBot="1" x14ac:dyDescent="0.4">
      <c r="A27" s="55" t="s">
        <v>171</v>
      </c>
      <c r="B27" s="55" t="s">
        <v>461</v>
      </c>
      <c r="C27" s="58">
        <v>435737</v>
      </c>
      <c r="D27" s="58">
        <v>485332</v>
      </c>
      <c r="E27" s="58">
        <v>1139988</v>
      </c>
      <c r="F27" s="58">
        <v>1182881</v>
      </c>
      <c r="G27" s="58">
        <v>1346034</v>
      </c>
      <c r="H27" s="58">
        <v>1367551</v>
      </c>
      <c r="I27" s="58">
        <v>695539</v>
      </c>
      <c r="J27" s="58">
        <v>714382</v>
      </c>
      <c r="K27" s="58">
        <v>1112508</v>
      </c>
      <c r="L27" s="58">
        <v>1123255</v>
      </c>
      <c r="M27" s="58">
        <v>1164877</v>
      </c>
      <c r="N27" s="58">
        <v>1178471</v>
      </c>
    </row>
    <row r="28" spans="1:14" ht="15.5" customHeight="1" thickTop="1" thickBot="1" x14ac:dyDescent="0.4">
      <c r="A28" s="55" t="s">
        <v>172</v>
      </c>
      <c r="B28" s="55" t="s">
        <v>462</v>
      </c>
      <c r="C28" s="58">
        <v>226120</v>
      </c>
      <c r="D28" s="58">
        <v>247828</v>
      </c>
      <c r="E28" s="58">
        <v>322735</v>
      </c>
      <c r="F28" s="58">
        <v>350709</v>
      </c>
      <c r="G28" s="58">
        <v>256446</v>
      </c>
      <c r="H28" s="58">
        <v>287429</v>
      </c>
      <c r="I28" s="58">
        <v>270278</v>
      </c>
      <c r="J28" s="58">
        <v>304509</v>
      </c>
      <c r="K28" s="58">
        <v>394375</v>
      </c>
      <c r="L28" s="58">
        <v>431375</v>
      </c>
      <c r="M28" s="58">
        <v>611157</v>
      </c>
      <c r="N28" s="58">
        <v>619177</v>
      </c>
    </row>
    <row r="29" spans="1:14" ht="15.5" customHeight="1" thickTop="1" thickBot="1" x14ac:dyDescent="0.4">
      <c r="A29" s="55" t="s">
        <v>173</v>
      </c>
      <c r="B29" s="55" t="s">
        <v>463</v>
      </c>
      <c r="C29" s="58">
        <v>0</v>
      </c>
      <c r="D29" s="58">
        <v>15702</v>
      </c>
      <c r="E29" s="58"/>
      <c r="F29" s="58">
        <v>15212</v>
      </c>
      <c r="G29" s="58"/>
      <c r="H29" s="58">
        <v>19315</v>
      </c>
      <c r="I29" s="58"/>
      <c r="J29" s="58">
        <v>15859</v>
      </c>
      <c r="K29" s="58"/>
      <c r="L29" s="58">
        <v>15442</v>
      </c>
      <c r="M29" s="58">
        <v>0</v>
      </c>
      <c r="N29" s="58">
        <v>0</v>
      </c>
    </row>
    <row r="30" spans="1:14" ht="15.5" customHeight="1" thickTop="1" thickBot="1" x14ac:dyDescent="0.4">
      <c r="A30" s="23" t="s">
        <v>174</v>
      </c>
      <c r="B30" s="23" t="s">
        <v>342</v>
      </c>
      <c r="C30" s="57">
        <f t="shared" ref="C30" si="40">C31+C33</f>
        <v>1025759</v>
      </c>
      <c r="D30" s="57">
        <f t="shared" ref="D30:N30" si="41">D31+D33</f>
        <v>12473</v>
      </c>
      <c r="E30" s="57">
        <f t="shared" ref="E30" si="42">E31+E33</f>
        <v>1041688</v>
      </c>
      <c r="F30" s="57">
        <f t="shared" si="41"/>
        <v>14374</v>
      </c>
      <c r="G30" s="57">
        <f t="shared" ref="G30" si="43">G31+G33</f>
        <v>1097395</v>
      </c>
      <c r="H30" s="57">
        <f t="shared" si="41"/>
        <v>19145</v>
      </c>
      <c r="I30" s="57">
        <f t="shared" ref="I30" si="44">I31+I33</f>
        <v>1352686</v>
      </c>
      <c r="J30" s="57">
        <f t="shared" si="41"/>
        <v>7351</v>
      </c>
      <c r="K30" s="57">
        <f t="shared" ref="K30" si="45">K31+K33</f>
        <v>743118</v>
      </c>
      <c r="L30" s="57">
        <f t="shared" si="41"/>
        <v>5702</v>
      </c>
      <c r="M30" s="57">
        <f>M31+M33</f>
        <v>75687</v>
      </c>
      <c r="N30" s="57">
        <f t="shared" si="41"/>
        <v>2</v>
      </c>
    </row>
    <row r="31" spans="1:14" ht="15.5" customHeight="1" thickTop="1" thickBot="1" x14ac:dyDescent="0.4">
      <c r="A31" s="55" t="s">
        <v>175</v>
      </c>
      <c r="B31" s="55" t="s">
        <v>464</v>
      </c>
      <c r="C31" s="58">
        <v>1025759</v>
      </c>
      <c r="D31" s="58">
        <v>5709</v>
      </c>
      <c r="E31" s="58">
        <v>1041688</v>
      </c>
      <c r="F31" s="58">
        <v>4868</v>
      </c>
      <c r="G31" s="58">
        <v>1097395</v>
      </c>
      <c r="H31" s="58">
        <v>10011</v>
      </c>
      <c r="I31" s="58">
        <v>1352686</v>
      </c>
      <c r="J31" s="58">
        <v>5473</v>
      </c>
      <c r="K31" s="58">
        <v>743118</v>
      </c>
      <c r="L31" s="58">
        <v>3905</v>
      </c>
      <c r="M31" s="58">
        <v>75687</v>
      </c>
      <c r="N31" s="58">
        <v>2</v>
      </c>
    </row>
    <row r="32" spans="1:14" ht="15.5" customHeight="1" thickTop="1" thickBot="1" x14ac:dyDescent="0.4">
      <c r="A32" s="54" t="s">
        <v>176</v>
      </c>
      <c r="B32" s="54" t="s">
        <v>465</v>
      </c>
      <c r="C32" s="77">
        <v>1025759</v>
      </c>
      <c r="D32" s="77">
        <v>5709</v>
      </c>
      <c r="E32" s="77">
        <v>1041688</v>
      </c>
      <c r="F32" s="77">
        <v>4868</v>
      </c>
      <c r="G32" s="77">
        <v>1097395</v>
      </c>
      <c r="H32" s="77">
        <v>10011</v>
      </c>
      <c r="I32" s="77">
        <v>1352686</v>
      </c>
      <c r="J32" s="77">
        <v>5473</v>
      </c>
      <c r="K32" s="77">
        <v>743118</v>
      </c>
      <c r="L32" s="77">
        <v>3905</v>
      </c>
      <c r="M32" s="77">
        <v>75687</v>
      </c>
      <c r="N32" s="77">
        <v>0</v>
      </c>
    </row>
    <row r="33" spans="1:14" ht="15.5" customHeight="1" thickTop="1" thickBot="1" x14ac:dyDescent="0.4">
      <c r="A33" s="55" t="s">
        <v>177</v>
      </c>
      <c r="B33" s="55" t="s">
        <v>466</v>
      </c>
      <c r="C33" s="58">
        <v>0</v>
      </c>
      <c r="D33" s="58">
        <v>6764</v>
      </c>
      <c r="E33" s="58"/>
      <c r="F33" s="58">
        <v>9506</v>
      </c>
      <c r="G33" s="58"/>
      <c r="H33" s="58">
        <v>9134</v>
      </c>
      <c r="I33" s="58"/>
      <c r="J33" s="58">
        <v>1878</v>
      </c>
      <c r="K33" s="58"/>
      <c r="L33" s="58">
        <v>1797</v>
      </c>
      <c r="M33" s="58">
        <v>0</v>
      </c>
      <c r="N33" s="58">
        <v>0</v>
      </c>
    </row>
    <row r="34" spans="1:14" ht="15.5" customHeight="1" thickTop="1" thickBot="1" x14ac:dyDescent="0.4">
      <c r="A34" s="23" t="s">
        <v>178</v>
      </c>
      <c r="B34" s="23" t="s">
        <v>467</v>
      </c>
      <c r="C34" s="57">
        <f t="shared" ref="C34:H34" si="46">C35+C37+C39+C40</f>
        <v>56181</v>
      </c>
      <c r="D34" s="57">
        <f t="shared" si="46"/>
        <v>84353</v>
      </c>
      <c r="E34" s="57">
        <f t="shared" si="46"/>
        <v>61211</v>
      </c>
      <c r="F34" s="57">
        <f t="shared" si="46"/>
        <v>88484</v>
      </c>
      <c r="G34" s="57">
        <f t="shared" si="46"/>
        <v>129313</v>
      </c>
      <c r="H34" s="57">
        <f t="shared" si="46"/>
        <v>194431</v>
      </c>
      <c r="I34" s="57">
        <f t="shared" ref="I34:N34" si="47">I37+I39+I40</f>
        <v>106204</v>
      </c>
      <c r="J34" s="57">
        <f t="shared" si="47"/>
        <v>162349</v>
      </c>
      <c r="K34" s="57">
        <f t="shared" si="47"/>
        <v>87814</v>
      </c>
      <c r="L34" s="57">
        <f t="shared" si="47"/>
        <v>141395</v>
      </c>
      <c r="M34" s="57">
        <f t="shared" si="47"/>
        <v>82345</v>
      </c>
      <c r="N34" s="57">
        <f t="shared" si="47"/>
        <v>88936</v>
      </c>
    </row>
    <row r="35" spans="1:14" ht="15.5" customHeight="1" thickTop="1" thickBot="1" x14ac:dyDescent="0.4">
      <c r="A35" s="55" t="s">
        <v>610</v>
      </c>
      <c r="B35" s="55" t="s">
        <v>612</v>
      </c>
      <c r="C35" s="58">
        <f t="shared" ref="C35:H35" si="48">C36</f>
        <v>0</v>
      </c>
      <c r="D35" s="58">
        <f t="shared" si="48"/>
        <v>6812</v>
      </c>
      <c r="E35" s="58">
        <f t="shared" si="48"/>
        <v>0</v>
      </c>
      <c r="F35" s="58">
        <f t="shared" si="48"/>
        <v>6523</v>
      </c>
      <c r="G35" s="58">
        <f t="shared" si="48"/>
        <v>0</v>
      </c>
      <c r="H35" s="58">
        <f t="shared" si="48"/>
        <v>6234</v>
      </c>
      <c r="I35" s="58">
        <f t="shared" ref="I35:N35" si="49">I36</f>
        <v>0</v>
      </c>
      <c r="J35" s="58">
        <f t="shared" si="49"/>
        <v>0</v>
      </c>
      <c r="K35" s="58">
        <f t="shared" si="49"/>
        <v>0</v>
      </c>
      <c r="L35" s="58">
        <f t="shared" si="49"/>
        <v>0</v>
      </c>
      <c r="M35" s="58">
        <f t="shared" si="49"/>
        <v>0</v>
      </c>
      <c r="N35" s="58">
        <f t="shared" si="49"/>
        <v>0</v>
      </c>
    </row>
    <row r="36" spans="1:14" ht="15.5" customHeight="1" thickTop="1" thickBot="1" x14ac:dyDescent="0.4">
      <c r="A36" s="54" t="s">
        <v>611</v>
      </c>
      <c r="B36" s="54" t="s">
        <v>613</v>
      </c>
      <c r="C36" s="77">
        <v>0</v>
      </c>
      <c r="D36" s="77">
        <v>6812</v>
      </c>
      <c r="E36" s="77">
        <v>0</v>
      </c>
      <c r="F36" s="77">
        <v>6523</v>
      </c>
      <c r="G36" s="77">
        <v>0</v>
      </c>
      <c r="H36" s="77">
        <v>6234</v>
      </c>
      <c r="I36" s="77"/>
      <c r="J36" s="77"/>
      <c r="K36" s="77"/>
      <c r="L36" s="77"/>
      <c r="M36" s="77"/>
      <c r="N36" s="77"/>
    </row>
    <row r="37" spans="1:14" ht="15.5" customHeight="1" thickTop="1" thickBot="1" x14ac:dyDescent="0.4">
      <c r="A37" s="55" t="s">
        <v>179</v>
      </c>
      <c r="B37" s="55" t="s">
        <v>468</v>
      </c>
      <c r="C37" s="58">
        <f t="shared" ref="C37:N37" si="50">C38</f>
        <v>6727</v>
      </c>
      <c r="D37" s="58">
        <f t="shared" si="50"/>
        <v>20607</v>
      </c>
      <c r="E37" s="58">
        <f t="shared" si="50"/>
        <v>9458</v>
      </c>
      <c r="F37" s="58">
        <f t="shared" si="50"/>
        <v>23283</v>
      </c>
      <c r="G37" s="58">
        <f t="shared" si="50"/>
        <v>7497</v>
      </c>
      <c r="H37" s="58">
        <f t="shared" si="50"/>
        <v>22501</v>
      </c>
      <c r="I37" s="58">
        <f t="shared" si="50"/>
        <v>5953</v>
      </c>
      <c r="J37" s="58">
        <f t="shared" si="50"/>
        <v>24964</v>
      </c>
      <c r="K37" s="58">
        <f t="shared" si="50"/>
        <v>3702</v>
      </c>
      <c r="L37" s="58">
        <f t="shared" si="50"/>
        <v>27266</v>
      </c>
      <c r="M37" s="58">
        <f t="shared" si="50"/>
        <v>5078</v>
      </c>
      <c r="N37" s="58">
        <f t="shared" si="50"/>
        <v>5078</v>
      </c>
    </row>
    <row r="38" spans="1:14" ht="15.5" customHeight="1" thickTop="1" thickBot="1" x14ac:dyDescent="0.4">
      <c r="A38" s="54" t="s">
        <v>180</v>
      </c>
      <c r="B38" s="54" t="s">
        <v>469</v>
      </c>
      <c r="C38" s="77">
        <v>6727</v>
      </c>
      <c r="D38" s="77">
        <v>20607</v>
      </c>
      <c r="E38" s="77">
        <v>9458</v>
      </c>
      <c r="F38" s="77">
        <v>23283</v>
      </c>
      <c r="G38" s="77">
        <v>7497</v>
      </c>
      <c r="H38" s="77">
        <v>22501</v>
      </c>
      <c r="I38" s="77">
        <v>5953</v>
      </c>
      <c r="J38" s="77">
        <v>24964</v>
      </c>
      <c r="K38" s="77">
        <v>3702</v>
      </c>
      <c r="L38" s="77">
        <v>27266</v>
      </c>
      <c r="M38" s="77">
        <v>5078</v>
      </c>
      <c r="N38" s="77">
        <v>5078</v>
      </c>
    </row>
    <row r="39" spans="1:14" ht="15.5" customHeight="1" thickTop="1" thickBot="1" x14ac:dyDescent="0.4">
      <c r="A39" s="55" t="s">
        <v>181</v>
      </c>
      <c r="B39" s="55" t="s">
        <v>470</v>
      </c>
      <c r="C39" s="58">
        <v>49454</v>
      </c>
      <c r="D39" s="58">
        <v>56934</v>
      </c>
      <c r="E39" s="58">
        <v>51753</v>
      </c>
      <c r="F39" s="58">
        <v>58678</v>
      </c>
      <c r="G39" s="58">
        <v>48712</v>
      </c>
      <c r="H39" s="58">
        <v>56174</v>
      </c>
      <c r="I39" s="58">
        <v>48415</v>
      </c>
      <c r="J39" s="58">
        <v>57285</v>
      </c>
      <c r="K39" s="58">
        <v>47652</v>
      </c>
      <c r="L39" s="58">
        <v>55057</v>
      </c>
      <c r="M39" s="58">
        <v>44298</v>
      </c>
      <c r="N39" s="58">
        <v>44301</v>
      </c>
    </row>
    <row r="40" spans="1:14" ht="15.5" customHeight="1" thickTop="1" thickBot="1" x14ac:dyDescent="0.4">
      <c r="A40" s="55" t="s">
        <v>182</v>
      </c>
      <c r="B40" s="55" t="s">
        <v>471</v>
      </c>
      <c r="C40" s="58">
        <v>0</v>
      </c>
      <c r="D40" s="58">
        <v>0</v>
      </c>
      <c r="E40" s="58">
        <v>0</v>
      </c>
      <c r="F40" s="58">
        <v>0</v>
      </c>
      <c r="G40" s="58">
        <v>73104</v>
      </c>
      <c r="H40" s="58">
        <v>109522</v>
      </c>
      <c r="I40" s="58">
        <v>51836</v>
      </c>
      <c r="J40" s="58">
        <v>80100</v>
      </c>
      <c r="K40" s="58">
        <v>36460</v>
      </c>
      <c r="L40" s="58">
        <v>59072</v>
      </c>
      <c r="M40" s="58">
        <v>32969</v>
      </c>
      <c r="N40" s="58">
        <v>39557</v>
      </c>
    </row>
    <row r="41" spans="1:14" ht="15.5" customHeight="1" thickTop="1" thickBot="1" x14ac:dyDescent="0.4">
      <c r="A41" s="23" t="s">
        <v>183</v>
      </c>
      <c r="B41" s="23" t="s">
        <v>472</v>
      </c>
      <c r="C41" s="57">
        <v>140428</v>
      </c>
      <c r="D41" s="57">
        <v>908015</v>
      </c>
      <c r="E41" s="57">
        <v>154302</v>
      </c>
      <c r="F41" s="57">
        <v>968103</v>
      </c>
      <c r="G41" s="57">
        <v>271504</v>
      </c>
      <c r="H41" s="57">
        <v>1097772</v>
      </c>
      <c r="I41" s="57">
        <v>374213</v>
      </c>
      <c r="J41" s="57">
        <v>1247716</v>
      </c>
      <c r="K41" s="57">
        <v>451696</v>
      </c>
      <c r="L41" s="57">
        <v>1363847</v>
      </c>
      <c r="M41" s="57">
        <v>551473</v>
      </c>
      <c r="N41" s="57">
        <v>556478</v>
      </c>
    </row>
    <row r="42" spans="1:14" ht="15.5" customHeight="1" thickTop="1" x14ac:dyDescent="0.35">
      <c r="A42" s="39" t="s">
        <v>184</v>
      </c>
      <c r="B42" s="39" t="s">
        <v>473</v>
      </c>
      <c r="C42" s="83">
        <f t="shared" ref="C42" si="51">C4+C19</f>
        <v>23844404</v>
      </c>
      <c r="D42" s="83">
        <f t="shared" ref="D42:N42" si="52">D4+D19</f>
        <v>25418445</v>
      </c>
      <c r="E42" s="83">
        <f t="shared" ref="E42" si="53">E4+E19</f>
        <v>23986610</v>
      </c>
      <c r="F42" s="83">
        <f t="shared" si="52"/>
        <v>25551756</v>
      </c>
      <c r="G42" s="83">
        <f t="shared" ref="G42" si="54">G4+G19</f>
        <v>24355473</v>
      </c>
      <c r="H42" s="83">
        <f t="shared" si="52"/>
        <v>26044220</v>
      </c>
      <c r="I42" s="83">
        <f>I4+I19</f>
        <v>27164938</v>
      </c>
      <c r="J42" s="83">
        <f t="shared" si="52"/>
        <v>28850261</v>
      </c>
      <c r="K42" s="83">
        <f t="shared" ref="K42" si="55">K4+K19</f>
        <v>29960200</v>
      </c>
      <c r="L42" s="83">
        <f t="shared" si="52"/>
        <v>31860596</v>
      </c>
      <c r="M42" s="83">
        <f t="shared" ref="M42" si="56">M4+M19</f>
        <v>32303465</v>
      </c>
      <c r="N42" s="83">
        <f t="shared" si="52"/>
        <v>32692063</v>
      </c>
    </row>
    <row r="43" spans="1:14" ht="15.5" customHeight="1" thickBot="1" x14ac:dyDescent="0.4">
      <c r="A43" s="40"/>
      <c r="B43" s="40"/>
      <c r="C43" s="129" t="s">
        <v>623</v>
      </c>
      <c r="D43" s="41"/>
      <c r="E43" s="129" t="s">
        <v>623</v>
      </c>
      <c r="F43" s="41"/>
      <c r="G43" s="129" t="s">
        <v>623</v>
      </c>
      <c r="H43" s="41"/>
      <c r="I43" s="129" t="s">
        <v>623</v>
      </c>
      <c r="J43" s="41"/>
      <c r="K43" s="41"/>
      <c r="L43" s="41"/>
      <c r="M43" s="129" t="s">
        <v>623</v>
      </c>
      <c r="N43" s="41"/>
    </row>
    <row r="44" spans="1:14" ht="15.5" customHeight="1" thickTop="1" thickBot="1" x14ac:dyDescent="0.4">
      <c r="A44" s="34" t="s">
        <v>241</v>
      </c>
      <c r="B44" s="34" t="s">
        <v>440</v>
      </c>
      <c r="C44" s="35" t="s">
        <v>608</v>
      </c>
      <c r="D44" s="35" t="s">
        <v>608</v>
      </c>
      <c r="E44" s="35" t="s">
        <v>597</v>
      </c>
      <c r="F44" s="35" t="s">
        <v>597</v>
      </c>
      <c r="G44" s="35" t="s">
        <v>583</v>
      </c>
      <c r="H44" s="35" t="s">
        <v>583</v>
      </c>
      <c r="I44" s="35" t="s">
        <v>580</v>
      </c>
      <c r="J44" s="35" t="s">
        <v>580</v>
      </c>
      <c r="K44" s="35" t="s">
        <v>6</v>
      </c>
      <c r="L44" s="35" t="s">
        <v>6</v>
      </c>
      <c r="M44" s="35" t="s">
        <v>29</v>
      </c>
      <c r="N44" s="35" t="s">
        <v>29</v>
      </c>
    </row>
    <row r="45" spans="1:14" ht="15.5" customHeight="1" thickTop="1" thickBot="1" x14ac:dyDescent="0.4">
      <c r="A45" s="36" t="s">
        <v>243</v>
      </c>
      <c r="B45" s="36" t="s">
        <v>474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8"/>
      <c r="N45" s="38"/>
    </row>
    <row r="46" spans="1:14" ht="15.5" customHeight="1" thickTop="1" thickBot="1" x14ac:dyDescent="0.4">
      <c r="A46" s="52" t="s">
        <v>185</v>
      </c>
      <c r="B46" s="52" t="s">
        <v>475</v>
      </c>
      <c r="C46" s="56">
        <f t="shared" ref="C46:N46" si="57">C47+C49+C54+C55</f>
        <v>9093935</v>
      </c>
      <c r="D46" s="56">
        <f t="shared" si="57"/>
        <v>9918229</v>
      </c>
      <c r="E46" s="56">
        <f t="shared" si="57"/>
        <v>9529653</v>
      </c>
      <c r="F46" s="56">
        <f t="shared" si="57"/>
        <v>10325241</v>
      </c>
      <c r="G46" s="56">
        <f t="shared" si="57"/>
        <v>10758325</v>
      </c>
      <c r="H46" s="56">
        <f t="shared" si="57"/>
        <v>11677841</v>
      </c>
      <c r="I46" s="56">
        <f t="shared" si="57"/>
        <v>11973726</v>
      </c>
      <c r="J46" s="56">
        <f t="shared" si="57"/>
        <v>12781222</v>
      </c>
      <c r="K46" s="56">
        <f t="shared" si="57"/>
        <v>15120894</v>
      </c>
      <c r="L46" s="56">
        <f t="shared" si="57"/>
        <v>16278754</v>
      </c>
      <c r="M46" s="56">
        <f t="shared" si="57"/>
        <v>16178629</v>
      </c>
      <c r="N46" s="56">
        <f t="shared" si="57"/>
        <v>16536153</v>
      </c>
    </row>
    <row r="47" spans="1:14" ht="15.5" customHeight="1" thickTop="1" thickBot="1" x14ac:dyDescent="0.4">
      <c r="A47" s="23" t="s">
        <v>186</v>
      </c>
      <c r="B47" s="23" t="s">
        <v>476</v>
      </c>
      <c r="C47" s="57">
        <v>8078588</v>
      </c>
      <c r="D47" s="57">
        <v>8612602</v>
      </c>
      <c r="E47" s="57">
        <v>9057143</v>
      </c>
      <c r="F47" s="57">
        <v>9614414</v>
      </c>
      <c r="G47" s="57">
        <v>10016975</v>
      </c>
      <c r="H47" s="57">
        <v>10634496</v>
      </c>
      <c r="I47" s="57">
        <v>11311461</v>
      </c>
      <c r="J47" s="57">
        <v>11819273</v>
      </c>
      <c r="K47" s="57">
        <v>13545768</v>
      </c>
      <c r="L47" s="57">
        <v>14023441</v>
      </c>
      <c r="M47" s="57">
        <v>14773331</v>
      </c>
      <c r="N47" s="57">
        <v>14960905</v>
      </c>
    </row>
    <row r="48" spans="1:14" ht="15.5" customHeight="1" thickTop="1" thickBot="1" x14ac:dyDescent="0.4">
      <c r="A48" s="55" t="s">
        <v>187</v>
      </c>
      <c r="B48" s="55" t="s">
        <v>477</v>
      </c>
      <c r="C48" s="58">
        <v>1466865</v>
      </c>
      <c r="D48" s="58">
        <v>1652033</v>
      </c>
      <c r="E48" s="58">
        <v>1622526</v>
      </c>
      <c r="F48" s="58">
        <v>1828609</v>
      </c>
      <c r="G48" s="58">
        <v>1964795</v>
      </c>
      <c r="H48" s="58">
        <v>2206830</v>
      </c>
      <c r="I48" s="58">
        <v>2210655</v>
      </c>
      <c r="J48" s="58">
        <v>2350079</v>
      </c>
      <c r="K48" s="58">
        <v>2471153</v>
      </c>
      <c r="L48" s="58">
        <v>2625951</v>
      </c>
      <c r="M48" s="58">
        <v>2665585</v>
      </c>
      <c r="N48" s="58">
        <v>2665585</v>
      </c>
    </row>
    <row r="49" spans="1:14" ht="15.5" customHeight="1" thickTop="1" thickBot="1" x14ac:dyDescent="0.4">
      <c r="A49" s="23" t="s">
        <v>188</v>
      </c>
      <c r="B49" s="23" t="s">
        <v>478</v>
      </c>
      <c r="C49" s="57">
        <f>SUM(C50:C53)</f>
        <v>435305</v>
      </c>
      <c r="D49" s="57">
        <f t="shared" ref="D49:N49" si="58">SUM(D50:D53)</f>
        <v>448076</v>
      </c>
      <c r="E49" s="57">
        <f t="shared" ref="E49" si="59">SUM(E50:E53)</f>
        <v>171400</v>
      </c>
      <c r="F49" s="57">
        <f t="shared" si="58"/>
        <v>181119</v>
      </c>
      <c r="G49" s="57">
        <f t="shared" ref="G49" si="60">SUM(G50:G53)</f>
        <v>187442</v>
      </c>
      <c r="H49" s="57">
        <f t="shared" si="58"/>
        <v>205844</v>
      </c>
      <c r="I49" s="57">
        <f t="shared" ref="I49" si="61">SUM(I50:I53)</f>
        <v>187725</v>
      </c>
      <c r="J49" s="57">
        <f t="shared" si="58"/>
        <v>199207</v>
      </c>
      <c r="K49" s="57">
        <f t="shared" ref="K49" si="62">SUM(K50:K53)</f>
        <v>187658</v>
      </c>
      <c r="L49" s="57">
        <f t="shared" si="58"/>
        <v>214553</v>
      </c>
      <c r="M49" s="57">
        <f t="shared" ref="M49" si="63">SUM(M50:M53)</f>
        <v>222568</v>
      </c>
      <c r="N49" s="57">
        <f t="shared" si="58"/>
        <v>343221</v>
      </c>
    </row>
    <row r="50" spans="1:14" ht="15.5" customHeight="1" thickTop="1" thickBot="1" x14ac:dyDescent="0.4">
      <c r="A50" s="54" t="s">
        <v>189</v>
      </c>
      <c r="B50" s="54" t="s">
        <v>479</v>
      </c>
      <c r="C50" s="77">
        <v>55013</v>
      </c>
      <c r="D50" s="77">
        <v>55250</v>
      </c>
      <c r="E50" s="77">
        <v>55248</v>
      </c>
      <c r="F50" s="77">
        <v>55347</v>
      </c>
      <c r="G50" s="77">
        <v>29388</v>
      </c>
      <c r="H50" s="77">
        <v>29396</v>
      </c>
      <c r="I50" s="77">
        <v>17811</v>
      </c>
      <c r="J50" s="77">
        <v>17873</v>
      </c>
      <c r="K50" s="77">
        <v>17498</v>
      </c>
      <c r="L50" s="77">
        <v>17584</v>
      </c>
      <c r="M50" s="77">
        <v>16980</v>
      </c>
      <c r="N50" s="77">
        <v>16980</v>
      </c>
    </row>
    <row r="51" spans="1:14" ht="15.5" customHeight="1" thickTop="1" thickBot="1" x14ac:dyDescent="0.4">
      <c r="A51" s="54" t="s">
        <v>190</v>
      </c>
      <c r="B51" s="54" t="s">
        <v>480</v>
      </c>
      <c r="C51" s="77">
        <v>22736</v>
      </c>
      <c r="D51" s="77">
        <v>22736</v>
      </c>
      <c r="E51" s="77">
        <v>30402</v>
      </c>
      <c r="F51" s="77">
        <v>30402</v>
      </c>
      <c r="G51" s="77">
        <v>32657</v>
      </c>
      <c r="H51" s="77">
        <v>32657</v>
      </c>
      <c r="I51" s="77">
        <v>39112</v>
      </c>
      <c r="J51" s="77">
        <v>39112</v>
      </c>
      <c r="K51" s="77">
        <v>59306</v>
      </c>
      <c r="L51" s="77">
        <v>59306</v>
      </c>
      <c r="M51" s="77">
        <v>68501</v>
      </c>
      <c r="N51" s="77">
        <v>68501</v>
      </c>
    </row>
    <row r="52" spans="1:14" ht="15.5" customHeight="1" thickTop="1" thickBot="1" x14ac:dyDescent="0.4">
      <c r="A52" s="54" t="s">
        <v>191</v>
      </c>
      <c r="B52" s="54" t="s">
        <v>481</v>
      </c>
      <c r="C52" s="77">
        <v>68064</v>
      </c>
      <c r="D52" s="77">
        <v>71035</v>
      </c>
      <c r="E52" s="77">
        <v>73840</v>
      </c>
      <c r="F52" s="77">
        <v>74520</v>
      </c>
      <c r="G52" s="77">
        <v>109926</v>
      </c>
      <c r="H52" s="77">
        <v>111674</v>
      </c>
      <c r="I52" s="77">
        <v>115025</v>
      </c>
      <c r="J52" s="77">
        <v>121102</v>
      </c>
      <c r="K52" s="77">
        <v>94878</v>
      </c>
      <c r="L52" s="77">
        <v>113048</v>
      </c>
      <c r="M52" s="77">
        <v>114380</v>
      </c>
      <c r="N52" s="77">
        <v>114380</v>
      </c>
    </row>
    <row r="53" spans="1:14" ht="15.5" customHeight="1" thickTop="1" thickBot="1" x14ac:dyDescent="0.4">
      <c r="A53" s="54" t="s">
        <v>192</v>
      </c>
      <c r="B53" s="54" t="s">
        <v>482</v>
      </c>
      <c r="C53" s="77">
        <v>289492</v>
      </c>
      <c r="D53" s="77">
        <v>299055</v>
      </c>
      <c r="E53" s="77">
        <v>11910</v>
      </c>
      <c r="F53" s="77">
        <v>20850</v>
      </c>
      <c r="G53" s="77">
        <v>15471</v>
      </c>
      <c r="H53" s="77">
        <v>32117</v>
      </c>
      <c r="I53" s="77">
        <v>15777</v>
      </c>
      <c r="J53" s="77">
        <v>21120</v>
      </c>
      <c r="K53" s="77">
        <v>15976</v>
      </c>
      <c r="L53" s="77">
        <v>24615</v>
      </c>
      <c r="M53" s="77">
        <v>22707</v>
      </c>
      <c r="N53" s="77">
        <v>143360</v>
      </c>
    </row>
    <row r="54" spans="1:14" ht="15.5" customHeight="1" thickTop="1" thickBot="1" x14ac:dyDescent="0.4">
      <c r="A54" s="23" t="s">
        <v>193</v>
      </c>
      <c r="B54" s="23" t="s">
        <v>483</v>
      </c>
      <c r="C54" s="57">
        <v>100989</v>
      </c>
      <c r="D54" s="57">
        <v>159864</v>
      </c>
      <c r="E54" s="57">
        <v>139471</v>
      </c>
      <c r="F54" s="57">
        <v>203531</v>
      </c>
      <c r="G54" s="57">
        <v>130755</v>
      </c>
      <c r="H54" s="57">
        <v>216188</v>
      </c>
      <c r="I54" s="57">
        <v>180766</v>
      </c>
      <c r="J54" s="57">
        <v>267569</v>
      </c>
      <c r="K54" s="57">
        <v>289689</v>
      </c>
      <c r="L54" s="57">
        <v>378191</v>
      </c>
      <c r="M54" s="57">
        <v>269912</v>
      </c>
      <c r="N54" s="57">
        <v>303170</v>
      </c>
    </row>
    <row r="55" spans="1:14" ht="15.5" customHeight="1" thickTop="1" thickBot="1" x14ac:dyDescent="0.4">
      <c r="A55" s="23" t="s">
        <v>194</v>
      </c>
      <c r="B55" s="23" t="s">
        <v>484</v>
      </c>
      <c r="C55" s="57">
        <v>479053</v>
      </c>
      <c r="D55" s="57">
        <v>697687</v>
      </c>
      <c r="E55" s="57">
        <v>161639</v>
      </c>
      <c r="F55" s="57">
        <v>326177</v>
      </c>
      <c r="G55" s="57">
        <v>423153</v>
      </c>
      <c r="H55" s="57">
        <v>621313</v>
      </c>
      <c r="I55" s="57">
        <v>293774</v>
      </c>
      <c r="J55" s="57">
        <v>495173</v>
      </c>
      <c r="K55" s="57">
        <v>1097779</v>
      </c>
      <c r="L55" s="57">
        <v>1662569</v>
      </c>
      <c r="M55" s="57">
        <v>912818</v>
      </c>
      <c r="N55" s="57">
        <v>928857</v>
      </c>
    </row>
    <row r="56" spans="1:14" ht="15.5" customHeight="1" thickTop="1" thickBot="1" x14ac:dyDescent="0.4">
      <c r="A56" s="52" t="s">
        <v>195</v>
      </c>
      <c r="B56" s="52" t="s">
        <v>485</v>
      </c>
      <c r="C56" s="56">
        <f>C57+C58+C61+C64</f>
        <v>5863836</v>
      </c>
      <c r="D56" s="56">
        <f>D57+D58+D61+D64</f>
        <v>6019821</v>
      </c>
      <c r="E56" s="56">
        <f>E57+E58+E61+E64</f>
        <v>6212326</v>
      </c>
      <c r="F56" s="56">
        <f>F57+F58+F61+F64</f>
        <v>6391918</v>
      </c>
      <c r="G56" s="56">
        <f>G57+G58+G61+G64</f>
        <v>5337130</v>
      </c>
      <c r="H56" s="56">
        <f>H57+H58+H61+H64</f>
        <v>5496783</v>
      </c>
      <c r="I56" s="56">
        <f>I57+I58+I61+I64</f>
        <v>5674616</v>
      </c>
      <c r="J56" s="56">
        <f>J57+J58+J61+J64</f>
        <v>5809715</v>
      </c>
      <c r="K56" s="56">
        <f>K57+K58+K61+K64</f>
        <v>7288292</v>
      </c>
      <c r="L56" s="56">
        <f>L57+L58+L61+L64</f>
        <v>7433437</v>
      </c>
      <c r="M56" s="56">
        <f>M57+M58+M61+M64</f>
        <v>8364612</v>
      </c>
      <c r="N56" s="56">
        <f>N57+N58+N61+N64</f>
        <v>8395686</v>
      </c>
    </row>
    <row r="57" spans="1:14" ht="15.5" customHeight="1" thickTop="1" thickBot="1" x14ac:dyDescent="0.4">
      <c r="A57" s="23" t="s">
        <v>186</v>
      </c>
      <c r="B57" s="23" t="s">
        <v>476</v>
      </c>
      <c r="C57" s="57">
        <v>4930982</v>
      </c>
      <c r="D57" s="57">
        <v>4934605</v>
      </c>
      <c r="E57" s="57">
        <v>5214273</v>
      </c>
      <c r="F57" s="57">
        <v>5216305</v>
      </c>
      <c r="G57" s="57">
        <v>4638960</v>
      </c>
      <c r="H57" s="57">
        <v>4640278</v>
      </c>
      <c r="I57" s="57">
        <v>4843122</v>
      </c>
      <c r="J57" s="57">
        <v>4844908</v>
      </c>
      <c r="K57" s="57">
        <v>6305555</v>
      </c>
      <c r="L57" s="57">
        <v>6308125</v>
      </c>
      <c r="M57" s="57">
        <v>7158149</v>
      </c>
      <c r="N57" s="57">
        <v>7169395</v>
      </c>
    </row>
    <row r="58" spans="1:14" ht="15.5" customHeight="1" thickTop="1" thickBot="1" x14ac:dyDescent="0.4">
      <c r="A58" s="23" t="s">
        <v>196</v>
      </c>
      <c r="B58" s="23" t="s">
        <v>486</v>
      </c>
      <c r="C58" s="57">
        <f t="shared" ref="C58" si="64">SUM(C59:C60)</f>
        <v>891968</v>
      </c>
      <c r="D58" s="57">
        <f t="shared" ref="D58:N58" si="65">SUM(D59:D60)</f>
        <v>974017</v>
      </c>
      <c r="E58" s="57">
        <f t="shared" ref="E58" si="66">SUM(E59:E60)</f>
        <v>980534</v>
      </c>
      <c r="F58" s="57">
        <f t="shared" si="65"/>
        <v>1083563</v>
      </c>
      <c r="G58" s="57">
        <f t="shared" ref="G58" si="67">SUM(G59:G60)</f>
        <v>631256</v>
      </c>
      <c r="H58" s="57">
        <f t="shared" si="65"/>
        <v>704649</v>
      </c>
      <c r="I58" s="57">
        <f t="shared" ref="I58" si="68">SUM(I59:I60)</f>
        <v>782875</v>
      </c>
      <c r="J58" s="57">
        <f t="shared" si="65"/>
        <v>848912</v>
      </c>
      <c r="K58" s="57">
        <f t="shared" ref="K58" si="69">SUM(K59:K60)</f>
        <v>948836</v>
      </c>
      <c r="L58" s="57">
        <f t="shared" si="65"/>
        <v>1020123</v>
      </c>
      <c r="M58" s="57">
        <f t="shared" ref="M58" si="70">SUM(M59:M60)</f>
        <v>1178556</v>
      </c>
      <c r="N58" s="57">
        <f t="shared" si="65"/>
        <v>1191802</v>
      </c>
    </row>
    <row r="59" spans="1:14" ht="15.5" customHeight="1" thickTop="1" thickBot="1" x14ac:dyDescent="0.4">
      <c r="A59" s="54" t="s">
        <v>197</v>
      </c>
      <c r="B59" s="54" t="s">
        <v>487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/>
      <c r="L59" s="77">
        <v>2567</v>
      </c>
      <c r="M59" s="77">
        <v>0</v>
      </c>
      <c r="N59" s="77">
        <v>0</v>
      </c>
    </row>
    <row r="60" spans="1:14" ht="15.5" customHeight="1" thickTop="1" thickBot="1" x14ac:dyDescent="0.4">
      <c r="A60" s="54" t="s">
        <v>198</v>
      </c>
      <c r="B60" s="54" t="s">
        <v>488</v>
      </c>
      <c r="C60" s="77">
        <v>891968</v>
      </c>
      <c r="D60" s="77">
        <v>974017</v>
      </c>
      <c r="E60" s="77">
        <v>980534</v>
      </c>
      <c r="F60" s="77">
        <v>1083563</v>
      </c>
      <c r="G60" s="77">
        <v>631256</v>
      </c>
      <c r="H60" s="77">
        <v>704649</v>
      </c>
      <c r="I60" s="77">
        <v>782875</v>
      </c>
      <c r="J60" s="77">
        <v>848912</v>
      </c>
      <c r="K60" s="77">
        <v>948836</v>
      </c>
      <c r="L60" s="77">
        <v>1017556</v>
      </c>
      <c r="M60" s="77">
        <v>1178556</v>
      </c>
      <c r="N60" s="77">
        <v>1191802</v>
      </c>
    </row>
    <row r="61" spans="1:14" ht="15.5" customHeight="1" thickTop="1" thickBot="1" x14ac:dyDescent="0.4">
      <c r="A61" s="23" t="s">
        <v>193</v>
      </c>
      <c r="B61" s="23" t="s">
        <v>483</v>
      </c>
      <c r="C61" s="57">
        <f t="shared" ref="C61" si="71">C62+C63</f>
        <v>0</v>
      </c>
      <c r="D61" s="57">
        <f t="shared" ref="D61:N61" si="72">D62+D63</f>
        <v>13358</v>
      </c>
      <c r="E61" s="57">
        <f t="shared" ref="E61" si="73">E62+E63</f>
        <v>0</v>
      </c>
      <c r="F61" s="57">
        <f t="shared" si="72"/>
        <v>15485</v>
      </c>
      <c r="G61" s="57">
        <f t="shared" ref="G61" si="74">G62+G63</f>
        <v>0</v>
      </c>
      <c r="H61" s="57">
        <f t="shared" si="72"/>
        <v>18340</v>
      </c>
      <c r="I61" s="57">
        <f t="shared" ref="I61" si="75">I62+I63</f>
        <v>0</v>
      </c>
      <c r="J61" s="57">
        <f t="shared" si="72"/>
        <v>19644</v>
      </c>
      <c r="K61" s="57">
        <f t="shared" ref="K61" si="76">K62+K63</f>
        <v>0</v>
      </c>
      <c r="L61" s="57">
        <f t="shared" si="72"/>
        <v>28282</v>
      </c>
      <c r="M61" s="57">
        <f t="shared" ref="M61" si="77">M62+M63</f>
        <v>0</v>
      </c>
      <c r="N61" s="57">
        <f t="shared" si="72"/>
        <v>0</v>
      </c>
    </row>
    <row r="62" spans="1:14" ht="15.5" customHeight="1" thickTop="1" thickBot="1" x14ac:dyDescent="0.4">
      <c r="A62" s="54" t="s">
        <v>199</v>
      </c>
      <c r="B62" s="54" t="s">
        <v>489</v>
      </c>
      <c r="C62" s="77">
        <v>0</v>
      </c>
      <c r="D62" s="77">
        <v>11077</v>
      </c>
      <c r="E62" s="77">
        <v>0</v>
      </c>
      <c r="F62" s="77">
        <v>13869</v>
      </c>
      <c r="G62" s="77">
        <v>0</v>
      </c>
      <c r="H62" s="77">
        <v>17394</v>
      </c>
      <c r="I62" s="77"/>
      <c r="J62" s="77">
        <v>19265</v>
      </c>
      <c r="K62" s="77"/>
      <c r="L62" s="77">
        <v>27948</v>
      </c>
      <c r="M62" s="77">
        <v>0</v>
      </c>
      <c r="N62" s="77">
        <v>0</v>
      </c>
    </row>
    <row r="63" spans="1:14" ht="15.5" customHeight="1" thickTop="1" thickBot="1" x14ac:dyDescent="0.4">
      <c r="A63" s="54" t="s">
        <v>200</v>
      </c>
      <c r="B63" s="54" t="s">
        <v>490</v>
      </c>
      <c r="C63" s="77">
        <v>0</v>
      </c>
      <c r="D63" s="77">
        <v>2281</v>
      </c>
      <c r="E63" s="77">
        <v>0</v>
      </c>
      <c r="F63" s="77">
        <v>1616</v>
      </c>
      <c r="G63" s="77">
        <v>0</v>
      </c>
      <c r="H63" s="77">
        <v>946</v>
      </c>
      <c r="I63" s="77"/>
      <c r="J63" s="77">
        <v>379</v>
      </c>
      <c r="K63" s="77"/>
      <c r="L63" s="77">
        <v>334</v>
      </c>
      <c r="M63" s="77">
        <v>0</v>
      </c>
      <c r="N63" s="77">
        <v>0</v>
      </c>
    </row>
    <row r="64" spans="1:14" ht="15.5" customHeight="1" thickTop="1" thickBot="1" x14ac:dyDescent="0.4">
      <c r="A64" s="23" t="s">
        <v>194</v>
      </c>
      <c r="B64" s="23" t="s">
        <v>484</v>
      </c>
      <c r="C64" s="57">
        <v>40886</v>
      </c>
      <c r="D64" s="57">
        <v>97841</v>
      </c>
      <c r="E64" s="57">
        <v>17519</v>
      </c>
      <c r="F64" s="57">
        <v>76565</v>
      </c>
      <c r="G64" s="57">
        <v>66914</v>
      </c>
      <c r="H64" s="57">
        <v>133516</v>
      </c>
      <c r="I64" s="57">
        <v>48619</v>
      </c>
      <c r="J64" s="57">
        <v>96251</v>
      </c>
      <c r="K64" s="57">
        <v>33901</v>
      </c>
      <c r="L64" s="57">
        <v>76907</v>
      </c>
      <c r="M64" s="57">
        <v>27907</v>
      </c>
      <c r="N64" s="57">
        <v>34489</v>
      </c>
    </row>
    <row r="65" spans="1:14" ht="15.5" customHeight="1" thickTop="1" thickBot="1" x14ac:dyDescent="0.4">
      <c r="A65" s="52" t="s">
        <v>201</v>
      </c>
      <c r="B65" s="52" t="s">
        <v>607</v>
      </c>
      <c r="C65" s="56">
        <f t="shared" ref="C65" si="78">C66+C73</f>
        <v>8886633</v>
      </c>
      <c r="D65" s="56">
        <f t="shared" ref="D65:N65" si="79">D66+D73</f>
        <v>9480395</v>
      </c>
      <c r="E65" s="56">
        <f t="shared" ref="E65" si="80">E66+E73</f>
        <v>8244631</v>
      </c>
      <c r="F65" s="56">
        <f t="shared" si="79"/>
        <v>8834597</v>
      </c>
      <c r="G65" s="56">
        <f t="shared" ref="G65" si="81">G66+G73</f>
        <v>8260018</v>
      </c>
      <c r="H65" s="56">
        <f t="shared" si="79"/>
        <v>8869596</v>
      </c>
      <c r="I65" s="56">
        <f t="shared" ref="I65" si="82">I66+I73</f>
        <v>9516596</v>
      </c>
      <c r="J65" s="56">
        <f t="shared" si="79"/>
        <v>10259324</v>
      </c>
      <c r="K65" s="56">
        <f>K66+K73</f>
        <v>7551014</v>
      </c>
      <c r="L65" s="56">
        <f t="shared" si="79"/>
        <v>8148405</v>
      </c>
      <c r="M65" s="56">
        <f t="shared" ref="M65" si="83">M66+M73</f>
        <v>7760224</v>
      </c>
      <c r="N65" s="56">
        <f t="shared" si="79"/>
        <v>7760224</v>
      </c>
    </row>
    <row r="66" spans="1:14" ht="15.5" customHeight="1" thickTop="1" thickBot="1" x14ac:dyDescent="0.4">
      <c r="A66" s="23" t="s">
        <v>202</v>
      </c>
      <c r="B66" s="23" t="s">
        <v>493</v>
      </c>
      <c r="C66" s="57">
        <f t="shared" ref="C66" si="84">C67+C68+C71+C72</f>
        <v>8886633</v>
      </c>
      <c r="D66" s="57">
        <f t="shared" ref="D66:N66" si="85">D67+D68+D71+D72</f>
        <v>8886633</v>
      </c>
      <c r="E66" s="57">
        <f t="shared" ref="E66" si="86">E67+E68+E71+E72</f>
        <v>8244631</v>
      </c>
      <c r="F66" s="57">
        <f t="shared" si="85"/>
        <v>8244631</v>
      </c>
      <c r="G66" s="57">
        <f t="shared" ref="G66" si="87">G67+G68+G71+G72</f>
        <v>8260018</v>
      </c>
      <c r="H66" s="57">
        <f t="shared" si="85"/>
        <v>8260018</v>
      </c>
      <c r="I66" s="57">
        <f t="shared" ref="I66" si="88">I67+I68+I71+I72</f>
        <v>9516596</v>
      </c>
      <c r="J66" s="57">
        <f t="shared" si="85"/>
        <v>9516596</v>
      </c>
      <c r="K66" s="57">
        <f t="shared" ref="K66" si="89">K67+K68+K71+K72</f>
        <v>7551014</v>
      </c>
      <c r="L66" s="57">
        <f t="shared" si="85"/>
        <v>7551014</v>
      </c>
      <c r="M66" s="57">
        <f t="shared" ref="M66" si="90">M67+M68+M71+M72</f>
        <v>7760224</v>
      </c>
      <c r="N66" s="57">
        <f t="shared" si="85"/>
        <v>7760224</v>
      </c>
    </row>
    <row r="67" spans="1:14" ht="15.5" customHeight="1" thickTop="1" thickBot="1" x14ac:dyDescent="0.4">
      <c r="A67" s="55" t="s">
        <v>203</v>
      </c>
      <c r="B67" s="55" t="s">
        <v>614</v>
      </c>
      <c r="C67" s="58">
        <v>4468500</v>
      </c>
      <c r="D67" s="58">
        <v>4468500</v>
      </c>
      <c r="E67" s="58">
        <v>4468500</v>
      </c>
      <c r="F67" s="58">
        <v>4468500</v>
      </c>
      <c r="G67" s="58">
        <v>4468500</v>
      </c>
      <c r="H67" s="58">
        <v>4468500</v>
      </c>
      <c r="I67" s="58">
        <v>5118500</v>
      </c>
      <c r="J67" s="58">
        <v>5118500</v>
      </c>
      <c r="K67" s="58">
        <v>5118500</v>
      </c>
      <c r="L67" s="58">
        <v>5118500</v>
      </c>
      <c r="M67" s="58">
        <v>4000199</v>
      </c>
      <c r="N67" s="58">
        <v>4000199</v>
      </c>
    </row>
    <row r="68" spans="1:14" ht="15.5" customHeight="1" thickTop="1" thickBot="1" x14ac:dyDescent="0.4">
      <c r="A68" s="55" t="s">
        <v>204</v>
      </c>
      <c r="B68" s="55" t="s">
        <v>492</v>
      </c>
      <c r="C68" s="58">
        <f t="shared" ref="C68" si="91">C69+C70</f>
        <v>4085876</v>
      </c>
      <c r="D68" s="58">
        <f t="shared" ref="D68:N68" si="92">D69+D70</f>
        <v>4085876</v>
      </c>
      <c r="E68" s="58">
        <f t="shared" ref="E68" si="93">E69+E70</f>
        <v>4779949</v>
      </c>
      <c r="F68" s="58">
        <f t="shared" si="92"/>
        <v>4779949</v>
      </c>
      <c r="G68" s="58">
        <f t="shared" ref="G68" si="94">G69+G70</f>
        <v>5307872</v>
      </c>
      <c r="H68" s="58">
        <f t="shared" si="92"/>
        <v>5307872</v>
      </c>
      <c r="I68" s="58">
        <f t="shared" ref="I68" si="95">I69+I70</f>
        <v>4934701</v>
      </c>
      <c r="J68" s="58">
        <f t="shared" si="92"/>
        <v>4934701</v>
      </c>
      <c r="K68" s="58">
        <f t="shared" ref="K68" si="96">K69+K70</f>
        <v>3525238</v>
      </c>
      <c r="L68" s="58">
        <f t="shared" si="92"/>
        <v>3525238</v>
      </c>
      <c r="M68" s="58">
        <f t="shared" ref="M68" si="97">M69+M70</f>
        <v>4499162</v>
      </c>
      <c r="N68" s="58">
        <f t="shared" si="92"/>
        <v>4499162</v>
      </c>
    </row>
    <row r="69" spans="1:14" ht="15.5" customHeight="1" thickTop="1" thickBot="1" x14ac:dyDescent="0.4">
      <c r="A69" s="54" t="s">
        <v>205</v>
      </c>
      <c r="B69" s="54" t="s">
        <v>494</v>
      </c>
      <c r="C69" s="77">
        <v>-327566</v>
      </c>
      <c r="D69" s="77">
        <v>-327566</v>
      </c>
      <c r="E69" s="77">
        <v>-327077</v>
      </c>
      <c r="F69" s="77">
        <v>-327077</v>
      </c>
      <c r="G69" s="77">
        <v>-325690</v>
      </c>
      <c r="H69" s="77">
        <v>-325690</v>
      </c>
      <c r="I69" s="77">
        <v>-315943</v>
      </c>
      <c r="J69" s="77">
        <v>-315943</v>
      </c>
      <c r="K69" s="77">
        <v>-315943</v>
      </c>
      <c r="L69" s="77">
        <v>-315943</v>
      </c>
      <c r="M69" s="77">
        <v>0</v>
      </c>
      <c r="N69" s="77">
        <v>0</v>
      </c>
    </row>
    <row r="70" spans="1:14" ht="15.5" customHeight="1" thickTop="1" thickBot="1" x14ac:dyDescent="0.4">
      <c r="A70" s="54" t="s">
        <v>206</v>
      </c>
      <c r="B70" s="54" t="s">
        <v>495</v>
      </c>
      <c r="C70" s="77">
        <v>4413442</v>
      </c>
      <c r="D70" s="77">
        <v>4413442</v>
      </c>
      <c r="E70" s="77">
        <v>5107026</v>
      </c>
      <c r="F70" s="77">
        <v>5107026</v>
      </c>
      <c r="G70" s="77">
        <v>5633562</v>
      </c>
      <c r="H70" s="77">
        <v>5633562</v>
      </c>
      <c r="I70" s="77">
        <v>5250644</v>
      </c>
      <c r="J70" s="77">
        <v>5250644</v>
      </c>
      <c r="K70" s="77">
        <v>3841181</v>
      </c>
      <c r="L70" s="77">
        <v>3841181</v>
      </c>
      <c r="M70" s="77">
        <v>4499162</v>
      </c>
      <c r="N70" s="77">
        <v>4499162</v>
      </c>
    </row>
    <row r="71" spans="1:14" ht="15.5" customHeight="1" thickTop="1" thickBot="1" x14ac:dyDescent="0.4">
      <c r="A71" s="55" t="s">
        <v>207</v>
      </c>
      <c r="B71" s="55" t="s">
        <v>496</v>
      </c>
      <c r="C71" s="58">
        <v>339433</v>
      </c>
      <c r="D71" s="58">
        <v>339433</v>
      </c>
      <c r="E71" s="58">
        <v>-921189</v>
      </c>
      <c r="F71" s="58">
        <v>-921189</v>
      </c>
      <c r="G71" s="58">
        <v>-1354878</v>
      </c>
      <c r="H71" s="58">
        <v>-1354878</v>
      </c>
      <c r="I71" s="58">
        <v>-452799</v>
      </c>
      <c r="J71" s="58">
        <v>-452799</v>
      </c>
      <c r="K71" s="58">
        <v>-1057236</v>
      </c>
      <c r="L71" s="58">
        <v>-1057236</v>
      </c>
      <c r="M71" s="58">
        <v>-739137</v>
      </c>
      <c r="N71" s="58">
        <v>-739137</v>
      </c>
    </row>
    <row r="72" spans="1:14" ht="15.5" customHeight="1" thickTop="1" thickBot="1" x14ac:dyDescent="0.4">
      <c r="A72" s="55" t="s">
        <v>208</v>
      </c>
      <c r="B72" s="55" t="s">
        <v>497</v>
      </c>
      <c r="C72" s="58">
        <v>-7176</v>
      </c>
      <c r="D72" s="58">
        <v>-7176</v>
      </c>
      <c r="E72" s="58">
        <v>-82629</v>
      </c>
      <c r="F72" s="58">
        <v>-82629</v>
      </c>
      <c r="G72" s="58">
        <v>-161476</v>
      </c>
      <c r="H72" s="58">
        <v>-161476</v>
      </c>
      <c r="I72" s="58">
        <v>-83806</v>
      </c>
      <c r="J72" s="58">
        <v>-83806</v>
      </c>
      <c r="K72" s="58">
        <v>-35488</v>
      </c>
      <c r="L72" s="58">
        <v>-35488</v>
      </c>
      <c r="M72" s="58">
        <v>0</v>
      </c>
      <c r="N72" s="58">
        <v>0</v>
      </c>
    </row>
    <row r="73" spans="1:14" ht="15.5" customHeight="1" thickTop="1" thickBot="1" x14ac:dyDescent="0.4">
      <c r="A73" s="23" t="s">
        <v>209</v>
      </c>
      <c r="B73" s="23" t="s">
        <v>499</v>
      </c>
      <c r="C73" s="57"/>
      <c r="D73" s="57">
        <v>593762</v>
      </c>
      <c r="E73" s="57"/>
      <c r="F73" s="57">
        <v>589966</v>
      </c>
      <c r="G73" s="57"/>
      <c r="H73" s="57">
        <v>609578</v>
      </c>
      <c r="I73" s="57"/>
      <c r="J73" s="57">
        <v>742728</v>
      </c>
      <c r="K73" s="57"/>
      <c r="L73" s="57">
        <v>597391</v>
      </c>
      <c r="M73" s="57">
        <v>0</v>
      </c>
      <c r="N73" s="57">
        <v>0</v>
      </c>
    </row>
    <row r="74" spans="1:14" ht="15.5" customHeight="1" thickTop="1" thickBot="1" x14ac:dyDescent="0.4">
      <c r="A74" s="39" t="s">
        <v>210</v>
      </c>
      <c r="B74" s="39" t="s">
        <v>498</v>
      </c>
      <c r="C74" s="83">
        <f>C46+C56+C65</f>
        <v>23844404</v>
      </c>
      <c r="D74" s="83">
        <f>D46+D56+D65</f>
        <v>25418445</v>
      </c>
      <c r="E74" s="83">
        <f>E46+E56+E65</f>
        <v>23986610</v>
      </c>
      <c r="F74" s="83">
        <f>F46+F56+F65</f>
        <v>25551756</v>
      </c>
      <c r="G74" s="83">
        <f>G46+G56+G65</f>
        <v>24355473</v>
      </c>
      <c r="H74" s="83">
        <f>H46+H56+H65</f>
        <v>26044220</v>
      </c>
      <c r="I74" s="83">
        <f>I46+I56+I65</f>
        <v>27164938</v>
      </c>
      <c r="J74" s="83">
        <f>J46+J56+J65</f>
        <v>28850261</v>
      </c>
      <c r="K74" s="83">
        <f>K46+K56+K65</f>
        <v>29960200</v>
      </c>
      <c r="L74" s="83">
        <f>L46+L56+L65</f>
        <v>31860596</v>
      </c>
      <c r="M74" s="83">
        <f>M46+M56+M65</f>
        <v>32303465</v>
      </c>
      <c r="N74" s="83">
        <f>N46+N56+N65</f>
        <v>32692063</v>
      </c>
    </row>
    <row r="75" spans="1:14" ht="15.5" customHeight="1" thickTop="1" x14ac:dyDescent="0.35">
      <c r="A75" s="28" t="s">
        <v>269</v>
      </c>
      <c r="B75" s="28" t="s">
        <v>269</v>
      </c>
      <c r="C75" s="127"/>
      <c r="D75" s="127"/>
      <c r="E75" s="33"/>
      <c r="F75" s="33"/>
      <c r="G75" s="33"/>
      <c r="H75" s="33"/>
      <c r="I75" s="33"/>
      <c r="J75" s="33"/>
      <c r="K75" s="33"/>
      <c r="L75" s="33"/>
      <c r="M75" s="33"/>
      <c r="N75" s="33"/>
    </row>
    <row r="76" spans="1:14" ht="15.5" customHeight="1" x14ac:dyDescent="0.35">
      <c r="A76" s="42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</row>
    <row r="77" spans="1:14" x14ac:dyDescent="0.35">
      <c r="A77" s="42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</row>
  </sheetData>
  <hyperlinks>
    <hyperlink ref="A75" r:id="rId1" xr:uid="{609D80E4-FE9D-4262-9BC4-B5C1EB764D96}"/>
    <hyperlink ref="B75" r:id="rId2" xr:uid="{E0A34756-13CA-4A9E-9AAB-089B6425EE9C}"/>
  </hyperlinks>
  <pageMargins left="0.511811024" right="0.511811024" top="0.78740157499999996" bottom="0.78740157499999996" header="0.31496062000000002" footer="0.3149606200000000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3D89-D676-4749-B95C-30E094A8D1A3}">
  <dimension ref="A1:H46"/>
  <sheetViews>
    <sheetView showGridLines="0" zoomScale="70" zoomScaleNormal="70" workbookViewId="0">
      <selection activeCell="B29" sqref="B29"/>
    </sheetView>
  </sheetViews>
  <sheetFormatPr defaultRowHeight="14.5" outlineLevelCol="1" x14ac:dyDescent="0.35"/>
  <cols>
    <col min="1" max="1" width="54.08984375" style="29" bestFit="1" customWidth="1"/>
    <col min="2" max="2" width="51.26953125" style="29" customWidth="1" outlineLevel="1"/>
    <col min="3" max="8" width="15" style="22" customWidth="1"/>
  </cols>
  <sheetData>
    <row r="1" spans="1:8" ht="15.5" customHeight="1" thickTop="1" thickBot="1" x14ac:dyDescent="0.4">
      <c r="A1" s="34" t="s">
        <v>241</v>
      </c>
      <c r="B1" s="34" t="s">
        <v>440</v>
      </c>
      <c r="C1" s="35" t="s">
        <v>608</v>
      </c>
      <c r="D1" s="35" t="s">
        <v>597</v>
      </c>
      <c r="E1" s="35" t="s">
        <v>583</v>
      </c>
      <c r="F1" s="35" t="s">
        <v>580</v>
      </c>
      <c r="G1" s="35" t="s">
        <v>6</v>
      </c>
      <c r="H1" s="35" t="s">
        <v>29</v>
      </c>
    </row>
    <row r="2" spans="1:8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  <c r="G2" s="37"/>
      <c r="H2" s="38"/>
    </row>
    <row r="3" spans="1:8" ht="15.5" customHeight="1" thickTop="1" thickBot="1" x14ac:dyDescent="0.4">
      <c r="A3" s="52" t="s">
        <v>153</v>
      </c>
      <c r="B3" s="52" t="s">
        <v>442</v>
      </c>
      <c r="C3" s="56">
        <f t="shared" ref="C3:H3" si="0">C4+C5</f>
        <v>256922</v>
      </c>
      <c r="D3" s="56">
        <f t="shared" si="0"/>
        <v>425970</v>
      </c>
      <c r="E3" s="56">
        <f t="shared" si="0"/>
        <v>686498</v>
      </c>
      <c r="F3" s="56">
        <f t="shared" si="0"/>
        <v>1044457</v>
      </c>
      <c r="G3" s="56">
        <f t="shared" si="0"/>
        <v>1200847</v>
      </c>
      <c r="H3" s="56">
        <f t="shared" si="0"/>
        <v>1383567</v>
      </c>
    </row>
    <row r="4" spans="1:8" ht="15.5" customHeight="1" thickTop="1" thickBot="1" x14ac:dyDescent="0.4">
      <c r="A4" s="23" t="s">
        <v>154</v>
      </c>
      <c r="B4" s="23" t="s">
        <v>443</v>
      </c>
      <c r="C4" s="57">
        <v>8</v>
      </c>
      <c r="D4" s="57">
        <v>29361</v>
      </c>
      <c r="E4" s="57">
        <v>8371</v>
      </c>
      <c r="F4" s="57">
        <v>15407</v>
      </c>
      <c r="G4" s="57">
        <v>32470</v>
      </c>
      <c r="H4" s="57">
        <v>13916</v>
      </c>
    </row>
    <row r="5" spans="1:8" ht="15.5" customHeight="1" thickTop="1" thickBot="1" x14ac:dyDescent="0.4">
      <c r="A5" s="23" t="s">
        <v>155</v>
      </c>
      <c r="B5" s="23" t="s">
        <v>444</v>
      </c>
      <c r="C5" s="57">
        <f t="shared" ref="C5:H5" si="1">C6+C9+C12+C13+C14</f>
        <v>256914</v>
      </c>
      <c r="D5" s="57">
        <f t="shared" si="1"/>
        <v>396609</v>
      </c>
      <c r="E5" s="57">
        <f t="shared" si="1"/>
        <v>678127</v>
      </c>
      <c r="F5" s="57">
        <f t="shared" si="1"/>
        <v>1029050</v>
      </c>
      <c r="G5" s="57">
        <f t="shared" si="1"/>
        <v>1168377</v>
      </c>
      <c r="H5" s="57">
        <f t="shared" si="1"/>
        <v>1369651</v>
      </c>
    </row>
    <row r="6" spans="1:8" ht="15.5" customHeight="1" thickTop="1" thickBot="1" x14ac:dyDescent="0.4">
      <c r="A6" s="55" t="s">
        <v>156</v>
      </c>
      <c r="B6" s="55" t="s">
        <v>573</v>
      </c>
      <c r="C6" s="58">
        <f>C8+C7</f>
        <v>161741</v>
      </c>
      <c r="D6" s="58">
        <f>D8+D7</f>
        <v>188881</v>
      </c>
      <c r="E6" s="58">
        <f>E8+E7</f>
        <v>257279</v>
      </c>
      <c r="F6" s="58">
        <f>F8+F7</f>
        <v>293864</v>
      </c>
      <c r="G6" s="58">
        <f t="shared" ref="G6:H6" si="2">G8+G7</f>
        <v>263910</v>
      </c>
      <c r="H6" s="58">
        <f t="shared" si="2"/>
        <v>297259</v>
      </c>
    </row>
    <row r="7" spans="1:8" ht="15.5" customHeight="1" thickTop="1" thickBot="1" x14ac:dyDescent="0.4">
      <c r="A7" s="54" t="s">
        <v>585</v>
      </c>
      <c r="B7" s="54" t="s">
        <v>586</v>
      </c>
      <c r="C7" s="77">
        <v>104048</v>
      </c>
      <c r="D7" s="77">
        <v>38694</v>
      </c>
      <c r="E7" s="77">
        <v>4461</v>
      </c>
      <c r="F7" s="77">
        <v>70836</v>
      </c>
      <c r="G7" s="77"/>
      <c r="H7" s="77"/>
    </row>
    <row r="8" spans="1:8" ht="15.5" customHeight="1" thickTop="1" thickBot="1" x14ac:dyDescent="0.4">
      <c r="A8" s="54" t="s">
        <v>158</v>
      </c>
      <c r="B8" s="54" t="s">
        <v>446</v>
      </c>
      <c r="C8" s="77">
        <v>57693</v>
      </c>
      <c r="D8" s="77">
        <v>150187</v>
      </c>
      <c r="E8" s="77">
        <v>252818</v>
      </c>
      <c r="F8" s="77">
        <v>223028</v>
      </c>
      <c r="G8" s="77">
        <v>263910</v>
      </c>
      <c r="H8" s="77">
        <v>297259</v>
      </c>
    </row>
    <row r="9" spans="1:8" ht="15.5" customHeight="1" thickTop="1" thickBot="1" x14ac:dyDescent="0.4">
      <c r="A9" s="55" t="s">
        <v>159</v>
      </c>
      <c r="B9" s="55" t="s">
        <v>500</v>
      </c>
      <c r="C9" s="58">
        <f t="shared" ref="C9:H9" si="3">C10+C11</f>
        <v>94457</v>
      </c>
      <c r="D9" s="58">
        <f t="shared" si="3"/>
        <v>205157</v>
      </c>
      <c r="E9" s="58">
        <f t="shared" si="3"/>
        <v>414014</v>
      </c>
      <c r="F9" s="58">
        <f t="shared" si="3"/>
        <v>726114</v>
      </c>
      <c r="G9" s="58">
        <f t="shared" si="3"/>
        <v>883532</v>
      </c>
      <c r="H9" s="58">
        <f t="shared" si="3"/>
        <v>1061564</v>
      </c>
    </row>
    <row r="10" spans="1:8" ht="15.5" customHeight="1" thickTop="1" thickBot="1" x14ac:dyDescent="0.4">
      <c r="A10" s="54" t="s">
        <v>160</v>
      </c>
      <c r="B10" s="54" t="s">
        <v>501</v>
      </c>
      <c r="C10" s="77">
        <v>94140</v>
      </c>
      <c r="D10" s="77">
        <v>203870</v>
      </c>
      <c r="E10" s="77">
        <v>409991</v>
      </c>
      <c r="F10" s="77">
        <v>722303</v>
      </c>
      <c r="G10" s="77">
        <v>880405</v>
      </c>
      <c r="H10" s="77">
        <v>1056239</v>
      </c>
    </row>
    <row r="11" spans="1:8" ht="15.5" customHeight="1" thickTop="1" thickBot="1" x14ac:dyDescent="0.4">
      <c r="A11" s="54" t="s">
        <v>163</v>
      </c>
      <c r="B11" s="54" t="s">
        <v>451</v>
      </c>
      <c r="C11" s="77">
        <v>317</v>
      </c>
      <c r="D11" s="77">
        <v>1287</v>
      </c>
      <c r="E11" s="77">
        <v>4023</v>
      </c>
      <c r="F11" s="77">
        <v>3811</v>
      </c>
      <c r="G11" s="77">
        <v>3127</v>
      </c>
      <c r="H11" s="77">
        <v>5325</v>
      </c>
    </row>
    <row r="12" spans="1:8" ht="15.5" customHeight="1" thickTop="1" thickBot="1" x14ac:dyDescent="0.4">
      <c r="A12" s="55" t="s">
        <v>165</v>
      </c>
      <c r="B12" s="55" t="s">
        <v>453</v>
      </c>
      <c r="C12" s="58">
        <v>458</v>
      </c>
      <c r="D12" s="58">
        <v>1958</v>
      </c>
      <c r="E12" s="58">
        <v>5906</v>
      </c>
      <c r="F12" s="58">
        <v>8377</v>
      </c>
      <c r="G12" s="58">
        <v>20442</v>
      </c>
      <c r="H12" s="58">
        <v>10379</v>
      </c>
    </row>
    <row r="13" spans="1:8" ht="15.5" customHeight="1" thickTop="1" thickBot="1" x14ac:dyDescent="0.4">
      <c r="A13" s="55" t="s">
        <v>166</v>
      </c>
      <c r="B13" s="55" t="s">
        <v>502</v>
      </c>
      <c r="C13" s="58">
        <v>258</v>
      </c>
      <c r="D13" s="58">
        <v>613</v>
      </c>
      <c r="E13" s="58">
        <v>928</v>
      </c>
      <c r="F13" s="58">
        <v>639</v>
      </c>
      <c r="G13" s="58">
        <v>437</v>
      </c>
      <c r="H13" s="58">
        <v>382</v>
      </c>
    </row>
    <row r="14" spans="1:8" ht="15.5" customHeight="1" thickTop="1" thickBot="1" x14ac:dyDescent="0.4">
      <c r="A14" s="55" t="s">
        <v>167</v>
      </c>
      <c r="B14" s="55" t="s">
        <v>455</v>
      </c>
      <c r="C14" s="58">
        <v>0</v>
      </c>
      <c r="D14" s="58">
        <v>0</v>
      </c>
      <c r="E14" s="58">
        <v>0</v>
      </c>
      <c r="F14" s="58">
        <v>56</v>
      </c>
      <c r="G14" s="58">
        <v>56</v>
      </c>
      <c r="H14" s="58">
        <v>67</v>
      </c>
    </row>
    <row r="15" spans="1:8" ht="15.5" customHeight="1" thickTop="1" thickBot="1" x14ac:dyDescent="0.4">
      <c r="A15" s="52" t="s">
        <v>168</v>
      </c>
      <c r="B15" s="52" t="s">
        <v>456</v>
      </c>
      <c r="C15" s="56">
        <f t="shared" ref="C15:H15" si="4">C16</f>
        <v>63</v>
      </c>
      <c r="D15" s="56">
        <f t="shared" si="4"/>
        <v>126140</v>
      </c>
      <c r="E15" s="56">
        <f t="shared" si="4"/>
        <v>203583</v>
      </c>
      <c r="F15" s="56">
        <f t="shared" si="4"/>
        <v>204764</v>
      </c>
      <c r="G15" s="56">
        <f t="shared" si="4"/>
        <v>6819</v>
      </c>
      <c r="H15" s="56">
        <f t="shared" si="4"/>
        <v>10384</v>
      </c>
    </row>
    <row r="16" spans="1:8" ht="15.5" customHeight="1" thickTop="1" thickBot="1" x14ac:dyDescent="0.4">
      <c r="A16" s="23" t="s">
        <v>169</v>
      </c>
      <c r="B16" s="23" t="s">
        <v>457</v>
      </c>
      <c r="C16" s="57">
        <f>C18+C19+C20</f>
        <v>63</v>
      </c>
      <c r="D16" s="57">
        <f>D18+D19+D20</f>
        <v>126140</v>
      </c>
      <c r="E16" s="57">
        <f>E18+E19+E20</f>
        <v>203583</v>
      </c>
      <c r="F16" s="57">
        <f>F18+F19+F20</f>
        <v>204764</v>
      </c>
      <c r="G16" s="57">
        <f t="shared" ref="G16:H16" si="5">G18+G19+G20</f>
        <v>6819</v>
      </c>
      <c r="H16" s="57">
        <f t="shared" si="5"/>
        <v>10384</v>
      </c>
    </row>
    <row r="17" spans="1:8" ht="15.5" customHeight="1" thickTop="1" thickBot="1" x14ac:dyDescent="0.4">
      <c r="A17" s="23" t="s">
        <v>156</v>
      </c>
      <c r="B17" s="23" t="s">
        <v>573</v>
      </c>
      <c r="C17" s="57">
        <f>C18</f>
        <v>0</v>
      </c>
      <c r="D17" s="57">
        <f>D18</f>
        <v>125517</v>
      </c>
      <c r="E17" s="57">
        <f>E18</f>
        <v>201538</v>
      </c>
      <c r="F17" s="57">
        <f>F18</f>
        <v>201889</v>
      </c>
      <c r="G17" s="57"/>
      <c r="H17" s="57"/>
    </row>
    <row r="18" spans="1:8" ht="15.5" customHeight="1" thickTop="1" thickBot="1" x14ac:dyDescent="0.4">
      <c r="A18" s="54" t="s">
        <v>585</v>
      </c>
      <c r="B18" s="54" t="s">
        <v>586</v>
      </c>
      <c r="C18" s="77">
        <v>0</v>
      </c>
      <c r="D18" s="77">
        <v>125517</v>
      </c>
      <c r="E18" s="77">
        <v>201538</v>
      </c>
      <c r="F18" s="77">
        <v>201889</v>
      </c>
      <c r="G18" s="77"/>
      <c r="H18" s="77"/>
    </row>
    <row r="19" spans="1:8" ht="15.5" customHeight="1" thickTop="1" thickBot="1" x14ac:dyDescent="0.4">
      <c r="A19" s="54" t="s">
        <v>171</v>
      </c>
      <c r="B19" s="54" t="s">
        <v>461</v>
      </c>
      <c r="C19" s="77">
        <v>63</v>
      </c>
      <c r="D19" s="77">
        <v>623</v>
      </c>
      <c r="E19" s="77">
        <v>1918</v>
      </c>
      <c r="F19" s="77">
        <v>1500</v>
      </c>
      <c r="G19" s="77">
        <v>3642</v>
      </c>
      <c r="H19" s="77">
        <v>5593</v>
      </c>
    </row>
    <row r="20" spans="1:8" ht="15.5" customHeight="1" thickTop="1" thickBot="1" x14ac:dyDescent="0.4">
      <c r="A20" s="54" t="s">
        <v>172</v>
      </c>
      <c r="B20" s="54" t="s">
        <v>462</v>
      </c>
      <c r="C20" s="77">
        <v>0</v>
      </c>
      <c r="D20" s="77">
        <v>0</v>
      </c>
      <c r="E20" s="77">
        <v>127</v>
      </c>
      <c r="F20" s="77">
        <v>1375</v>
      </c>
      <c r="G20" s="77">
        <v>3177</v>
      </c>
      <c r="H20" s="77">
        <v>4791</v>
      </c>
    </row>
    <row r="21" spans="1:8" ht="15.5" customHeight="1" thickTop="1" x14ac:dyDescent="0.35">
      <c r="A21" s="39" t="s">
        <v>184</v>
      </c>
      <c r="B21" s="39" t="s">
        <v>473</v>
      </c>
      <c r="C21" s="83">
        <f t="shared" ref="C21:H21" si="6">C3+C15</f>
        <v>256985</v>
      </c>
      <c r="D21" s="83">
        <f t="shared" si="6"/>
        <v>552110</v>
      </c>
      <c r="E21" s="83">
        <f t="shared" si="6"/>
        <v>890081</v>
      </c>
      <c r="F21" s="83">
        <f t="shared" si="6"/>
        <v>1249221</v>
      </c>
      <c r="G21" s="83">
        <f t="shared" si="6"/>
        <v>1207666</v>
      </c>
      <c r="H21" s="83">
        <f t="shared" si="6"/>
        <v>1393951</v>
      </c>
    </row>
    <row r="22" spans="1:8" ht="15.5" customHeight="1" thickBot="1" x14ac:dyDescent="0.4">
      <c r="A22" s="40"/>
      <c r="B22" s="40"/>
      <c r="C22" s="41"/>
      <c r="D22" s="41"/>
      <c r="E22" s="41"/>
      <c r="F22" s="41"/>
      <c r="G22" s="41"/>
      <c r="H22" s="41"/>
    </row>
    <row r="23" spans="1:8" ht="15.5" customHeight="1" thickTop="1" thickBot="1" x14ac:dyDescent="0.4">
      <c r="A23" s="34" t="s">
        <v>241</v>
      </c>
      <c r="B23" s="34" t="s">
        <v>440</v>
      </c>
      <c r="C23" s="35" t="s">
        <v>608</v>
      </c>
      <c r="D23" s="35" t="s">
        <v>597</v>
      </c>
      <c r="E23" s="35" t="s">
        <v>583</v>
      </c>
      <c r="F23" s="35" t="s">
        <v>580</v>
      </c>
      <c r="G23" s="35" t="s">
        <v>6</v>
      </c>
      <c r="H23" s="35" t="s">
        <v>29</v>
      </c>
    </row>
    <row r="24" spans="1:8" ht="15.5" customHeight="1" thickTop="1" thickBot="1" x14ac:dyDescent="0.4">
      <c r="A24" s="36" t="s">
        <v>243</v>
      </c>
      <c r="B24" s="36" t="s">
        <v>474</v>
      </c>
      <c r="C24" s="37"/>
      <c r="D24" s="37"/>
      <c r="E24" s="37"/>
      <c r="F24" s="37"/>
      <c r="G24" s="37"/>
      <c r="H24" s="38"/>
    </row>
    <row r="25" spans="1:8" ht="15.5" customHeight="1" thickTop="1" thickBot="1" x14ac:dyDescent="0.4">
      <c r="A25" s="52" t="s">
        <v>185</v>
      </c>
      <c r="B25" s="52" t="s">
        <v>475</v>
      </c>
      <c r="C25" s="56">
        <f>C26+C27+C31+C32</f>
        <v>93159</v>
      </c>
      <c r="D25" s="56">
        <f>D26+D27+D31+D32</f>
        <v>213405</v>
      </c>
      <c r="E25" s="56">
        <f>E26+E27+E31+E32</f>
        <v>345833</v>
      </c>
      <c r="F25" s="56">
        <f>F26+F27+F31+F32</f>
        <v>558880</v>
      </c>
      <c r="G25" s="56">
        <f>G26+G27+G31+G32</f>
        <v>747497</v>
      </c>
      <c r="H25" s="56">
        <v>912542</v>
      </c>
    </row>
    <row r="26" spans="1:8" ht="15.5" customHeight="1" thickTop="1" thickBot="1" x14ac:dyDescent="0.4">
      <c r="A26" s="23" t="s">
        <v>186</v>
      </c>
      <c r="B26" s="23" t="s">
        <v>476</v>
      </c>
      <c r="C26" s="57">
        <v>90445</v>
      </c>
      <c r="D26" s="57">
        <v>207991</v>
      </c>
      <c r="E26" s="57">
        <v>323331</v>
      </c>
      <c r="F26" s="57">
        <v>506961</v>
      </c>
      <c r="G26" s="57">
        <v>684335</v>
      </c>
      <c r="H26" s="57">
        <v>871555</v>
      </c>
    </row>
    <row r="27" spans="1:8" ht="15.5" customHeight="1" thickTop="1" thickBot="1" x14ac:dyDescent="0.4">
      <c r="A27" s="23" t="s">
        <v>188</v>
      </c>
      <c r="B27" s="23" t="s">
        <v>478</v>
      </c>
      <c r="C27" s="57">
        <f>C29+C30+C28</f>
        <v>24</v>
      </c>
      <c r="D27" s="57">
        <f t="shared" ref="D27:H27" si="7">D29+D30+D28</f>
        <v>70</v>
      </c>
      <c r="E27" s="57">
        <f t="shared" si="7"/>
        <v>681</v>
      </c>
      <c r="F27" s="57">
        <f t="shared" si="7"/>
        <v>370</v>
      </c>
      <c r="G27" s="57">
        <f t="shared" si="7"/>
        <v>950</v>
      </c>
      <c r="H27" s="57">
        <f t="shared" si="7"/>
        <v>1908</v>
      </c>
    </row>
    <row r="28" spans="1:8" ht="15.5" customHeight="1" thickTop="1" thickBot="1" x14ac:dyDescent="0.4">
      <c r="A28" s="54" t="s">
        <v>189</v>
      </c>
      <c r="B28" s="54" t="s">
        <v>479</v>
      </c>
      <c r="C28" s="77">
        <v>2</v>
      </c>
      <c r="D28" s="77"/>
      <c r="E28" s="77"/>
      <c r="F28" s="77"/>
      <c r="G28" s="77"/>
      <c r="H28" s="77"/>
    </row>
    <row r="29" spans="1:8" ht="15.5" customHeight="1" thickTop="1" thickBot="1" x14ac:dyDescent="0.4">
      <c r="A29" s="54" t="s">
        <v>191</v>
      </c>
      <c r="B29" s="54" t="s">
        <v>618</v>
      </c>
      <c r="C29" s="77">
        <v>22</v>
      </c>
      <c r="D29" s="77">
        <v>22</v>
      </c>
      <c r="E29" s="77"/>
      <c r="F29" s="77"/>
      <c r="G29" s="77"/>
      <c r="H29" s="77"/>
    </row>
    <row r="30" spans="1:8" ht="15.5" customHeight="1" thickTop="1" thickBot="1" x14ac:dyDescent="0.4">
      <c r="A30" s="54" t="s">
        <v>192</v>
      </c>
      <c r="B30" s="54" t="s">
        <v>482</v>
      </c>
      <c r="C30" s="77"/>
      <c r="D30" s="77">
        <v>48</v>
      </c>
      <c r="E30" s="77">
        <v>681</v>
      </c>
      <c r="F30" s="77">
        <v>370</v>
      </c>
      <c r="G30" s="77">
        <v>950</v>
      </c>
      <c r="H30" s="77">
        <v>1908</v>
      </c>
    </row>
    <row r="31" spans="1:8" ht="15.5" customHeight="1" thickTop="1" thickBot="1" x14ac:dyDescent="0.4">
      <c r="A31" s="23" t="s">
        <v>193</v>
      </c>
      <c r="B31" s="23" t="s">
        <v>483</v>
      </c>
      <c r="C31" s="57">
        <v>1148</v>
      </c>
      <c r="D31" s="57">
        <v>3803</v>
      </c>
      <c r="E31" s="57">
        <v>20106</v>
      </c>
      <c r="F31" s="57">
        <v>26581</v>
      </c>
      <c r="G31" s="57">
        <v>28275</v>
      </c>
      <c r="H31" s="57">
        <v>21055</v>
      </c>
    </row>
    <row r="32" spans="1:8" ht="15.5" customHeight="1" thickTop="1" thickBot="1" x14ac:dyDescent="0.4">
      <c r="A32" s="23" t="s">
        <v>194</v>
      </c>
      <c r="B32" s="23" t="s">
        <v>484</v>
      </c>
      <c r="C32" s="57">
        <v>1542</v>
      </c>
      <c r="D32" s="57">
        <v>1541</v>
      </c>
      <c r="E32" s="57">
        <v>1715</v>
      </c>
      <c r="F32" s="57">
        <v>24968</v>
      </c>
      <c r="G32" s="57">
        <v>33937</v>
      </c>
      <c r="H32" s="57">
        <v>18024</v>
      </c>
    </row>
    <row r="33" spans="1:8" ht="15.5" customHeight="1" thickTop="1" thickBot="1" x14ac:dyDescent="0.4">
      <c r="A33" s="52" t="s">
        <v>195</v>
      </c>
      <c r="B33" s="52" t="s">
        <v>485</v>
      </c>
      <c r="C33" s="56">
        <f>C34+C35</f>
        <v>227</v>
      </c>
      <c r="D33" s="56">
        <f>D34+D35</f>
        <v>2332</v>
      </c>
      <c r="E33" s="56">
        <f>E34+E35</f>
        <v>6020</v>
      </c>
      <c r="F33" s="56">
        <f>F34+F35</f>
        <v>7901</v>
      </c>
      <c r="G33" s="56">
        <f>G34+G35</f>
        <v>19071</v>
      </c>
      <c r="H33" s="56">
        <f>H34+H35</f>
        <v>36594</v>
      </c>
    </row>
    <row r="34" spans="1:8" ht="15.5" customHeight="1" thickTop="1" thickBot="1" x14ac:dyDescent="0.4">
      <c r="A34" s="23" t="s">
        <v>186</v>
      </c>
      <c r="B34" s="23" t="s">
        <v>476</v>
      </c>
      <c r="C34" s="57">
        <v>0</v>
      </c>
      <c r="D34" s="57">
        <v>676</v>
      </c>
      <c r="E34" s="57">
        <v>1216</v>
      </c>
      <c r="F34" s="57">
        <v>2922</v>
      </c>
      <c r="G34" s="57">
        <v>8480</v>
      </c>
      <c r="H34" s="57">
        <v>19141</v>
      </c>
    </row>
    <row r="35" spans="1:8" ht="15.5" customHeight="1" thickTop="1" thickBot="1" x14ac:dyDescent="0.4">
      <c r="A35" s="23" t="s">
        <v>196</v>
      </c>
      <c r="B35" s="23" t="s">
        <v>486</v>
      </c>
      <c r="C35" s="57">
        <f>C37+C36</f>
        <v>227</v>
      </c>
      <c r="D35" s="57">
        <f>D37+D36</f>
        <v>1656</v>
      </c>
      <c r="E35" s="57">
        <f>E37+E36</f>
        <v>4804</v>
      </c>
      <c r="F35" s="57">
        <f t="shared" ref="F35:H35" si="8">F37+F36</f>
        <v>4979</v>
      </c>
      <c r="G35" s="57">
        <f t="shared" si="8"/>
        <v>10591</v>
      </c>
      <c r="H35" s="57">
        <f t="shared" si="8"/>
        <v>17453</v>
      </c>
    </row>
    <row r="36" spans="1:8" ht="15.5" customHeight="1" thickTop="1" thickBot="1" x14ac:dyDescent="0.4">
      <c r="A36" s="54" t="s">
        <v>197</v>
      </c>
      <c r="B36" s="54" t="s">
        <v>487</v>
      </c>
      <c r="C36" s="77">
        <v>0</v>
      </c>
      <c r="D36" s="77">
        <v>113</v>
      </c>
      <c r="E36" s="77">
        <v>1022</v>
      </c>
      <c r="F36" s="77"/>
      <c r="G36" s="77"/>
      <c r="H36" s="77"/>
    </row>
    <row r="37" spans="1:8" ht="15.5" customHeight="1" thickTop="1" thickBot="1" x14ac:dyDescent="0.4">
      <c r="A37" s="54" t="s">
        <v>198</v>
      </c>
      <c r="B37" s="54" t="s">
        <v>488</v>
      </c>
      <c r="C37" s="77">
        <v>227</v>
      </c>
      <c r="D37" s="77">
        <v>1543</v>
      </c>
      <c r="E37" s="77">
        <v>3782</v>
      </c>
      <c r="F37" s="77">
        <v>4979</v>
      </c>
      <c r="G37" s="77">
        <v>10591</v>
      </c>
      <c r="H37" s="77">
        <v>17453</v>
      </c>
    </row>
    <row r="38" spans="1:8" ht="15.5" customHeight="1" thickTop="1" thickBot="1" x14ac:dyDescent="0.4">
      <c r="A38" s="52" t="s">
        <v>201</v>
      </c>
      <c r="B38" s="52" t="s">
        <v>607</v>
      </c>
      <c r="C38" s="56">
        <f t="shared" ref="C38:H38" si="9">C39+C40</f>
        <v>163599</v>
      </c>
      <c r="D38" s="56">
        <f t="shared" si="9"/>
        <v>336373</v>
      </c>
      <c r="E38" s="56">
        <f t="shared" si="9"/>
        <v>538228</v>
      </c>
      <c r="F38" s="56">
        <f t="shared" si="9"/>
        <v>682440</v>
      </c>
      <c r="G38" s="56">
        <f t="shared" si="9"/>
        <v>441098</v>
      </c>
      <c r="H38" s="56">
        <f t="shared" si="9"/>
        <v>444815</v>
      </c>
    </row>
    <row r="39" spans="1:8" ht="15.5" customHeight="1" thickTop="1" thickBot="1" x14ac:dyDescent="0.4">
      <c r="A39" s="23" t="s">
        <v>203</v>
      </c>
      <c r="B39" s="23" t="s">
        <v>491</v>
      </c>
      <c r="C39" s="57">
        <v>160000</v>
      </c>
      <c r="D39" s="57">
        <v>310000</v>
      </c>
      <c r="E39" s="57">
        <v>460000</v>
      </c>
      <c r="F39" s="57">
        <v>566755</v>
      </c>
      <c r="G39" s="57">
        <v>426755</v>
      </c>
      <c r="H39" s="57">
        <v>426755</v>
      </c>
    </row>
    <row r="40" spans="1:8" ht="15.5" customHeight="1" thickTop="1" thickBot="1" x14ac:dyDescent="0.4">
      <c r="A40" s="23" t="s">
        <v>204</v>
      </c>
      <c r="B40" s="23" t="s">
        <v>492</v>
      </c>
      <c r="C40" s="57">
        <f>C41+C42</f>
        <v>3599</v>
      </c>
      <c r="D40" s="57">
        <f>D41+D42</f>
        <v>26373</v>
      </c>
      <c r="E40" s="57">
        <f>E41+E42</f>
        <v>78228</v>
      </c>
      <c r="F40" s="57">
        <f>F41+F42</f>
        <v>115685</v>
      </c>
      <c r="G40" s="57">
        <f>G41</f>
        <v>14343</v>
      </c>
      <c r="H40" s="57">
        <f>H41</f>
        <v>18060</v>
      </c>
    </row>
    <row r="41" spans="1:8" ht="15.5" customHeight="1" thickTop="1" thickBot="1" x14ac:dyDescent="0.4">
      <c r="A41" s="54" t="s">
        <v>206</v>
      </c>
      <c r="B41" s="54" t="s">
        <v>495</v>
      </c>
      <c r="C41" s="77">
        <v>3610</v>
      </c>
      <c r="D41" s="77">
        <v>26154</v>
      </c>
      <c r="E41" s="77">
        <v>76244</v>
      </c>
      <c r="F41" s="77">
        <v>115034</v>
      </c>
      <c r="G41" s="77">
        <v>14343</v>
      </c>
      <c r="H41" s="77">
        <v>18060</v>
      </c>
    </row>
    <row r="42" spans="1:8" ht="15.5" customHeight="1" thickTop="1" thickBot="1" x14ac:dyDescent="0.4">
      <c r="A42" s="125" t="s">
        <v>238</v>
      </c>
      <c r="B42" s="125" t="s">
        <v>592</v>
      </c>
      <c r="C42" s="126">
        <v>-11</v>
      </c>
      <c r="D42" s="126">
        <v>219</v>
      </c>
      <c r="E42" s="126">
        <v>1984</v>
      </c>
      <c r="F42" s="126">
        <v>651</v>
      </c>
      <c r="G42" s="126">
        <v>0</v>
      </c>
      <c r="H42" s="126">
        <v>0</v>
      </c>
    </row>
    <row r="43" spans="1:8" ht="15.5" customHeight="1" thickTop="1" thickBot="1" x14ac:dyDescent="0.4">
      <c r="A43" s="39" t="s">
        <v>210</v>
      </c>
      <c r="B43" s="39" t="s">
        <v>498</v>
      </c>
      <c r="C43" s="83">
        <f>C25+C33+C38</f>
        <v>256985</v>
      </c>
      <c r="D43" s="83">
        <f>D25+D33+D38</f>
        <v>552110</v>
      </c>
      <c r="E43" s="83">
        <f>E25+E33+E38</f>
        <v>890081</v>
      </c>
      <c r="F43" s="83">
        <f>F25+F33+F38</f>
        <v>1249221</v>
      </c>
      <c r="G43" s="83">
        <f>G25+G33+G38</f>
        <v>1207666</v>
      </c>
      <c r="H43" s="83">
        <f>H25+H33+H38</f>
        <v>1393951</v>
      </c>
    </row>
    <row r="44" spans="1:8" ht="15.5" customHeight="1" thickTop="1" x14ac:dyDescent="0.35">
      <c r="A44" s="28" t="s">
        <v>269</v>
      </c>
      <c r="B44" s="28" t="s">
        <v>316</v>
      </c>
      <c r="C44" s="33"/>
      <c r="D44" s="33"/>
      <c r="E44" s="33"/>
      <c r="F44" s="33"/>
      <c r="G44" s="33"/>
      <c r="H44" s="33"/>
    </row>
    <row r="45" spans="1:8" ht="15.5" customHeight="1" x14ac:dyDescent="0.35">
      <c r="A45" s="42"/>
      <c r="B45" s="42"/>
      <c r="C45" s="43"/>
      <c r="D45" s="43"/>
      <c r="E45" s="43"/>
      <c r="F45" s="43"/>
      <c r="G45" s="43"/>
      <c r="H45" s="43"/>
    </row>
    <row r="46" spans="1:8" x14ac:dyDescent="0.35">
      <c r="A46" s="42"/>
      <c r="B46" s="42"/>
      <c r="C46" s="43"/>
      <c r="D46" s="43"/>
      <c r="E46" s="43"/>
      <c r="F46" s="43"/>
      <c r="G46" s="43"/>
      <c r="H46" s="43"/>
    </row>
  </sheetData>
  <hyperlinks>
    <hyperlink ref="A44" r:id="rId1" xr:uid="{712D83B6-3313-454C-8167-ED6DC1AE4142}"/>
    <hyperlink ref="B44" r:id="rId2" xr:uid="{FB51D974-5864-4FAB-897E-CE6229B0ECDD}"/>
  </hyperlinks>
  <pageMargins left="0.511811024" right="0.511811024" top="0.78740157499999996" bottom="0.78740157499999996" header="0.31496062000000002" footer="0.3149606200000000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503-FAD9-455E-9B5C-5907CF981242}">
  <dimension ref="A1:H49"/>
  <sheetViews>
    <sheetView showGridLines="0" topLeftCell="A28" zoomScale="70" zoomScaleNormal="70" workbookViewId="0">
      <selection activeCell="A39" sqref="A39:XFD39"/>
    </sheetView>
  </sheetViews>
  <sheetFormatPr defaultRowHeight="14.5" outlineLevelCol="1" x14ac:dyDescent="0.35"/>
  <cols>
    <col min="1" max="1" width="54.08984375" style="29" bestFit="1" customWidth="1"/>
    <col min="2" max="2" width="50.54296875" style="29" customWidth="1" outlineLevel="1"/>
    <col min="3" max="8" width="15" style="22" customWidth="1"/>
  </cols>
  <sheetData>
    <row r="1" spans="1:8" ht="15.5" customHeight="1" thickTop="1" thickBot="1" x14ac:dyDescent="0.4">
      <c r="A1" s="34" t="s">
        <v>241</v>
      </c>
      <c r="B1" s="34" t="s">
        <v>440</v>
      </c>
      <c r="C1" s="35" t="s">
        <v>608</v>
      </c>
      <c r="D1" s="35" t="s">
        <v>597</v>
      </c>
      <c r="E1" s="35" t="s">
        <v>583</v>
      </c>
      <c r="F1" s="35" t="s">
        <v>580</v>
      </c>
      <c r="G1" s="35" t="s">
        <v>6</v>
      </c>
      <c r="H1" s="35" t="s">
        <v>29</v>
      </c>
    </row>
    <row r="2" spans="1:8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  <c r="G2" s="37"/>
      <c r="H2" s="38"/>
    </row>
    <row r="3" spans="1:8" ht="15.5" customHeight="1" thickTop="1" thickBot="1" x14ac:dyDescent="0.4">
      <c r="A3" s="52" t="s">
        <v>153</v>
      </c>
      <c r="B3" s="52" t="s">
        <v>442</v>
      </c>
      <c r="C3" s="56">
        <f t="shared" ref="C3:H3" si="0">C4+C5</f>
        <v>621810</v>
      </c>
      <c r="D3" s="56">
        <f t="shared" si="0"/>
        <v>674123</v>
      </c>
      <c r="E3" s="56">
        <f t="shared" si="0"/>
        <v>703744</v>
      </c>
      <c r="F3" s="56">
        <f t="shared" si="0"/>
        <v>786916</v>
      </c>
      <c r="G3" s="56">
        <f t="shared" si="0"/>
        <v>372171</v>
      </c>
      <c r="H3" s="56">
        <f t="shared" si="0"/>
        <v>463109</v>
      </c>
    </row>
    <row r="4" spans="1:8" ht="15.5" customHeight="1" thickTop="1" thickBot="1" x14ac:dyDescent="0.4">
      <c r="A4" s="23" t="s">
        <v>154</v>
      </c>
      <c r="B4" s="23" t="s">
        <v>443</v>
      </c>
      <c r="C4" s="57">
        <v>2801</v>
      </c>
      <c r="D4" s="57">
        <v>5052</v>
      </c>
      <c r="E4" s="57">
        <v>14333</v>
      </c>
      <c r="F4" s="57">
        <v>9289</v>
      </c>
      <c r="G4" s="57">
        <v>10207</v>
      </c>
      <c r="H4" s="57">
        <v>12262</v>
      </c>
    </row>
    <row r="5" spans="1:8" ht="15.5" customHeight="1" thickTop="1" thickBot="1" x14ac:dyDescent="0.4">
      <c r="A5" s="23" t="s">
        <v>155</v>
      </c>
      <c r="B5" s="23" t="s">
        <v>444</v>
      </c>
      <c r="C5" s="57">
        <f t="shared" ref="C5:H5" si="1">C6+C9+C13+C14+C15</f>
        <v>619009</v>
      </c>
      <c r="D5" s="57">
        <f t="shared" si="1"/>
        <v>669071</v>
      </c>
      <c r="E5" s="57">
        <f t="shared" si="1"/>
        <v>689411</v>
      </c>
      <c r="F5" s="57">
        <f t="shared" si="1"/>
        <v>777627</v>
      </c>
      <c r="G5" s="57">
        <f t="shared" si="1"/>
        <v>361964</v>
      </c>
      <c r="H5" s="57">
        <f t="shared" si="1"/>
        <v>450847</v>
      </c>
    </row>
    <row r="6" spans="1:8" ht="15.5" customHeight="1" thickTop="1" thickBot="1" x14ac:dyDescent="0.4">
      <c r="A6" s="55" t="s">
        <v>156</v>
      </c>
      <c r="B6" s="55" t="s">
        <v>573</v>
      </c>
      <c r="C6" s="58">
        <f>C8+C7</f>
        <v>420736</v>
      </c>
      <c r="D6" s="58">
        <f>D8+D7</f>
        <v>467977</v>
      </c>
      <c r="E6" s="58">
        <f>E8+E7</f>
        <v>467242</v>
      </c>
      <c r="F6" s="58">
        <f>F8+F7</f>
        <v>519767</v>
      </c>
      <c r="G6" s="58">
        <f t="shared" ref="G6:H6" si="2">G8+G7</f>
        <v>181874</v>
      </c>
      <c r="H6" s="58">
        <f t="shared" si="2"/>
        <v>233626</v>
      </c>
    </row>
    <row r="7" spans="1:8" ht="15.5" customHeight="1" thickTop="1" thickBot="1" x14ac:dyDescent="0.4">
      <c r="A7" s="54" t="s">
        <v>585</v>
      </c>
      <c r="B7" s="54" t="s">
        <v>586</v>
      </c>
      <c r="C7" s="77">
        <v>243413</v>
      </c>
      <c r="D7" s="77">
        <v>305789</v>
      </c>
      <c r="E7" s="77">
        <v>255752</v>
      </c>
      <c r="F7" s="77">
        <v>332098</v>
      </c>
      <c r="G7" s="77"/>
      <c r="H7" s="77"/>
    </row>
    <row r="8" spans="1:8" ht="15.5" customHeight="1" thickTop="1" thickBot="1" x14ac:dyDescent="0.4">
      <c r="A8" s="54" t="s">
        <v>158</v>
      </c>
      <c r="B8" s="54" t="s">
        <v>446</v>
      </c>
      <c r="C8" s="77">
        <v>177323</v>
      </c>
      <c r="D8" s="77">
        <v>162188</v>
      </c>
      <c r="E8" s="77">
        <v>211490</v>
      </c>
      <c r="F8" s="77">
        <v>187669</v>
      </c>
      <c r="G8" s="77">
        <v>181874</v>
      </c>
      <c r="H8" s="77">
        <v>233626</v>
      </c>
    </row>
    <row r="9" spans="1:8" ht="15.5" customHeight="1" thickTop="1" thickBot="1" x14ac:dyDescent="0.4">
      <c r="A9" s="55" t="s">
        <v>159</v>
      </c>
      <c r="B9" s="55" t="s">
        <v>500</v>
      </c>
      <c r="C9" s="58">
        <f t="shared" ref="C9:H9" si="3">SUM(C10:C12)</f>
        <v>193131</v>
      </c>
      <c r="D9" s="58">
        <f t="shared" si="3"/>
        <v>195503</v>
      </c>
      <c r="E9" s="58">
        <f t="shared" si="3"/>
        <v>206523</v>
      </c>
      <c r="F9" s="58">
        <f t="shared" si="3"/>
        <v>238894</v>
      </c>
      <c r="G9" s="58">
        <f t="shared" si="3"/>
        <v>158845</v>
      </c>
      <c r="H9" s="58">
        <f t="shared" si="3"/>
        <v>199552</v>
      </c>
    </row>
    <row r="10" spans="1:8" ht="15.5" customHeight="1" thickTop="1" thickBot="1" x14ac:dyDescent="0.4">
      <c r="A10" s="54" t="s">
        <v>160</v>
      </c>
      <c r="B10" s="54" t="s">
        <v>501</v>
      </c>
      <c r="C10" s="77">
        <v>175829</v>
      </c>
      <c r="D10" s="77">
        <v>171967</v>
      </c>
      <c r="E10" s="77">
        <v>175287</v>
      </c>
      <c r="F10" s="77">
        <v>193568</v>
      </c>
      <c r="G10" s="77">
        <v>110129</v>
      </c>
      <c r="H10" s="77">
        <v>138091</v>
      </c>
    </row>
    <row r="11" spans="1:8" ht="15.5" customHeight="1" thickTop="1" thickBot="1" x14ac:dyDescent="0.4">
      <c r="A11" s="54" t="s">
        <v>162</v>
      </c>
      <c r="B11" s="54" t="s">
        <v>450</v>
      </c>
      <c r="C11" s="128">
        <v>17089</v>
      </c>
      <c r="D11" s="77">
        <v>23424</v>
      </c>
      <c r="E11" s="77">
        <v>30156</v>
      </c>
      <c r="F11" s="77">
        <v>44275</v>
      </c>
      <c r="G11" s="77">
        <v>47701</v>
      </c>
      <c r="H11" s="77">
        <v>61351</v>
      </c>
    </row>
    <row r="12" spans="1:8" ht="15.5" customHeight="1" thickTop="1" thickBot="1" x14ac:dyDescent="0.4">
      <c r="A12" s="54" t="s">
        <v>163</v>
      </c>
      <c r="B12" s="54" t="s">
        <v>451</v>
      </c>
      <c r="C12" s="77">
        <v>213</v>
      </c>
      <c r="D12" s="77">
        <v>112</v>
      </c>
      <c r="E12" s="77">
        <v>1080</v>
      </c>
      <c r="F12" s="77">
        <v>1051</v>
      </c>
      <c r="G12" s="77">
        <v>1015</v>
      </c>
      <c r="H12" s="77">
        <v>110</v>
      </c>
    </row>
    <row r="13" spans="1:8" ht="15.5" customHeight="1" thickTop="1" thickBot="1" x14ac:dyDescent="0.4">
      <c r="A13" s="55" t="s">
        <v>165</v>
      </c>
      <c r="B13" s="55" t="s">
        <v>453</v>
      </c>
      <c r="C13" s="58">
        <v>3946</v>
      </c>
      <c r="D13" s="58">
        <v>5542</v>
      </c>
      <c r="E13" s="58">
        <v>15127</v>
      </c>
      <c r="F13" s="58">
        <v>18544</v>
      </c>
      <c r="G13" s="58">
        <v>18726</v>
      </c>
      <c r="H13" s="58">
        <v>14802</v>
      </c>
    </row>
    <row r="14" spans="1:8" ht="15.5" customHeight="1" thickTop="1" thickBot="1" x14ac:dyDescent="0.4">
      <c r="A14" s="55" t="s">
        <v>166</v>
      </c>
      <c r="B14" s="55" t="s">
        <v>454</v>
      </c>
      <c r="C14" s="58">
        <v>1195</v>
      </c>
      <c r="D14" s="58">
        <v>48</v>
      </c>
      <c r="E14" s="58">
        <v>510</v>
      </c>
      <c r="F14" s="58">
        <v>304</v>
      </c>
      <c r="G14" s="58">
        <v>2400</v>
      </c>
      <c r="H14" s="58">
        <v>2740</v>
      </c>
    </row>
    <row r="15" spans="1:8" ht="15.5" customHeight="1" thickTop="1" thickBot="1" x14ac:dyDescent="0.4">
      <c r="A15" s="55" t="s">
        <v>167</v>
      </c>
      <c r="B15" s="55" t="s">
        <v>455</v>
      </c>
      <c r="C15" s="58">
        <v>1</v>
      </c>
      <c r="D15" s="58">
        <v>1</v>
      </c>
      <c r="E15" s="58">
        <v>9</v>
      </c>
      <c r="F15" s="58">
        <v>118</v>
      </c>
      <c r="G15" s="58">
        <v>119</v>
      </c>
      <c r="H15" s="58">
        <v>127</v>
      </c>
    </row>
    <row r="16" spans="1:8" ht="15.5" customHeight="1" thickTop="1" thickBot="1" x14ac:dyDescent="0.4">
      <c r="A16" s="52" t="s">
        <v>168</v>
      </c>
      <c r="B16" s="52" t="s">
        <v>456</v>
      </c>
      <c r="C16" s="56">
        <f t="shared" ref="C16:H16" si="4">C17+C21+C26</f>
        <v>40817</v>
      </c>
      <c r="D16" s="56">
        <f t="shared" si="4"/>
        <v>22107</v>
      </c>
      <c r="E16" s="56">
        <f t="shared" si="4"/>
        <v>21441</v>
      </c>
      <c r="F16" s="56">
        <f t="shared" si="4"/>
        <v>17885</v>
      </c>
      <c r="G16" s="56">
        <f t="shared" si="4"/>
        <v>17102</v>
      </c>
      <c r="H16" s="56">
        <f t="shared" si="4"/>
        <v>33210</v>
      </c>
    </row>
    <row r="17" spans="1:8" ht="15.5" customHeight="1" thickTop="1" thickBot="1" x14ac:dyDescent="0.4">
      <c r="A17" s="23" t="s">
        <v>169</v>
      </c>
      <c r="B17" s="23" t="s">
        <v>457</v>
      </c>
      <c r="C17" s="57">
        <f>C19+C20+C18</f>
        <v>36336</v>
      </c>
      <c r="D17" s="57">
        <f t="shared" ref="D17:H17" si="5">D19+D20+D18</f>
        <v>16894</v>
      </c>
      <c r="E17" s="57">
        <f t="shared" si="5"/>
        <v>15492</v>
      </c>
      <c r="F17" s="57">
        <f t="shared" si="5"/>
        <v>14135</v>
      </c>
      <c r="G17" s="57">
        <f t="shared" si="5"/>
        <v>14640</v>
      </c>
      <c r="H17" s="57">
        <f t="shared" si="5"/>
        <v>21614</v>
      </c>
    </row>
    <row r="18" spans="1:8" ht="15.5" customHeight="1" thickTop="1" thickBot="1" x14ac:dyDescent="0.4">
      <c r="A18" s="54" t="s">
        <v>165</v>
      </c>
      <c r="B18" s="54" t="s">
        <v>453</v>
      </c>
      <c r="C18" s="77">
        <v>20408</v>
      </c>
      <c r="D18" s="77"/>
      <c r="E18" s="77"/>
      <c r="F18" s="77"/>
      <c r="G18" s="77"/>
      <c r="H18" s="77"/>
    </row>
    <row r="19" spans="1:8" ht="15.5" customHeight="1" thickTop="1" thickBot="1" x14ac:dyDescent="0.4">
      <c r="A19" s="54" t="s">
        <v>171</v>
      </c>
      <c r="B19" s="54" t="s">
        <v>461</v>
      </c>
      <c r="C19" s="77">
        <v>13270</v>
      </c>
      <c r="D19" s="77">
        <v>14019</v>
      </c>
      <c r="E19" s="77">
        <v>13258</v>
      </c>
      <c r="F19" s="77">
        <v>11320</v>
      </c>
      <c r="G19" s="77">
        <v>10747</v>
      </c>
      <c r="H19" s="77">
        <v>13594</v>
      </c>
    </row>
    <row r="20" spans="1:8" ht="15.5" customHeight="1" thickTop="1" thickBot="1" x14ac:dyDescent="0.4">
      <c r="A20" s="54" t="s">
        <v>172</v>
      </c>
      <c r="B20" s="54" t="s">
        <v>462</v>
      </c>
      <c r="C20" s="77">
        <v>2658</v>
      </c>
      <c r="D20" s="77">
        <v>2875</v>
      </c>
      <c r="E20" s="77">
        <v>2234</v>
      </c>
      <c r="F20" s="77">
        <v>2815</v>
      </c>
      <c r="G20" s="77">
        <v>3893</v>
      </c>
      <c r="H20" s="77">
        <v>8020</v>
      </c>
    </row>
    <row r="21" spans="1:8" ht="15.5" customHeight="1" thickTop="1" thickBot="1" x14ac:dyDescent="0.4">
      <c r="A21" s="23" t="s">
        <v>178</v>
      </c>
      <c r="B21" s="23" t="s">
        <v>467</v>
      </c>
      <c r="C21" s="57">
        <f t="shared" ref="C21:H21" si="6">C22+C25</f>
        <v>681</v>
      </c>
      <c r="D21" s="57">
        <f t="shared" si="6"/>
        <v>498</v>
      </c>
      <c r="E21" s="57">
        <f t="shared" si="6"/>
        <v>2182</v>
      </c>
      <c r="F21" s="57">
        <f t="shared" si="6"/>
        <v>1308</v>
      </c>
      <c r="G21" s="57">
        <f t="shared" si="6"/>
        <v>353</v>
      </c>
      <c r="H21" s="57">
        <f t="shared" si="6"/>
        <v>6591</v>
      </c>
    </row>
    <row r="22" spans="1:8" ht="15.5" customHeight="1" thickTop="1" thickBot="1" x14ac:dyDescent="0.4">
      <c r="A22" s="55" t="s">
        <v>179</v>
      </c>
      <c r="B22" s="55" t="s">
        <v>468</v>
      </c>
      <c r="C22" s="58">
        <f>C23+C24</f>
        <v>681</v>
      </c>
      <c r="D22" s="58">
        <f>D23+D24</f>
        <v>498</v>
      </c>
      <c r="E22" s="58">
        <f>E23+E24</f>
        <v>314</v>
      </c>
      <c r="F22" s="58">
        <f>F23+F24</f>
        <v>142</v>
      </c>
      <c r="G22" s="58">
        <f>G24</f>
        <v>7</v>
      </c>
      <c r="H22" s="58">
        <f>H24</f>
        <v>3</v>
      </c>
    </row>
    <row r="23" spans="1:8" ht="15.5" customHeight="1" thickTop="1" thickBot="1" x14ac:dyDescent="0.4">
      <c r="A23" s="54" t="s">
        <v>587</v>
      </c>
      <c r="B23" s="54" t="s">
        <v>588</v>
      </c>
      <c r="C23" s="77">
        <v>145</v>
      </c>
      <c r="D23" s="77">
        <v>94</v>
      </c>
      <c r="E23" s="77">
        <v>43</v>
      </c>
      <c r="F23" s="77">
        <v>2</v>
      </c>
      <c r="G23" s="77"/>
      <c r="H23" s="77"/>
    </row>
    <row r="24" spans="1:8" ht="15.5" customHeight="1" thickTop="1" thickBot="1" x14ac:dyDescent="0.4">
      <c r="A24" s="54" t="s">
        <v>181</v>
      </c>
      <c r="B24" s="54" t="s">
        <v>470</v>
      </c>
      <c r="C24" s="77">
        <v>536</v>
      </c>
      <c r="D24" s="77">
        <v>404</v>
      </c>
      <c r="E24" s="77">
        <v>271</v>
      </c>
      <c r="F24" s="77">
        <v>140</v>
      </c>
      <c r="G24" s="77">
        <v>7</v>
      </c>
      <c r="H24" s="77">
        <v>3</v>
      </c>
    </row>
    <row r="25" spans="1:8" ht="15.5" customHeight="1" thickTop="1" thickBot="1" x14ac:dyDescent="0.4">
      <c r="A25" s="55" t="s">
        <v>182</v>
      </c>
      <c r="B25" s="55" t="s">
        <v>471</v>
      </c>
      <c r="C25" s="58">
        <v>0</v>
      </c>
      <c r="D25" s="58">
        <v>0</v>
      </c>
      <c r="E25" s="58">
        <v>1868</v>
      </c>
      <c r="F25" s="58">
        <v>1166</v>
      </c>
      <c r="G25" s="58">
        <v>346</v>
      </c>
      <c r="H25" s="58">
        <v>6588</v>
      </c>
    </row>
    <row r="26" spans="1:8" ht="15.5" customHeight="1" thickTop="1" thickBot="1" x14ac:dyDescent="0.4">
      <c r="A26" s="23" t="s">
        <v>183</v>
      </c>
      <c r="B26" s="23" t="s">
        <v>472</v>
      </c>
      <c r="C26" s="57">
        <v>3800</v>
      </c>
      <c r="D26" s="57">
        <v>4715</v>
      </c>
      <c r="E26" s="57">
        <v>3767</v>
      </c>
      <c r="F26" s="57">
        <v>2442</v>
      </c>
      <c r="G26" s="57">
        <v>2109</v>
      </c>
      <c r="H26" s="57">
        <v>5005</v>
      </c>
    </row>
    <row r="27" spans="1:8" ht="15.5" customHeight="1" thickTop="1" x14ac:dyDescent="0.35">
      <c r="A27" s="39" t="s">
        <v>184</v>
      </c>
      <c r="B27" s="39" t="s">
        <v>473</v>
      </c>
      <c r="C27" s="83">
        <f>C3+C16</f>
        <v>662627</v>
      </c>
      <c r="D27" s="83">
        <f>D3+D16</f>
        <v>696230</v>
      </c>
      <c r="E27" s="83">
        <f>E3+E16</f>
        <v>725185</v>
      </c>
      <c r="F27" s="83">
        <f>F3+F16</f>
        <v>804801</v>
      </c>
      <c r="G27" s="83">
        <f>G3+G16</f>
        <v>389273</v>
      </c>
      <c r="H27" s="83">
        <v>496319</v>
      </c>
    </row>
    <row r="28" spans="1:8" ht="15.5" customHeight="1" thickBot="1" x14ac:dyDescent="0.4">
      <c r="A28" s="40"/>
      <c r="B28" s="40"/>
      <c r="C28" s="41"/>
      <c r="D28" s="41"/>
      <c r="E28" s="41"/>
      <c r="F28" s="41"/>
      <c r="G28" s="41"/>
      <c r="H28" s="41"/>
    </row>
    <row r="29" spans="1:8" ht="15.5" customHeight="1" thickTop="1" thickBot="1" x14ac:dyDescent="0.4">
      <c r="A29" s="34" t="s">
        <v>241</v>
      </c>
      <c r="B29" s="34" t="s">
        <v>440</v>
      </c>
      <c r="C29" s="35" t="s">
        <v>608</v>
      </c>
      <c r="D29" s="35" t="s">
        <v>597</v>
      </c>
      <c r="E29" s="35" t="s">
        <v>583</v>
      </c>
      <c r="F29" s="35" t="s">
        <v>580</v>
      </c>
      <c r="G29" s="35" t="s">
        <v>6</v>
      </c>
      <c r="H29" s="35" t="s">
        <v>29</v>
      </c>
    </row>
    <row r="30" spans="1:8" ht="15.5" customHeight="1" thickTop="1" thickBot="1" x14ac:dyDescent="0.4">
      <c r="A30" s="36" t="s">
        <v>243</v>
      </c>
      <c r="B30" s="36" t="s">
        <v>474</v>
      </c>
      <c r="C30" s="37"/>
      <c r="D30" s="37"/>
      <c r="E30" s="37"/>
      <c r="F30" s="37"/>
      <c r="G30" s="37"/>
      <c r="H30" s="38"/>
    </row>
    <row r="31" spans="1:8" ht="15.5" customHeight="1" thickTop="1" thickBot="1" x14ac:dyDescent="0.4">
      <c r="A31" s="52" t="s">
        <v>185</v>
      </c>
      <c r="B31" s="52" t="s">
        <v>475</v>
      </c>
      <c r="C31" s="56">
        <f t="shared" ref="C31:H31" si="7">C32+C33+C35+C36</f>
        <v>204483</v>
      </c>
      <c r="D31" s="56">
        <f t="shared" si="7"/>
        <v>218219</v>
      </c>
      <c r="E31" s="56">
        <f t="shared" si="7"/>
        <v>251983</v>
      </c>
      <c r="F31" s="56">
        <f t="shared" si="7"/>
        <v>271077</v>
      </c>
      <c r="G31" s="56">
        <f t="shared" si="7"/>
        <v>303434</v>
      </c>
      <c r="H31" s="56">
        <f t="shared" si="7"/>
        <v>389560</v>
      </c>
    </row>
    <row r="32" spans="1:8" ht="15.5" customHeight="1" thickTop="1" thickBot="1" x14ac:dyDescent="0.4">
      <c r="A32" s="23" t="s">
        <v>186</v>
      </c>
      <c r="B32" s="23" t="s">
        <v>476</v>
      </c>
      <c r="C32" s="57">
        <v>168874</v>
      </c>
      <c r="D32" s="57">
        <v>184508</v>
      </c>
      <c r="E32" s="57">
        <v>191673</v>
      </c>
      <c r="F32" s="57">
        <v>208806</v>
      </c>
      <c r="G32" s="57">
        <v>154826</v>
      </c>
      <c r="H32" s="57">
        <v>187574</v>
      </c>
    </row>
    <row r="33" spans="1:8" ht="15.5" customHeight="1" thickTop="1" thickBot="1" x14ac:dyDescent="0.4">
      <c r="A33" s="23" t="s">
        <v>188</v>
      </c>
      <c r="B33" s="23" t="s">
        <v>478</v>
      </c>
      <c r="C33" s="57">
        <f t="shared" ref="C33:H33" si="8">C34</f>
        <v>9361</v>
      </c>
      <c r="D33" s="57">
        <f t="shared" si="8"/>
        <v>8940</v>
      </c>
      <c r="E33" s="57">
        <f t="shared" si="8"/>
        <v>16646</v>
      </c>
      <c r="F33" s="57">
        <f t="shared" si="8"/>
        <v>5343</v>
      </c>
      <c r="G33" s="57">
        <f t="shared" si="8"/>
        <v>7148</v>
      </c>
      <c r="H33" s="57">
        <f t="shared" si="8"/>
        <v>120653</v>
      </c>
    </row>
    <row r="34" spans="1:8" ht="15.5" customHeight="1" thickTop="1" thickBot="1" x14ac:dyDescent="0.4">
      <c r="A34" s="54" t="s">
        <v>192</v>
      </c>
      <c r="B34" s="54" t="s">
        <v>482</v>
      </c>
      <c r="C34" s="77">
        <v>9361</v>
      </c>
      <c r="D34" s="77">
        <v>8940</v>
      </c>
      <c r="E34" s="77">
        <v>16646</v>
      </c>
      <c r="F34" s="77">
        <v>5343</v>
      </c>
      <c r="G34" s="77">
        <v>7148</v>
      </c>
      <c r="H34" s="77">
        <v>120653</v>
      </c>
    </row>
    <row r="35" spans="1:8" ht="15.5" customHeight="1" thickTop="1" thickBot="1" x14ac:dyDescent="0.4">
      <c r="A35" s="23" t="s">
        <v>193</v>
      </c>
      <c r="B35" s="23" t="s">
        <v>483</v>
      </c>
      <c r="C35" s="57">
        <v>13828</v>
      </c>
      <c r="D35" s="57">
        <v>17293</v>
      </c>
      <c r="E35" s="57">
        <v>37138</v>
      </c>
      <c r="F35" s="57">
        <v>42909</v>
      </c>
      <c r="G35" s="57">
        <v>42266</v>
      </c>
      <c r="H35" s="57">
        <v>33258</v>
      </c>
    </row>
    <row r="36" spans="1:8" ht="15.5" customHeight="1" thickTop="1" thickBot="1" x14ac:dyDescent="0.4">
      <c r="A36" s="23" t="s">
        <v>194</v>
      </c>
      <c r="B36" s="23" t="s">
        <v>484</v>
      </c>
      <c r="C36" s="57">
        <v>12420</v>
      </c>
      <c r="D36" s="57">
        <v>7478</v>
      </c>
      <c r="E36" s="57">
        <v>6526</v>
      </c>
      <c r="F36" s="57">
        <v>14019</v>
      </c>
      <c r="G36" s="57">
        <v>99194</v>
      </c>
      <c r="H36" s="57">
        <v>48075</v>
      </c>
    </row>
    <row r="37" spans="1:8" ht="15.5" customHeight="1" thickTop="1" thickBot="1" x14ac:dyDescent="0.4">
      <c r="A37" s="52" t="s">
        <v>195</v>
      </c>
      <c r="B37" s="52" t="s">
        <v>485</v>
      </c>
      <c r="C37" s="56">
        <f>C38+C39+C41</f>
        <v>21998</v>
      </c>
      <c r="D37" s="56">
        <f>D38+D39+D41</f>
        <v>21100</v>
      </c>
      <c r="E37" s="56">
        <f>E38+E39+E41</f>
        <v>19074</v>
      </c>
      <c r="F37" s="56">
        <f>F38+F39+F41</f>
        <v>13960</v>
      </c>
      <c r="G37" s="56">
        <f>G38+G39+G41</f>
        <v>12790</v>
      </c>
      <c r="H37" s="56">
        <f>H38+H39+H41</f>
        <v>31074</v>
      </c>
    </row>
    <row r="38" spans="1:8" ht="15.5" customHeight="1" thickTop="1" thickBot="1" x14ac:dyDescent="0.4">
      <c r="A38" s="23" t="s">
        <v>186</v>
      </c>
      <c r="B38" s="23" t="s">
        <v>476</v>
      </c>
      <c r="C38" s="57">
        <v>3623</v>
      </c>
      <c r="D38" s="57">
        <v>2032</v>
      </c>
      <c r="E38" s="57">
        <v>1318</v>
      </c>
      <c r="F38" s="57">
        <v>1786</v>
      </c>
      <c r="G38" s="57">
        <v>2570</v>
      </c>
      <c r="H38" s="57">
        <v>11246</v>
      </c>
    </row>
    <row r="39" spans="1:8" ht="15.5" customHeight="1" thickTop="1" thickBot="1" x14ac:dyDescent="0.4">
      <c r="A39" s="23" t="s">
        <v>196</v>
      </c>
      <c r="B39" s="23" t="s">
        <v>486</v>
      </c>
      <c r="C39" s="57">
        <f>C40</f>
        <v>18375</v>
      </c>
      <c r="D39" s="57">
        <f>D40</f>
        <v>19068</v>
      </c>
      <c r="E39" s="57">
        <f>E40</f>
        <v>16546</v>
      </c>
      <c r="F39" s="57">
        <f t="shared" ref="F39:H39" si="9">F40</f>
        <v>11763</v>
      </c>
      <c r="G39" s="57">
        <f t="shared" si="9"/>
        <v>10220</v>
      </c>
      <c r="H39" s="57">
        <f t="shared" si="9"/>
        <v>13246</v>
      </c>
    </row>
    <row r="40" spans="1:8" ht="15.5" customHeight="1" thickTop="1" thickBot="1" x14ac:dyDescent="0.4">
      <c r="A40" s="54" t="s">
        <v>198</v>
      </c>
      <c r="B40" s="54" t="s">
        <v>488</v>
      </c>
      <c r="C40" s="77">
        <v>18375</v>
      </c>
      <c r="D40" s="77">
        <v>19068</v>
      </c>
      <c r="E40" s="77">
        <v>16546</v>
      </c>
      <c r="F40" s="77">
        <v>11763</v>
      </c>
      <c r="G40" s="77">
        <v>10220</v>
      </c>
      <c r="H40" s="77">
        <v>13246</v>
      </c>
    </row>
    <row r="41" spans="1:8" ht="15.5" customHeight="1" thickTop="1" thickBot="1" x14ac:dyDescent="0.4">
      <c r="A41" s="23" t="s">
        <v>194</v>
      </c>
      <c r="B41" s="23" t="s">
        <v>484</v>
      </c>
      <c r="C41" s="57">
        <v>0</v>
      </c>
      <c r="D41" s="57">
        <v>0</v>
      </c>
      <c r="E41" s="57">
        <v>1210</v>
      </c>
      <c r="F41" s="57">
        <v>411</v>
      </c>
      <c r="G41" s="57">
        <v>0</v>
      </c>
      <c r="H41" s="57">
        <v>6582</v>
      </c>
    </row>
    <row r="42" spans="1:8" ht="15.5" customHeight="1" thickTop="1" thickBot="1" x14ac:dyDescent="0.4">
      <c r="A42" s="52" t="s">
        <v>201</v>
      </c>
      <c r="B42" s="52" t="s">
        <v>607</v>
      </c>
      <c r="C42" s="56">
        <f t="shared" ref="C42:H42" si="10">C43+C44</f>
        <v>436146</v>
      </c>
      <c r="D42" s="56">
        <f t="shared" si="10"/>
        <v>456911</v>
      </c>
      <c r="E42" s="56">
        <f t="shared" si="10"/>
        <v>454128</v>
      </c>
      <c r="F42" s="56">
        <f t="shared" si="10"/>
        <v>519764</v>
      </c>
      <c r="G42" s="56">
        <f t="shared" si="10"/>
        <v>73049</v>
      </c>
      <c r="H42" s="56">
        <f t="shared" si="10"/>
        <v>75685</v>
      </c>
    </row>
    <row r="43" spans="1:8" ht="15.5" customHeight="1" thickTop="1" thickBot="1" x14ac:dyDescent="0.4">
      <c r="A43" s="23" t="s">
        <v>203</v>
      </c>
      <c r="B43" s="23" t="s">
        <v>491</v>
      </c>
      <c r="C43" s="57">
        <v>360518</v>
      </c>
      <c r="D43" s="57">
        <v>360518</v>
      </c>
      <c r="E43" s="57">
        <v>360518</v>
      </c>
      <c r="F43" s="57">
        <v>390698</v>
      </c>
      <c r="G43" s="57">
        <v>40698</v>
      </c>
      <c r="H43" s="57">
        <v>64000</v>
      </c>
    </row>
    <row r="44" spans="1:8" ht="15.5" customHeight="1" thickTop="1" thickBot="1" x14ac:dyDescent="0.4">
      <c r="A44" s="23" t="s">
        <v>204</v>
      </c>
      <c r="B44" s="23" t="s">
        <v>492</v>
      </c>
      <c r="C44" s="57">
        <f t="shared" ref="C44:H44" si="11">C45</f>
        <v>75628</v>
      </c>
      <c r="D44" s="57">
        <f t="shared" si="11"/>
        <v>96393</v>
      </c>
      <c r="E44" s="57">
        <f t="shared" si="11"/>
        <v>93610</v>
      </c>
      <c r="F44" s="57">
        <f t="shared" si="11"/>
        <v>129066</v>
      </c>
      <c r="G44" s="57">
        <f t="shared" si="11"/>
        <v>32351</v>
      </c>
      <c r="H44" s="57">
        <f t="shared" si="11"/>
        <v>11685</v>
      </c>
    </row>
    <row r="45" spans="1:8" ht="15.5" customHeight="1" thickTop="1" thickBot="1" x14ac:dyDescent="0.4">
      <c r="A45" s="54" t="s">
        <v>206</v>
      </c>
      <c r="B45" s="54" t="s">
        <v>495</v>
      </c>
      <c r="C45" s="77">
        <v>75628</v>
      </c>
      <c r="D45" s="77">
        <v>96393</v>
      </c>
      <c r="E45" s="77">
        <v>93610</v>
      </c>
      <c r="F45" s="77">
        <v>129066</v>
      </c>
      <c r="G45" s="77">
        <v>32351</v>
      </c>
      <c r="H45" s="77">
        <v>11685</v>
      </c>
    </row>
    <row r="46" spans="1:8" ht="15.5" customHeight="1" thickTop="1" thickBot="1" x14ac:dyDescent="0.4">
      <c r="A46" s="39" t="s">
        <v>210</v>
      </c>
      <c r="B46" s="39" t="s">
        <v>498</v>
      </c>
      <c r="C46" s="83">
        <f>C31+C37+C42</f>
        <v>662627</v>
      </c>
      <c r="D46" s="83">
        <f>D31+D37+D42</f>
        <v>696230</v>
      </c>
      <c r="E46" s="83">
        <f>E31+E37+E42</f>
        <v>725185</v>
      </c>
      <c r="F46" s="83">
        <f>F31+F37+F42</f>
        <v>804801</v>
      </c>
      <c r="G46" s="83">
        <f>G31+G37+G42</f>
        <v>389273</v>
      </c>
      <c r="H46" s="83">
        <f>H31+H37+H42</f>
        <v>496319</v>
      </c>
    </row>
    <row r="47" spans="1:8" ht="15.5" customHeight="1" thickTop="1" x14ac:dyDescent="0.35">
      <c r="A47" s="28" t="s">
        <v>269</v>
      </c>
      <c r="B47" s="28" t="s">
        <v>316</v>
      </c>
      <c r="C47" s="33"/>
      <c r="D47" s="33"/>
      <c r="E47" s="33"/>
      <c r="F47" s="33"/>
      <c r="G47" s="33"/>
      <c r="H47" s="33"/>
    </row>
    <row r="48" spans="1:8" ht="15.5" customHeight="1" x14ac:dyDescent="0.35">
      <c r="A48" s="42"/>
      <c r="B48" s="42"/>
      <c r="C48" s="43"/>
      <c r="D48" s="43"/>
      <c r="E48" s="43"/>
      <c r="F48" s="43"/>
      <c r="G48" s="43"/>
      <c r="H48" s="43"/>
    </row>
    <row r="49" spans="1:8" x14ac:dyDescent="0.35">
      <c r="A49" s="42"/>
      <c r="B49" s="42"/>
      <c r="C49" s="43"/>
      <c r="D49" s="43"/>
      <c r="E49" s="43"/>
      <c r="F49" s="43"/>
      <c r="G49" s="43"/>
      <c r="H49" s="43"/>
    </row>
  </sheetData>
  <hyperlinks>
    <hyperlink ref="A47" r:id="rId1" xr:uid="{6F923025-666E-432D-BC8B-3560C0035570}"/>
    <hyperlink ref="B47" r:id="rId2" display="Fonte: Bradesco Seguros" xr:uid="{3E2A0989-0B9F-4CA2-A5A0-DD3ED4F66B2E}"/>
  </hyperlinks>
  <pageMargins left="0.511811024" right="0.511811024" top="0.78740157499999996" bottom="0.78740157499999996" header="0.31496062000000002" footer="0.3149606200000000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07746-61A7-45AC-8AB5-9C47DC0005E0}">
  <dimension ref="A1:F34"/>
  <sheetViews>
    <sheetView showGridLines="0" zoomScale="70" zoomScaleNormal="70" workbookViewId="0">
      <selection activeCell="B12" sqref="B12"/>
    </sheetView>
  </sheetViews>
  <sheetFormatPr defaultRowHeight="14.5" outlineLevelCol="1" x14ac:dyDescent="0.35"/>
  <cols>
    <col min="1" max="1" width="41.90625" style="29" bestFit="1" customWidth="1"/>
    <col min="2" max="2" width="48.1796875" style="29" bestFit="1" customWidth="1" outlineLevel="1"/>
    <col min="3" max="6" width="15" style="22" customWidth="1"/>
  </cols>
  <sheetData>
    <row r="1" spans="1:6" ht="15.5" customHeight="1" thickTop="1" thickBot="1" x14ac:dyDescent="0.4">
      <c r="A1" s="34" t="s">
        <v>241</v>
      </c>
      <c r="B1" s="34" t="s">
        <v>440</v>
      </c>
      <c r="C1" s="35" t="s">
        <v>583</v>
      </c>
      <c r="D1" s="35" t="s">
        <v>580</v>
      </c>
      <c r="E1" s="35" t="s">
        <v>6</v>
      </c>
      <c r="F1" s="35" t="s">
        <v>29</v>
      </c>
    </row>
    <row r="2" spans="1:6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</row>
    <row r="3" spans="1:6" ht="15.5" customHeight="1" thickTop="1" thickBot="1" x14ac:dyDescent="0.4">
      <c r="A3" s="52" t="s">
        <v>265</v>
      </c>
      <c r="B3" s="52" t="s">
        <v>442</v>
      </c>
      <c r="C3" s="56">
        <f>C4+C6+C7</f>
        <v>66682</v>
      </c>
      <c r="D3" s="56">
        <f>D4+D6+D7</f>
        <v>60710</v>
      </c>
      <c r="E3" s="56">
        <f>E4+E6+E7</f>
        <v>85855</v>
      </c>
      <c r="F3" s="56">
        <f>F4+F6+F7</f>
        <v>165678</v>
      </c>
    </row>
    <row r="4" spans="1:6" ht="15.5" customHeight="1" thickTop="1" thickBot="1" x14ac:dyDescent="0.4">
      <c r="A4" s="23" t="s">
        <v>154</v>
      </c>
      <c r="B4" s="23" t="s">
        <v>443</v>
      </c>
      <c r="C4" s="57">
        <f>C5</f>
        <v>10</v>
      </c>
      <c r="D4" s="57">
        <f>D5</f>
        <v>12778</v>
      </c>
      <c r="E4" s="57">
        <f>E5</f>
        <v>24666</v>
      </c>
      <c r="F4" s="57">
        <f>F5</f>
        <v>1</v>
      </c>
    </row>
    <row r="5" spans="1:6" ht="15.5" customHeight="1" thickTop="1" thickBot="1" x14ac:dyDescent="0.4">
      <c r="A5" s="54" t="s">
        <v>263</v>
      </c>
      <c r="B5" s="54" t="s">
        <v>531</v>
      </c>
      <c r="C5" s="77">
        <v>10</v>
      </c>
      <c r="D5" s="77">
        <v>12778</v>
      </c>
      <c r="E5" s="77">
        <v>24666</v>
      </c>
      <c r="F5" s="77">
        <v>1</v>
      </c>
    </row>
    <row r="6" spans="1:6" ht="15.5" customHeight="1" thickTop="1" thickBot="1" x14ac:dyDescent="0.4">
      <c r="A6" s="23" t="s">
        <v>213</v>
      </c>
      <c r="B6" s="23" t="s">
        <v>573</v>
      </c>
      <c r="C6" s="57">
        <v>56458</v>
      </c>
      <c r="D6" s="57">
        <v>35687</v>
      </c>
      <c r="E6" s="57">
        <v>37682</v>
      </c>
      <c r="F6" s="57">
        <v>50551</v>
      </c>
    </row>
    <row r="7" spans="1:6" ht="15.5" customHeight="1" thickTop="1" thickBot="1" x14ac:dyDescent="0.4">
      <c r="A7" s="23" t="s">
        <v>216</v>
      </c>
      <c r="B7" s="23" t="s">
        <v>428</v>
      </c>
      <c r="C7" s="57">
        <f>C9</f>
        <v>10214</v>
      </c>
      <c r="D7" s="57">
        <f>D9</f>
        <v>12245</v>
      </c>
      <c r="E7" s="57">
        <f>E9</f>
        <v>23507</v>
      </c>
      <c r="F7" s="57">
        <f>SUM(F8:F9)</f>
        <v>115126</v>
      </c>
    </row>
    <row r="8" spans="1:6" ht="15.5" customHeight="1" thickTop="1" thickBot="1" x14ac:dyDescent="0.4">
      <c r="A8" s="54" t="s">
        <v>216</v>
      </c>
      <c r="B8" s="54" t="s">
        <v>428</v>
      </c>
      <c r="C8" s="77"/>
      <c r="D8" s="77"/>
      <c r="E8" s="77"/>
      <c r="F8" s="77">
        <v>90304</v>
      </c>
    </row>
    <row r="9" spans="1:6" ht="15.5" customHeight="1" thickTop="1" thickBot="1" x14ac:dyDescent="0.4">
      <c r="A9" s="54" t="s">
        <v>217</v>
      </c>
      <c r="B9" s="54" t="s">
        <v>506</v>
      </c>
      <c r="C9" s="77">
        <v>10214</v>
      </c>
      <c r="D9" s="77">
        <v>12245</v>
      </c>
      <c r="E9" s="77">
        <v>23507</v>
      </c>
      <c r="F9" s="77">
        <v>24822</v>
      </c>
    </row>
    <row r="10" spans="1:6" ht="15.5" customHeight="1" thickTop="1" thickBot="1" x14ac:dyDescent="0.4">
      <c r="A10" s="52" t="s">
        <v>268</v>
      </c>
      <c r="B10" s="52" t="s">
        <v>456</v>
      </c>
      <c r="C10" s="56">
        <f>C11+C15</f>
        <v>2334947</v>
      </c>
      <c r="D10" s="56">
        <f>D11+D15</f>
        <v>2609852</v>
      </c>
      <c r="E10" s="56">
        <f>E11+E15</f>
        <v>2634002</v>
      </c>
      <c r="F10" s="56">
        <f>F11+F15</f>
        <v>2556729</v>
      </c>
    </row>
    <row r="11" spans="1:6" ht="15.5" customHeight="1" thickTop="1" thickBot="1" x14ac:dyDescent="0.4">
      <c r="A11" s="23" t="s">
        <v>169</v>
      </c>
      <c r="B11" s="23" t="s">
        <v>457</v>
      </c>
      <c r="C11" s="57">
        <f>C13</f>
        <v>9872</v>
      </c>
      <c r="D11" s="57">
        <f>D13</f>
        <v>27868</v>
      </c>
      <c r="E11" s="57">
        <f>E13</f>
        <v>45851</v>
      </c>
      <c r="F11" s="57">
        <f>F13+F12</f>
        <v>107722</v>
      </c>
    </row>
    <row r="12" spans="1:6" ht="15.5" customHeight="1" thickTop="1" thickBot="1" x14ac:dyDescent="0.4">
      <c r="A12" s="23" t="s">
        <v>213</v>
      </c>
      <c r="B12" s="23" t="s">
        <v>573</v>
      </c>
      <c r="C12" s="57"/>
      <c r="D12" s="57"/>
      <c r="E12" s="57"/>
      <c r="F12" s="57">
        <v>43966</v>
      </c>
    </row>
    <row r="13" spans="1:6" ht="15.5" customHeight="1" thickTop="1" thickBot="1" x14ac:dyDescent="0.4">
      <c r="A13" s="55" t="s">
        <v>216</v>
      </c>
      <c r="B13" s="55" t="s">
        <v>428</v>
      </c>
      <c r="C13" s="58">
        <f t="shared" ref="C13:F13" si="0">C14</f>
        <v>9872</v>
      </c>
      <c r="D13" s="58">
        <f t="shared" si="0"/>
        <v>27868</v>
      </c>
      <c r="E13" s="58">
        <f t="shared" si="0"/>
        <v>45851</v>
      </c>
      <c r="F13" s="58">
        <f t="shared" si="0"/>
        <v>63756</v>
      </c>
    </row>
    <row r="14" spans="1:6" ht="15.5" customHeight="1" thickTop="1" thickBot="1" x14ac:dyDescent="0.4">
      <c r="A14" s="54" t="s">
        <v>165</v>
      </c>
      <c r="B14" s="54" t="s">
        <v>506</v>
      </c>
      <c r="C14" s="77">
        <v>9872</v>
      </c>
      <c r="D14" s="77">
        <v>27868</v>
      </c>
      <c r="E14" s="77">
        <v>45851</v>
      </c>
      <c r="F14" s="77">
        <v>63756</v>
      </c>
    </row>
    <row r="15" spans="1:6" ht="15.5" customHeight="1" thickTop="1" thickBot="1" x14ac:dyDescent="0.4">
      <c r="A15" s="23" t="s">
        <v>174</v>
      </c>
      <c r="B15" s="23" t="s">
        <v>342</v>
      </c>
      <c r="C15" s="57">
        <f>C16</f>
        <v>2325075</v>
      </c>
      <c r="D15" s="57">
        <f>D16</f>
        <v>2581984</v>
      </c>
      <c r="E15" s="57">
        <f>E16</f>
        <v>2588151</v>
      </c>
      <c r="F15" s="57">
        <f>F16</f>
        <v>2449007</v>
      </c>
    </row>
    <row r="16" spans="1:6" ht="15.5" customHeight="1" thickTop="1" thickBot="1" x14ac:dyDescent="0.4">
      <c r="A16" s="54" t="s">
        <v>264</v>
      </c>
      <c r="B16" s="54" t="s">
        <v>532</v>
      </c>
      <c r="C16" s="77">
        <v>2325075</v>
      </c>
      <c r="D16" s="77">
        <v>2581984</v>
      </c>
      <c r="E16" s="77">
        <v>2588151</v>
      </c>
      <c r="F16" s="77">
        <v>2449007</v>
      </c>
    </row>
    <row r="17" spans="1:6" ht="15.5" customHeight="1" thickTop="1" x14ac:dyDescent="0.35">
      <c r="A17" s="39" t="s">
        <v>184</v>
      </c>
      <c r="B17" s="39" t="s">
        <v>521</v>
      </c>
      <c r="C17" s="83">
        <f>C3+C10</f>
        <v>2401629</v>
      </c>
      <c r="D17" s="83">
        <f>D3+D10</f>
        <v>2670562</v>
      </c>
      <c r="E17" s="83">
        <f>E3+E10</f>
        <v>2719857</v>
      </c>
      <c r="F17" s="83">
        <f>F3+F10</f>
        <v>2722407</v>
      </c>
    </row>
    <row r="18" spans="1:6" ht="15.5" customHeight="1" thickBot="1" x14ac:dyDescent="0.4">
      <c r="A18" s="40"/>
      <c r="B18" s="40"/>
      <c r="C18" s="41"/>
      <c r="D18" s="41"/>
      <c r="E18" s="41"/>
      <c r="F18" s="41"/>
    </row>
    <row r="19" spans="1:6" ht="15.5" customHeight="1" thickTop="1" thickBot="1" x14ac:dyDescent="0.4">
      <c r="A19" s="34" t="s">
        <v>241</v>
      </c>
      <c r="B19" s="34" t="s">
        <v>440</v>
      </c>
      <c r="C19" s="35" t="s">
        <v>583</v>
      </c>
      <c r="D19" s="35" t="s">
        <v>580</v>
      </c>
      <c r="E19" s="35" t="s">
        <v>6</v>
      </c>
      <c r="F19" s="35" t="s">
        <v>29</v>
      </c>
    </row>
    <row r="20" spans="1:6" ht="15.5" customHeight="1" thickTop="1" thickBot="1" x14ac:dyDescent="0.4">
      <c r="A20" s="36" t="s">
        <v>243</v>
      </c>
      <c r="B20" s="36" t="s">
        <v>474</v>
      </c>
      <c r="C20" s="37"/>
      <c r="D20" s="37"/>
      <c r="E20" s="37"/>
      <c r="F20" s="37"/>
    </row>
    <row r="21" spans="1:6" ht="15.5" customHeight="1" thickTop="1" thickBot="1" x14ac:dyDescent="0.4">
      <c r="A21" s="52" t="s">
        <v>265</v>
      </c>
      <c r="B21" s="52" t="s">
        <v>475</v>
      </c>
      <c r="C21" s="56">
        <f>C22</f>
        <v>19774</v>
      </c>
      <c r="D21" s="56">
        <f>D22</f>
        <v>23793</v>
      </c>
      <c r="E21" s="56">
        <f>E22</f>
        <v>22871</v>
      </c>
      <c r="F21" s="56">
        <f>F22</f>
        <v>25926</v>
      </c>
    </row>
    <row r="22" spans="1:6" ht="15.5" customHeight="1" thickTop="1" thickBot="1" x14ac:dyDescent="0.4">
      <c r="A22" s="23" t="s">
        <v>124</v>
      </c>
      <c r="B22" s="23" t="s">
        <v>401</v>
      </c>
      <c r="C22" s="57">
        <f>C23+C24</f>
        <v>19774</v>
      </c>
      <c r="D22" s="57">
        <f>D23+D24</f>
        <v>23793</v>
      </c>
      <c r="E22" s="57">
        <f>E23+E24</f>
        <v>22871</v>
      </c>
      <c r="F22" s="57">
        <f>F23+F24</f>
        <v>25926</v>
      </c>
    </row>
    <row r="23" spans="1:6" ht="15.5" customHeight="1" thickTop="1" thickBot="1" x14ac:dyDescent="0.4">
      <c r="A23" s="54" t="s">
        <v>228</v>
      </c>
      <c r="B23" s="54" t="s">
        <v>522</v>
      </c>
      <c r="C23" s="77">
        <v>855</v>
      </c>
      <c r="D23" s="77">
        <v>2912</v>
      </c>
      <c r="E23" s="77">
        <v>80</v>
      </c>
      <c r="F23" s="77">
        <v>1022</v>
      </c>
    </row>
    <row r="24" spans="1:6" ht="15.5" customHeight="1" thickTop="1" thickBot="1" x14ac:dyDescent="0.4">
      <c r="A24" s="54" t="s">
        <v>266</v>
      </c>
      <c r="B24" s="54" t="s">
        <v>533</v>
      </c>
      <c r="C24" s="77">
        <v>18919</v>
      </c>
      <c r="D24" s="77">
        <v>20881</v>
      </c>
      <c r="E24" s="77">
        <v>22791</v>
      </c>
      <c r="F24" s="77">
        <v>24904</v>
      </c>
    </row>
    <row r="25" spans="1:6" ht="15.5" customHeight="1" thickTop="1" thickBot="1" x14ac:dyDescent="0.4">
      <c r="A25" s="52" t="s">
        <v>234</v>
      </c>
      <c r="B25" s="52" t="s">
        <v>607</v>
      </c>
      <c r="C25" s="56">
        <f>SUM(C26:C30)</f>
        <v>2381855</v>
      </c>
      <c r="D25" s="56">
        <f>SUM(D26:D30)</f>
        <v>2646769</v>
      </c>
      <c r="E25" s="56">
        <f>SUM(E26:E30)</f>
        <v>2696986</v>
      </c>
      <c r="F25" s="56">
        <f>SUM(F26:F30)</f>
        <v>2696481</v>
      </c>
    </row>
    <row r="26" spans="1:6" ht="15.5" customHeight="1" thickTop="1" thickBot="1" x14ac:dyDescent="0.4">
      <c r="A26" s="23" t="s">
        <v>235</v>
      </c>
      <c r="B26" s="23" t="s">
        <v>526</v>
      </c>
      <c r="C26" s="57">
        <v>2237628</v>
      </c>
      <c r="D26" s="57">
        <v>2237628</v>
      </c>
      <c r="E26" s="57">
        <v>2237628</v>
      </c>
      <c r="F26" s="57">
        <v>2237628</v>
      </c>
    </row>
    <row r="27" spans="1:6" ht="15.5" customHeight="1" thickTop="1" thickBot="1" x14ac:dyDescent="0.4">
      <c r="A27" s="23" t="s">
        <v>237</v>
      </c>
      <c r="B27" s="23" t="s">
        <v>570</v>
      </c>
      <c r="C27" s="57">
        <v>137696</v>
      </c>
      <c r="D27" s="57">
        <v>386825</v>
      </c>
      <c r="E27" s="57">
        <v>441414</v>
      </c>
      <c r="F27" s="57">
        <v>442990</v>
      </c>
    </row>
    <row r="28" spans="1:6" ht="15.5" customHeight="1" thickTop="1" thickBot="1" x14ac:dyDescent="0.4">
      <c r="A28" s="23" t="s">
        <v>64</v>
      </c>
      <c r="B28" s="23" t="s">
        <v>630</v>
      </c>
      <c r="C28" s="57"/>
      <c r="D28" s="57"/>
      <c r="E28" s="57"/>
      <c r="F28" s="57">
        <v>42</v>
      </c>
    </row>
    <row r="29" spans="1:6" ht="15.5" customHeight="1" thickTop="1" thickBot="1" x14ac:dyDescent="0.4">
      <c r="A29" s="23" t="s">
        <v>236</v>
      </c>
      <c r="B29" s="23" t="s">
        <v>527</v>
      </c>
      <c r="C29" s="57">
        <v>6531</v>
      </c>
      <c r="D29" s="57">
        <v>22316</v>
      </c>
      <c r="E29" s="57">
        <v>23141</v>
      </c>
      <c r="F29" s="57">
        <v>17910</v>
      </c>
    </row>
    <row r="30" spans="1:6" ht="15.5" customHeight="1" thickTop="1" thickBot="1" x14ac:dyDescent="0.4">
      <c r="A30" s="23" t="s">
        <v>569</v>
      </c>
      <c r="B30" s="23" t="s">
        <v>571</v>
      </c>
      <c r="C30" s="57">
        <v>0</v>
      </c>
      <c r="D30" s="57">
        <v>0</v>
      </c>
      <c r="E30" s="57">
        <v>-5197</v>
      </c>
      <c r="F30" s="57">
        <v>-2089</v>
      </c>
    </row>
    <row r="31" spans="1:6" ht="15.5" customHeight="1" thickTop="1" thickBot="1" x14ac:dyDescent="0.4">
      <c r="A31" s="39" t="s">
        <v>210</v>
      </c>
      <c r="B31" s="39" t="s">
        <v>498</v>
      </c>
      <c r="C31" s="83">
        <f>C21+C25</f>
        <v>2401629</v>
      </c>
      <c r="D31" s="83">
        <f>D21+D25</f>
        <v>2670562</v>
      </c>
      <c r="E31" s="83">
        <f>E21+E25</f>
        <v>2719857</v>
      </c>
      <c r="F31" s="83">
        <f>F21+F25</f>
        <v>2722407</v>
      </c>
    </row>
    <row r="32" spans="1:6" ht="15" thickTop="1" x14ac:dyDescent="0.35">
      <c r="A32" s="28" t="s">
        <v>269</v>
      </c>
      <c r="B32" s="28" t="s">
        <v>316</v>
      </c>
      <c r="C32" s="33"/>
      <c r="D32" s="33"/>
      <c r="E32" s="33"/>
      <c r="F32" s="33"/>
    </row>
    <row r="33" spans="1:6" x14ac:dyDescent="0.35">
      <c r="A33" s="42"/>
      <c r="B33" s="42"/>
      <c r="C33" s="43"/>
      <c r="D33" s="43"/>
      <c r="E33" s="43"/>
      <c r="F33" s="43"/>
    </row>
    <row r="34" spans="1:6" x14ac:dyDescent="0.35">
      <c r="A34" s="42"/>
      <c r="B34" s="42"/>
      <c r="C34" s="43"/>
      <c r="D34" s="43"/>
      <c r="E34" s="43"/>
      <c r="F34" s="43"/>
    </row>
  </sheetData>
  <hyperlinks>
    <hyperlink ref="A32" r:id="rId1" xr:uid="{57A10B2D-324D-4990-A474-B9C42B486DE3}"/>
    <hyperlink ref="B32" r:id="rId2" display="Fonte: Bradesco Seguros" xr:uid="{FF5119F2-FDEB-4E16-B688-3295BA88D1E3}"/>
    <hyperlink ref="A32:B32" r:id="rId3" display="Fonte: Bradesco Seguros" xr:uid="{DC14BEC7-FA2B-4364-BB8D-290A995137A1}"/>
  </hyperlinks>
  <pageMargins left="0.511811024" right="0.511811024" top="0.78740157499999996" bottom="0.78740157499999996" header="0.31496062000000002" footer="0.31496062000000002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25B9-04C5-4D22-B75A-D452AFAD60A2}">
  <dimension ref="A1:G36"/>
  <sheetViews>
    <sheetView showGridLines="0" zoomScale="70" zoomScaleNormal="70" workbookViewId="0">
      <selection activeCell="G33" sqref="G33"/>
    </sheetView>
  </sheetViews>
  <sheetFormatPr defaultRowHeight="14.5" outlineLevelCol="1" x14ac:dyDescent="0.35"/>
  <cols>
    <col min="1" max="1" width="46" style="29" bestFit="1" customWidth="1"/>
    <col min="2" max="2" width="46" style="29" customWidth="1" outlineLevel="1"/>
    <col min="3" max="7" width="15" style="22" customWidth="1"/>
  </cols>
  <sheetData>
    <row r="1" spans="1:7" ht="15.5" customHeight="1" thickTop="1" thickBot="1" x14ac:dyDescent="0.4">
      <c r="A1" s="34" t="s">
        <v>241</v>
      </c>
      <c r="B1" s="34" t="s">
        <v>440</v>
      </c>
      <c r="C1" s="35" t="s">
        <v>597</v>
      </c>
      <c r="D1" s="35" t="s">
        <v>583</v>
      </c>
      <c r="E1" s="35" t="s">
        <v>580</v>
      </c>
      <c r="F1" s="35" t="s">
        <v>6</v>
      </c>
      <c r="G1" s="35" t="s">
        <v>29</v>
      </c>
    </row>
    <row r="2" spans="1:7" ht="15.5" customHeight="1" thickTop="1" thickBot="1" x14ac:dyDescent="0.4">
      <c r="A2" s="36" t="s">
        <v>242</v>
      </c>
      <c r="B2" s="36" t="s">
        <v>441</v>
      </c>
      <c r="C2" s="37"/>
      <c r="D2" s="37"/>
      <c r="E2" s="37"/>
      <c r="F2" s="37"/>
      <c r="G2" s="37"/>
    </row>
    <row r="3" spans="1:7" ht="15.5" customHeight="1" thickTop="1" thickBot="1" x14ac:dyDescent="0.4">
      <c r="A3" s="52" t="s">
        <v>265</v>
      </c>
      <c r="B3" s="52" t="s">
        <v>442</v>
      </c>
      <c r="C3" s="56">
        <f>C4+C6+C7</f>
        <v>2325</v>
      </c>
      <c r="D3" s="56">
        <f>D4+D6+D7</f>
        <v>25243</v>
      </c>
      <c r="E3" s="56">
        <f>E4+E6+E7</f>
        <v>2070</v>
      </c>
      <c r="F3" s="56">
        <f>F4+F6+F7</f>
        <v>122372</v>
      </c>
      <c r="G3" s="56">
        <f>G4+G6+G7</f>
        <v>254178</v>
      </c>
    </row>
    <row r="4" spans="1:7" ht="15.5" customHeight="1" thickTop="1" thickBot="1" x14ac:dyDescent="0.4">
      <c r="A4" s="23" t="s">
        <v>154</v>
      </c>
      <c r="B4" s="23" t="s">
        <v>443</v>
      </c>
      <c r="C4" s="57">
        <f>C5</f>
        <v>11</v>
      </c>
      <c r="D4" s="57">
        <f>D5</f>
        <v>10</v>
      </c>
      <c r="E4" s="57">
        <f>E5</f>
        <v>34</v>
      </c>
      <c r="F4" s="57">
        <f>F5</f>
        <v>489</v>
      </c>
      <c r="G4" s="57">
        <f>G5</f>
        <v>0</v>
      </c>
    </row>
    <row r="5" spans="1:7" ht="15.5" customHeight="1" thickTop="1" thickBot="1" x14ac:dyDescent="0.4">
      <c r="A5" s="54" t="s">
        <v>263</v>
      </c>
      <c r="B5" s="54" t="s">
        <v>531</v>
      </c>
      <c r="C5" s="77">
        <v>11</v>
      </c>
      <c r="D5" s="77">
        <v>10</v>
      </c>
      <c r="E5" s="77">
        <v>34</v>
      </c>
      <c r="F5" s="77">
        <v>489</v>
      </c>
      <c r="G5" s="77"/>
    </row>
    <row r="6" spans="1:7" ht="15.5" customHeight="1" thickTop="1" thickBot="1" x14ac:dyDescent="0.4">
      <c r="A6" s="23" t="s">
        <v>213</v>
      </c>
      <c r="B6" s="23" t="s">
        <v>573</v>
      </c>
      <c r="C6" s="57">
        <v>2300</v>
      </c>
      <c r="D6" s="57">
        <v>25069</v>
      </c>
      <c r="E6" s="57">
        <v>1676</v>
      </c>
      <c r="F6" s="57">
        <v>117848</v>
      </c>
      <c r="G6" s="57">
        <v>249018</v>
      </c>
    </row>
    <row r="7" spans="1:7" ht="15.5" customHeight="1" thickTop="1" thickBot="1" x14ac:dyDescent="0.4">
      <c r="A7" s="23" t="s">
        <v>216</v>
      </c>
      <c r="B7" s="23" t="s">
        <v>428</v>
      </c>
      <c r="C7" s="57">
        <f>C8</f>
        <v>14</v>
      </c>
      <c r="D7" s="57">
        <f>D8</f>
        <v>164</v>
      </c>
      <c r="E7" s="57">
        <f>E8</f>
        <v>360</v>
      </c>
      <c r="F7" s="57">
        <f>F8</f>
        <v>4035</v>
      </c>
      <c r="G7" s="57">
        <f>SUM(G8:G9)</f>
        <v>5160</v>
      </c>
    </row>
    <row r="8" spans="1:7" ht="15.5" customHeight="1" thickTop="1" thickBot="1" x14ac:dyDescent="0.4">
      <c r="A8" s="54" t="s">
        <v>217</v>
      </c>
      <c r="B8" s="54" t="s">
        <v>506</v>
      </c>
      <c r="C8" s="77">
        <v>14</v>
      </c>
      <c r="D8" s="77">
        <v>164</v>
      </c>
      <c r="E8" s="77">
        <v>360</v>
      </c>
      <c r="F8" s="77">
        <v>4035</v>
      </c>
      <c r="G8" s="77">
        <v>5148</v>
      </c>
    </row>
    <row r="9" spans="1:7" ht="15.5" customHeight="1" thickTop="1" thickBot="1" x14ac:dyDescent="0.4">
      <c r="A9" s="54" t="s">
        <v>215</v>
      </c>
      <c r="B9" s="54" t="s">
        <v>507</v>
      </c>
      <c r="C9" s="77"/>
      <c r="D9" s="77"/>
      <c r="E9" s="77"/>
      <c r="F9" s="77"/>
      <c r="G9" s="77">
        <v>12</v>
      </c>
    </row>
    <row r="10" spans="1:7" ht="15.5" customHeight="1" thickTop="1" thickBot="1" x14ac:dyDescent="0.4">
      <c r="A10" s="52" t="s">
        <v>268</v>
      </c>
      <c r="B10" s="52" t="s">
        <v>456</v>
      </c>
      <c r="C10" s="56">
        <f>C11+C14</f>
        <v>1857</v>
      </c>
      <c r="D10" s="56">
        <f>D11+D14</f>
        <v>358177</v>
      </c>
      <c r="E10" s="56">
        <f>E11+E14</f>
        <v>335795</v>
      </c>
      <c r="F10" s="56">
        <f>F11+F14</f>
        <v>1177833</v>
      </c>
      <c r="G10" s="56">
        <f>G11+G14</f>
        <v>2599926</v>
      </c>
    </row>
    <row r="11" spans="1:7" ht="15.5" customHeight="1" thickTop="1" thickBot="1" x14ac:dyDescent="0.4">
      <c r="A11" s="23" t="s">
        <v>169</v>
      </c>
      <c r="B11" s="23" t="s">
        <v>457</v>
      </c>
      <c r="C11" s="57">
        <f t="shared" ref="C11:G12" si="0">C12</f>
        <v>1857</v>
      </c>
      <c r="D11" s="57">
        <f t="shared" si="0"/>
        <v>6471</v>
      </c>
      <c r="E11" s="57">
        <f t="shared" si="0"/>
        <v>8506</v>
      </c>
      <c r="F11" s="57">
        <f t="shared" si="0"/>
        <v>7203</v>
      </c>
      <c r="G11" s="57">
        <f t="shared" si="0"/>
        <v>22666</v>
      </c>
    </row>
    <row r="12" spans="1:7" ht="15.5" customHeight="1" thickTop="1" thickBot="1" x14ac:dyDescent="0.4">
      <c r="A12" s="55" t="s">
        <v>216</v>
      </c>
      <c r="B12" s="55" t="s">
        <v>428</v>
      </c>
      <c r="C12" s="58">
        <f t="shared" si="0"/>
        <v>1857</v>
      </c>
      <c r="D12" s="58">
        <f t="shared" si="0"/>
        <v>6471</v>
      </c>
      <c r="E12" s="58">
        <f t="shared" si="0"/>
        <v>8506</v>
      </c>
      <c r="F12" s="58">
        <f t="shared" si="0"/>
        <v>7203</v>
      </c>
      <c r="G12" s="58">
        <f t="shared" si="0"/>
        <v>22666</v>
      </c>
    </row>
    <row r="13" spans="1:7" ht="15.5" customHeight="1" thickTop="1" thickBot="1" x14ac:dyDescent="0.4">
      <c r="A13" s="54" t="s">
        <v>165</v>
      </c>
      <c r="B13" s="54" t="s">
        <v>506</v>
      </c>
      <c r="C13" s="77">
        <v>1857</v>
      </c>
      <c r="D13" s="77">
        <v>6471</v>
      </c>
      <c r="E13" s="77">
        <v>8506</v>
      </c>
      <c r="F13" s="77">
        <v>7203</v>
      </c>
      <c r="G13" s="77">
        <v>22666</v>
      </c>
    </row>
    <row r="14" spans="1:7" ht="15.5" customHeight="1" thickTop="1" thickBot="1" x14ac:dyDescent="0.4">
      <c r="A14" s="23" t="s">
        <v>174</v>
      </c>
      <c r="B14" s="23" t="s">
        <v>342</v>
      </c>
      <c r="C14" s="57">
        <f>C15</f>
        <v>0</v>
      </c>
      <c r="D14" s="57">
        <f>D15</f>
        <v>351706</v>
      </c>
      <c r="E14" s="57">
        <f>E15</f>
        <v>327289</v>
      </c>
      <c r="F14" s="57">
        <f>F15</f>
        <v>1170630</v>
      </c>
      <c r="G14" s="57">
        <f>G15</f>
        <v>2577260</v>
      </c>
    </row>
    <row r="15" spans="1:7" ht="15.5" customHeight="1" thickTop="1" thickBot="1" x14ac:dyDescent="0.4">
      <c r="A15" s="54" t="s">
        <v>264</v>
      </c>
      <c r="B15" s="54" t="s">
        <v>532</v>
      </c>
      <c r="C15" s="77">
        <v>0</v>
      </c>
      <c r="D15" s="77">
        <v>351706</v>
      </c>
      <c r="E15" s="77">
        <v>327289</v>
      </c>
      <c r="F15" s="77">
        <v>1170630</v>
      </c>
      <c r="G15" s="77">
        <v>2577260</v>
      </c>
    </row>
    <row r="16" spans="1:7" ht="15.5" customHeight="1" thickTop="1" x14ac:dyDescent="0.35">
      <c r="A16" s="39" t="s">
        <v>184</v>
      </c>
      <c r="B16" s="39" t="s">
        <v>521</v>
      </c>
      <c r="C16" s="83">
        <f>C3+C10</f>
        <v>4182</v>
      </c>
      <c r="D16" s="83">
        <f>D3+D10</f>
        <v>383420</v>
      </c>
      <c r="E16" s="83">
        <f>E3+E10</f>
        <v>337865</v>
      </c>
      <c r="F16" s="83">
        <f>F3+F10</f>
        <v>1300205</v>
      </c>
      <c r="G16" s="83">
        <f>G3+G10</f>
        <v>2854104</v>
      </c>
    </row>
    <row r="17" spans="1:7" ht="15.5" customHeight="1" thickBot="1" x14ac:dyDescent="0.4">
      <c r="A17" s="40"/>
      <c r="B17" s="40"/>
      <c r="C17" s="41"/>
      <c r="D17" s="41"/>
      <c r="E17" s="41"/>
      <c r="F17" s="41"/>
      <c r="G17" s="41"/>
    </row>
    <row r="18" spans="1:7" ht="15.5" customHeight="1" thickTop="1" thickBot="1" x14ac:dyDescent="0.4">
      <c r="A18" s="34" t="s">
        <v>241</v>
      </c>
      <c r="B18" s="34" t="s">
        <v>440</v>
      </c>
      <c r="C18" s="35" t="s">
        <v>597</v>
      </c>
      <c r="D18" s="35" t="s">
        <v>583</v>
      </c>
      <c r="E18" s="35" t="s">
        <v>580</v>
      </c>
      <c r="F18" s="35" t="s">
        <v>6</v>
      </c>
      <c r="G18" s="35" t="s">
        <v>29</v>
      </c>
    </row>
    <row r="19" spans="1:7" ht="15.5" customHeight="1" thickTop="1" thickBot="1" x14ac:dyDescent="0.4">
      <c r="A19" s="36" t="s">
        <v>243</v>
      </c>
      <c r="B19" s="36" t="s">
        <v>474</v>
      </c>
      <c r="C19" s="37"/>
      <c r="D19" s="37"/>
      <c r="E19" s="37"/>
      <c r="F19" s="37"/>
      <c r="G19" s="37"/>
    </row>
    <row r="20" spans="1:7" ht="15.5" customHeight="1" thickTop="1" thickBot="1" x14ac:dyDescent="0.4">
      <c r="A20" s="52" t="s">
        <v>265</v>
      </c>
      <c r="B20" s="52" t="s">
        <v>475</v>
      </c>
      <c r="C20" s="56">
        <f>C21</f>
        <v>2786</v>
      </c>
      <c r="D20" s="56">
        <f>D21</f>
        <v>4273</v>
      </c>
      <c r="E20" s="56">
        <f>E21</f>
        <v>5278</v>
      </c>
      <c r="F20" s="56">
        <f>F21</f>
        <v>116013</v>
      </c>
      <c r="G20" s="56">
        <f>G21</f>
        <v>111359</v>
      </c>
    </row>
    <row r="21" spans="1:7" ht="15.5" customHeight="1" thickTop="1" thickBot="1" x14ac:dyDescent="0.4">
      <c r="A21" s="23" t="s">
        <v>124</v>
      </c>
      <c r="B21" s="23" t="s">
        <v>401</v>
      </c>
      <c r="C21" s="57">
        <f>SUM(C22:C25)</f>
        <v>2786</v>
      </c>
      <c r="D21" s="57">
        <f>SUM(D22:D25)</f>
        <v>4273</v>
      </c>
      <c r="E21" s="57">
        <f>SUM(E22:E25)</f>
        <v>5278</v>
      </c>
      <c r="F21" s="57">
        <f>SUM(F22:F25)</f>
        <v>116013</v>
      </c>
      <c r="G21" s="57">
        <f>SUM(G22:G25)</f>
        <v>111359</v>
      </c>
    </row>
    <row r="22" spans="1:7" ht="15.5" customHeight="1" thickTop="1" thickBot="1" x14ac:dyDescent="0.4">
      <c r="A22" s="54" t="s">
        <v>228</v>
      </c>
      <c r="B22" s="54" t="s">
        <v>522</v>
      </c>
      <c r="C22" s="77">
        <v>2723</v>
      </c>
      <c r="D22" s="77">
        <v>4168</v>
      </c>
      <c r="E22" s="77">
        <v>5203</v>
      </c>
      <c r="F22" s="77">
        <v>114942</v>
      </c>
      <c r="G22" s="77">
        <v>110448</v>
      </c>
    </row>
    <row r="23" spans="1:7" ht="15.5" customHeight="1" thickTop="1" thickBot="1" x14ac:dyDescent="0.4">
      <c r="A23" s="54" t="s">
        <v>229</v>
      </c>
      <c r="B23" s="54" t="s">
        <v>523</v>
      </c>
      <c r="C23" s="77">
        <v>62</v>
      </c>
      <c r="D23" s="77">
        <v>99</v>
      </c>
      <c r="E23" s="77">
        <v>74</v>
      </c>
      <c r="F23" s="77">
        <v>93</v>
      </c>
      <c r="G23" s="77">
        <v>549</v>
      </c>
    </row>
    <row r="24" spans="1:7" ht="15.5" customHeight="1" thickTop="1" thickBot="1" x14ac:dyDescent="0.4">
      <c r="A24" s="54" t="s">
        <v>626</v>
      </c>
      <c r="B24" s="54" t="s">
        <v>627</v>
      </c>
      <c r="C24" s="77"/>
      <c r="D24" s="77"/>
      <c r="E24" s="77"/>
      <c r="F24" s="77"/>
      <c r="G24" s="77">
        <v>220</v>
      </c>
    </row>
    <row r="25" spans="1:7" ht="15.5" customHeight="1" thickTop="1" thickBot="1" x14ac:dyDescent="0.4">
      <c r="A25" s="54" t="s">
        <v>266</v>
      </c>
      <c r="B25" s="54" t="s">
        <v>533</v>
      </c>
      <c r="C25" s="77">
        <v>1</v>
      </c>
      <c r="D25" s="77">
        <v>6</v>
      </c>
      <c r="E25" s="77">
        <v>1</v>
      </c>
      <c r="F25" s="77">
        <v>978</v>
      </c>
      <c r="G25" s="77">
        <v>142</v>
      </c>
    </row>
    <row r="26" spans="1:7" ht="15.5" customHeight="1" thickTop="1" thickBot="1" x14ac:dyDescent="0.4">
      <c r="A26" s="52" t="s">
        <v>195</v>
      </c>
      <c r="B26" s="52" t="s">
        <v>485</v>
      </c>
      <c r="C26" s="56">
        <v>0</v>
      </c>
      <c r="D26" s="56">
        <v>0</v>
      </c>
      <c r="E26" s="56">
        <v>0</v>
      </c>
      <c r="F26" s="56">
        <f>F27</f>
        <v>160749</v>
      </c>
      <c r="G26" s="56">
        <f>G27</f>
        <v>95383</v>
      </c>
    </row>
    <row r="27" spans="1:7" ht="15.5" customHeight="1" thickTop="1" thickBot="1" x14ac:dyDescent="0.4">
      <c r="A27" s="23" t="s">
        <v>124</v>
      </c>
      <c r="B27" s="23" t="s">
        <v>401</v>
      </c>
      <c r="C27" s="57">
        <v>0</v>
      </c>
      <c r="D27" s="57">
        <v>0</v>
      </c>
      <c r="E27" s="57">
        <v>0</v>
      </c>
      <c r="F27" s="57">
        <f>F28</f>
        <v>160749</v>
      </c>
      <c r="G27" s="57">
        <f>G28</f>
        <v>95383</v>
      </c>
    </row>
    <row r="28" spans="1:7" ht="15.5" customHeight="1" thickTop="1" thickBot="1" x14ac:dyDescent="0.4">
      <c r="A28" s="54" t="s">
        <v>228</v>
      </c>
      <c r="B28" s="54" t="s">
        <v>522</v>
      </c>
      <c r="C28" s="77">
        <v>0</v>
      </c>
      <c r="D28" s="77">
        <v>0</v>
      </c>
      <c r="E28" s="77">
        <v>0</v>
      </c>
      <c r="F28" s="77">
        <v>160749</v>
      </c>
      <c r="G28" s="77">
        <v>95383</v>
      </c>
    </row>
    <row r="29" spans="1:7" ht="15.5" customHeight="1" thickTop="1" thickBot="1" x14ac:dyDescent="0.4">
      <c r="A29" s="52" t="s">
        <v>234</v>
      </c>
      <c r="B29" s="52" t="s">
        <v>607</v>
      </c>
      <c r="C29" s="56">
        <f>SUM(C30:C32)</f>
        <v>1396</v>
      </c>
      <c r="D29" s="56">
        <f>SUM(D30:D32)</f>
        <v>379147</v>
      </c>
      <c r="E29" s="56">
        <f>SUM(E30:E32)</f>
        <v>332587</v>
      </c>
      <c r="F29" s="56">
        <f>SUM(F30:F32)</f>
        <v>1023443</v>
      </c>
      <c r="G29" s="56">
        <f>SUM(G30:G32)</f>
        <v>2647362</v>
      </c>
    </row>
    <row r="30" spans="1:7" ht="15.5" customHeight="1" thickTop="1" thickBot="1" x14ac:dyDescent="0.4">
      <c r="A30" s="23" t="s">
        <v>235</v>
      </c>
      <c r="B30" s="23" t="s">
        <v>526</v>
      </c>
      <c r="C30" s="57">
        <v>5001</v>
      </c>
      <c r="D30" s="57">
        <v>412835</v>
      </c>
      <c r="E30" s="57">
        <v>412835</v>
      </c>
      <c r="F30" s="57">
        <v>1127835</v>
      </c>
      <c r="G30" s="57">
        <v>2725377</v>
      </c>
    </row>
    <row r="31" spans="1:7" ht="15.5" customHeight="1" thickTop="1" thickBot="1" x14ac:dyDescent="0.4">
      <c r="A31" s="23" t="s">
        <v>238</v>
      </c>
      <c r="B31" s="23" t="s">
        <v>529</v>
      </c>
      <c r="C31" s="57">
        <v>0</v>
      </c>
      <c r="D31" s="57">
        <v>128</v>
      </c>
      <c r="E31" s="57">
        <v>9</v>
      </c>
      <c r="F31" s="57">
        <v>52</v>
      </c>
      <c r="G31" s="57">
        <v>19</v>
      </c>
    </row>
    <row r="32" spans="1:7" ht="15.5" customHeight="1" thickTop="1" thickBot="1" x14ac:dyDescent="0.4">
      <c r="A32" s="23" t="s">
        <v>267</v>
      </c>
      <c r="B32" s="23" t="s">
        <v>534</v>
      </c>
      <c r="C32" s="57">
        <v>-3605</v>
      </c>
      <c r="D32" s="57">
        <v>-33816</v>
      </c>
      <c r="E32" s="57">
        <v>-80257</v>
      </c>
      <c r="F32" s="57">
        <v>-104444</v>
      </c>
      <c r="G32" s="57">
        <v>-78034</v>
      </c>
    </row>
    <row r="33" spans="1:7" ht="15.5" customHeight="1" thickTop="1" thickBot="1" x14ac:dyDescent="0.4">
      <c r="A33" s="39" t="s">
        <v>210</v>
      </c>
      <c r="B33" s="39" t="s">
        <v>498</v>
      </c>
      <c r="C33" s="83">
        <f>C20+C26+C29</f>
        <v>4182</v>
      </c>
      <c r="D33" s="83">
        <f>D20+D26+D29</f>
        <v>383420</v>
      </c>
      <c r="E33" s="83">
        <f>E20+E26+E29</f>
        <v>337865</v>
      </c>
      <c r="F33" s="83">
        <f>F20+F26+F29</f>
        <v>1300205</v>
      </c>
      <c r="G33" s="83">
        <f>G20+G26+G29</f>
        <v>2854104</v>
      </c>
    </row>
    <row r="34" spans="1:7" ht="15.5" customHeight="1" thickTop="1" x14ac:dyDescent="0.35">
      <c r="A34" s="28" t="s">
        <v>269</v>
      </c>
      <c r="B34" s="28" t="s">
        <v>316</v>
      </c>
      <c r="C34" s="33"/>
      <c r="D34" s="33"/>
      <c r="E34" s="33"/>
      <c r="F34" s="33"/>
      <c r="G34" s="33"/>
    </row>
    <row r="35" spans="1:7" ht="15.5" customHeight="1" x14ac:dyDescent="0.35">
      <c r="A35" s="42"/>
      <c r="B35" s="42"/>
      <c r="C35" s="43"/>
      <c r="D35" s="43"/>
      <c r="E35" s="43"/>
      <c r="F35" s="43"/>
      <c r="G35" s="43"/>
    </row>
    <row r="36" spans="1:7" x14ac:dyDescent="0.35">
      <c r="A36" s="42"/>
      <c r="B36" s="42"/>
      <c r="C36" s="43"/>
      <c r="D36" s="43"/>
      <c r="E36" s="43"/>
      <c r="F36" s="43"/>
      <c r="G36" s="43"/>
    </row>
  </sheetData>
  <hyperlinks>
    <hyperlink ref="A34" r:id="rId1" xr:uid="{F81D719E-0845-4769-B7C8-3A26E8D1D49F}"/>
    <hyperlink ref="B34" r:id="rId2" display="Fonte: Bradesco Seguros" xr:uid="{7D0B784D-A609-4235-9FFA-FFB3613A8804}"/>
    <hyperlink ref="A34:B34" r:id="rId3" display="Fonte: Bradesco Seguros" xr:uid="{A9AB7648-0802-4594-B5AE-6521C04FDDEB}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216B-2CC2-49F8-896A-9AC875061328}">
  <dimension ref="A1:H53"/>
  <sheetViews>
    <sheetView showGridLines="0" zoomScale="70" zoomScaleNormal="70" workbookViewId="0">
      <selection activeCell="E15" sqref="E15"/>
    </sheetView>
  </sheetViews>
  <sheetFormatPr defaultRowHeight="14.5" outlineLevelCol="1" x14ac:dyDescent="0.35"/>
  <cols>
    <col min="1" max="1" width="76.90625" style="29" customWidth="1"/>
    <col min="2" max="2" width="80" style="29" bestFit="1" customWidth="1" outlineLevel="1"/>
    <col min="3" max="8" width="15" style="22" customWidth="1"/>
  </cols>
  <sheetData>
    <row r="1" spans="1:8" ht="15" thickBot="1" x14ac:dyDescent="0.4">
      <c r="E1" s="129" t="s">
        <v>623</v>
      </c>
      <c r="G1" s="129" t="s">
        <v>623</v>
      </c>
    </row>
    <row r="2" spans="1:8" ht="15.5" customHeight="1" thickTop="1" x14ac:dyDescent="0.35">
      <c r="A2" s="39" t="s">
        <v>240</v>
      </c>
      <c r="B2" s="39" t="s">
        <v>343</v>
      </c>
      <c r="C2" s="35" t="s">
        <v>583</v>
      </c>
      <c r="D2" s="35" t="s">
        <v>580</v>
      </c>
      <c r="E2" s="35" t="s">
        <v>6</v>
      </c>
      <c r="F2" s="35" t="s">
        <v>6</v>
      </c>
      <c r="G2" s="35" t="s">
        <v>29</v>
      </c>
      <c r="H2" s="35" t="s">
        <v>29</v>
      </c>
    </row>
    <row r="3" spans="1:8" ht="15.5" customHeight="1" thickBot="1" x14ac:dyDescent="0.4">
      <c r="A3" s="54" t="s">
        <v>107</v>
      </c>
      <c r="B3" s="54" t="s">
        <v>391</v>
      </c>
      <c r="C3" s="65">
        <v>826293</v>
      </c>
      <c r="D3" s="65">
        <v>1085667</v>
      </c>
      <c r="E3" s="65">
        <v>2060636</v>
      </c>
      <c r="F3" s="65">
        <v>3612624</v>
      </c>
      <c r="G3" s="65">
        <v>3399775</v>
      </c>
      <c r="H3" s="65">
        <v>5664220</v>
      </c>
    </row>
    <row r="4" spans="1:8" ht="15.5" customHeight="1" thickTop="1" thickBot="1" x14ac:dyDescent="0.4">
      <c r="A4" s="70" t="s">
        <v>108</v>
      </c>
      <c r="B4" s="71" t="s">
        <v>392</v>
      </c>
      <c r="C4" s="120"/>
      <c r="D4" s="120"/>
      <c r="E4" s="120"/>
      <c r="F4" s="120"/>
      <c r="G4" s="74"/>
      <c r="H4" s="74"/>
    </row>
    <row r="5" spans="1:8" ht="15.5" customHeight="1" thickTop="1" thickBot="1" x14ac:dyDescent="0.4">
      <c r="A5" s="54" t="s">
        <v>109</v>
      </c>
      <c r="B5" s="54" t="s">
        <v>384</v>
      </c>
      <c r="C5" s="65">
        <v>-819</v>
      </c>
      <c r="D5" s="65">
        <v>0</v>
      </c>
      <c r="E5" s="65">
        <v>0</v>
      </c>
      <c r="F5" s="65">
        <v>200539</v>
      </c>
      <c r="G5" s="65">
        <v>0</v>
      </c>
      <c r="H5" s="65">
        <v>244489</v>
      </c>
    </row>
    <row r="6" spans="1:8" ht="15.5" customHeight="1" thickTop="1" thickBot="1" x14ac:dyDescent="0.4">
      <c r="A6" s="54" t="s">
        <v>110</v>
      </c>
      <c r="B6" s="54" t="s">
        <v>385</v>
      </c>
      <c r="C6" s="65">
        <v>0</v>
      </c>
      <c r="D6" s="65">
        <v>0</v>
      </c>
      <c r="E6" s="65">
        <v>0</v>
      </c>
      <c r="F6" s="65">
        <v>822722</v>
      </c>
      <c r="G6" s="65">
        <v>0</v>
      </c>
      <c r="H6" s="65">
        <v>-119079</v>
      </c>
    </row>
    <row r="7" spans="1:8" ht="15.5" customHeight="1" thickTop="1" thickBot="1" x14ac:dyDescent="0.4">
      <c r="A7" s="54" t="s">
        <v>253</v>
      </c>
      <c r="B7" s="54" t="s">
        <v>295</v>
      </c>
      <c r="C7" s="65">
        <v>-797770</v>
      </c>
      <c r="D7" s="65">
        <v>-1084059</v>
      </c>
      <c r="E7" s="65">
        <v>-2029666</v>
      </c>
      <c r="F7" s="65">
        <v>-160551</v>
      </c>
      <c r="G7" s="65">
        <v>-3364278</v>
      </c>
      <c r="H7" s="65">
        <v>-214136</v>
      </c>
    </row>
    <row r="8" spans="1:8" ht="15.5" customHeight="1" thickTop="1" thickBot="1" x14ac:dyDescent="0.4">
      <c r="A8" s="54" t="s">
        <v>111</v>
      </c>
      <c r="B8" s="54" t="s">
        <v>386</v>
      </c>
      <c r="C8" s="65">
        <v>0</v>
      </c>
      <c r="D8" s="65">
        <v>0</v>
      </c>
      <c r="E8" s="65">
        <v>0</v>
      </c>
      <c r="F8" s="65">
        <v>-6936</v>
      </c>
      <c r="G8" s="65">
        <v>0</v>
      </c>
      <c r="H8" s="65">
        <v>17267</v>
      </c>
    </row>
    <row r="9" spans="1:8" ht="15.5" customHeight="1" thickTop="1" thickBot="1" x14ac:dyDescent="0.4">
      <c r="A9" s="54" t="s">
        <v>112</v>
      </c>
      <c r="B9" s="54" t="s">
        <v>387</v>
      </c>
      <c r="C9" s="65">
        <v>0</v>
      </c>
      <c r="D9" s="65">
        <v>0</v>
      </c>
      <c r="E9" s="65">
        <v>0</v>
      </c>
      <c r="F9" s="65">
        <v>-5394478</v>
      </c>
      <c r="G9" s="65">
        <v>0</v>
      </c>
      <c r="H9" s="65">
        <v>-9884758</v>
      </c>
    </row>
    <row r="10" spans="1:8" ht="15.5" customHeight="1" thickTop="1" thickBot="1" x14ac:dyDescent="0.4">
      <c r="A10" s="54" t="s">
        <v>113</v>
      </c>
      <c r="B10" s="54" t="s">
        <v>388</v>
      </c>
      <c r="C10" s="65">
        <v>0</v>
      </c>
      <c r="D10" s="65">
        <v>0</v>
      </c>
      <c r="E10" s="65">
        <v>0</v>
      </c>
      <c r="F10" s="65">
        <v>33199</v>
      </c>
      <c r="G10" s="65">
        <v>0</v>
      </c>
      <c r="H10" s="65">
        <v>95782</v>
      </c>
    </row>
    <row r="11" spans="1:8" ht="15.5" customHeight="1" thickTop="1" thickBot="1" x14ac:dyDescent="0.4">
      <c r="A11" s="54" t="s">
        <v>114</v>
      </c>
      <c r="B11" s="54" t="s">
        <v>389</v>
      </c>
      <c r="C11" s="65">
        <v>0</v>
      </c>
      <c r="D11" s="65">
        <v>0</v>
      </c>
      <c r="E11" s="65">
        <v>0</v>
      </c>
      <c r="F11" s="65">
        <v>-41734</v>
      </c>
      <c r="G11" s="65">
        <v>0</v>
      </c>
      <c r="H11" s="65">
        <v>76514</v>
      </c>
    </row>
    <row r="12" spans="1:8" ht="15.5" customHeight="1" thickTop="1" thickBot="1" x14ac:dyDescent="0.4">
      <c r="A12" s="54" t="s">
        <v>115</v>
      </c>
      <c r="B12" s="54" t="s">
        <v>390</v>
      </c>
      <c r="C12" s="65">
        <v>0</v>
      </c>
      <c r="D12" s="65">
        <v>0</v>
      </c>
      <c r="E12" s="65">
        <v>0</v>
      </c>
      <c r="F12" s="65">
        <v>1161355</v>
      </c>
      <c r="G12" s="65">
        <v>0</v>
      </c>
      <c r="H12" s="65">
        <v>1802298</v>
      </c>
    </row>
    <row r="13" spans="1:8" ht="15.5" customHeight="1" thickTop="1" thickBot="1" x14ac:dyDescent="0.4">
      <c r="A13" s="55" t="s">
        <v>116</v>
      </c>
      <c r="B13" s="55" t="s">
        <v>393</v>
      </c>
      <c r="C13" s="66">
        <f t="shared" ref="C13:H13" si="0">SUM(C3:C12)</f>
        <v>27704</v>
      </c>
      <c r="D13" s="66">
        <f t="shared" si="0"/>
        <v>1608</v>
      </c>
      <c r="E13" s="66">
        <f t="shared" si="0"/>
        <v>30970</v>
      </c>
      <c r="F13" s="66">
        <f t="shared" si="0"/>
        <v>226740</v>
      </c>
      <c r="G13" s="66">
        <f t="shared" si="0"/>
        <v>35497</v>
      </c>
      <c r="H13" s="66">
        <f t="shared" si="0"/>
        <v>-2317403</v>
      </c>
    </row>
    <row r="14" spans="1:8" ht="15.5" customHeight="1" thickTop="1" thickBot="1" x14ac:dyDescent="0.4">
      <c r="A14" s="70" t="s">
        <v>117</v>
      </c>
      <c r="B14" s="71" t="s">
        <v>394</v>
      </c>
      <c r="C14" s="120"/>
      <c r="D14" s="120"/>
      <c r="E14" s="120"/>
      <c r="F14" s="120"/>
      <c r="G14" s="74"/>
      <c r="H14" s="74"/>
    </row>
    <row r="15" spans="1:8" ht="15.5" customHeight="1" thickTop="1" thickBot="1" x14ac:dyDescent="0.4">
      <c r="A15" s="54" t="s">
        <v>118</v>
      </c>
      <c r="B15" s="54" t="s">
        <v>395</v>
      </c>
      <c r="C15" s="65">
        <v>257750</v>
      </c>
      <c r="D15" s="65">
        <v>-505585</v>
      </c>
      <c r="E15" s="65">
        <v>353043</v>
      </c>
      <c r="F15" s="65">
        <v>-2029414</v>
      </c>
      <c r="G15" s="65">
        <v>-431724</v>
      </c>
      <c r="H15" s="65">
        <v>-2329710</v>
      </c>
    </row>
    <row r="16" spans="1:8" ht="15.5" customHeight="1" thickTop="1" thickBot="1" x14ac:dyDescent="0.4">
      <c r="A16" s="54" t="s">
        <v>119</v>
      </c>
      <c r="B16" s="54" t="s">
        <v>396</v>
      </c>
      <c r="C16" s="65">
        <v>0</v>
      </c>
      <c r="D16" s="65">
        <v>0</v>
      </c>
      <c r="E16" s="65">
        <v>0</v>
      </c>
      <c r="F16" s="65">
        <v>-17120</v>
      </c>
      <c r="G16" s="65">
        <v>0</v>
      </c>
      <c r="H16" s="65">
        <v>113713</v>
      </c>
    </row>
    <row r="17" spans="1:8" ht="15.5" customHeight="1" thickTop="1" thickBot="1" x14ac:dyDescent="0.4">
      <c r="A17" s="54" t="s">
        <v>120</v>
      </c>
      <c r="B17" s="54" t="s">
        <v>397</v>
      </c>
      <c r="C17" s="65">
        <v>0</v>
      </c>
      <c r="D17" s="65">
        <v>0</v>
      </c>
      <c r="E17" s="65">
        <v>0</v>
      </c>
      <c r="F17" s="65">
        <v>-124447</v>
      </c>
      <c r="G17" s="65">
        <v>0</v>
      </c>
      <c r="H17" s="65">
        <v>-126193</v>
      </c>
    </row>
    <row r="18" spans="1:8" ht="15.5" customHeight="1" thickTop="1" thickBot="1" x14ac:dyDescent="0.4">
      <c r="A18" s="54" t="s">
        <v>121</v>
      </c>
      <c r="B18" s="54" t="s">
        <v>398</v>
      </c>
      <c r="C18" s="65">
        <v>-5133</v>
      </c>
      <c r="D18" s="65">
        <v>112372</v>
      </c>
      <c r="E18" s="65">
        <v>-6056</v>
      </c>
      <c r="F18" s="65">
        <v>147538</v>
      </c>
      <c r="G18" s="65">
        <v>-994</v>
      </c>
      <c r="H18" s="65">
        <v>-264376</v>
      </c>
    </row>
    <row r="19" spans="1:8" ht="15.5" customHeight="1" thickTop="1" thickBot="1" x14ac:dyDescent="0.4">
      <c r="A19" s="54" t="s">
        <v>122</v>
      </c>
      <c r="B19" s="54" t="s">
        <v>399</v>
      </c>
      <c r="C19" s="65">
        <v>0</v>
      </c>
      <c r="D19" s="65">
        <v>0</v>
      </c>
      <c r="E19" s="65">
        <v>0</v>
      </c>
      <c r="F19" s="65">
        <v>-278195</v>
      </c>
      <c r="G19" s="65">
        <v>0</v>
      </c>
      <c r="H19" s="65">
        <v>-133646</v>
      </c>
    </row>
    <row r="20" spans="1:8" ht="15.5" customHeight="1" thickTop="1" thickBot="1" x14ac:dyDescent="0.4">
      <c r="A20" s="54" t="s">
        <v>123</v>
      </c>
      <c r="B20" s="54" t="s">
        <v>400</v>
      </c>
      <c r="C20" s="65">
        <v>0</v>
      </c>
      <c r="D20" s="65">
        <v>0</v>
      </c>
      <c r="E20" s="65">
        <v>0</v>
      </c>
      <c r="F20" s="65">
        <v>-3061</v>
      </c>
      <c r="G20" s="65">
        <v>0</v>
      </c>
      <c r="H20" s="65">
        <v>-446</v>
      </c>
    </row>
    <row r="21" spans="1:8" ht="15.5" customHeight="1" thickTop="1" thickBot="1" x14ac:dyDescent="0.4">
      <c r="A21" s="54" t="s">
        <v>124</v>
      </c>
      <c r="B21" s="54" t="s">
        <v>401</v>
      </c>
      <c r="C21" s="65">
        <v>-171887</v>
      </c>
      <c r="D21" s="65">
        <v>-6081</v>
      </c>
      <c r="E21" s="65">
        <v>-352</v>
      </c>
      <c r="F21" s="65">
        <v>769178</v>
      </c>
      <c r="G21" s="65">
        <v>0</v>
      </c>
      <c r="H21" s="65">
        <v>-1918412</v>
      </c>
    </row>
    <row r="22" spans="1:8" ht="15.5" customHeight="1" thickTop="1" thickBot="1" x14ac:dyDescent="0.4">
      <c r="A22" s="54" t="s">
        <v>125</v>
      </c>
      <c r="B22" s="54" t="s">
        <v>402</v>
      </c>
      <c r="C22" s="65">
        <v>0</v>
      </c>
      <c r="D22" s="65">
        <v>0</v>
      </c>
      <c r="E22" s="65">
        <v>0</v>
      </c>
      <c r="F22" s="65">
        <v>3584</v>
      </c>
      <c r="G22" s="65">
        <v>0</v>
      </c>
      <c r="H22" s="65">
        <v>272531</v>
      </c>
    </row>
    <row r="23" spans="1:8" ht="15.5" customHeight="1" thickTop="1" thickBot="1" x14ac:dyDescent="0.4">
      <c r="A23" s="54" t="s">
        <v>126</v>
      </c>
      <c r="B23" s="54" t="s">
        <v>403</v>
      </c>
      <c r="C23" s="65">
        <v>0</v>
      </c>
      <c r="D23" s="65">
        <v>0</v>
      </c>
      <c r="E23" s="65">
        <v>0</v>
      </c>
      <c r="F23" s="65">
        <v>5975576</v>
      </c>
      <c r="G23" s="65">
        <v>0</v>
      </c>
      <c r="H23" s="65">
        <v>9567316</v>
      </c>
    </row>
    <row r="24" spans="1:8" ht="15.5" customHeight="1" thickTop="1" thickBot="1" x14ac:dyDescent="0.4">
      <c r="A24" s="54" t="s">
        <v>127</v>
      </c>
      <c r="B24" s="54" t="s">
        <v>404</v>
      </c>
      <c r="C24" s="65">
        <v>0</v>
      </c>
      <c r="D24" s="65">
        <v>0</v>
      </c>
      <c r="E24" s="65">
        <v>0</v>
      </c>
      <c r="F24" s="65">
        <v>158160</v>
      </c>
      <c r="G24" s="65">
        <v>-4606</v>
      </c>
      <c r="H24" s="65">
        <v>34968</v>
      </c>
    </row>
    <row r="25" spans="1:8" ht="15.5" customHeight="1" thickTop="1" thickBot="1" x14ac:dyDescent="0.4">
      <c r="A25" s="55" t="s">
        <v>128</v>
      </c>
      <c r="B25" s="55" t="s">
        <v>405</v>
      </c>
      <c r="C25" s="66">
        <f t="shared" ref="C25:H25" si="1">SUM(C15:C24)</f>
        <v>80730</v>
      </c>
      <c r="D25" s="66">
        <f t="shared" si="1"/>
        <v>-399294</v>
      </c>
      <c r="E25" s="66">
        <f t="shared" si="1"/>
        <v>346635</v>
      </c>
      <c r="F25" s="66">
        <f t="shared" si="1"/>
        <v>4601799</v>
      </c>
      <c r="G25" s="66">
        <f t="shared" si="1"/>
        <v>-437324</v>
      </c>
      <c r="H25" s="66">
        <f t="shared" si="1"/>
        <v>5215745</v>
      </c>
    </row>
    <row r="26" spans="1:8" ht="15.5" customHeight="1" thickTop="1" thickBot="1" x14ac:dyDescent="0.4">
      <c r="A26" s="55" t="s">
        <v>129</v>
      </c>
      <c r="B26" s="55" t="s">
        <v>406</v>
      </c>
      <c r="C26" s="66">
        <v>-656</v>
      </c>
      <c r="D26" s="66">
        <v>-767</v>
      </c>
      <c r="E26" s="66">
        <v>0</v>
      </c>
      <c r="F26" s="66">
        <v>-491926</v>
      </c>
      <c r="G26" s="66">
        <v>-1351</v>
      </c>
      <c r="H26" s="66">
        <v>-1288931</v>
      </c>
    </row>
    <row r="27" spans="1:8" ht="15.5" customHeight="1" thickTop="1" thickBot="1" x14ac:dyDescent="0.4">
      <c r="A27" s="55" t="s">
        <v>130</v>
      </c>
      <c r="B27" s="55" t="s">
        <v>407</v>
      </c>
      <c r="C27" s="66">
        <v>-2856</v>
      </c>
      <c r="D27" s="66">
        <v>-289</v>
      </c>
      <c r="E27" s="66">
        <v>-2837</v>
      </c>
      <c r="F27" s="66">
        <v>-301398</v>
      </c>
      <c r="G27" s="66">
        <v>-4723</v>
      </c>
      <c r="H27" s="66">
        <v>-797581</v>
      </c>
    </row>
    <row r="28" spans="1:8" ht="15.5" customHeight="1" thickTop="1" thickBot="1" x14ac:dyDescent="0.4">
      <c r="A28" s="23" t="s">
        <v>131</v>
      </c>
      <c r="B28" s="23" t="s">
        <v>408</v>
      </c>
      <c r="C28" s="68">
        <f t="shared" ref="C28:H28" si="2">C13+C25+C26+C27</f>
        <v>104922</v>
      </c>
      <c r="D28" s="68">
        <f t="shared" si="2"/>
        <v>-398742</v>
      </c>
      <c r="E28" s="68">
        <f t="shared" si="2"/>
        <v>374768</v>
      </c>
      <c r="F28" s="68">
        <f t="shared" si="2"/>
        <v>4035215</v>
      </c>
      <c r="G28" s="68">
        <f t="shared" si="2"/>
        <v>-407901</v>
      </c>
      <c r="H28" s="68">
        <f t="shared" si="2"/>
        <v>811830</v>
      </c>
    </row>
    <row r="29" spans="1:8" ht="15.5" customHeight="1" thickTop="1" thickBot="1" x14ac:dyDescent="0.4">
      <c r="A29" s="70" t="s">
        <v>132</v>
      </c>
      <c r="B29" s="71" t="s">
        <v>409</v>
      </c>
      <c r="C29" s="120"/>
      <c r="D29" s="120"/>
      <c r="E29" s="120"/>
      <c r="F29" s="120"/>
      <c r="G29" s="74"/>
      <c r="H29" s="74"/>
    </row>
    <row r="30" spans="1:8" ht="15.5" customHeight="1" thickTop="1" thickBot="1" x14ac:dyDescent="0.4">
      <c r="A30" s="54" t="s">
        <v>133</v>
      </c>
      <c r="B30" s="54" t="s">
        <v>410</v>
      </c>
      <c r="C30" s="65">
        <v>3850</v>
      </c>
      <c r="D30" s="65">
        <v>651497</v>
      </c>
      <c r="E30" s="65">
        <v>2348913</v>
      </c>
      <c r="F30" s="65">
        <v>102432</v>
      </c>
      <c r="G30" s="65">
        <v>2761067</v>
      </c>
      <c r="H30" s="65">
        <v>233271</v>
      </c>
    </row>
    <row r="31" spans="1:8" ht="15.5" customHeight="1" thickTop="1" thickBot="1" x14ac:dyDescent="0.4">
      <c r="A31" s="54" t="s">
        <v>134</v>
      </c>
      <c r="B31" s="54" t="s">
        <v>411</v>
      </c>
      <c r="C31" s="65">
        <v>0</v>
      </c>
      <c r="D31" s="65">
        <v>0</v>
      </c>
      <c r="E31" s="65">
        <v>0</v>
      </c>
      <c r="F31" s="65">
        <v>-831849</v>
      </c>
      <c r="G31" s="65">
        <v>-450000</v>
      </c>
      <c r="H31" s="65">
        <v>-520015</v>
      </c>
    </row>
    <row r="32" spans="1:8" ht="15.5" customHeight="1" thickTop="1" thickBot="1" x14ac:dyDescent="0.4">
      <c r="A32" s="54" t="s">
        <v>135</v>
      </c>
      <c r="B32" s="54" t="s">
        <v>412</v>
      </c>
      <c r="C32" s="65">
        <v>21228</v>
      </c>
      <c r="D32" s="65">
        <v>0</v>
      </c>
      <c r="E32" s="65">
        <v>0</v>
      </c>
      <c r="F32" s="65">
        <v>641815</v>
      </c>
      <c r="G32" s="65">
        <v>0</v>
      </c>
      <c r="H32" s="65">
        <v>1488361</v>
      </c>
    </row>
    <row r="33" spans="1:8" ht="15.5" customHeight="1" thickTop="1" thickBot="1" x14ac:dyDescent="0.4">
      <c r="A33" s="54" t="s">
        <v>136</v>
      </c>
      <c r="B33" s="54" t="s">
        <v>413</v>
      </c>
      <c r="C33" s="65">
        <v>0</v>
      </c>
      <c r="D33" s="65">
        <v>0</v>
      </c>
      <c r="E33" s="65">
        <v>0</v>
      </c>
      <c r="F33" s="65">
        <v>-34994</v>
      </c>
      <c r="G33" s="65">
        <v>0</v>
      </c>
      <c r="H33" s="65">
        <v>-20749</v>
      </c>
    </row>
    <row r="34" spans="1:8" ht="15.5" customHeight="1" thickTop="1" thickBot="1" x14ac:dyDescent="0.4">
      <c r="A34" s="54" t="s">
        <v>137</v>
      </c>
      <c r="B34" s="54" t="s">
        <v>414</v>
      </c>
      <c r="C34" s="65">
        <v>0</v>
      </c>
      <c r="D34" s="65">
        <v>0</v>
      </c>
      <c r="E34" s="65">
        <v>0</v>
      </c>
      <c r="F34" s="65">
        <v>-379034</v>
      </c>
      <c r="G34" s="65">
        <v>0</v>
      </c>
      <c r="H34" s="65">
        <v>297354</v>
      </c>
    </row>
    <row r="35" spans="1:8" ht="15.5" customHeight="1" thickTop="1" thickBot="1" x14ac:dyDescent="0.4">
      <c r="A35" s="54" t="s">
        <v>138</v>
      </c>
      <c r="B35" s="54" t="s">
        <v>415</v>
      </c>
      <c r="C35" s="65">
        <v>0</v>
      </c>
      <c r="D35" s="65">
        <v>0</v>
      </c>
      <c r="E35" s="65">
        <v>0</v>
      </c>
      <c r="F35" s="65">
        <v>-41619</v>
      </c>
      <c r="G35" s="65">
        <v>0</v>
      </c>
      <c r="H35" s="65">
        <v>-34308</v>
      </c>
    </row>
    <row r="36" spans="1:8" ht="15.5" customHeight="1" thickTop="1" thickBot="1" x14ac:dyDescent="0.4">
      <c r="A36" s="54" t="s">
        <v>139</v>
      </c>
      <c r="B36" s="54" t="s">
        <v>416</v>
      </c>
      <c r="C36" s="65">
        <v>-450000</v>
      </c>
      <c r="D36" s="65">
        <v>-106755</v>
      </c>
      <c r="E36" s="65">
        <v>-575000</v>
      </c>
      <c r="F36" s="65">
        <v>-1740</v>
      </c>
      <c r="G36" s="65">
        <v>0</v>
      </c>
      <c r="H36" s="65">
        <v>-41635</v>
      </c>
    </row>
    <row r="37" spans="1:8" ht="15.5" customHeight="1" thickTop="1" thickBot="1" x14ac:dyDescent="0.4">
      <c r="A37" s="54" t="s">
        <v>140</v>
      </c>
      <c r="B37" s="54" t="s">
        <v>417</v>
      </c>
      <c r="C37" s="65">
        <v>0</v>
      </c>
      <c r="D37" s="65">
        <v>0</v>
      </c>
      <c r="E37" s="65">
        <v>0</v>
      </c>
      <c r="F37" s="65">
        <v>-88718</v>
      </c>
      <c r="G37" s="65">
        <v>0</v>
      </c>
      <c r="H37" s="65">
        <v>0</v>
      </c>
    </row>
    <row r="38" spans="1:8" ht="15.5" customHeight="1" thickTop="1" thickBot="1" x14ac:dyDescent="0.4">
      <c r="A38" s="54" t="s">
        <v>141</v>
      </c>
      <c r="B38" s="54" t="s">
        <v>418</v>
      </c>
      <c r="C38" s="65">
        <v>0</v>
      </c>
      <c r="D38" s="65">
        <v>0</v>
      </c>
      <c r="E38" s="65">
        <v>0</v>
      </c>
      <c r="F38" s="65">
        <v>-781115</v>
      </c>
      <c r="G38" s="65">
        <v>0</v>
      </c>
      <c r="H38" s="65">
        <v>-113686</v>
      </c>
    </row>
    <row r="39" spans="1:8" ht="15.5" customHeight="1" thickTop="1" thickBot="1" x14ac:dyDescent="0.4">
      <c r="A39" s="54" t="s">
        <v>142</v>
      </c>
      <c r="B39" s="54" t="s">
        <v>419</v>
      </c>
      <c r="C39" s="65">
        <v>0</v>
      </c>
      <c r="D39" s="65">
        <v>0</v>
      </c>
      <c r="E39" s="65">
        <v>0</v>
      </c>
      <c r="F39" s="65">
        <v>-195068</v>
      </c>
      <c r="G39" s="65">
        <v>0</v>
      </c>
      <c r="H39" s="65">
        <v>-236024</v>
      </c>
    </row>
    <row r="40" spans="1:8" ht="15.5" customHeight="1" thickTop="1" thickBot="1" x14ac:dyDescent="0.4">
      <c r="A40" s="23" t="s">
        <v>143</v>
      </c>
      <c r="B40" s="23" t="s">
        <v>420</v>
      </c>
      <c r="C40" s="68">
        <f t="shared" ref="C40:H40" si="3">SUM(C30:C39)</f>
        <v>-424922</v>
      </c>
      <c r="D40" s="68">
        <f t="shared" si="3"/>
        <v>544742</v>
      </c>
      <c r="E40" s="68">
        <f t="shared" si="3"/>
        <v>1773913</v>
      </c>
      <c r="F40" s="68">
        <f t="shared" si="3"/>
        <v>-1609890</v>
      </c>
      <c r="G40" s="68">
        <f t="shared" si="3"/>
        <v>2311067</v>
      </c>
      <c r="H40" s="68">
        <f t="shared" si="3"/>
        <v>1052569</v>
      </c>
    </row>
    <row r="41" spans="1:8" ht="15.5" customHeight="1" thickTop="1" thickBot="1" x14ac:dyDescent="0.4">
      <c r="A41" s="70" t="s">
        <v>144</v>
      </c>
      <c r="B41" s="71" t="s">
        <v>421</v>
      </c>
      <c r="C41" s="120"/>
      <c r="D41" s="120"/>
      <c r="E41" s="120"/>
      <c r="F41" s="120"/>
      <c r="G41" s="74"/>
      <c r="H41" s="74"/>
    </row>
    <row r="42" spans="1:8" ht="15.5" customHeight="1" thickTop="1" thickBot="1" x14ac:dyDescent="0.4">
      <c r="A42" s="54" t="s">
        <v>259</v>
      </c>
      <c r="B42" s="54" t="s">
        <v>437</v>
      </c>
      <c r="C42" s="65">
        <v>320000</v>
      </c>
      <c r="D42" s="65"/>
      <c r="E42" s="65"/>
      <c r="F42" s="65"/>
      <c r="G42" s="65"/>
      <c r="H42" s="65"/>
    </row>
    <row r="43" spans="1:8" ht="15.5" customHeight="1" thickTop="1" thickBot="1" x14ac:dyDescent="0.4">
      <c r="A43" s="54" t="s">
        <v>145</v>
      </c>
      <c r="B43" s="54" t="s">
        <v>422</v>
      </c>
      <c r="C43" s="65">
        <v>0</v>
      </c>
      <c r="D43" s="65">
        <v>0</v>
      </c>
      <c r="E43" s="65"/>
      <c r="F43" s="65">
        <v>-52403</v>
      </c>
      <c r="G43" s="65">
        <v>0</v>
      </c>
      <c r="H43" s="65">
        <v>-44813</v>
      </c>
    </row>
    <row r="44" spans="1:8" ht="15.5" customHeight="1" thickTop="1" thickBot="1" x14ac:dyDescent="0.4">
      <c r="A44" s="54" t="s">
        <v>146</v>
      </c>
      <c r="B44" s="54" t="s">
        <v>423</v>
      </c>
      <c r="C44" s="65">
        <v>0</v>
      </c>
      <c r="D44" s="65">
        <v>-146000</v>
      </c>
      <c r="E44" s="65">
        <v>-2146188</v>
      </c>
      <c r="F44" s="65">
        <v>-2135000</v>
      </c>
      <c r="G44" s="65">
        <v>-1905600</v>
      </c>
      <c r="H44" s="65">
        <v>-1748273</v>
      </c>
    </row>
    <row r="45" spans="1:8" ht="15.5" customHeight="1" thickTop="1" thickBot="1" x14ac:dyDescent="0.4">
      <c r="A45" s="54" t="s">
        <v>147</v>
      </c>
      <c r="B45" s="54" t="s">
        <v>425</v>
      </c>
      <c r="C45" s="65">
        <v>0</v>
      </c>
      <c r="D45" s="65">
        <v>0</v>
      </c>
      <c r="E45" s="65">
        <v>0</v>
      </c>
      <c r="F45" s="65">
        <v>-218921</v>
      </c>
      <c r="G45" s="65">
        <v>0</v>
      </c>
      <c r="H45" s="65">
        <v>-196511</v>
      </c>
    </row>
    <row r="46" spans="1:8" ht="15.5" customHeight="1" thickTop="1" thickBot="1" x14ac:dyDescent="0.4">
      <c r="A46" s="54" t="s">
        <v>574</v>
      </c>
      <c r="B46" s="54" t="s">
        <v>424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-11260</v>
      </c>
    </row>
    <row r="47" spans="1:8" ht="15.5" customHeight="1" thickTop="1" thickBot="1" x14ac:dyDescent="0.4">
      <c r="A47" s="23" t="s">
        <v>148</v>
      </c>
      <c r="B47" s="23" t="s">
        <v>426</v>
      </c>
      <c r="C47" s="69">
        <f>SUM(C42:C46)</f>
        <v>320000</v>
      </c>
      <c r="D47" s="69">
        <f t="shared" ref="D47:H47" si="4">SUM(D42:D46)</f>
        <v>-146000</v>
      </c>
      <c r="E47" s="69">
        <f t="shared" ref="E47" si="5">SUM(E42:E46)</f>
        <v>-2146188</v>
      </c>
      <c r="F47" s="69">
        <f t="shared" si="4"/>
        <v>-2406324</v>
      </c>
      <c r="G47" s="69">
        <f t="shared" ref="G47" si="6">SUM(G42:G46)</f>
        <v>-1905600</v>
      </c>
      <c r="H47" s="69">
        <f t="shared" si="4"/>
        <v>-2000857</v>
      </c>
    </row>
    <row r="48" spans="1:8" ht="15.5" customHeight="1" thickTop="1" thickBot="1" x14ac:dyDescent="0.4">
      <c r="A48" s="52" t="s">
        <v>149</v>
      </c>
      <c r="B48" s="52" t="s">
        <v>427</v>
      </c>
      <c r="C48" s="59">
        <f t="shared" ref="C48:H48" si="7">C28+C40+C47</f>
        <v>0</v>
      </c>
      <c r="D48" s="59">
        <f t="shared" si="7"/>
        <v>0</v>
      </c>
      <c r="E48" s="59">
        <f t="shared" si="7"/>
        <v>2493</v>
      </c>
      <c r="F48" s="59">
        <f t="shared" si="7"/>
        <v>19001</v>
      </c>
      <c r="G48" s="59">
        <f t="shared" si="7"/>
        <v>-2434</v>
      </c>
      <c r="H48" s="59">
        <f t="shared" si="7"/>
        <v>-136458</v>
      </c>
    </row>
    <row r="49" spans="1:8" ht="15.5" customHeight="1" thickTop="1" thickBot="1" x14ac:dyDescent="0.4">
      <c r="A49" s="23" t="s">
        <v>150</v>
      </c>
      <c r="B49" s="23" t="s">
        <v>374</v>
      </c>
      <c r="C49" s="69">
        <v>10</v>
      </c>
      <c r="D49" s="69">
        <v>10</v>
      </c>
      <c r="E49" s="69">
        <v>10</v>
      </c>
      <c r="F49" s="69">
        <v>159525</v>
      </c>
      <c r="G49" s="69">
        <v>2503</v>
      </c>
      <c r="H49" s="69">
        <v>178526</v>
      </c>
    </row>
    <row r="50" spans="1:8" ht="15.5" customHeight="1" thickTop="1" thickBot="1" x14ac:dyDescent="0.4">
      <c r="A50" s="23" t="s">
        <v>151</v>
      </c>
      <c r="B50" s="23" t="s">
        <v>375</v>
      </c>
      <c r="C50" s="69">
        <v>10</v>
      </c>
      <c r="D50" s="69">
        <v>10</v>
      </c>
      <c r="E50" s="69">
        <v>2503</v>
      </c>
      <c r="F50" s="69">
        <v>178526</v>
      </c>
      <c r="G50" s="69">
        <v>69</v>
      </c>
      <c r="H50" s="69">
        <v>42068</v>
      </c>
    </row>
    <row r="51" spans="1:8" ht="15.5" customHeight="1" thickTop="1" thickBot="1" x14ac:dyDescent="0.4">
      <c r="A51" s="52" t="s">
        <v>152</v>
      </c>
      <c r="B51" s="52" t="s">
        <v>427</v>
      </c>
      <c r="C51" s="59">
        <f t="shared" ref="C51:H51" si="8">C50-C49</f>
        <v>0</v>
      </c>
      <c r="D51" s="59">
        <f t="shared" si="8"/>
        <v>0</v>
      </c>
      <c r="E51" s="59">
        <f t="shared" si="8"/>
        <v>2493</v>
      </c>
      <c r="F51" s="59">
        <f t="shared" si="8"/>
        <v>19001</v>
      </c>
      <c r="G51" s="59">
        <f t="shared" si="8"/>
        <v>-2434</v>
      </c>
      <c r="H51" s="59">
        <f t="shared" si="8"/>
        <v>-136458</v>
      </c>
    </row>
    <row r="52" spans="1:8" ht="15.5" customHeight="1" thickTop="1" x14ac:dyDescent="0.35">
      <c r="A52" s="28" t="s">
        <v>269</v>
      </c>
      <c r="B52" s="28" t="s">
        <v>316</v>
      </c>
    </row>
    <row r="53" spans="1:8" ht="15.5" customHeight="1" x14ac:dyDescent="0.35"/>
  </sheetData>
  <hyperlinks>
    <hyperlink ref="A52" r:id="rId1" xr:uid="{3AD871E2-38BA-43AE-ABF6-087B8A5BA82B}"/>
    <hyperlink ref="B52" r:id="rId2" display="Fonte: Bradesco Seguros" xr:uid="{666D7CC9-1A22-405B-845C-DD2544125FB5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FD7F-83D4-4284-A306-9649375B9853}">
  <dimension ref="A1:N43"/>
  <sheetViews>
    <sheetView showGridLines="0" topLeftCell="B1" zoomScale="70" zoomScaleNormal="70" workbookViewId="0">
      <selection activeCell="C39" sqref="C39"/>
    </sheetView>
  </sheetViews>
  <sheetFormatPr defaultRowHeight="14.5" outlineLevelCol="1" x14ac:dyDescent="0.35"/>
  <cols>
    <col min="1" max="1" width="62.08984375" style="29" bestFit="1" customWidth="1"/>
    <col min="2" max="2" width="57.26953125" style="29" bestFit="1" customWidth="1" outlineLevel="1"/>
    <col min="3" max="14" width="15" style="22" customWidth="1"/>
  </cols>
  <sheetData>
    <row r="1" spans="1:14" ht="15" thickBot="1" x14ac:dyDescent="0.4">
      <c r="C1" s="129" t="s">
        <v>623</v>
      </c>
      <c r="E1" s="129" t="s">
        <v>623</v>
      </c>
      <c r="G1" s="129" t="s">
        <v>623</v>
      </c>
      <c r="I1" s="129" t="s">
        <v>623</v>
      </c>
      <c r="K1" s="129" t="s">
        <v>623</v>
      </c>
      <c r="M1" s="129" t="s">
        <v>623</v>
      </c>
    </row>
    <row r="2" spans="1:14" ht="15.5" customHeight="1" thickTop="1" x14ac:dyDescent="0.35">
      <c r="A2" s="39" t="s">
        <v>240</v>
      </c>
      <c r="B2" s="39" t="s">
        <v>343</v>
      </c>
      <c r="C2" s="35" t="s">
        <v>608</v>
      </c>
      <c r="D2" s="35" t="s">
        <v>608</v>
      </c>
      <c r="E2" s="35" t="s">
        <v>597</v>
      </c>
      <c r="F2" s="35" t="s">
        <v>597</v>
      </c>
      <c r="G2" s="35" t="s">
        <v>583</v>
      </c>
      <c r="H2" s="35" t="s">
        <v>583</v>
      </c>
      <c r="I2" s="35" t="s">
        <v>580</v>
      </c>
      <c r="J2" s="35" t="s">
        <v>580</v>
      </c>
      <c r="K2" s="35" t="s">
        <v>6</v>
      </c>
      <c r="L2" s="35" t="s">
        <v>6</v>
      </c>
      <c r="M2" s="35" t="s">
        <v>29</v>
      </c>
      <c r="N2" s="35" t="s">
        <v>29</v>
      </c>
    </row>
    <row r="3" spans="1:14" ht="15.5" customHeight="1" thickBot="1" x14ac:dyDescent="0.4">
      <c r="A3" s="54" t="s">
        <v>67</v>
      </c>
      <c r="B3" s="54" t="s">
        <v>344</v>
      </c>
      <c r="C3" s="65">
        <v>26050825</v>
      </c>
      <c r="D3" s="65">
        <v>28999817</v>
      </c>
      <c r="E3" s="65">
        <v>27892617</v>
      </c>
      <c r="F3" s="65">
        <v>31135585</v>
      </c>
      <c r="G3" s="65">
        <v>30761078</v>
      </c>
      <c r="H3" s="65">
        <v>34132914</v>
      </c>
      <c r="I3" s="65">
        <v>35527316</v>
      </c>
      <c r="J3" s="65">
        <v>39149894</v>
      </c>
      <c r="K3" s="65">
        <v>39190187</v>
      </c>
      <c r="L3" s="65">
        <v>42715806</v>
      </c>
      <c r="M3" s="65">
        <v>42592903</v>
      </c>
      <c r="N3" s="65">
        <v>45719750</v>
      </c>
    </row>
    <row r="4" spans="1:14" ht="15.5" customHeight="1" thickTop="1" thickBot="1" x14ac:dyDescent="0.4">
      <c r="A4" s="54" t="s">
        <v>68</v>
      </c>
      <c r="B4" s="54" t="s">
        <v>345</v>
      </c>
      <c r="C4" s="65">
        <v>13145745</v>
      </c>
      <c r="D4" s="65">
        <v>14984573</v>
      </c>
      <c r="E4" s="65">
        <v>12505112</v>
      </c>
      <c r="F4" s="65">
        <v>15079665</v>
      </c>
      <c r="G4" s="65">
        <v>10568577</v>
      </c>
      <c r="H4" s="65">
        <v>13109900</v>
      </c>
      <c r="I4" s="65">
        <v>12118738</v>
      </c>
      <c r="J4" s="65">
        <v>14964669</v>
      </c>
      <c r="K4" s="65">
        <v>12586442</v>
      </c>
      <c r="L4" s="65">
        <v>15956496</v>
      </c>
      <c r="M4" s="65">
        <v>17102347</v>
      </c>
      <c r="N4" s="65">
        <v>19951671</v>
      </c>
    </row>
    <row r="5" spans="1:14" ht="15.5" customHeight="1" thickTop="1" thickBot="1" x14ac:dyDescent="0.4">
      <c r="A5" s="54" t="s">
        <v>69</v>
      </c>
      <c r="B5" s="54" t="s">
        <v>346</v>
      </c>
      <c r="C5" s="65">
        <v>0</v>
      </c>
      <c r="D5" s="65">
        <v>17248</v>
      </c>
      <c r="E5" s="65">
        <v>0</v>
      </c>
      <c r="F5" s="65">
        <v>0</v>
      </c>
      <c r="G5" s="65">
        <v>0</v>
      </c>
      <c r="H5" s="65">
        <v>78958</v>
      </c>
      <c r="I5" s="65">
        <v>0</v>
      </c>
      <c r="J5" s="65">
        <v>84247</v>
      </c>
      <c r="K5" s="65">
        <v>0</v>
      </c>
      <c r="L5" s="65">
        <v>109031</v>
      </c>
      <c r="M5" s="65">
        <v>0</v>
      </c>
      <c r="N5" s="65">
        <v>73714</v>
      </c>
    </row>
    <row r="6" spans="1:14" ht="15.5" customHeight="1" thickTop="1" thickBot="1" x14ac:dyDescent="0.4">
      <c r="A6" s="54" t="s">
        <v>70</v>
      </c>
      <c r="B6" s="54" t="s">
        <v>347</v>
      </c>
      <c r="C6" s="65">
        <v>53832</v>
      </c>
      <c r="D6" s="65">
        <v>145970</v>
      </c>
      <c r="E6" s="65">
        <v>88989</v>
      </c>
      <c r="F6" s="65">
        <v>182526</v>
      </c>
      <c r="G6" s="65">
        <v>340567</v>
      </c>
      <c r="H6" s="65">
        <v>369826</v>
      </c>
      <c r="I6" s="65">
        <v>217093</v>
      </c>
      <c r="J6" s="65">
        <v>223631</v>
      </c>
      <c r="K6" s="65">
        <v>171509</v>
      </c>
      <c r="L6" s="65">
        <v>194095</v>
      </c>
      <c r="M6" s="65">
        <v>336836</v>
      </c>
      <c r="N6" s="65">
        <v>484829</v>
      </c>
    </row>
    <row r="7" spans="1:14" ht="15.5" customHeight="1" thickTop="1" thickBot="1" x14ac:dyDescent="0.4">
      <c r="A7" s="54" t="s">
        <v>71</v>
      </c>
      <c r="B7" s="54" t="s">
        <v>348</v>
      </c>
      <c r="C7" s="65">
        <v>-20289988</v>
      </c>
      <c r="D7" s="65">
        <v>-22021964</v>
      </c>
      <c r="E7" s="65">
        <v>-25373637</v>
      </c>
      <c r="F7" s="65">
        <v>-27305851</v>
      </c>
      <c r="G7" s="65">
        <v>-29757833</v>
      </c>
      <c r="H7" s="65">
        <v>-31715340</v>
      </c>
      <c r="I7" s="65">
        <v>-32833502</v>
      </c>
      <c r="J7" s="65">
        <v>-34929682</v>
      </c>
      <c r="K7" s="65">
        <v>-32738221</v>
      </c>
      <c r="L7" s="65">
        <v>-34652684</v>
      </c>
      <c r="M7" s="65">
        <v>-34797010</v>
      </c>
      <c r="N7" s="65">
        <v>-36649708</v>
      </c>
    </row>
    <row r="8" spans="1:14" ht="15.5" customHeight="1" thickTop="1" thickBot="1" x14ac:dyDescent="0.4">
      <c r="A8" s="54" t="s">
        <v>72</v>
      </c>
      <c r="B8" s="54" t="s">
        <v>349</v>
      </c>
      <c r="C8" s="65">
        <v>-1149532</v>
      </c>
      <c r="D8" s="65">
        <v>-1342219</v>
      </c>
      <c r="E8" s="65">
        <v>-1317197</v>
      </c>
      <c r="F8" s="65">
        <v>-1513860</v>
      </c>
      <c r="G8" s="65">
        <v>-1356865</v>
      </c>
      <c r="H8" s="65">
        <v>-1551092</v>
      </c>
      <c r="I8" s="65">
        <v>-1264063</v>
      </c>
      <c r="J8" s="65">
        <v>-1473973</v>
      </c>
      <c r="K8" s="65">
        <v>-1626700</v>
      </c>
      <c r="L8" s="65">
        <v>-1869271</v>
      </c>
      <c r="M8" s="65">
        <v>-2060754</v>
      </c>
      <c r="N8" s="65">
        <v>-2263034</v>
      </c>
    </row>
    <row r="9" spans="1:14" ht="15.5" customHeight="1" thickTop="1" thickBot="1" x14ac:dyDescent="0.4">
      <c r="A9" s="54" t="s">
        <v>73</v>
      </c>
      <c r="B9" s="54" t="s">
        <v>350</v>
      </c>
      <c r="C9" s="65">
        <v>-385444</v>
      </c>
      <c r="D9" s="65">
        <v>-488626</v>
      </c>
      <c r="E9" s="65">
        <v>-209288</v>
      </c>
      <c r="F9" s="65">
        <v>-312152</v>
      </c>
      <c r="G9" s="65">
        <v>-258699</v>
      </c>
      <c r="H9" s="65">
        <v>-362684</v>
      </c>
      <c r="I9" s="65">
        <v>-320294</v>
      </c>
      <c r="J9" s="65">
        <v>-438917</v>
      </c>
      <c r="K9" s="65">
        <v>-341955</v>
      </c>
      <c r="L9" s="65">
        <v>-462043</v>
      </c>
      <c r="M9" s="65">
        <v>-342925</v>
      </c>
      <c r="N9" s="65">
        <v>-414590</v>
      </c>
    </row>
    <row r="10" spans="1:14" ht="15.5" customHeight="1" thickTop="1" thickBot="1" x14ac:dyDescent="0.4">
      <c r="A10" s="54" t="s">
        <v>74</v>
      </c>
      <c r="B10" s="54" t="s">
        <v>351</v>
      </c>
      <c r="C10" s="65">
        <v>-22446</v>
      </c>
      <c r="D10" s="65">
        <v>-31343</v>
      </c>
      <c r="E10" s="65">
        <v>-25778</v>
      </c>
      <c r="F10" s="65">
        <v>-36055</v>
      </c>
      <c r="G10" s="65">
        <v>-28557</v>
      </c>
      <c r="H10" s="65">
        <v>-35736</v>
      </c>
      <c r="I10" s="65">
        <v>-20933</v>
      </c>
      <c r="J10" s="65">
        <v>-34545</v>
      </c>
      <c r="K10" s="65">
        <v>-38605</v>
      </c>
      <c r="L10" s="65">
        <v>-53733</v>
      </c>
      <c r="M10" s="65">
        <v>-65139</v>
      </c>
      <c r="N10" s="65">
        <v>-82178</v>
      </c>
    </row>
    <row r="11" spans="1:14" ht="15.5" customHeight="1" thickTop="1" thickBot="1" x14ac:dyDescent="0.4">
      <c r="A11" s="54" t="s">
        <v>75</v>
      </c>
      <c r="B11" s="54" t="s">
        <v>352</v>
      </c>
      <c r="C11" s="65">
        <v>-383326</v>
      </c>
      <c r="D11" s="65">
        <v>-500324</v>
      </c>
      <c r="E11" s="65">
        <v>-534221</v>
      </c>
      <c r="F11" s="65">
        <v>-673544</v>
      </c>
      <c r="G11" s="65">
        <v>-627344</v>
      </c>
      <c r="H11" s="65">
        <v>-786052</v>
      </c>
      <c r="I11" s="65">
        <v>-771922</v>
      </c>
      <c r="J11" s="65">
        <v>-909993</v>
      </c>
      <c r="K11" s="65">
        <v>-828645</v>
      </c>
      <c r="L11" s="65">
        <v>-985455</v>
      </c>
      <c r="M11" s="65">
        <v>-972530</v>
      </c>
      <c r="N11" s="65">
        <v>-1144455</v>
      </c>
    </row>
    <row r="12" spans="1:14" ht="15.5" customHeight="1" thickTop="1" thickBot="1" x14ac:dyDescent="0.4">
      <c r="A12" s="54" t="s">
        <v>76</v>
      </c>
      <c r="B12" s="54" t="s">
        <v>353</v>
      </c>
      <c r="C12" s="65">
        <v>-1178060</v>
      </c>
      <c r="D12" s="65">
        <v>-1422603</v>
      </c>
      <c r="E12" s="65">
        <v>-486272</v>
      </c>
      <c r="F12" s="65">
        <v>-753889</v>
      </c>
      <c r="G12" s="65">
        <v>-359910</v>
      </c>
      <c r="H12" s="65">
        <v>-676691</v>
      </c>
      <c r="I12" s="65">
        <v>-342648</v>
      </c>
      <c r="J12" s="65">
        <v>-695991</v>
      </c>
      <c r="K12" s="65">
        <v>-973329</v>
      </c>
      <c r="L12" s="65">
        <v>-1329033</v>
      </c>
      <c r="M12" s="65">
        <v>-2264452</v>
      </c>
      <c r="N12" s="65">
        <v>-2606983</v>
      </c>
    </row>
    <row r="13" spans="1:14" ht="15.5" customHeight="1" thickTop="1" thickBot="1" x14ac:dyDescent="0.4">
      <c r="A13" s="54" t="s">
        <v>77</v>
      </c>
      <c r="B13" s="54" t="s">
        <v>354</v>
      </c>
      <c r="C13" s="65">
        <v>-160009</v>
      </c>
      <c r="D13" s="65">
        <v>-175437</v>
      </c>
      <c r="E13" s="65">
        <v>-100944</v>
      </c>
      <c r="F13" s="65">
        <v>-131549</v>
      </c>
      <c r="G13" s="65">
        <v>-107686</v>
      </c>
      <c r="H13" s="65">
        <v>-173077</v>
      </c>
      <c r="I13" s="65">
        <v>-142065</v>
      </c>
      <c r="J13" s="65">
        <v>-179734</v>
      </c>
      <c r="K13" s="65">
        <v>-159630</v>
      </c>
      <c r="L13" s="65">
        <v>-183978</v>
      </c>
      <c r="M13" s="65">
        <v>-216972</v>
      </c>
      <c r="N13" s="65">
        <v>-234187</v>
      </c>
    </row>
    <row r="14" spans="1:14" ht="15.5" customHeight="1" thickTop="1" thickBot="1" x14ac:dyDescent="0.4">
      <c r="A14" s="54" t="s">
        <v>78</v>
      </c>
      <c r="B14" s="54" t="s">
        <v>355</v>
      </c>
      <c r="C14" s="65">
        <v>-55239</v>
      </c>
      <c r="D14" s="65">
        <v>-67068</v>
      </c>
      <c r="E14" s="65">
        <v>-25068</v>
      </c>
      <c r="F14" s="65">
        <v>-31919</v>
      </c>
      <c r="G14" s="65">
        <v>-22845</v>
      </c>
      <c r="H14" s="65">
        <v>-31460</v>
      </c>
      <c r="I14" s="65">
        <v>-17921</v>
      </c>
      <c r="J14" s="65">
        <v>-22120</v>
      </c>
      <c r="K14" s="65">
        <v>-15934</v>
      </c>
      <c r="L14" s="65">
        <v>-20613</v>
      </c>
      <c r="M14" s="65">
        <v>-17703</v>
      </c>
      <c r="N14" s="65">
        <v>-22089</v>
      </c>
    </row>
    <row r="15" spans="1:14" ht="15.5" customHeight="1" thickTop="1" thickBot="1" x14ac:dyDescent="0.4">
      <c r="A15" s="54" t="s">
        <v>79</v>
      </c>
      <c r="B15" s="54" t="s">
        <v>356</v>
      </c>
      <c r="C15" s="65">
        <v>-61926</v>
      </c>
      <c r="D15" s="65">
        <v>-74863</v>
      </c>
      <c r="E15" s="65">
        <v>-28337</v>
      </c>
      <c r="F15" s="65">
        <v>-44634</v>
      </c>
      <c r="G15" s="65">
        <v>-28285</v>
      </c>
      <c r="H15" s="65">
        <v>-47071</v>
      </c>
      <c r="I15" s="65">
        <v>-20463</v>
      </c>
      <c r="J15" s="65">
        <v>-36527</v>
      </c>
      <c r="K15" s="65">
        <v>-23196</v>
      </c>
      <c r="L15" s="65">
        <v>-45034</v>
      </c>
      <c r="M15" s="65">
        <v>-17401</v>
      </c>
      <c r="N15" s="65">
        <v>-37447</v>
      </c>
    </row>
    <row r="16" spans="1:14" ht="15.5" customHeight="1" thickTop="1" thickBot="1" x14ac:dyDescent="0.4">
      <c r="A16" s="54" t="s">
        <v>80</v>
      </c>
      <c r="B16" s="54" t="s">
        <v>357</v>
      </c>
      <c r="C16" s="65">
        <v>-14897125</v>
      </c>
      <c r="D16" s="65">
        <v>-16975064</v>
      </c>
      <c r="E16" s="65">
        <v>-11690312</v>
      </c>
      <c r="F16" s="65">
        <v>-14216777</v>
      </c>
      <c r="G16" s="65">
        <v>-8986898</v>
      </c>
      <c r="H16" s="65">
        <v>-11615791</v>
      </c>
      <c r="I16" s="65">
        <v>-11158230</v>
      </c>
      <c r="J16" s="65">
        <v>-14289177</v>
      </c>
      <c r="K16" s="65">
        <v>-13458682</v>
      </c>
      <c r="L16" s="65">
        <v>-16673314</v>
      </c>
      <c r="M16" s="65">
        <v>-16580788</v>
      </c>
      <c r="N16" s="65">
        <v>-19254178</v>
      </c>
    </row>
    <row r="17" spans="1:14" ht="15.5" customHeight="1" thickTop="1" thickBot="1" x14ac:dyDescent="0.4">
      <c r="A17" s="54" t="s">
        <v>81</v>
      </c>
      <c r="B17" s="54" t="s">
        <v>358</v>
      </c>
      <c r="C17" s="65">
        <v>-711719</v>
      </c>
      <c r="D17" s="65">
        <v>-840390</v>
      </c>
      <c r="E17" s="65">
        <v>-170389</v>
      </c>
      <c r="F17" s="65">
        <v>-368283</v>
      </c>
      <c r="G17" s="65">
        <v>-70907</v>
      </c>
      <c r="H17" s="65">
        <v>-195449</v>
      </c>
      <c r="I17" s="65">
        <v>-123439</v>
      </c>
      <c r="J17" s="65">
        <v>-287024</v>
      </c>
      <c r="K17" s="65">
        <v>-211649</v>
      </c>
      <c r="L17" s="65">
        <v>-124075</v>
      </c>
      <c r="M17" s="65">
        <v>-438812</v>
      </c>
      <c r="N17" s="65">
        <v>-527677</v>
      </c>
    </row>
    <row r="18" spans="1:14" ht="15.5" customHeight="1" thickTop="1" thickBot="1" x14ac:dyDescent="0.4">
      <c r="A18" s="31" t="s">
        <v>82</v>
      </c>
      <c r="B18" s="31" t="s">
        <v>359</v>
      </c>
      <c r="C18" s="113">
        <f t="shared" ref="C18" si="0">SUM(C3:C17)</f>
        <v>-44412</v>
      </c>
      <c r="D18" s="113">
        <f t="shared" ref="D18:N18" si="1">SUM(D3:D17)</f>
        <v>207707</v>
      </c>
      <c r="E18" s="113">
        <f>SUM(E3:E17)</f>
        <v>525275</v>
      </c>
      <c r="F18" s="113">
        <f t="shared" si="1"/>
        <v>1009263</v>
      </c>
      <c r="G18" s="113">
        <f t="shared" ref="G18" si="2">SUM(G3:G17)</f>
        <v>64393</v>
      </c>
      <c r="H18" s="113">
        <f t="shared" si="1"/>
        <v>501155</v>
      </c>
      <c r="I18" s="113">
        <f t="shared" ref="I18" si="3">SUM(I3:I17)</f>
        <v>847667</v>
      </c>
      <c r="J18" s="113">
        <f t="shared" si="1"/>
        <v>1124758</v>
      </c>
      <c r="K18" s="113">
        <f>SUM(K3:K17)</f>
        <v>1531592</v>
      </c>
      <c r="L18" s="113">
        <f t="shared" si="1"/>
        <v>2576195</v>
      </c>
      <c r="M18" s="113">
        <f t="shared" ref="M18" si="4">SUM(M3:M17)</f>
        <v>2257600</v>
      </c>
      <c r="N18" s="113">
        <f t="shared" si="1"/>
        <v>2993438</v>
      </c>
    </row>
    <row r="19" spans="1:14" ht="15.5" customHeight="1" thickTop="1" thickBot="1" x14ac:dyDescent="0.4">
      <c r="A19" s="70" t="s">
        <v>83</v>
      </c>
      <c r="B19" s="71" t="s">
        <v>379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74"/>
      <c r="N19" s="74"/>
    </row>
    <row r="20" spans="1:14" ht="15.5" customHeight="1" thickTop="1" thickBot="1" x14ac:dyDescent="0.4">
      <c r="A20" s="54" t="s">
        <v>615</v>
      </c>
      <c r="B20" s="54" t="s">
        <v>622</v>
      </c>
      <c r="C20" s="65">
        <v>0</v>
      </c>
      <c r="D20" s="65">
        <v>0</v>
      </c>
      <c r="E20" s="65">
        <v>2</v>
      </c>
      <c r="F20" s="65">
        <v>2</v>
      </c>
      <c r="G20" s="65">
        <v>6</v>
      </c>
      <c r="H20" s="65">
        <v>6</v>
      </c>
      <c r="I20" s="65"/>
      <c r="J20" s="65"/>
      <c r="K20" s="65"/>
      <c r="L20" s="65"/>
      <c r="M20" s="65"/>
      <c r="N20" s="65"/>
    </row>
    <row r="21" spans="1:14" ht="15.5" customHeight="1" thickTop="1" thickBot="1" x14ac:dyDescent="0.4">
      <c r="A21" s="54" t="s">
        <v>84</v>
      </c>
      <c r="B21" s="54" t="s">
        <v>360</v>
      </c>
      <c r="C21" s="65">
        <v>0</v>
      </c>
      <c r="D21" s="65">
        <v>8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6090</v>
      </c>
      <c r="K21" s="65">
        <v>332</v>
      </c>
      <c r="L21" s="65">
        <v>332</v>
      </c>
      <c r="M21" s="65">
        <v>0</v>
      </c>
      <c r="N21" s="65">
        <v>0</v>
      </c>
    </row>
    <row r="22" spans="1:14" ht="15.5" customHeight="1" thickTop="1" thickBot="1" x14ac:dyDescent="0.4">
      <c r="A22" s="54" t="s">
        <v>85</v>
      </c>
      <c r="B22" s="54" t="s">
        <v>361</v>
      </c>
      <c r="C22" s="65">
        <v>131429</v>
      </c>
      <c r="D22" s="65">
        <v>5250</v>
      </c>
      <c r="E22" s="65">
        <v>126820</v>
      </c>
      <c r="F22" s="65">
        <v>6096</v>
      </c>
      <c r="G22" s="65">
        <v>148447</v>
      </c>
      <c r="H22" s="65">
        <v>4569</v>
      </c>
      <c r="I22" s="65">
        <v>93994</v>
      </c>
      <c r="J22" s="65">
        <v>10710</v>
      </c>
      <c r="K22" s="65">
        <v>359598</v>
      </c>
      <c r="L22" s="65">
        <v>2696</v>
      </c>
      <c r="M22" s="65">
        <v>442722</v>
      </c>
      <c r="N22" s="65">
        <v>6675</v>
      </c>
    </row>
    <row r="23" spans="1:14" ht="15.5" customHeight="1" thickTop="1" thickBot="1" x14ac:dyDescent="0.4">
      <c r="A23" s="54" t="s">
        <v>86</v>
      </c>
      <c r="B23" s="54" t="s">
        <v>362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9134</v>
      </c>
      <c r="K23" s="65">
        <v>0</v>
      </c>
      <c r="L23" s="65">
        <v>0</v>
      </c>
      <c r="M23" s="65">
        <v>0</v>
      </c>
      <c r="N23" s="65">
        <v>0</v>
      </c>
    </row>
    <row r="24" spans="1:14" ht="15.5" customHeight="1" thickTop="1" thickBot="1" x14ac:dyDescent="0.4">
      <c r="A24" s="54" t="s">
        <v>87</v>
      </c>
      <c r="B24" s="54" t="s">
        <v>363</v>
      </c>
      <c r="C24" s="65">
        <v>-3952</v>
      </c>
      <c r="D24" s="65">
        <v>-11711</v>
      </c>
      <c r="E24" s="65">
        <v>-10366</v>
      </c>
      <c r="F24" s="65">
        <v>-16463</v>
      </c>
      <c r="G24" s="65">
        <v>-587</v>
      </c>
      <c r="H24" s="65">
        <v>-586</v>
      </c>
      <c r="I24" s="65">
        <v>-4050</v>
      </c>
      <c r="J24" s="65">
        <v>-14603</v>
      </c>
      <c r="K24" s="65">
        <v>-3206</v>
      </c>
      <c r="L24" s="65">
        <v>-15729</v>
      </c>
      <c r="M24" s="65">
        <v>-6102</v>
      </c>
      <c r="N24" s="65">
        <v>-11562</v>
      </c>
    </row>
    <row r="25" spans="1:14" ht="15.5" customHeight="1" thickTop="1" thickBot="1" x14ac:dyDescent="0.4">
      <c r="A25" s="54" t="s">
        <v>88</v>
      </c>
      <c r="B25" s="54" t="s">
        <v>364</v>
      </c>
      <c r="C25" s="65">
        <v>-52261</v>
      </c>
      <c r="D25" s="65">
        <v>-74710</v>
      </c>
      <c r="E25" s="65">
        <v>-53457</v>
      </c>
      <c r="F25" s="65">
        <v>-89944</v>
      </c>
      <c r="G25" s="65">
        <v>-166984</v>
      </c>
      <c r="H25" s="65">
        <v>-181643</v>
      </c>
      <c r="I25" s="65">
        <v>-171118</v>
      </c>
      <c r="J25" s="65">
        <v>-247591</v>
      </c>
      <c r="K25" s="65">
        <v>-107206</v>
      </c>
      <c r="L25" s="65">
        <v>-178310</v>
      </c>
      <c r="M25" s="65">
        <v>-155078</v>
      </c>
      <c r="N25" s="65">
        <v>-217804</v>
      </c>
    </row>
    <row r="26" spans="1:14" ht="15.5" customHeight="1" thickTop="1" thickBot="1" x14ac:dyDescent="0.4">
      <c r="A26" s="54" t="s">
        <v>89</v>
      </c>
      <c r="B26" s="54" t="s">
        <v>365</v>
      </c>
      <c r="C26" s="65">
        <v>0</v>
      </c>
      <c r="D26" s="65">
        <v>0</v>
      </c>
      <c r="E26" s="65">
        <v>0</v>
      </c>
      <c r="F26" s="65">
        <v>-26876</v>
      </c>
      <c r="G26" s="65">
        <v>0</v>
      </c>
      <c r="H26" s="65">
        <v>-44102</v>
      </c>
      <c r="I26" s="65">
        <v>0</v>
      </c>
      <c r="J26" s="65">
        <v>-10083</v>
      </c>
      <c r="K26" s="65">
        <v>0</v>
      </c>
      <c r="L26" s="65">
        <v>0</v>
      </c>
      <c r="M26" s="65">
        <v>0</v>
      </c>
      <c r="N26" s="65">
        <v>0</v>
      </c>
    </row>
    <row r="27" spans="1:14" ht="15.5" customHeight="1" thickTop="1" thickBot="1" x14ac:dyDescent="0.4">
      <c r="A27" s="54" t="s">
        <v>90</v>
      </c>
      <c r="B27" s="54" t="s">
        <v>366</v>
      </c>
      <c r="C27" s="65">
        <v>0</v>
      </c>
      <c r="D27" s="65">
        <v>-1338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-1878</v>
      </c>
      <c r="K27" s="65">
        <v>0</v>
      </c>
      <c r="L27" s="65">
        <v>-10160</v>
      </c>
      <c r="M27" s="65">
        <v>0</v>
      </c>
      <c r="N27" s="65">
        <v>216</v>
      </c>
    </row>
    <row r="28" spans="1:14" ht="15.5" customHeight="1" thickTop="1" thickBot="1" x14ac:dyDescent="0.4">
      <c r="A28" s="31" t="s">
        <v>91</v>
      </c>
      <c r="B28" s="31" t="s">
        <v>367</v>
      </c>
      <c r="C28" s="113">
        <f t="shared" ref="C28:H28" si="5">SUM(C20:C27)</f>
        <v>75216</v>
      </c>
      <c r="D28" s="113">
        <f t="shared" si="5"/>
        <v>-82501</v>
      </c>
      <c r="E28" s="113">
        <f t="shared" si="5"/>
        <v>62999</v>
      </c>
      <c r="F28" s="113">
        <f t="shared" si="5"/>
        <v>-127185</v>
      </c>
      <c r="G28" s="113">
        <f t="shared" si="5"/>
        <v>-19118</v>
      </c>
      <c r="H28" s="113">
        <f t="shared" si="5"/>
        <v>-221756</v>
      </c>
      <c r="I28" s="113">
        <f t="shared" ref="I28" si="6">SUM(I20:I27)</f>
        <v>-81174</v>
      </c>
      <c r="J28" s="113">
        <f t="shared" ref="J28:N28" si="7">SUM(J20:J27)</f>
        <v>-248221</v>
      </c>
      <c r="K28" s="113">
        <f t="shared" ref="K28" si="8">SUM(K20:K27)</f>
        <v>249518</v>
      </c>
      <c r="L28" s="113">
        <f t="shared" si="7"/>
        <v>-201171</v>
      </c>
      <c r="M28" s="113">
        <f t="shared" ref="M28" si="9">SUM(M20:M27)</f>
        <v>281542</v>
      </c>
      <c r="N28" s="113">
        <f t="shared" si="7"/>
        <v>-222475</v>
      </c>
    </row>
    <row r="29" spans="1:14" ht="15.5" customHeight="1" thickTop="1" thickBot="1" x14ac:dyDescent="0.4">
      <c r="A29" s="70" t="s">
        <v>92</v>
      </c>
      <c r="B29" s="71" t="s">
        <v>368</v>
      </c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74"/>
      <c r="N29" s="74"/>
    </row>
    <row r="30" spans="1:14" ht="15.5" customHeight="1" thickTop="1" thickBot="1" x14ac:dyDescent="0.4">
      <c r="A30" s="54" t="s">
        <v>93</v>
      </c>
      <c r="B30" s="54" t="s">
        <v>369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350000</v>
      </c>
      <c r="L30" s="65">
        <v>0</v>
      </c>
      <c r="M30" s="65">
        <v>0</v>
      </c>
      <c r="N30" s="65">
        <v>0</v>
      </c>
    </row>
    <row r="31" spans="1:14" ht="15.5" customHeight="1" thickTop="1" thickBot="1" x14ac:dyDescent="0.4">
      <c r="A31" s="54" t="s">
        <v>94</v>
      </c>
      <c r="B31" s="54" t="s">
        <v>370</v>
      </c>
      <c r="C31" s="65">
        <v>-22835</v>
      </c>
      <c r="D31" s="65">
        <v>-42450</v>
      </c>
      <c r="E31" s="65">
        <v>-22001</v>
      </c>
      <c r="F31" s="65">
        <v>-42879</v>
      </c>
      <c r="G31" s="65">
        <v>-27443</v>
      </c>
      <c r="H31" s="65">
        <v>-49692</v>
      </c>
      <c r="I31" s="65">
        <v>-29767</v>
      </c>
      <c r="J31" s="65">
        <v>-56794</v>
      </c>
      <c r="K31" s="65">
        <v>-26495</v>
      </c>
      <c r="L31" s="65">
        <v>-54653</v>
      </c>
      <c r="M31" s="65">
        <v>-33878</v>
      </c>
      <c r="N31" s="65">
        <v>-48471</v>
      </c>
    </row>
    <row r="32" spans="1:14" ht="15.5" customHeight="1" thickTop="1" thickBot="1" x14ac:dyDescent="0.4">
      <c r="A32" s="54" t="s">
        <v>95</v>
      </c>
      <c r="B32" s="54" t="s">
        <v>371</v>
      </c>
      <c r="C32" s="65">
        <v>0</v>
      </c>
      <c r="D32" s="65">
        <v>-64434</v>
      </c>
      <c r="E32" s="65">
        <v>-548216</v>
      </c>
      <c r="F32" s="65">
        <v>-832628</v>
      </c>
      <c r="G32" s="65">
        <v>0</v>
      </c>
      <c r="H32" s="65">
        <v>-205475</v>
      </c>
      <c r="I32" s="65">
        <v>-673184</v>
      </c>
      <c r="J32" s="65">
        <v>-763950</v>
      </c>
      <c r="K32" s="65">
        <v>-2116322</v>
      </c>
      <c r="L32" s="65">
        <v>-2331273</v>
      </c>
      <c r="M32" s="65">
        <v>-2585977</v>
      </c>
      <c r="N32" s="65">
        <v>-2798160</v>
      </c>
    </row>
    <row r="33" spans="1:14" ht="15.5" customHeight="1" thickTop="1" thickBot="1" x14ac:dyDescent="0.4">
      <c r="A33" s="54" t="s">
        <v>575</v>
      </c>
      <c r="B33" s="54" t="s">
        <v>576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-14774</v>
      </c>
    </row>
    <row r="34" spans="1:14" ht="15.5" customHeight="1" thickTop="1" thickBot="1" x14ac:dyDescent="0.4">
      <c r="A34" s="31" t="s">
        <v>96</v>
      </c>
      <c r="B34" s="31" t="s">
        <v>372</v>
      </c>
      <c r="C34" s="113">
        <f t="shared" ref="C34" si="10">SUM(C30:C33)</f>
        <v>-22835</v>
      </c>
      <c r="D34" s="113">
        <f t="shared" ref="D34:N34" si="11">SUM(D30:D33)</f>
        <v>-106884</v>
      </c>
      <c r="E34" s="113">
        <f t="shared" ref="E34" si="12">SUM(E30:E33)</f>
        <v>-570217</v>
      </c>
      <c r="F34" s="113">
        <f t="shared" si="11"/>
        <v>-875507</v>
      </c>
      <c r="G34" s="113">
        <f t="shared" ref="G34" si="13">SUM(G30:G33)</f>
        <v>-27443</v>
      </c>
      <c r="H34" s="113">
        <f t="shared" si="11"/>
        <v>-255167</v>
      </c>
      <c r="I34" s="113">
        <f t="shared" ref="I34" si="14">SUM(I30:I33)</f>
        <v>-702951</v>
      </c>
      <c r="J34" s="113">
        <f t="shared" si="11"/>
        <v>-820744</v>
      </c>
      <c r="K34" s="113">
        <f t="shared" ref="K34" si="15">SUM(K30:K33)</f>
        <v>-1792817</v>
      </c>
      <c r="L34" s="113">
        <f t="shared" si="11"/>
        <v>-2385926</v>
      </c>
      <c r="M34" s="113">
        <f t="shared" ref="M34" si="16">SUM(M30:M33)</f>
        <v>-2619855</v>
      </c>
      <c r="N34" s="113">
        <f t="shared" si="11"/>
        <v>-2861405</v>
      </c>
    </row>
    <row r="35" spans="1:14" ht="15.5" customHeight="1" thickTop="1" thickBot="1" x14ac:dyDescent="0.4">
      <c r="A35" s="52" t="s">
        <v>97</v>
      </c>
      <c r="B35" s="52" t="s">
        <v>373</v>
      </c>
      <c r="C35" s="59">
        <f t="shared" ref="C35" si="17">C18+C28+C34</f>
        <v>7969</v>
      </c>
      <c r="D35" s="59">
        <f t="shared" ref="D35:N35" si="18">D18+D28+D34</f>
        <v>18322</v>
      </c>
      <c r="E35" s="59">
        <f t="shared" ref="E35" si="19">E18+E28+E34</f>
        <v>18057</v>
      </c>
      <c r="F35" s="59">
        <f t="shared" si="18"/>
        <v>6571</v>
      </c>
      <c r="G35" s="59">
        <f t="shared" ref="G35" si="20">G18+G28+G34</f>
        <v>17832</v>
      </c>
      <c r="H35" s="59">
        <f t="shared" si="18"/>
        <v>24232</v>
      </c>
      <c r="I35" s="59">
        <f t="shared" ref="I35" si="21">I18+I28+I34</f>
        <v>63542</v>
      </c>
      <c r="J35" s="59">
        <f t="shared" si="18"/>
        <v>55793</v>
      </c>
      <c r="K35" s="59">
        <f t="shared" ref="K35" si="22">K18+K28+K34</f>
        <v>-11707</v>
      </c>
      <c r="L35" s="59">
        <f t="shared" si="18"/>
        <v>-10902</v>
      </c>
      <c r="M35" s="59">
        <f t="shared" ref="M35" si="23">M18+M28+M34</f>
        <v>-80713</v>
      </c>
      <c r="N35" s="59">
        <f t="shared" si="18"/>
        <v>-90442</v>
      </c>
    </row>
    <row r="36" spans="1:14" ht="15.5" customHeight="1" thickTop="1" thickBot="1" x14ac:dyDescent="0.4">
      <c r="A36" s="54" t="s">
        <v>98</v>
      </c>
      <c r="B36" s="54" t="s">
        <v>577</v>
      </c>
      <c r="C36" s="65">
        <v>11</v>
      </c>
      <c r="D36" s="65">
        <v>23680</v>
      </c>
      <c r="E36" s="65">
        <v>7980</v>
      </c>
      <c r="F36" s="65">
        <v>42002</v>
      </c>
      <c r="G36" s="65">
        <v>26037</v>
      </c>
      <c r="H36" s="65">
        <v>48573</v>
      </c>
      <c r="I36" s="65">
        <v>43869</v>
      </c>
      <c r="J36" s="65">
        <v>72805</v>
      </c>
      <c r="K36" s="65">
        <v>107411</v>
      </c>
      <c r="L36" s="65">
        <v>128598</v>
      </c>
      <c r="M36" s="65">
        <v>95705</v>
      </c>
      <c r="N36" s="65">
        <v>117696</v>
      </c>
    </row>
    <row r="37" spans="1:14" ht="15.5" customHeight="1" thickTop="1" thickBot="1" x14ac:dyDescent="0.4">
      <c r="A37" s="54" t="s">
        <v>99</v>
      </c>
      <c r="B37" s="54" t="s">
        <v>375</v>
      </c>
      <c r="C37" s="65">
        <v>7980</v>
      </c>
      <c r="D37" s="65">
        <v>42002</v>
      </c>
      <c r="E37" s="65">
        <v>26037</v>
      </c>
      <c r="F37" s="65">
        <v>48573</v>
      </c>
      <c r="G37" s="65">
        <v>43869</v>
      </c>
      <c r="H37" s="65">
        <v>72805</v>
      </c>
      <c r="I37" s="65">
        <v>107411</v>
      </c>
      <c r="J37" s="65">
        <v>128598</v>
      </c>
      <c r="K37" s="65">
        <v>95704</v>
      </c>
      <c r="L37" s="65">
        <v>117696</v>
      </c>
      <c r="M37" s="65">
        <v>14992</v>
      </c>
      <c r="N37" s="65">
        <v>27254</v>
      </c>
    </row>
    <row r="38" spans="1:14" ht="15.5" customHeight="1" thickTop="1" thickBot="1" x14ac:dyDescent="0.4">
      <c r="A38" s="52"/>
      <c r="B38" s="52"/>
      <c r="C38" s="59">
        <f>C37-C36</f>
        <v>7969</v>
      </c>
      <c r="D38" s="59">
        <f t="shared" ref="D38:N38" si="24">D37-D36</f>
        <v>18322</v>
      </c>
      <c r="E38" s="59">
        <f t="shared" ref="E38" si="25">E37-E36</f>
        <v>18057</v>
      </c>
      <c r="F38" s="59">
        <f t="shared" si="24"/>
        <v>6571</v>
      </c>
      <c r="G38" s="59">
        <f t="shared" ref="G38" si="26">G37-G36</f>
        <v>17832</v>
      </c>
      <c r="H38" s="59">
        <f t="shared" si="24"/>
        <v>24232</v>
      </c>
      <c r="I38" s="59">
        <f t="shared" ref="I38" si="27">I37-I36</f>
        <v>63542</v>
      </c>
      <c r="J38" s="59">
        <f t="shared" si="24"/>
        <v>55793</v>
      </c>
      <c r="K38" s="59">
        <f t="shared" ref="K38" si="28">K37-K36</f>
        <v>-11707</v>
      </c>
      <c r="L38" s="59">
        <f t="shared" si="24"/>
        <v>-10902</v>
      </c>
      <c r="M38" s="59">
        <f t="shared" ref="M38" si="29">M37-M36</f>
        <v>-80713</v>
      </c>
      <c r="N38" s="59">
        <f t="shared" si="24"/>
        <v>-90442</v>
      </c>
    </row>
    <row r="39" spans="1:14" ht="15.5" customHeight="1" thickTop="1" thickBot="1" x14ac:dyDescent="0.4">
      <c r="A39" s="54" t="s">
        <v>100</v>
      </c>
      <c r="B39" s="54" t="s">
        <v>376</v>
      </c>
      <c r="C39" s="65">
        <v>4998691</v>
      </c>
      <c r="D39" s="65">
        <v>5453414</v>
      </c>
      <c r="E39" s="65">
        <v>5834936</v>
      </c>
      <c r="F39" s="65">
        <v>6635001</v>
      </c>
      <c r="G39" s="65">
        <v>4576313</v>
      </c>
      <c r="H39" s="65">
        <v>5315332</v>
      </c>
      <c r="I39" s="65">
        <v>4415265</v>
      </c>
      <c r="J39" s="65">
        <v>5251023</v>
      </c>
      <c r="K39" s="65">
        <v>5321977</v>
      </c>
      <c r="L39" s="65">
        <v>6347140</v>
      </c>
      <c r="M39" s="65">
        <v>4721726</v>
      </c>
      <c r="N39" s="65">
        <v>5943051</v>
      </c>
    </row>
    <row r="40" spans="1:14" ht="15.5" customHeight="1" thickTop="1" thickBot="1" x14ac:dyDescent="0.4">
      <c r="A40" s="54" t="s">
        <v>101</v>
      </c>
      <c r="B40" s="54" t="s">
        <v>377</v>
      </c>
      <c r="C40" s="65">
        <v>5834936</v>
      </c>
      <c r="D40" s="65">
        <v>6635001</v>
      </c>
      <c r="E40" s="65">
        <v>4576313</v>
      </c>
      <c r="F40" s="65">
        <v>5314256</v>
      </c>
      <c r="G40" s="65">
        <v>4415265</v>
      </c>
      <c r="H40" s="65">
        <v>5251023</v>
      </c>
      <c r="I40" s="65">
        <v>5321977</v>
      </c>
      <c r="J40" s="65">
        <v>6347140</v>
      </c>
      <c r="K40" s="65">
        <v>4721726</v>
      </c>
      <c r="L40" s="65">
        <v>5943051</v>
      </c>
      <c r="M40" s="65">
        <v>6699305</v>
      </c>
      <c r="N40" s="65">
        <v>6945193</v>
      </c>
    </row>
    <row r="41" spans="1:14" ht="15.5" customHeight="1" thickTop="1" thickBot="1" x14ac:dyDescent="0.4">
      <c r="A41" s="31" t="s">
        <v>102</v>
      </c>
      <c r="B41" s="31" t="s">
        <v>378</v>
      </c>
      <c r="C41" s="113">
        <f>C40-C39</f>
        <v>836245</v>
      </c>
      <c r="D41" s="113">
        <f t="shared" ref="D41:N41" si="30">D40-D39</f>
        <v>1181587</v>
      </c>
      <c r="E41" s="113">
        <f t="shared" ref="E41" si="31">E40-E39</f>
        <v>-1258623</v>
      </c>
      <c r="F41" s="113">
        <f t="shared" si="30"/>
        <v>-1320745</v>
      </c>
      <c r="G41" s="113">
        <f t="shared" ref="G41" si="32">G40-G39</f>
        <v>-161048</v>
      </c>
      <c r="H41" s="113">
        <f t="shared" si="30"/>
        <v>-64309</v>
      </c>
      <c r="I41" s="113">
        <f t="shared" ref="I41" si="33">I40-I39</f>
        <v>906712</v>
      </c>
      <c r="J41" s="113">
        <f t="shared" si="30"/>
        <v>1096117</v>
      </c>
      <c r="K41" s="113">
        <f t="shared" ref="K41" si="34">K40-K39</f>
        <v>-600251</v>
      </c>
      <c r="L41" s="113">
        <f t="shared" si="30"/>
        <v>-404089</v>
      </c>
      <c r="M41" s="113">
        <f>M40-M39</f>
        <v>1977579</v>
      </c>
      <c r="N41" s="113">
        <f t="shared" si="30"/>
        <v>1002142</v>
      </c>
    </row>
    <row r="42" spans="1:14" ht="15.5" customHeight="1" thickTop="1" x14ac:dyDescent="0.35">
      <c r="A42" s="28" t="s">
        <v>269</v>
      </c>
      <c r="B42" s="28" t="s">
        <v>316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</row>
    <row r="43" spans="1:14" ht="15.5" customHeight="1" x14ac:dyDescent="0.35"/>
  </sheetData>
  <hyperlinks>
    <hyperlink ref="A42" r:id="rId1" xr:uid="{F4F40789-8D36-4A99-B741-B8B025774CDC}"/>
    <hyperlink ref="B42" r:id="rId2" display="Fonte: Bradesco Seguros" xr:uid="{4FDC81A4-C96E-44DE-ABB5-9E8295E3DC5D}"/>
  </hyperlinks>
  <pageMargins left="0.511811024" right="0.511811024" top="0.78740157499999996" bottom="0.78740157499999996" header="0.31496062000000002" footer="0.3149606200000000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F45E-0760-45E0-A11C-44BB19371A1B}">
  <dimension ref="A1:H29"/>
  <sheetViews>
    <sheetView showGridLines="0" zoomScale="70" zoomScaleNormal="70" workbookViewId="0">
      <selection activeCell="B23" sqref="B23"/>
    </sheetView>
  </sheetViews>
  <sheetFormatPr defaultRowHeight="14.5" outlineLevelCol="1" x14ac:dyDescent="0.35"/>
  <cols>
    <col min="1" max="1" width="57" style="29" bestFit="1" customWidth="1"/>
    <col min="2" max="2" width="59.26953125" style="29" bestFit="1" customWidth="1" outlineLevel="1"/>
    <col min="3" max="8" width="15" style="22" customWidth="1"/>
  </cols>
  <sheetData>
    <row r="1" spans="1:8" ht="15.5" customHeight="1" thickTop="1" x14ac:dyDescent="0.35">
      <c r="A1" s="39" t="s">
        <v>240</v>
      </c>
      <c r="B1" s="39" t="s">
        <v>343</v>
      </c>
      <c r="C1" s="35" t="s">
        <v>608</v>
      </c>
      <c r="D1" s="35" t="s">
        <v>597</v>
      </c>
      <c r="E1" s="35" t="s">
        <v>583</v>
      </c>
      <c r="F1" s="35" t="s">
        <v>580</v>
      </c>
      <c r="G1" s="35" t="s">
        <v>6</v>
      </c>
      <c r="H1" s="35" t="s">
        <v>29</v>
      </c>
    </row>
    <row r="2" spans="1:8" ht="15.5" customHeight="1" thickBot="1" x14ac:dyDescent="0.4">
      <c r="A2" s="54" t="s">
        <v>67</v>
      </c>
      <c r="B2" s="54" t="s">
        <v>344</v>
      </c>
      <c r="C2" s="61">
        <v>90116</v>
      </c>
      <c r="D2" s="61">
        <v>974472</v>
      </c>
      <c r="E2" s="61">
        <v>1649380</v>
      </c>
      <c r="F2" s="61">
        <v>2864685</v>
      </c>
      <c r="G2" s="61">
        <v>4169514</v>
      </c>
      <c r="H2" s="61">
        <v>4850990</v>
      </c>
    </row>
    <row r="3" spans="1:8" ht="15.5" customHeight="1" thickTop="1" thickBot="1" x14ac:dyDescent="0.4">
      <c r="A3" s="54" t="s">
        <v>68</v>
      </c>
      <c r="B3" s="54" t="s">
        <v>345</v>
      </c>
      <c r="C3" s="61">
        <v>70302</v>
      </c>
      <c r="D3" s="61">
        <v>614873</v>
      </c>
      <c r="E3" s="61">
        <v>674289</v>
      </c>
      <c r="F3" s="61">
        <v>1184350</v>
      </c>
      <c r="G3" s="61">
        <v>2101026</v>
      </c>
      <c r="H3" s="61">
        <v>2845630</v>
      </c>
    </row>
    <row r="4" spans="1:8" ht="15.5" customHeight="1" thickTop="1" thickBot="1" x14ac:dyDescent="0.4">
      <c r="A4" s="54" t="s">
        <v>70</v>
      </c>
      <c r="B4" s="54" t="s">
        <v>347</v>
      </c>
      <c r="C4" s="61">
        <v>10146</v>
      </c>
      <c r="D4" s="61">
        <v>0</v>
      </c>
      <c r="E4" s="61">
        <v>39</v>
      </c>
      <c r="F4" s="61">
        <v>83</v>
      </c>
      <c r="G4" s="61">
        <v>39512</v>
      </c>
      <c r="H4" s="61">
        <v>69706</v>
      </c>
    </row>
    <row r="5" spans="1:8" ht="15.5" customHeight="1" thickTop="1" thickBot="1" x14ac:dyDescent="0.4">
      <c r="A5" s="54" t="s">
        <v>71</v>
      </c>
      <c r="B5" s="54" t="s">
        <v>348</v>
      </c>
      <c r="C5" s="61">
        <v>-90623</v>
      </c>
      <c r="D5" s="61">
        <v>-935687</v>
      </c>
      <c r="E5" s="61">
        <v>-1689901</v>
      </c>
      <c r="F5" s="61">
        <v>-2889608</v>
      </c>
      <c r="G5" s="61">
        <v>-4053158</v>
      </c>
      <c r="H5" s="61">
        <v>-4724098</v>
      </c>
    </row>
    <row r="6" spans="1:8" ht="15.5" customHeight="1" thickTop="1" thickBot="1" x14ac:dyDescent="0.4">
      <c r="A6" s="54" t="s">
        <v>72</v>
      </c>
      <c r="B6" s="54" t="s">
        <v>349</v>
      </c>
      <c r="C6" s="61">
        <v>-426</v>
      </c>
      <c r="D6" s="61">
        <v>-1856</v>
      </c>
      <c r="E6" s="61">
        <v>-1700</v>
      </c>
      <c r="F6" s="61">
        <v>-6835</v>
      </c>
      <c r="G6" s="61">
        <v>-14025</v>
      </c>
      <c r="H6" s="61">
        <v>-14740</v>
      </c>
    </row>
    <row r="7" spans="1:8" ht="15.5" customHeight="1" thickTop="1" thickBot="1" x14ac:dyDescent="0.4">
      <c r="A7" s="54" t="s">
        <v>73</v>
      </c>
      <c r="B7" s="54" t="s">
        <v>350</v>
      </c>
      <c r="C7" s="61">
        <v>-2227</v>
      </c>
      <c r="D7" s="61">
        <v>-3777</v>
      </c>
      <c r="E7" s="61">
        <v>-4271</v>
      </c>
      <c r="F7" s="61">
        <v>-4553</v>
      </c>
      <c r="G7" s="61">
        <v>-4815</v>
      </c>
      <c r="H7" s="61">
        <v>-5142</v>
      </c>
    </row>
    <row r="8" spans="1:8" ht="15.5" customHeight="1" thickTop="1" thickBot="1" x14ac:dyDescent="0.4">
      <c r="A8" s="54" t="s">
        <v>75</v>
      </c>
      <c r="B8" s="54" t="s">
        <v>352</v>
      </c>
      <c r="C8" s="61">
        <v>-3363</v>
      </c>
      <c r="D8" s="61">
        <v>-409</v>
      </c>
      <c r="E8" s="61">
        <v>-969</v>
      </c>
      <c r="F8" s="61">
        <v>-2587</v>
      </c>
      <c r="G8" s="61">
        <v>-3075</v>
      </c>
      <c r="H8" s="61">
        <v>-8846</v>
      </c>
    </row>
    <row r="9" spans="1:8" ht="15.5" customHeight="1" thickTop="1" thickBot="1" x14ac:dyDescent="0.4">
      <c r="A9" s="54" t="s">
        <v>76</v>
      </c>
      <c r="B9" s="54" t="s">
        <v>353</v>
      </c>
      <c r="C9" s="61">
        <v>-1905</v>
      </c>
      <c r="D9" s="61">
        <v>-11069</v>
      </c>
      <c r="E9" s="61">
        <v>-12014</v>
      </c>
      <c r="F9" s="61">
        <v>-30428</v>
      </c>
      <c r="G9" s="61">
        <v>-39853</v>
      </c>
      <c r="H9" s="61">
        <v>-33473</v>
      </c>
    </row>
    <row r="10" spans="1:8" ht="15.5" customHeight="1" thickTop="1" thickBot="1" x14ac:dyDescent="0.4">
      <c r="A10" s="54" t="s">
        <v>77</v>
      </c>
      <c r="B10" s="54" t="s">
        <v>354</v>
      </c>
      <c r="C10" s="61">
        <v>0</v>
      </c>
      <c r="D10" s="61">
        <v>-134</v>
      </c>
      <c r="E10" s="61">
        <v>-368</v>
      </c>
      <c r="F10" s="61">
        <v>-910</v>
      </c>
      <c r="G10" s="61">
        <v>-1770</v>
      </c>
      <c r="H10" s="61">
        <v>-2604</v>
      </c>
    </row>
    <row r="11" spans="1:8" ht="15.5" customHeight="1" thickTop="1" thickBot="1" x14ac:dyDescent="0.4">
      <c r="A11" s="54" t="s">
        <v>593</v>
      </c>
      <c r="B11" s="54" t="s">
        <v>594</v>
      </c>
      <c r="C11" s="61">
        <v>0</v>
      </c>
      <c r="D11" s="61">
        <v>0</v>
      </c>
      <c r="E11" s="61">
        <v>0</v>
      </c>
      <c r="F11" s="61">
        <v>-2</v>
      </c>
      <c r="G11" s="61"/>
      <c r="H11" s="61"/>
    </row>
    <row r="12" spans="1:8" ht="15.5" customHeight="1" thickTop="1" thickBot="1" x14ac:dyDescent="0.4">
      <c r="A12" s="54" t="s">
        <v>79</v>
      </c>
      <c r="B12" s="54" t="s">
        <v>356</v>
      </c>
      <c r="C12" s="61">
        <v>-313</v>
      </c>
      <c r="D12" s="61">
        <v>-248</v>
      </c>
      <c r="E12" s="61">
        <v>-344</v>
      </c>
      <c r="F12" s="61">
        <v>-384</v>
      </c>
      <c r="G12" s="61">
        <v>-377</v>
      </c>
      <c r="H12" s="61">
        <v>-448</v>
      </c>
    </row>
    <row r="13" spans="1:8" ht="15.5" customHeight="1" thickTop="1" thickBot="1" x14ac:dyDescent="0.4">
      <c r="A13" s="54" t="s">
        <v>80</v>
      </c>
      <c r="B13" s="54" t="s">
        <v>578</v>
      </c>
      <c r="C13" s="61">
        <v>-221126</v>
      </c>
      <c r="D13" s="61">
        <v>-756242</v>
      </c>
      <c r="E13" s="61">
        <v>-779379</v>
      </c>
      <c r="F13" s="61">
        <v>-1169434</v>
      </c>
      <c r="G13" s="61">
        <v>-1830735</v>
      </c>
      <c r="H13" s="61">
        <v>-2848304</v>
      </c>
    </row>
    <row r="14" spans="1:8" ht="15.5" customHeight="1" thickTop="1" thickBot="1" x14ac:dyDescent="0.4">
      <c r="A14" s="54" t="s">
        <v>81</v>
      </c>
      <c r="B14" s="54" t="s">
        <v>358</v>
      </c>
      <c r="C14" s="61">
        <v>-574</v>
      </c>
      <c r="D14" s="61">
        <v>-99</v>
      </c>
      <c r="E14" s="61">
        <v>-5020</v>
      </c>
      <c r="F14" s="61">
        <v>-8989</v>
      </c>
      <c r="G14" s="61">
        <v>-20003</v>
      </c>
      <c r="H14" s="61">
        <v>-73874</v>
      </c>
    </row>
    <row r="15" spans="1:8" ht="15.5" customHeight="1" thickTop="1" thickBot="1" x14ac:dyDescent="0.4">
      <c r="A15" s="31" t="s">
        <v>82</v>
      </c>
      <c r="B15" s="31" t="s">
        <v>359</v>
      </c>
      <c r="C15" s="62">
        <f t="shared" ref="C15:H15" si="0">SUM(C2:C14)</f>
        <v>-149993</v>
      </c>
      <c r="D15" s="62">
        <f t="shared" si="0"/>
        <v>-120176</v>
      </c>
      <c r="E15" s="62">
        <f t="shared" si="0"/>
        <v>-170258</v>
      </c>
      <c r="F15" s="62">
        <f t="shared" si="0"/>
        <v>-64612</v>
      </c>
      <c r="G15" s="62">
        <f t="shared" si="0"/>
        <v>342241</v>
      </c>
      <c r="H15" s="62">
        <f t="shared" si="0"/>
        <v>54797</v>
      </c>
    </row>
    <row r="16" spans="1:8" ht="15.5" customHeight="1" thickTop="1" thickBot="1" x14ac:dyDescent="0.4">
      <c r="A16" s="70" t="s">
        <v>83</v>
      </c>
      <c r="B16" s="71" t="s">
        <v>379</v>
      </c>
      <c r="C16" s="118"/>
      <c r="D16" s="118"/>
      <c r="E16" s="118"/>
      <c r="F16" s="118"/>
      <c r="G16" s="118"/>
      <c r="H16" s="119"/>
    </row>
    <row r="17" spans="1:8" ht="15.5" customHeight="1" thickTop="1" thickBot="1" x14ac:dyDescent="0.4">
      <c r="A17" s="54" t="s">
        <v>103</v>
      </c>
      <c r="B17" s="54" t="s">
        <v>381</v>
      </c>
      <c r="C17" s="61">
        <v>150000</v>
      </c>
      <c r="D17" s="61">
        <v>150000</v>
      </c>
      <c r="E17" s="61">
        <v>150000</v>
      </c>
      <c r="F17" s="61">
        <v>106755</v>
      </c>
      <c r="G17" s="61">
        <v>110000</v>
      </c>
      <c r="H17" s="61">
        <v>0</v>
      </c>
    </row>
    <row r="18" spans="1:8" ht="15.5" customHeight="1" thickTop="1" thickBot="1" x14ac:dyDescent="0.4">
      <c r="A18" s="54" t="s">
        <v>104</v>
      </c>
      <c r="B18" s="54" t="s">
        <v>382</v>
      </c>
      <c r="C18" s="61">
        <v>0</v>
      </c>
      <c r="D18" s="61">
        <v>-439</v>
      </c>
      <c r="E18" s="61">
        <v>-516</v>
      </c>
      <c r="F18" s="61">
        <v>-490</v>
      </c>
      <c r="G18" s="61">
        <v>-443</v>
      </c>
      <c r="H18" s="61">
        <v>-495</v>
      </c>
    </row>
    <row r="19" spans="1:8" ht="15.5" customHeight="1" thickTop="1" thickBot="1" x14ac:dyDescent="0.4">
      <c r="A19" s="54" t="s">
        <v>105</v>
      </c>
      <c r="B19" s="54" t="s">
        <v>383</v>
      </c>
      <c r="C19" s="61">
        <v>0</v>
      </c>
      <c r="D19" s="61">
        <v>-32</v>
      </c>
      <c r="E19" s="61">
        <v>-216</v>
      </c>
      <c r="F19" s="61">
        <v>-34617</v>
      </c>
      <c r="G19" s="61">
        <v>-434735</v>
      </c>
      <c r="H19" s="61">
        <v>-72856</v>
      </c>
    </row>
    <row r="20" spans="1:8" ht="15.5" customHeight="1" thickTop="1" thickBot="1" x14ac:dyDescent="0.4">
      <c r="A20" s="31" t="s">
        <v>91</v>
      </c>
      <c r="B20" s="31" t="s">
        <v>380</v>
      </c>
      <c r="C20" s="63">
        <f t="shared" ref="C20:H20" si="1">SUM(C17:C19)</f>
        <v>150000</v>
      </c>
      <c r="D20" s="63">
        <f t="shared" si="1"/>
        <v>149529</v>
      </c>
      <c r="E20" s="63">
        <f t="shared" si="1"/>
        <v>149268</v>
      </c>
      <c r="F20" s="63">
        <f t="shared" si="1"/>
        <v>71648</v>
      </c>
      <c r="G20" s="63">
        <f t="shared" si="1"/>
        <v>-325178</v>
      </c>
      <c r="H20" s="63">
        <f t="shared" si="1"/>
        <v>-73351</v>
      </c>
    </row>
    <row r="21" spans="1:8" ht="15.5" customHeight="1" thickTop="1" thickBot="1" x14ac:dyDescent="0.4">
      <c r="A21" s="52" t="s">
        <v>97</v>
      </c>
      <c r="B21" s="52" t="s">
        <v>373</v>
      </c>
      <c r="C21" s="60">
        <f t="shared" ref="C21:H21" si="2">C15+C20</f>
        <v>7</v>
      </c>
      <c r="D21" s="60">
        <f t="shared" si="2"/>
        <v>29353</v>
      </c>
      <c r="E21" s="60">
        <f t="shared" si="2"/>
        <v>-20990</v>
      </c>
      <c r="F21" s="60">
        <f t="shared" si="2"/>
        <v>7036</v>
      </c>
      <c r="G21" s="60">
        <f t="shared" si="2"/>
        <v>17063</v>
      </c>
      <c r="H21" s="60">
        <f t="shared" si="2"/>
        <v>-18554</v>
      </c>
    </row>
    <row r="22" spans="1:8" ht="15.5" customHeight="1" thickTop="1" thickBot="1" x14ac:dyDescent="0.4">
      <c r="A22" s="25" t="s">
        <v>98</v>
      </c>
      <c r="B22" s="54" t="s">
        <v>374</v>
      </c>
      <c r="C22" s="121">
        <v>1</v>
      </c>
      <c r="D22" s="121">
        <v>8</v>
      </c>
      <c r="E22" s="121">
        <v>29361</v>
      </c>
      <c r="F22" s="121">
        <v>8371</v>
      </c>
      <c r="G22" s="121">
        <v>15407</v>
      </c>
      <c r="H22" s="121">
        <v>32470</v>
      </c>
    </row>
    <row r="23" spans="1:8" ht="15.5" customHeight="1" thickTop="1" thickBot="1" x14ac:dyDescent="0.4">
      <c r="A23" s="25" t="s">
        <v>99</v>
      </c>
      <c r="B23" s="54" t="s">
        <v>375</v>
      </c>
      <c r="C23" s="121">
        <v>8</v>
      </c>
      <c r="D23" s="121">
        <v>29361</v>
      </c>
      <c r="E23" s="121">
        <v>8371</v>
      </c>
      <c r="F23" s="121">
        <v>15407</v>
      </c>
      <c r="G23" s="121">
        <v>32470</v>
      </c>
      <c r="H23" s="121">
        <v>13916</v>
      </c>
    </row>
    <row r="24" spans="1:8" ht="15.5" customHeight="1" thickTop="1" thickBot="1" x14ac:dyDescent="0.4">
      <c r="A24" s="52"/>
      <c r="B24" s="52"/>
      <c r="C24" s="60">
        <f t="shared" ref="C24:H24" si="3">C23-C22</f>
        <v>7</v>
      </c>
      <c r="D24" s="60">
        <f t="shared" si="3"/>
        <v>29353</v>
      </c>
      <c r="E24" s="60">
        <f t="shared" si="3"/>
        <v>-20990</v>
      </c>
      <c r="F24" s="60">
        <f t="shared" si="3"/>
        <v>7036</v>
      </c>
      <c r="G24" s="60">
        <f t="shared" si="3"/>
        <v>17063</v>
      </c>
      <c r="H24" s="60">
        <f t="shared" si="3"/>
        <v>-18554</v>
      </c>
    </row>
    <row r="25" spans="1:8" ht="15.5" customHeight="1" thickTop="1" thickBot="1" x14ac:dyDescent="0.4">
      <c r="A25" s="54" t="s">
        <v>100</v>
      </c>
      <c r="B25" s="54" t="s">
        <v>376</v>
      </c>
      <c r="C25" s="61">
        <v>10275</v>
      </c>
      <c r="D25" s="61">
        <v>57701</v>
      </c>
      <c r="E25" s="61">
        <v>179548</v>
      </c>
      <c r="F25" s="61">
        <v>261189</v>
      </c>
      <c r="G25" s="61">
        <v>238435</v>
      </c>
      <c r="H25" s="61">
        <v>296380</v>
      </c>
    </row>
    <row r="26" spans="1:8" ht="15.5" customHeight="1" thickTop="1" thickBot="1" x14ac:dyDescent="0.4">
      <c r="A26" s="54" t="s">
        <v>101</v>
      </c>
      <c r="B26" s="54" t="s">
        <v>377</v>
      </c>
      <c r="C26" s="61">
        <v>57701</v>
      </c>
      <c r="D26" s="61">
        <v>179548</v>
      </c>
      <c r="E26" s="61">
        <v>261189</v>
      </c>
      <c r="F26" s="61">
        <v>238435</v>
      </c>
      <c r="G26" s="61">
        <v>296380</v>
      </c>
      <c r="H26" s="61">
        <v>311175</v>
      </c>
    </row>
    <row r="27" spans="1:8" ht="15.5" customHeight="1" thickTop="1" thickBot="1" x14ac:dyDescent="0.4">
      <c r="A27" s="31" t="s">
        <v>106</v>
      </c>
      <c r="B27" s="31" t="s">
        <v>378</v>
      </c>
      <c r="C27" s="63">
        <f t="shared" ref="C27:H27" si="4">C26-C25</f>
        <v>47426</v>
      </c>
      <c r="D27" s="63">
        <f t="shared" si="4"/>
        <v>121847</v>
      </c>
      <c r="E27" s="63">
        <f t="shared" si="4"/>
        <v>81641</v>
      </c>
      <c r="F27" s="63">
        <f t="shared" si="4"/>
        <v>-22754</v>
      </c>
      <c r="G27" s="63">
        <f t="shared" si="4"/>
        <v>57945</v>
      </c>
      <c r="H27" s="63">
        <f t="shared" si="4"/>
        <v>14795</v>
      </c>
    </row>
    <row r="28" spans="1:8" ht="15.5" customHeight="1" thickTop="1" x14ac:dyDescent="0.35">
      <c r="A28" s="28" t="s">
        <v>269</v>
      </c>
      <c r="B28" s="28" t="s">
        <v>316</v>
      </c>
    </row>
    <row r="29" spans="1:8" ht="15.5" customHeight="1" x14ac:dyDescent="0.35"/>
  </sheetData>
  <hyperlinks>
    <hyperlink ref="A28" r:id="rId1" xr:uid="{B5CE92F5-8CA2-4359-8C01-DD2DF0DF6BF0}"/>
    <hyperlink ref="B28" r:id="rId2" xr:uid="{9B71E21B-CE7C-4F0B-85C8-9E62A9EF553A}"/>
  </hyperlinks>
  <pageMargins left="0.511811024" right="0.511811024" top="0.78740157499999996" bottom="0.78740157499999996" header="0.31496062000000002" footer="0.3149606200000000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D6B0-DFAB-4598-BA3D-63ADFF7380C2}">
  <dimension ref="A1:H32"/>
  <sheetViews>
    <sheetView showGridLines="0" zoomScale="70" zoomScaleNormal="70" workbookViewId="0"/>
  </sheetViews>
  <sheetFormatPr defaultRowHeight="14.5" outlineLevelCol="1" x14ac:dyDescent="0.35"/>
  <cols>
    <col min="1" max="1" width="62.08984375" style="29" bestFit="1" customWidth="1"/>
    <col min="2" max="2" width="57.26953125" style="29" bestFit="1" customWidth="1" outlineLevel="1"/>
    <col min="3" max="8" width="15" style="22" customWidth="1"/>
  </cols>
  <sheetData>
    <row r="1" spans="1:8" ht="15.5" customHeight="1" thickTop="1" x14ac:dyDescent="0.35">
      <c r="A1" s="39" t="s">
        <v>240</v>
      </c>
      <c r="B1" s="39" t="s">
        <v>343</v>
      </c>
      <c r="C1" s="35" t="s">
        <v>608</v>
      </c>
      <c r="D1" s="35" t="s">
        <v>597</v>
      </c>
      <c r="E1" s="35" t="s">
        <v>583</v>
      </c>
      <c r="F1" s="35" t="s">
        <v>580</v>
      </c>
      <c r="G1" s="35" t="s">
        <v>6</v>
      </c>
      <c r="H1" s="35" t="s">
        <v>29</v>
      </c>
    </row>
    <row r="2" spans="1:8" ht="15.5" customHeight="1" thickBot="1" x14ac:dyDescent="0.4">
      <c r="A2" s="54" t="s">
        <v>67</v>
      </c>
      <c r="B2" s="54" t="s">
        <v>344</v>
      </c>
      <c r="C2" s="65">
        <v>1072227</v>
      </c>
      <c r="D2" s="65">
        <v>1269172</v>
      </c>
      <c r="E2" s="65">
        <v>1354578</v>
      </c>
      <c r="F2" s="65">
        <v>1426213</v>
      </c>
      <c r="G2" s="65">
        <v>1313596</v>
      </c>
      <c r="H2" s="65">
        <v>1348323</v>
      </c>
    </row>
    <row r="3" spans="1:8" ht="15.5" customHeight="1" thickTop="1" thickBot="1" x14ac:dyDescent="0.4">
      <c r="A3" s="54" t="s">
        <v>68</v>
      </c>
      <c r="B3" s="54" t="s">
        <v>345</v>
      </c>
      <c r="C3" s="65">
        <v>980488</v>
      </c>
      <c r="D3" s="65">
        <v>1013334</v>
      </c>
      <c r="E3" s="65">
        <v>1251855</v>
      </c>
      <c r="F3" s="65">
        <v>1442674</v>
      </c>
      <c r="G3" s="65">
        <v>1586943</v>
      </c>
      <c r="H3" s="65">
        <v>1201856</v>
      </c>
    </row>
    <row r="4" spans="1:8" ht="15.5" customHeight="1" thickTop="1" thickBot="1" x14ac:dyDescent="0.4">
      <c r="A4" s="54" t="s">
        <v>70</v>
      </c>
      <c r="B4" s="54" t="s">
        <v>347</v>
      </c>
      <c r="C4" s="65">
        <v>75901</v>
      </c>
      <c r="D4" s="65">
        <v>18790</v>
      </c>
      <c r="E4" s="65">
        <v>8</v>
      </c>
      <c r="F4" s="65">
        <v>35</v>
      </c>
      <c r="G4" s="65">
        <v>20571</v>
      </c>
      <c r="H4" s="65">
        <v>142478</v>
      </c>
    </row>
    <row r="5" spans="1:8" ht="15.5" customHeight="1" thickTop="1" thickBot="1" x14ac:dyDescent="0.4">
      <c r="A5" s="54" t="s">
        <v>71</v>
      </c>
      <c r="B5" s="54" t="s">
        <v>348</v>
      </c>
      <c r="C5" s="65">
        <v>-1081678</v>
      </c>
      <c r="D5" s="65">
        <v>-1214500</v>
      </c>
      <c r="E5" s="65">
        <v>-1284750</v>
      </c>
      <c r="F5" s="65">
        <v>-1371522</v>
      </c>
      <c r="G5" s="65">
        <v>-1207411</v>
      </c>
      <c r="H5" s="65">
        <v>-1246426</v>
      </c>
    </row>
    <row r="6" spans="1:8" ht="15.5" customHeight="1" thickTop="1" thickBot="1" x14ac:dyDescent="0.4">
      <c r="A6" s="54" t="s">
        <v>73</v>
      </c>
      <c r="B6" s="54" t="s">
        <v>350</v>
      </c>
      <c r="C6" s="65">
        <v>-6687</v>
      </c>
      <c r="D6" s="65">
        <v>-7510</v>
      </c>
      <c r="E6" s="65">
        <v>-9125</v>
      </c>
      <c r="F6" s="65">
        <v>-9820</v>
      </c>
      <c r="G6" s="65">
        <v>-11508</v>
      </c>
      <c r="H6" s="65">
        <v>-12597</v>
      </c>
    </row>
    <row r="7" spans="1:8" ht="15.5" customHeight="1" thickTop="1" thickBot="1" x14ac:dyDescent="0.4">
      <c r="A7" s="54" t="s">
        <v>75</v>
      </c>
      <c r="B7" s="54" t="s">
        <v>352</v>
      </c>
      <c r="C7" s="65">
        <v>-10425</v>
      </c>
      <c r="D7" s="65">
        <v>-11080</v>
      </c>
      <c r="E7" s="65">
        <v>-11087</v>
      </c>
      <c r="F7" s="65">
        <v>-10214</v>
      </c>
      <c r="G7" s="65">
        <v>-9270</v>
      </c>
      <c r="H7" s="65">
        <v>-14673</v>
      </c>
    </row>
    <row r="8" spans="1:8" ht="15.5" customHeight="1" thickTop="1" thickBot="1" x14ac:dyDescent="0.4">
      <c r="A8" s="54" t="s">
        <v>76</v>
      </c>
      <c r="B8" s="54" t="s">
        <v>353</v>
      </c>
      <c r="C8" s="65">
        <v>-14690</v>
      </c>
      <c r="D8" s="65">
        <v>-10690</v>
      </c>
      <c r="E8" s="65">
        <v>-16295</v>
      </c>
      <c r="F8" s="65">
        <v>-26365</v>
      </c>
      <c r="G8" s="65">
        <v>-25905</v>
      </c>
      <c r="H8" s="65">
        <v>-24705</v>
      </c>
    </row>
    <row r="9" spans="1:8" ht="15.5" customHeight="1" thickTop="1" thickBot="1" x14ac:dyDescent="0.4">
      <c r="A9" s="54" t="s">
        <v>77</v>
      </c>
      <c r="B9" s="54" t="s">
        <v>354</v>
      </c>
      <c r="C9" s="65">
        <v>-3744</v>
      </c>
      <c r="D9" s="65">
        <v>-1621</v>
      </c>
      <c r="E9" s="65">
        <v>-2065</v>
      </c>
      <c r="F9" s="65">
        <v>-1030</v>
      </c>
      <c r="G9" s="65">
        <v>-3622</v>
      </c>
      <c r="H9" s="65">
        <v>-1026</v>
      </c>
    </row>
    <row r="10" spans="1:8" ht="15.5" customHeight="1" thickTop="1" thickBot="1" x14ac:dyDescent="0.4">
      <c r="A10" s="54" t="s">
        <v>78</v>
      </c>
      <c r="B10" s="54" t="s">
        <v>355</v>
      </c>
      <c r="C10" s="65">
        <v>-1546</v>
      </c>
      <c r="D10" s="65">
        <v>-1655</v>
      </c>
      <c r="E10" s="65">
        <v>-906</v>
      </c>
      <c r="F10" s="65">
        <v>-1027</v>
      </c>
      <c r="G10" s="65">
        <v>-929</v>
      </c>
      <c r="H10" s="65">
        <v>-1056</v>
      </c>
    </row>
    <row r="11" spans="1:8" ht="15.5" customHeight="1" thickTop="1" thickBot="1" x14ac:dyDescent="0.4">
      <c r="A11" s="54" t="s">
        <v>79</v>
      </c>
      <c r="B11" s="54" t="s">
        <v>356</v>
      </c>
      <c r="C11" s="65">
        <v>-482</v>
      </c>
      <c r="D11" s="65">
        <v>-917</v>
      </c>
      <c r="E11" s="65">
        <v>-986</v>
      </c>
      <c r="F11" s="65">
        <v>-1129</v>
      </c>
      <c r="G11" s="65">
        <v>-1456</v>
      </c>
      <c r="H11" s="65">
        <v>-830</v>
      </c>
    </row>
    <row r="12" spans="1:8" ht="15.5" customHeight="1" thickTop="1" thickBot="1" x14ac:dyDescent="0.4">
      <c r="A12" s="54" t="s">
        <v>80</v>
      </c>
      <c r="B12" s="54" t="s">
        <v>357</v>
      </c>
      <c r="C12" s="65">
        <v>-1001513</v>
      </c>
      <c r="D12" s="65">
        <v>-1043667</v>
      </c>
      <c r="E12" s="65">
        <v>-1201365</v>
      </c>
      <c r="F12" s="65">
        <v>-1444648</v>
      </c>
      <c r="G12" s="65">
        <v>-1211144</v>
      </c>
      <c r="H12" s="65">
        <v>-1227943</v>
      </c>
    </row>
    <row r="13" spans="1:8" ht="15.5" customHeight="1" thickTop="1" thickBot="1" x14ac:dyDescent="0.4">
      <c r="A13" s="54" t="s">
        <v>81</v>
      </c>
      <c r="B13" s="54" t="s">
        <v>358</v>
      </c>
      <c r="C13" s="65">
        <v>-3961</v>
      </c>
      <c r="D13" s="65">
        <v>-3920</v>
      </c>
      <c r="E13" s="65">
        <v>-3728</v>
      </c>
      <c r="F13" s="65">
        <v>-4993</v>
      </c>
      <c r="G13" s="65">
        <v>-23746</v>
      </c>
      <c r="H13" s="65">
        <v>-46344</v>
      </c>
    </row>
    <row r="14" spans="1:8" ht="15.5" customHeight="1" thickTop="1" thickBot="1" x14ac:dyDescent="0.4">
      <c r="A14" s="31" t="s">
        <v>82</v>
      </c>
      <c r="B14" s="31" t="s">
        <v>359</v>
      </c>
      <c r="C14" s="68">
        <f t="shared" ref="C14:H14" si="0">SUM(C2:C13)</f>
        <v>3890</v>
      </c>
      <c r="D14" s="68">
        <f t="shared" si="0"/>
        <v>5736</v>
      </c>
      <c r="E14" s="68">
        <f t="shared" si="0"/>
        <v>76134</v>
      </c>
      <c r="F14" s="68">
        <f t="shared" si="0"/>
        <v>-1826</v>
      </c>
      <c r="G14" s="68">
        <f t="shared" si="0"/>
        <v>426119</v>
      </c>
      <c r="H14" s="68">
        <f t="shared" si="0"/>
        <v>117057</v>
      </c>
    </row>
    <row r="15" spans="1:8" ht="15.5" customHeight="1" thickTop="1" thickBot="1" x14ac:dyDescent="0.4">
      <c r="A15" s="70" t="s">
        <v>83</v>
      </c>
      <c r="B15" s="71" t="s">
        <v>379</v>
      </c>
      <c r="C15" s="120"/>
      <c r="D15" s="120"/>
      <c r="E15" s="120"/>
      <c r="F15" s="120"/>
      <c r="G15" s="120"/>
      <c r="H15" s="74"/>
    </row>
    <row r="16" spans="1:8" ht="15.5" customHeight="1" thickTop="1" thickBot="1" x14ac:dyDescent="0.4">
      <c r="A16" s="54" t="s">
        <v>86</v>
      </c>
      <c r="B16" s="54" t="s">
        <v>621</v>
      </c>
      <c r="C16" s="65">
        <v>8</v>
      </c>
      <c r="D16" s="65"/>
      <c r="E16" s="65"/>
      <c r="F16" s="65"/>
      <c r="G16" s="65"/>
      <c r="H16" s="65"/>
    </row>
    <row r="17" spans="1:8" ht="15.5" customHeight="1" thickTop="1" thickBot="1" x14ac:dyDescent="0.4">
      <c r="A17" s="54" t="s">
        <v>88</v>
      </c>
      <c r="B17" s="54" t="s">
        <v>364</v>
      </c>
      <c r="C17" s="65">
        <v>-876</v>
      </c>
      <c r="D17" s="65">
        <v>-2704</v>
      </c>
      <c r="E17" s="65">
        <v>-732</v>
      </c>
      <c r="F17" s="65">
        <v>0</v>
      </c>
      <c r="G17" s="65">
        <v>0</v>
      </c>
      <c r="H17" s="65">
        <v>-2224</v>
      </c>
    </row>
    <row r="18" spans="1:8" ht="15.5" customHeight="1" thickTop="1" thickBot="1" x14ac:dyDescent="0.4">
      <c r="A18" s="32" t="s">
        <v>91</v>
      </c>
      <c r="B18" s="32" t="s">
        <v>380</v>
      </c>
      <c r="C18" s="68">
        <f>C17+C16</f>
        <v>-868</v>
      </c>
      <c r="D18" s="68">
        <f t="shared" ref="D18:H18" si="1">D17+D16</f>
        <v>-2704</v>
      </c>
      <c r="E18" s="68">
        <f t="shared" si="1"/>
        <v>-732</v>
      </c>
      <c r="F18" s="68">
        <f t="shared" si="1"/>
        <v>0</v>
      </c>
      <c r="G18" s="68">
        <f t="shared" si="1"/>
        <v>0</v>
      </c>
      <c r="H18" s="68">
        <f t="shared" si="1"/>
        <v>-2224</v>
      </c>
    </row>
    <row r="19" spans="1:8" ht="15.5" customHeight="1" thickTop="1" thickBot="1" x14ac:dyDescent="0.4">
      <c r="A19" s="70" t="s">
        <v>92</v>
      </c>
      <c r="B19" s="71" t="s">
        <v>368</v>
      </c>
      <c r="C19" s="120"/>
      <c r="D19" s="120"/>
      <c r="E19" s="120"/>
      <c r="F19" s="120"/>
      <c r="G19" s="120"/>
      <c r="H19" s="74"/>
    </row>
    <row r="20" spans="1:8" ht="15.5" customHeight="1" thickTop="1" thickBot="1" x14ac:dyDescent="0.4">
      <c r="A20" s="54" t="s">
        <v>584</v>
      </c>
      <c r="B20" s="54" t="s">
        <v>381</v>
      </c>
      <c r="C20" s="65"/>
      <c r="D20" s="65"/>
      <c r="E20" s="65"/>
      <c r="F20" s="65">
        <v>30180</v>
      </c>
      <c r="G20" s="65"/>
      <c r="H20" s="65"/>
    </row>
    <row r="21" spans="1:8" ht="15.5" customHeight="1" thickTop="1" thickBot="1" x14ac:dyDescent="0.4">
      <c r="A21" s="54" t="s">
        <v>94</v>
      </c>
      <c r="B21" s="54" t="s">
        <v>370</v>
      </c>
      <c r="C21" s="65">
        <v>-608</v>
      </c>
      <c r="D21" s="65">
        <v>-628</v>
      </c>
      <c r="E21" s="65">
        <v>-922</v>
      </c>
      <c r="F21" s="65">
        <v>-966</v>
      </c>
      <c r="G21" s="65">
        <v>-906</v>
      </c>
      <c r="H21" s="65">
        <v>-1060</v>
      </c>
    </row>
    <row r="22" spans="1:8" ht="15.5" customHeight="1" thickTop="1" thickBot="1" x14ac:dyDescent="0.4">
      <c r="A22" s="54" t="s">
        <v>95</v>
      </c>
      <c r="B22" s="54" t="s">
        <v>371</v>
      </c>
      <c r="C22" s="65">
        <v>-198</v>
      </c>
      <c r="D22" s="65">
        <v>-153</v>
      </c>
      <c r="E22" s="65">
        <v>-65199</v>
      </c>
      <c r="F22" s="65">
        <v>-32432</v>
      </c>
      <c r="G22" s="65">
        <v>-424295</v>
      </c>
      <c r="H22" s="65">
        <v>-111718</v>
      </c>
    </row>
    <row r="23" spans="1:8" ht="15.5" customHeight="1" thickTop="1" thickBot="1" x14ac:dyDescent="0.4">
      <c r="A23" s="31" t="s">
        <v>96</v>
      </c>
      <c r="B23" s="31" t="s">
        <v>372</v>
      </c>
      <c r="C23" s="69">
        <f>C21+C22+C20</f>
        <v>-806</v>
      </c>
      <c r="D23" s="69">
        <f>D21+D22+D20</f>
        <v>-781</v>
      </c>
      <c r="E23" s="69">
        <f>E21+E22+E20</f>
        <v>-66121</v>
      </c>
      <c r="F23" s="69">
        <f>F21+F22+F20</f>
        <v>-3218</v>
      </c>
      <c r="G23" s="69">
        <f t="shared" ref="G23:H23" si="2">G21+G22+G20</f>
        <v>-425201</v>
      </c>
      <c r="H23" s="69">
        <f t="shared" si="2"/>
        <v>-112778</v>
      </c>
    </row>
    <row r="24" spans="1:8" ht="15.5" customHeight="1" thickTop="1" thickBot="1" x14ac:dyDescent="0.4">
      <c r="A24" s="52" t="s">
        <v>97</v>
      </c>
      <c r="B24" s="52" t="s">
        <v>373</v>
      </c>
      <c r="C24" s="59">
        <f t="shared" ref="C24:H24" si="3">C14+C18+C23</f>
        <v>2216</v>
      </c>
      <c r="D24" s="59">
        <f t="shared" si="3"/>
        <v>2251</v>
      </c>
      <c r="E24" s="59">
        <f t="shared" si="3"/>
        <v>9281</v>
      </c>
      <c r="F24" s="59">
        <f t="shared" si="3"/>
        <v>-5044</v>
      </c>
      <c r="G24" s="59">
        <f t="shared" si="3"/>
        <v>918</v>
      </c>
      <c r="H24" s="59">
        <f t="shared" si="3"/>
        <v>2055</v>
      </c>
    </row>
    <row r="25" spans="1:8" ht="15.5" customHeight="1" thickTop="1" thickBot="1" x14ac:dyDescent="0.4">
      <c r="A25" s="54" t="s">
        <v>98</v>
      </c>
      <c r="B25" s="54" t="s">
        <v>374</v>
      </c>
      <c r="C25" s="110">
        <v>585</v>
      </c>
      <c r="D25" s="110">
        <v>2801</v>
      </c>
      <c r="E25" s="110">
        <v>5052</v>
      </c>
      <c r="F25" s="110">
        <v>14333</v>
      </c>
      <c r="G25" s="110">
        <v>9289</v>
      </c>
      <c r="H25" s="110">
        <v>10207</v>
      </c>
    </row>
    <row r="26" spans="1:8" ht="15.5" customHeight="1" thickTop="1" thickBot="1" x14ac:dyDescent="0.4">
      <c r="A26" s="54" t="s">
        <v>99</v>
      </c>
      <c r="B26" s="54" t="s">
        <v>375</v>
      </c>
      <c r="C26" s="110">
        <v>2801</v>
      </c>
      <c r="D26" s="110">
        <v>5052</v>
      </c>
      <c r="E26" s="110">
        <v>14333</v>
      </c>
      <c r="F26" s="110">
        <v>9289</v>
      </c>
      <c r="G26" s="110">
        <v>10207</v>
      </c>
      <c r="H26" s="110">
        <v>12262</v>
      </c>
    </row>
    <row r="27" spans="1:8" ht="15.5" customHeight="1" thickTop="1" thickBot="1" x14ac:dyDescent="0.4">
      <c r="A27" s="52"/>
      <c r="B27" s="52"/>
      <c r="C27" s="59">
        <f t="shared" ref="C27:H27" si="4">C26-C25</f>
        <v>2216</v>
      </c>
      <c r="D27" s="59">
        <f t="shared" si="4"/>
        <v>2251</v>
      </c>
      <c r="E27" s="59">
        <f t="shared" si="4"/>
        <v>9281</v>
      </c>
      <c r="F27" s="59">
        <f t="shared" si="4"/>
        <v>-5044</v>
      </c>
      <c r="G27" s="59">
        <f t="shared" si="4"/>
        <v>918</v>
      </c>
      <c r="H27" s="59">
        <f t="shared" si="4"/>
        <v>2055</v>
      </c>
    </row>
    <row r="28" spans="1:8" ht="15.5" customHeight="1" thickTop="1" thickBot="1" x14ac:dyDescent="0.4">
      <c r="A28" s="54" t="s">
        <v>100</v>
      </c>
      <c r="B28" s="54" t="s">
        <v>376</v>
      </c>
      <c r="C28" s="65">
        <v>53023</v>
      </c>
      <c r="D28" s="65">
        <v>180124</v>
      </c>
      <c r="E28" s="65">
        <v>167240</v>
      </c>
      <c r="F28" s="65">
        <v>225823</v>
      </c>
      <c r="G28" s="65">
        <v>196958</v>
      </c>
      <c r="H28" s="65">
        <v>192081</v>
      </c>
    </row>
    <row r="29" spans="1:8" ht="15.5" customHeight="1" thickTop="1" thickBot="1" x14ac:dyDescent="0.4">
      <c r="A29" s="54" t="s">
        <v>101</v>
      </c>
      <c r="B29" s="54" t="s">
        <v>377</v>
      </c>
      <c r="C29" s="65">
        <v>180124</v>
      </c>
      <c r="D29" s="65">
        <v>167240</v>
      </c>
      <c r="E29" s="65">
        <v>225823</v>
      </c>
      <c r="F29" s="65">
        <v>196958</v>
      </c>
      <c r="G29" s="65">
        <v>192081</v>
      </c>
      <c r="H29" s="65">
        <v>245888</v>
      </c>
    </row>
    <row r="30" spans="1:8" ht="15.5" customHeight="1" thickTop="1" thickBot="1" x14ac:dyDescent="0.4">
      <c r="A30" s="31" t="s">
        <v>102</v>
      </c>
      <c r="B30" s="31" t="s">
        <v>378</v>
      </c>
      <c r="C30" s="69">
        <f t="shared" ref="C30:H30" si="5">C29-C28</f>
        <v>127101</v>
      </c>
      <c r="D30" s="69">
        <f t="shared" si="5"/>
        <v>-12884</v>
      </c>
      <c r="E30" s="69">
        <f t="shared" si="5"/>
        <v>58583</v>
      </c>
      <c r="F30" s="69">
        <f t="shared" si="5"/>
        <v>-28865</v>
      </c>
      <c r="G30" s="69">
        <f t="shared" si="5"/>
        <v>-4877</v>
      </c>
      <c r="H30" s="69">
        <f t="shared" si="5"/>
        <v>53807</v>
      </c>
    </row>
    <row r="31" spans="1:8" ht="15.5" customHeight="1" thickTop="1" x14ac:dyDescent="0.35">
      <c r="A31" s="28" t="s">
        <v>269</v>
      </c>
      <c r="B31" s="28" t="s">
        <v>316</v>
      </c>
    </row>
    <row r="32" spans="1:8" ht="15.5" customHeight="1" x14ac:dyDescent="0.35"/>
  </sheetData>
  <hyperlinks>
    <hyperlink ref="A31" r:id="rId1" xr:uid="{10B5AEF4-AEB6-4D60-9D65-144BA41F5405}"/>
    <hyperlink ref="B31" r:id="rId2" display="Fonte: Bradesco Seguros" xr:uid="{F43CC9BB-CDBE-4A10-ADE5-FFC26DE8D60C}"/>
  </hyperlinks>
  <pageMargins left="0.511811024" right="0.511811024" top="0.78740157499999996" bottom="0.78740157499999996" header="0.31496062000000002" footer="0.3149606200000000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B665-529B-4F9E-9219-E454123A4DBA}">
  <dimension ref="A1:F29"/>
  <sheetViews>
    <sheetView showGridLines="0" zoomScale="70" zoomScaleNormal="70" workbookViewId="0">
      <selection activeCell="B19" sqref="B19"/>
    </sheetView>
  </sheetViews>
  <sheetFormatPr defaultRowHeight="14.5" outlineLevelCol="1" x14ac:dyDescent="0.35"/>
  <cols>
    <col min="1" max="1" width="76.90625" style="29" customWidth="1"/>
    <col min="2" max="2" width="76.90625" style="29" customWidth="1" outlineLevel="1"/>
    <col min="3" max="6" width="15" style="22" customWidth="1"/>
  </cols>
  <sheetData>
    <row r="1" spans="1:6" ht="15" thickTop="1" x14ac:dyDescent="0.35">
      <c r="A1" s="39" t="s">
        <v>240</v>
      </c>
      <c r="B1" s="39" t="s">
        <v>343</v>
      </c>
      <c r="C1" s="35" t="s">
        <v>583</v>
      </c>
      <c r="D1" s="35" t="s">
        <v>580</v>
      </c>
      <c r="E1" s="35" t="s">
        <v>6</v>
      </c>
      <c r="F1" s="35" t="s">
        <v>29</v>
      </c>
    </row>
    <row r="2" spans="1:6" ht="15" thickBot="1" x14ac:dyDescent="0.4">
      <c r="A2" s="72" t="s">
        <v>249</v>
      </c>
      <c r="B2" s="72" t="s">
        <v>391</v>
      </c>
      <c r="C2" s="73">
        <v>89700</v>
      </c>
      <c r="D2" s="73">
        <v>301122</v>
      </c>
      <c r="E2" s="73">
        <v>107615</v>
      </c>
      <c r="F2" s="73">
        <v>102841</v>
      </c>
    </row>
    <row r="3" spans="1:6" ht="15.5" thickTop="1" thickBot="1" x14ac:dyDescent="0.4">
      <c r="A3" s="70" t="s">
        <v>108</v>
      </c>
      <c r="B3" s="71" t="s">
        <v>392</v>
      </c>
      <c r="C3" s="74"/>
      <c r="D3" s="74"/>
      <c r="E3" s="74"/>
      <c r="F3" s="74"/>
    </row>
    <row r="4" spans="1:6" ht="15.5" thickTop="1" thickBot="1" x14ac:dyDescent="0.4">
      <c r="A4" s="54" t="s">
        <v>109</v>
      </c>
      <c r="B4" s="54" t="s">
        <v>429</v>
      </c>
      <c r="C4" s="65">
        <v>28968</v>
      </c>
      <c r="D4" s="65">
        <v>52855</v>
      </c>
      <c r="E4" s="65">
        <v>52806</v>
      </c>
      <c r="F4" s="65">
        <v>52807</v>
      </c>
    </row>
    <row r="5" spans="1:6" ht="15.5" thickTop="1" thickBot="1" x14ac:dyDescent="0.4">
      <c r="A5" s="54" t="s">
        <v>554</v>
      </c>
      <c r="B5" s="54" t="s">
        <v>562</v>
      </c>
      <c r="C5" s="65">
        <v>-107482</v>
      </c>
      <c r="D5" s="65">
        <v>-353094</v>
      </c>
      <c r="E5" s="65">
        <v>-158368</v>
      </c>
      <c r="F5" s="65">
        <v>-143558</v>
      </c>
    </row>
    <row r="6" spans="1:6" ht="15.5" thickTop="1" thickBot="1" x14ac:dyDescent="0.4">
      <c r="A6" s="75" t="s">
        <v>555</v>
      </c>
      <c r="B6" s="75" t="s">
        <v>563</v>
      </c>
      <c r="C6" s="76">
        <f>SUM(C2:C5)</f>
        <v>11186</v>
      </c>
      <c r="D6" s="76">
        <f>SUM(D2:D5)</f>
        <v>883</v>
      </c>
      <c r="E6" s="76">
        <f>SUM(E2:E5)</f>
        <v>2053</v>
      </c>
      <c r="F6" s="76">
        <f>SUM(F2:F5)</f>
        <v>12090</v>
      </c>
    </row>
    <row r="7" spans="1:6" ht="15.5" thickTop="1" thickBot="1" x14ac:dyDescent="0.4">
      <c r="A7" s="70" t="s">
        <v>117</v>
      </c>
      <c r="B7" s="71" t="s">
        <v>394</v>
      </c>
      <c r="C7" s="74"/>
      <c r="D7" s="74"/>
      <c r="E7" s="74"/>
      <c r="F7" s="74"/>
    </row>
    <row r="8" spans="1:6" ht="15.5" thickTop="1" thickBot="1" x14ac:dyDescent="0.4">
      <c r="A8" s="54" t="s">
        <v>118</v>
      </c>
      <c r="B8" s="54" t="s">
        <v>395</v>
      </c>
      <c r="C8" s="65">
        <v>37001</v>
      </c>
      <c r="D8" s="65">
        <v>20771</v>
      </c>
      <c r="E8" s="65">
        <v>-1995</v>
      </c>
      <c r="F8" s="65">
        <v>-12870</v>
      </c>
    </row>
    <row r="9" spans="1:6" ht="15.5" thickTop="1" thickBot="1" x14ac:dyDescent="0.4">
      <c r="A9" s="54" t="s">
        <v>121</v>
      </c>
      <c r="B9" s="54" t="s">
        <v>428</v>
      </c>
      <c r="C9" s="65">
        <v>-13753</v>
      </c>
      <c r="D9" s="65">
        <v>-20027</v>
      </c>
      <c r="E9" s="65">
        <v>-29244</v>
      </c>
      <c r="F9" s="65">
        <v>-19219</v>
      </c>
    </row>
    <row r="10" spans="1:6" ht="15.5" thickTop="1" thickBot="1" x14ac:dyDescent="0.4">
      <c r="A10" s="54" t="s">
        <v>124</v>
      </c>
      <c r="B10" s="54" t="s">
        <v>401</v>
      </c>
      <c r="C10" s="65">
        <v>11946</v>
      </c>
      <c r="D10" s="65">
        <v>8572</v>
      </c>
      <c r="E10" s="65">
        <v>14729</v>
      </c>
      <c r="F10" s="65">
        <v>4398</v>
      </c>
    </row>
    <row r="11" spans="1:6" ht="15.5" thickTop="1" thickBot="1" x14ac:dyDescent="0.4">
      <c r="A11" s="55" t="s">
        <v>556</v>
      </c>
      <c r="B11" s="55" t="s">
        <v>564</v>
      </c>
      <c r="C11" s="66">
        <f>SUM(C8:C10)</f>
        <v>35194</v>
      </c>
      <c r="D11" s="66">
        <f>SUM(D8:D10)</f>
        <v>9316</v>
      </c>
      <c r="E11" s="66">
        <f>SUM(E8:E10)</f>
        <v>-16510</v>
      </c>
      <c r="F11" s="66">
        <f>SUM(F8:F10)</f>
        <v>-27691</v>
      </c>
    </row>
    <row r="12" spans="1:6" ht="15.5" thickTop="1" thickBot="1" x14ac:dyDescent="0.4">
      <c r="A12" s="55" t="s">
        <v>129</v>
      </c>
      <c r="B12" s="55" t="s">
        <v>406</v>
      </c>
      <c r="C12" s="66">
        <v>-4519</v>
      </c>
      <c r="D12" s="66">
        <v>-3454</v>
      </c>
      <c r="E12" s="66">
        <v>-13475</v>
      </c>
      <c r="F12" s="66">
        <v>-4974</v>
      </c>
    </row>
    <row r="13" spans="1:6" ht="15.5" thickTop="1" thickBot="1" x14ac:dyDescent="0.4">
      <c r="A13" s="55" t="s">
        <v>557</v>
      </c>
      <c r="B13" s="55" t="s">
        <v>565</v>
      </c>
      <c r="C13" s="66">
        <v>-2263</v>
      </c>
      <c r="D13" s="66">
        <v>-6093</v>
      </c>
      <c r="E13" s="66">
        <v>-7363</v>
      </c>
      <c r="F13" s="66">
        <v>-7655</v>
      </c>
    </row>
    <row r="14" spans="1:6" ht="15.5" thickTop="1" thickBot="1" x14ac:dyDescent="0.4">
      <c r="A14" s="48" t="s">
        <v>558</v>
      </c>
      <c r="B14" s="49" t="s">
        <v>408</v>
      </c>
      <c r="C14" s="67">
        <f>C6+C11+C12+C13</f>
        <v>39598</v>
      </c>
      <c r="D14" s="67">
        <f>D6+D11+D12+D13</f>
        <v>652</v>
      </c>
      <c r="E14" s="67">
        <f>E6+E11+E12+E13</f>
        <v>-35295</v>
      </c>
      <c r="F14" s="67">
        <f>F6+F11+F12+F13</f>
        <v>-28230</v>
      </c>
    </row>
    <row r="15" spans="1:6" ht="15.5" thickTop="1" thickBot="1" x14ac:dyDescent="0.4">
      <c r="A15" s="70" t="s">
        <v>132</v>
      </c>
      <c r="B15" s="71" t="s">
        <v>433</v>
      </c>
      <c r="C15" s="74"/>
      <c r="D15" s="74"/>
      <c r="E15" s="74"/>
      <c r="F15" s="74"/>
    </row>
    <row r="16" spans="1:6" ht="15.5" thickTop="1" thickBot="1" x14ac:dyDescent="0.4">
      <c r="A16" s="54" t="s">
        <v>559</v>
      </c>
      <c r="B16" s="54" t="s">
        <v>566</v>
      </c>
      <c r="C16" s="65">
        <v>105789</v>
      </c>
      <c r="D16" s="65">
        <v>59115</v>
      </c>
      <c r="E16" s="65">
        <v>95023</v>
      </c>
      <c r="F16" s="65">
        <v>137467</v>
      </c>
    </row>
    <row r="17" spans="1:6" ht="15.5" thickTop="1" thickBot="1" x14ac:dyDescent="0.4">
      <c r="A17" s="54" t="s">
        <v>590</v>
      </c>
      <c r="B17" s="54" t="s">
        <v>591</v>
      </c>
      <c r="C17" s="65">
        <v>-590041</v>
      </c>
      <c r="D17" s="65"/>
      <c r="E17" s="65"/>
      <c r="F17" s="65"/>
    </row>
    <row r="18" spans="1:6" ht="24" thickTop="1" thickBot="1" x14ac:dyDescent="0.4">
      <c r="A18" s="54" t="s">
        <v>632</v>
      </c>
      <c r="B18" s="54" t="s">
        <v>633</v>
      </c>
      <c r="C18" s="65"/>
      <c r="D18" s="65"/>
      <c r="E18" s="65"/>
      <c r="F18" s="65">
        <v>-59000</v>
      </c>
    </row>
    <row r="19" spans="1:6" ht="24" thickTop="1" thickBot="1" x14ac:dyDescent="0.4">
      <c r="A19" s="54" t="s">
        <v>631</v>
      </c>
      <c r="B19" s="54" t="s">
        <v>634</v>
      </c>
      <c r="C19" s="65"/>
      <c r="D19" s="65"/>
      <c r="E19" s="65"/>
      <c r="F19" s="65">
        <v>15098</v>
      </c>
    </row>
    <row r="20" spans="1:6" ht="15.5" thickTop="1" thickBot="1" x14ac:dyDescent="0.4">
      <c r="A20" s="48" t="s">
        <v>560</v>
      </c>
      <c r="B20" s="49" t="s">
        <v>567</v>
      </c>
      <c r="C20" s="68">
        <f>C16+C17</f>
        <v>-484252</v>
      </c>
      <c r="D20" s="68">
        <f t="shared" ref="D20:E20" si="0">D16+D17</f>
        <v>59115</v>
      </c>
      <c r="E20" s="68">
        <f t="shared" si="0"/>
        <v>95023</v>
      </c>
      <c r="F20" s="68">
        <f>SUM(F16:F19)</f>
        <v>93565</v>
      </c>
    </row>
    <row r="21" spans="1:6" ht="15.5" thickTop="1" thickBot="1" x14ac:dyDescent="0.4">
      <c r="A21" s="70" t="s">
        <v>144</v>
      </c>
      <c r="B21" s="71" t="s">
        <v>436</v>
      </c>
      <c r="C21" s="74"/>
      <c r="D21" s="74"/>
      <c r="E21" s="74"/>
      <c r="F21" s="74"/>
    </row>
    <row r="22" spans="1:6" ht="15.5" thickTop="1" thickBot="1" x14ac:dyDescent="0.4">
      <c r="A22" s="54" t="s">
        <v>259</v>
      </c>
      <c r="B22" s="54" t="s">
        <v>589</v>
      </c>
      <c r="C22" s="74">
        <v>445000</v>
      </c>
      <c r="D22" s="65"/>
      <c r="E22" s="65"/>
      <c r="F22" s="65"/>
    </row>
    <row r="23" spans="1:6" ht="15.5" thickTop="1" thickBot="1" x14ac:dyDescent="0.4">
      <c r="A23" s="54" t="s">
        <v>561</v>
      </c>
      <c r="B23" s="54" t="s">
        <v>568</v>
      </c>
      <c r="C23" s="65">
        <v>-534</v>
      </c>
      <c r="D23" s="65">
        <v>-47000</v>
      </c>
      <c r="E23" s="65">
        <v>-47840</v>
      </c>
      <c r="F23" s="65">
        <v>-90000</v>
      </c>
    </row>
    <row r="24" spans="1:6" ht="15.5" thickTop="1" thickBot="1" x14ac:dyDescent="0.4">
      <c r="A24" s="50" t="s">
        <v>148</v>
      </c>
      <c r="B24" s="23" t="s">
        <v>426</v>
      </c>
      <c r="C24" s="69">
        <f>C22+C23</f>
        <v>444466</v>
      </c>
      <c r="D24" s="69">
        <f t="shared" ref="D24:E24" si="1">D22+D23</f>
        <v>-47000</v>
      </c>
      <c r="E24" s="69">
        <f t="shared" si="1"/>
        <v>-47840</v>
      </c>
      <c r="F24" s="69">
        <f t="shared" ref="F24" si="2">F22+F23</f>
        <v>-90000</v>
      </c>
    </row>
    <row r="25" spans="1:6" ht="15.5" thickTop="1" thickBot="1" x14ac:dyDescent="0.4">
      <c r="A25" s="52" t="s">
        <v>261</v>
      </c>
      <c r="B25" s="52" t="s">
        <v>439</v>
      </c>
      <c r="C25" s="59">
        <f>C14+C20+C24</f>
        <v>-188</v>
      </c>
      <c r="D25" s="59">
        <f>D14+D20+D24</f>
        <v>12767</v>
      </c>
      <c r="E25" s="59">
        <f>E14+E20+E24</f>
        <v>11888</v>
      </c>
      <c r="F25" s="59">
        <f>F14+F20+F24</f>
        <v>-24665</v>
      </c>
    </row>
    <row r="26" spans="1:6" ht="15.5" thickTop="1" thickBot="1" x14ac:dyDescent="0.4">
      <c r="A26" s="54" t="s">
        <v>262</v>
      </c>
      <c r="B26" s="54" t="s">
        <v>374</v>
      </c>
      <c r="C26" s="65">
        <v>198</v>
      </c>
      <c r="D26" s="65">
        <v>10</v>
      </c>
      <c r="E26" s="65">
        <v>12778</v>
      </c>
      <c r="F26" s="65">
        <v>24666</v>
      </c>
    </row>
    <row r="27" spans="1:6" ht="15.5" thickTop="1" thickBot="1" x14ac:dyDescent="0.4">
      <c r="A27" s="54" t="s">
        <v>151</v>
      </c>
      <c r="B27" s="54" t="s">
        <v>375</v>
      </c>
      <c r="C27" s="65">
        <v>10</v>
      </c>
      <c r="D27" s="65">
        <v>12777</v>
      </c>
      <c r="E27" s="65">
        <v>24666</v>
      </c>
      <c r="F27" s="65">
        <v>1</v>
      </c>
    </row>
    <row r="28" spans="1:6" ht="15.5" thickTop="1" thickBot="1" x14ac:dyDescent="0.4">
      <c r="A28" s="52" t="s">
        <v>261</v>
      </c>
      <c r="B28" s="52" t="s">
        <v>427</v>
      </c>
      <c r="C28" s="59">
        <f>C27-C26</f>
        <v>-188</v>
      </c>
      <c r="D28" s="59">
        <f>D27-D26</f>
        <v>12767</v>
      </c>
      <c r="E28" s="59">
        <f>E27-E26</f>
        <v>11888</v>
      </c>
      <c r="F28" s="59">
        <f>F27-F26</f>
        <v>-24665</v>
      </c>
    </row>
    <row r="29" spans="1:6" ht="15" thickTop="1" x14ac:dyDescent="0.35">
      <c r="A29" s="28" t="s">
        <v>269</v>
      </c>
      <c r="B29" s="28" t="s">
        <v>316</v>
      </c>
    </row>
  </sheetData>
  <hyperlinks>
    <hyperlink ref="A29" r:id="rId1" xr:uid="{F6CC5F90-AFF8-471B-B461-3F20D859BF22}"/>
    <hyperlink ref="B29" r:id="rId2" display="Fonte: Bradesco Seguros" xr:uid="{021FADE0-40E0-436F-B5EF-B48AFFA22106}"/>
    <hyperlink ref="A29:B29" r:id="rId3" display="Fonte: Bradesco Seguros" xr:uid="{47810321-FF7D-4C4D-B577-B5303D58C233}"/>
  </hyperlinks>
  <pageMargins left="0.511811024" right="0.511811024" top="0.78740157499999996" bottom="0.78740157499999996" header="0.31496062000000002" footer="0.31496062000000002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16A-87EB-45D9-AB40-8B76D933D174}">
  <sheetPr>
    <pageSetUpPr fitToPage="1"/>
  </sheetPr>
  <dimension ref="B1:G44"/>
  <sheetViews>
    <sheetView showGridLines="0" zoomScale="67" zoomScaleNormal="90" workbookViewId="0">
      <selection activeCell="C41" sqref="C41"/>
    </sheetView>
  </sheetViews>
  <sheetFormatPr defaultColWidth="8.54296875" defaultRowHeight="11.5" outlineLevelRow="1" outlineLevelCol="1" x14ac:dyDescent="0.25"/>
  <cols>
    <col min="1" max="1" width="1.453125" style="22" customWidth="1"/>
    <col min="2" max="2" width="59.81640625" style="22" customWidth="1"/>
    <col min="3" max="3" width="59.81640625" style="22" customWidth="1" outlineLevel="1"/>
    <col min="4" max="4" width="11.54296875" style="22" customWidth="1"/>
    <col min="5" max="16384" width="8.54296875" style="22"/>
  </cols>
  <sheetData>
    <row r="1" spans="2:6" x14ac:dyDescent="0.25">
      <c r="B1" s="130" t="s">
        <v>639</v>
      </c>
      <c r="C1" s="130"/>
      <c r="D1" s="131"/>
    </row>
    <row r="2" spans="2:6" ht="12" customHeight="1" x14ac:dyDescent="0.25">
      <c r="B2" s="132" t="s">
        <v>640</v>
      </c>
      <c r="C2" s="132"/>
      <c r="D2" s="133" t="s">
        <v>641</v>
      </c>
    </row>
    <row r="3" spans="2:6" ht="12" customHeight="1" outlineLevel="1" x14ac:dyDescent="0.25">
      <c r="B3" s="132"/>
      <c r="C3" s="132" t="s">
        <v>642</v>
      </c>
      <c r="D3" s="133" t="s">
        <v>643</v>
      </c>
    </row>
    <row r="4" spans="2:6" x14ac:dyDescent="0.25">
      <c r="B4" s="134" t="s">
        <v>644</v>
      </c>
      <c r="C4" s="134" t="s">
        <v>645</v>
      </c>
      <c r="D4" s="135">
        <f>D5+D10</f>
        <v>13381.192999999999</v>
      </c>
    </row>
    <row r="5" spans="2:6" x14ac:dyDescent="0.25">
      <c r="B5" s="137" t="s">
        <v>646</v>
      </c>
      <c r="C5" s="137" t="s">
        <v>647</v>
      </c>
      <c r="D5" s="136">
        <f>SUM(D6:D8)</f>
        <v>3976.1930000000002</v>
      </c>
    </row>
    <row r="6" spans="2:6" s="140" customFormat="1" x14ac:dyDescent="0.25">
      <c r="B6" s="138" t="s">
        <v>648</v>
      </c>
      <c r="C6" s="138" t="s">
        <v>649</v>
      </c>
      <c r="D6" s="139">
        <v>3069.828</v>
      </c>
    </row>
    <row r="7" spans="2:6" s="140" customFormat="1" x14ac:dyDescent="0.25">
      <c r="B7" s="138" t="s">
        <v>650</v>
      </c>
      <c r="C7" s="138" t="s">
        <v>650</v>
      </c>
      <c r="D7" s="139">
        <v>99.38</v>
      </c>
    </row>
    <row r="8" spans="2:6" s="140" customFormat="1" x14ac:dyDescent="0.25">
      <c r="B8" s="138" t="s">
        <v>651</v>
      </c>
      <c r="C8" s="138" t="s">
        <v>652</v>
      </c>
      <c r="D8" s="139">
        <v>806.98500000000001</v>
      </c>
    </row>
    <row r="9" spans="2:6" x14ac:dyDescent="0.25">
      <c r="B9" s="137" t="s">
        <v>653</v>
      </c>
      <c r="C9" s="137" t="s">
        <v>654</v>
      </c>
      <c r="D9" s="136">
        <v>52.193000000000211</v>
      </c>
      <c r="F9" s="141"/>
    </row>
    <row r="10" spans="2:6" x14ac:dyDescent="0.25">
      <c r="B10" s="137" t="s">
        <v>655</v>
      </c>
      <c r="C10" s="137" t="s">
        <v>656</v>
      </c>
      <c r="D10" s="136">
        <f>SUM(D11:D12)</f>
        <v>9405</v>
      </c>
    </row>
    <row r="11" spans="2:6" s="140" customFormat="1" x14ac:dyDescent="0.25">
      <c r="B11" s="138" t="s">
        <v>648</v>
      </c>
      <c r="C11" s="138" t="s">
        <v>649</v>
      </c>
      <c r="D11" s="139">
        <v>8510</v>
      </c>
    </row>
    <row r="12" spans="2:6" s="140" customFormat="1" x14ac:dyDescent="0.25">
      <c r="B12" s="138" t="s">
        <v>650</v>
      </c>
      <c r="C12" s="138" t="s">
        <v>650</v>
      </c>
      <c r="D12" s="139">
        <v>895</v>
      </c>
    </row>
    <row r="13" spans="2:6" x14ac:dyDescent="0.25">
      <c r="B13" s="142" t="s">
        <v>653</v>
      </c>
      <c r="C13" s="142" t="s">
        <v>654</v>
      </c>
      <c r="D13" s="143">
        <v>141</v>
      </c>
    </row>
    <row r="14" spans="2:6" x14ac:dyDescent="0.25">
      <c r="B14" s="144" t="s">
        <v>657</v>
      </c>
      <c r="C14" s="144" t="s">
        <v>658</v>
      </c>
      <c r="D14" s="145">
        <v>1133.5452959070287</v>
      </c>
    </row>
    <row r="15" spans="2:6" x14ac:dyDescent="0.25">
      <c r="B15" s="134" t="s">
        <v>659</v>
      </c>
      <c r="C15" s="134" t="s">
        <v>660</v>
      </c>
      <c r="D15" s="146">
        <v>22.49</v>
      </c>
    </row>
    <row r="16" spans="2:6" x14ac:dyDescent="0.25">
      <c r="B16" s="129" t="s">
        <v>661</v>
      </c>
      <c r="C16" s="129" t="s">
        <v>662</v>
      </c>
      <c r="D16" s="147">
        <v>79.099999999999994</v>
      </c>
    </row>
    <row r="17" spans="2:7" x14ac:dyDescent="0.25">
      <c r="B17" s="134" t="s">
        <v>663</v>
      </c>
      <c r="C17" s="134" t="s">
        <v>664</v>
      </c>
      <c r="D17" s="148">
        <v>32.700000000000003</v>
      </c>
    </row>
    <row r="18" spans="2:7" x14ac:dyDescent="0.25">
      <c r="B18" s="149" t="s">
        <v>665</v>
      </c>
      <c r="C18" s="149"/>
      <c r="D18" s="150"/>
    </row>
    <row r="19" spans="2:7" ht="11.15" customHeight="1" x14ac:dyDescent="0.25">
      <c r="B19" s="149"/>
      <c r="C19" s="149"/>
      <c r="D19" s="131"/>
    </row>
    <row r="20" spans="2:7" x14ac:dyDescent="0.25">
      <c r="B20" s="130" t="s">
        <v>666</v>
      </c>
      <c r="C20" s="130"/>
      <c r="D20" s="131"/>
    </row>
    <row r="21" spans="2:7" x14ac:dyDescent="0.25">
      <c r="B21" s="132" t="s">
        <v>667</v>
      </c>
      <c r="C21" s="132"/>
      <c r="D21" s="133" t="s">
        <v>641</v>
      </c>
    </row>
    <row r="22" spans="2:7" outlineLevel="1" x14ac:dyDescent="0.25">
      <c r="B22" s="132"/>
      <c r="C22" s="132" t="s">
        <v>668</v>
      </c>
      <c r="D22" s="133" t="s">
        <v>643</v>
      </c>
    </row>
    <row r="23" spans="2:7" x14ac:dyDescent="0.25">
      <c r="B23" s="22" t="s">
        <v>669</v>
      </c>
      <c r="C23" s="22" t="s">
        <v>670</v>
      </c>
      <c r="D23" s="151">
        <v>13278.15123249</v>
      </c>
      <c r="E23" s="152"/>
      <c r="F23" s="152"/>
      <c r="G23" s="153"/>
    </row>
    <row r="24" spans="2:7" x14ac:dyDescent="0.25">
      <c r="B24" s="22" t="s">
        <v>671</v>
      </c>
      <c r="C24" s="22" t="s">
        <v>672</v>
      </c>
      <c r="D24" s="151">
        <v>-87.588958459999986</v>
      </c>
    </row>
    <row r="25" spans="2:7" x14ac:dyDescent="0.25">
      <c r="B25" s="134" t="s">
        <v>673</v>
      </c>
      <c r="C25" s="134" t="s">
        <v>674</v>
      </c>
      <c r="D25" s="154">
        <f>SUM(D23:D24)</f>
        <v>13190.562274029999</v>
      </c>
    </row>
    <row r="26" spans="2:7" x14ac:dyDescent="0.25">
      <c r="B26" s="22" t="s">
        <v>675</v>
      </c>
      <c r="C26" s="22" t="s">
        <v>676</v>
      </c>
      <c r="D26" s="151">
        <v>-10414.35878165</v>
      </c>
    </row>
    <row r="27" spans="2:7" x14ac:dyDescent="0.25">
      <c r="B27" s="22" t="s">
        <v>1</v>
      </c>
      <c r="C27" s="22" t="s">
        <v>677</v>
      </c>
      <c r="D27" s="155">
        <v>-542.16036753999992</v>
      </c>
    </row>
    <row r="28" spans="2:7" x14ac:dyDescent="0.25">
      <c r="B28" s="22" t="s">
        <v>248</v>
      </c>
      <c r="C28" s="22" t="s">
        <v>678</v>
      </c>
      <c r="D28" s="155">
        <v>874.84866900999998</v>
      </c>
      <c r="E28" s="141"/>
      <c r="F28" s="153"/>
    </row>
    <row r="29" spans="2:7" x14ac:dyDescent="0.25">
      <c r="B29" s="156" t="s">
        <v>679</v>
      </c>
      <c r="C29" s="156" t="s">
        <v>680</v>
      </c>
      <c r="D29" s="157">
        <f>SUM(D25:D28)</f>
        <v>3108.8917938499981</v>
      </c>
      <c r="E29" s="141"/>
    </row>
    <row r="30" spans="2:7" x14ac:dyDescent="0.25">
      <c r="B30" s="22" t="s">
        <v>681</v>
      </c>
      <c r="C30" s="158" t="s">
        <v>682</v>
      </c>
      <c r="D30" s="155">
        <v>113.48578081000002</v>
      </c>
    </row>
    <row r="31" spans="2:7" x14ac:dyDescent="0.25">
      <c r="B31" s="22" t="s">
        <v>683</v>
      </c>
      <c r="C31" s="158" t="s">
        <v>684</v>
      </c>
      <c r="D31" s="155">
        <v>-409.04935320999994</v>
      </c>
    </row>
    <row r="32" spans="2:7" x14ac:dyDescent="0.25">
      <c r="B32" s="22" t="s">
        <v>685</v>
      </c>
      <c r="C32" s="158" t="s">
        <v>337</v>
      </c>
      <c r="D32" s="155">
        <v>-125.54205293</v>
      </c>
    </row>
    <row r="33" spans="2:4" x14ac:dyDescent="0.25">
      <c r="B33" s="22" t="s">
        <v>14</v>
      </c>
      <c r="C33" s="158" t="s">
        <v>291</v>
      </c>
      <c r="D33" s="155">
        <v>-566.80959153999993</v>
      </c>
    </row>
    <row r="34" spans="2:4" x14ac:dyDescent="0.25">
      <c r="B34" s="156" t="s">
        <v>686</v>
      </c>
      <c r="C34" s="156" t="s">
        <v>687</v>
      </c>
      <c r="D34" s="157">
        <f>SUM(D29:D33)</f>
        <v>2120.9765769799983</v>
      </c>
    </row>
    <row r="35" spans="2:4" x14ac:dyDescent="0.25">
      <c r="B35" s="22" t="s">
        <v>688</v>
      </c>
      <c r="C35" s="158" t="s">
        <v>689</v>
      </c>
      <c r="D35" s="155">
        <v>16.141284013629136</v>
      </c>
    </row>
    <row r="36" spans="2:4" x14ac:dyDescent="0.25">
      <c r="B36" s="22" t="s">
        <v>690</v>
      </c>
      <c r="C36" s="158" t="s">
        <v>691</v>
      </c>
      <c r="D36" s="155">
        <v>-829.59529596000004</v>
      </c>
    </row>
    <row r="37" spans="2:4" x14ac:dyDescent="0.25">
      <c r="B37" s="156" t="s">
        <v>692</v>
      </c>
      <c r="C37" s="156" t="s">
        <v>693</v>
      </c>
      <c r="D37" s="157">
        <f>SUM(D34:D36)</f>
        <v>1307.5225650336274</v>
      </c>
    </row>
    <row r="38" spans="2:4" x14ac:dyDescent="0.25">
      <c r="B38" s="156" t="s">
        <v>694</v>
      </c>
      <c r="C38" s="156" t="s">
        <v>695</v>
      </c>
      <c r="D38" s="157">
        <v>28572.923866856501</v>
      </c>
    </row>
    <row r="39" spans="2:4" x14ac:dyDescent="0.25">
      <c r="B39" s="156"/>
      <c r="C39" s="156"/>
      <c r="D39" s="157"/>
    </row>
    <row r="40" spans="2:4" x14ac:dyDescent="0.25">
      <c r="B40" s="156" t="s">
        <v>699</v>
      </c>
      <c r="C40" s="156" t="s">
        <v>705</v>
      </c>
      <c r="D40" s="159">
        <v>24.802974517152297</v>
      </c>
    </row>
    <row r="41" spans="2:4" x14ac:dyDescent="0.25">
      <c r="B41" s="149" t="s">
        <v>696</v>
      </c>
      <c r="C41" s="149" t="s">
        <v>701</v>
      </c>
    </row>
    <row r="42" spans="2:4" x14ac:dyDescent="0.25">
      <c r="B42" s="160" t="s">
        <v>697</v>
      </c>
      <c r="C42" s="160" t="s">
        <v>702</v>
      </c>
    </row>
    <row r="43" spans="2:4" x14ac:dyDescent="0.25">
      <c r="B43" s="149" t="s">
        <v>698</v>
      </c>
      <c r="C43" s="149" t="s">
        <v>703</v>
      </c>
    </row>
    <row r="44" spans="2:4" x14ac:dyDescent="0.25">
      <c r="B44" s="149" t="s">
        <v>700</v>
      </c>
      <c r="C44" s="149" t="s">
        <v>704</v>
      </c>
    </row>
  </sheetData>
  <pageMargins left="0.51181102362204722" right="0.51181102362204722" top="0.78740157480314965" bottom="0.78740157480314965" header="0.31496062992125984" footer="0.31496062992125984"/>
  <pageSetup paperSize="9" scale="7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2174-7E56-4B74-B90F-5C071A5D4B22}">
  <dimension ref="A1:G27"/>
  <sheetViews>
    <sheetView showGridLines="0" zoomScale="70" zoomScaleNormal="70" workbookViewId="0">
      <selection activeCell="G25" sqref="G25"/>
    </sheetView>
  </sheetViews>
  <sheetFormatPr defaultRowHeight="14.5" outlineLevelCol="1" x14ac:dyDescent="0.35"/>
  <cols>
    <col min="1" max="1" width="76.90625" style="29" customWidth="1"/>
    <col min="2" max="2" width="76.90625" style="29" customWidth="1" outlineLevel="1"/>
    <col min="3" max="7" width="15" style="22" customWidth="1"/>
  </cols>
  <sheetData>
    <row r="1" spans="1:7" ht="15.5" customHeight="1" thickTop="1" x14ac:dyDescent="0.35">
      <c r="A1" s="39" t="s">
        <v>240</v>
      </c>
      <c r="B1" s="39" t="s">
        <v>343</v>
      </c>
      <c r="C1" s="35" t="s">
        <v>597</v>
      </c>
      <c r="D1" s="35" t="s">
        <v>583</v>
      </c>
      <c r="E1" s="35" t="s">
        <v>580</v>
      </c>
      <c r="F1" s="35" t="s">
        <v>6</v>
      </c>
      <c r="G1" s="35" t="s">
        <v>29</v>
      </c>
    </row>
    <row r="2" spans="1:7" ht="15.5" customHeight="1" thickBot="1" x14ac:dyDescent="0.4">
      <c r="A2" s="72" t="s">
        <v>249</v>
      </c>
      <c r="B2" s="72" t="s">
        <v>391</v>
      </c>
      <c r="C2" s="73">
        <v>-5462</v>
      </c>
      <c r="D2" s="73">
        <v>-34824</v>
      </c>
      <c r="E2" s="73">
        <v>-48476</v>
      </c>
      <c r="F2" s="73">
        <v>-20657</v>
      </c>
      <c r="G2" s="73">
        <v>10907</v>
      </c>
    </row>
    <row r="3" spans="1:7" ht="15.5" customHeight="1" thickTop="1" thickBot="1" x14ac:dyDescent="0.4">
      <c r="A3" s="70" t="s">
        <v>579</v>
      </c>
      <c r="B3" s="71" t="s">
        <v>392</v>
      </c>
      <c r="C3" s="74"/>
      <c r="D3" s="74"/>
      <c r="E3" s="74"/>
      <c r="F3" s="74"/>
      <c r="G3" s="74"/>
    </row>
    <row r="4" spans="1:7" ht="15.5" customHeight="1" thickTop="1" thickBot="1" x14ac:dyDescent="0.4">
      <c r="A4" s="54" t="s">
        <v>628</v>
      </c>
      <c r="B4" s="54" t="s">
        <v>629</v>
      </c>
      <c r="C4" s="65"/>
      <c r="D4" s="65"/>
      <c r="E4" s="65"/>
      <c r="F4" s="65"/>
      <c r="G4" s="65">
        <v>2457</v>
      </c>
    </row>
    <row r="5" spans="1:7" ht="15.5" customHeight="1" thickTop="1" thickBot="1" x14ac:dyDescent="0.4">
      <c r="A5" s="54" t="s">
        <v>253</v>
      </c>
      <c r="B5" s="54" t="s">
        <v>429</v>
      </c>
      <c r="C5" s="65">
        <v>0</v>
      </c>
      <c r="D5" s="65">
        <v>21256</v>
      </c>
      <c r="E5" s="65">
        <v>38631</v>
      </c>
      <c r="F5" s="65">
        <v>26545</v>
      </c>
      <c r="G5" s="65">
        <v>-55900</v>
      </c>
    </row>
    <row r="6" spans="1:7" ht="15.5" customHeight="1" thickTop="1" thickBot="1" x14ac:dyDescent="0.4">
      <c r="A6" s="75" t="s">
        <v>254</v>
      </c>
      <c r="B6" s="75" t="s">
        <v>430</v>
      </c>
      <c r="C6" s="76">
        <f>C2+C5</f>
        <v>-5462</v>
      </c>
      <c r="D6" s="76">
        <f>D2+D5</f>
        <v>-13568</v>
      </c>
      <c r="E6" s="76">
        <f>E2+E5</f>
        <v>-9845</v>
      </c>
      <c r="F6" s="76">
        <f>F2+F5</f>
        <v>5888</v>
      </c>
      <c r="G6" s="76">
        <f>SUM(G2:G5)</f>
        <v>-42536</v>
      </c>
    </row>
    <row r="7" spans="1:7" ht="15.5" customHeight="1" thickTop="1" thickBot="1" x14ac:dyDescent="0.4">
      <c r="A7" s="70" t="s">
        <v>117</v>
      </c>
      <c r="B7" s="71" t="s">
        <v>394</v>
      </c>
      <c r="C7" s="74"/>
      <c r="D7" s="74"/>
      <c r="E7" s="74"/>
      <c r="F7" s="74"/>
      <c r="G7" s="74"/>
    </row>
    <row r="8" spans="1:7" ht="15.5" customHeight="1" thickTop="1" thickBot="1" x14ac:dyDescent="0.4">
      <c r="A8" s="54" t="s">
        <v>118</v>
      </c>
      <c r="B8" s="54" t="s">
        <v>395</v>
      </c>
      <c r="C8" s="65">
        <v>-2300</v>
      </c>
      <c r="D8" s="65">
        <v>-22769</v>
      </c>
      <c r="E8" s="65">
        <v>23393</v>
      </c>
      <c r="F8" s="65">
        <v>-116172</v>
      </c>
      <c r="G8" s="65">
        <v>-131169</v>
      </c>
    </row>
    <row r="9" spans="1:7" ht="15.5" customHeight="1" thickTop="1" thickBot="1" x14ac:dyDescent="0.4">
      <c r="A9" s="54" t="s">
        <v>121</v>
      </c>
      <c r="B9" s="54" t="s">
        <v>428</v>
      </c>
      <c r="C9" s="65">
        <v>-1871</v>
      </c>
      <c r="D9" s="65">
        <v>-4764</v>
      </c>
      <c r="E9" s="65">
        <v>-2231</v>
      </c>
      <c r="F9" s="65">
        <v>-2372</v>
      </c>
      <c r="G9" s="65">
        <v>-16588</v>
      </c>
    </row>
    <row r="10" spans="1:7" ht="15.5" customHeight="1" thickTop="1" thickBot="1" x14ac:dyDescent="0.4">
      <c r="A10" s="54" t="s">
        <v>124</v>
      </c>
      <c r="B10" s="54" t="s">
        <v>401</v>
      </c>
      <c r="C10" s="65">
        <v>4643</v>
      </c>
      <c r="D10" s="65">
        <v>6100</v>
      </c>
      <c r="E10" s="65">
        <v>3040</v>
      </c>
      <c r="F10" s="65">
        <v>269259</v>
      </c>
      <c r="G10" s="65">
        <v>-54362</v>
      </c>
    </row>
    <row r="11" spans="1:7" ht="15.5" customHeight="1" thickTop="1" thickBot="1" x14ac:dyDescent="0.4">
      <c r="A11" s="55" t="s">
        <v>255</v>
      </c>
      <c r="B11" s="55" t="s">
        <v>431</v>
      </c>
      <c r="C11" s="66">
        <f>SUM(C8:C10)</f>
        <v>472</v>
      </c>
      <c r="D11" s="66">
        <f>SUM(D8:D10)</f>
        <v>-21433</v>
      </c>
      <c r="E11" s="66">
        <f>SUM(E8:E10)</f>
        <v>24202</v>
      </c>
      <c r="F11" s="66">
        <f>SUM(F8:F10)</f>
        <v>150715</v>
      </c>
      <c r="G11" s="66">
        <f>SUM(G8:G10)</f>
        <v>-202119</v>
      </c>
    </row>
    <row r="12" spans="1:7" ht="15.5" customHeight="1" thickTop="1" thickBot="1" x14ac:dyDescent="0.4">
      <c r="A12" s="55" t="s">
        <v>129</v>
      </c>
      <c r="B12" s="55" t="s">
        <v>406</v>
      </c>
      <c r="C12" s="66">
        <v>0</v>
      </c>
      <c r="D12" s="66">
        <v>0</v>
      </c>
      <c r="E12" s="66">
        <v>0</v>
      </c>
      <c r="F12" s="66">
        <v>-36</v>
      </c>
      <c r="G12" s="66">
        <v>0</v>
      </c>
    </row>
    <row r="13" spans="1:7" ht="15.5" customHeight="1" thickTop="1" thickBot="1" x14ac:dyDescent="0.4">
      <c r="A13" s="55" t="s">
        <v>130</v>
      </c>
      <c r="B13" s="55" t="s">
        <v>407</v>
      </c>
      <c r="C13" s="66">
        <v>0</v>
      </c>
      <c r="D13" s="66">
        <v>0</v>
      </c>
      <c r="E13" s="66">
        <v>0</v>
      </c>
      <c r="F13" s="66">
        <v>-1269</v>
      </c>
      <c r="G13" s="66">
        <v>-155</v>
      </c>
    </row>
    <row r="14" spans="1:7" ht="15.5" customHeight="1" thickTop="1" thickBot="1" x14ac:dyDescent="0.4">
      <c r="A14" s="49" t="s">
        <v>256</v>
      </c>
      <c r="B14" s="49" t="s">
        <v>432</v>
      </c>
      <c r="C14" s="51">
        <f>C6+C11+C12+C13</f>
        <v>-4990</v>
      </c>
      <c r="D14" s="51">
        <f>D6+D11+D12+D13</f>
        <v>-35001</v>
      </c>
      <c r="E14" s="51">
        <f>E6+E11+E12+E13</f>
        <v>14357</v>
      </c>
      <c r="F14" s="51">
        <f>F6+F11+F12+F13</f>
        <v>155298</v>
      </c>
      <c r="G14" s="51">
        <f>G6+G11+G12+G13</f>
        <v>-244810</v>
      </c>
    </row>
    <row r="15" spans="1:7" ht="15.5" customHeight="1" thickTop="1" thickBot="1" x14ac:dyDescent="0.4">
      <c r="A15" s="70" t="s">
        <v>132</v>
      </c>
      <c r="B15" s="71" t="s">
        <v>433</v>
      </c>
      <c r="C15" s="74"/>
      <c r="D15" s="74"/>
      <c r="E15" s="74"/>
      <c r="F15" s="74"/>
      <c r="G15" s="74"/>
    </row>
    <row r="16" spans="1:7" ht="15.5" customHeight="1" thickTop="1" thickBot="1" x14ac:dyDescent="0.4">
      <c r="A16" s="54" t="s">
        <v>257</v>
      </c>
      <c r="B16" s="54" t="s">
        <v>434</v>
      </c>
      <c r="C16" s="65"/>
      <c r="D16" s="65"/>
      <c r="E16" s="65"/>
      <c r="F16" s="65">
        <v>3</v>
      </c>
      <c r="G16" s="65">
        <v>0</v>
      </c>
    </row>
    <row r="17" spans="1:7" ht="15.5" customHeight="1" thickTop="1" thickBot="1" x14ac:dyDescent="0.4">
      <c r="A17" s="54" t="s">
        <v>139</v>
      </c>
      <c r="B17" s="54" t="s">
        <v>416</v>
      </c>
      <c r="C17" s="65">
        <v>0</v>
      </c>
      <c r="D17" s="65">
        <v>180000</v>
      </c>
      <c r="E17" s="65">
        <v>-14333</v>
      </c>
      <c r="F17" s="65">
        <v>-869846</v>
      </c>
      <c r="G17" s="65">
        <v>-205679</v>
      </c>
    </row>
    <row r="18" spans="1:7" ht="15.5" customHeight="1" thickTop="1" thickBot="1" x14ac:dyDescent="0.4">
      <c r="A18" s="49" t="s">
        <v>258</v>
      </c>
      <c r="B18" s="49" t="s">
        <v>435</v>
      </c>
      <c r="C18" s="45">
        <f>C16+C17</f>
        <v>0</v>
      </c>
      <c r="D18" s="45">
        <f>D16+D17</f>
        <v>180000</v>
      </c>
      <c r="E18" s="45">
        <f>E16+E17</f>
        <v>-14333</v>
      </c>
      <c r="F18" s="45">
        <f>F16+F17</f>
        <v>-869843</v>
      </c>
      <c r="G18" s="45">
        <f>G16+G17</f>
        <v>-205679</v>
      </c>
    </row>
    <row r="19" spans="1:7" ht="15.5" customHeight="1" thickTop="1" thickBot="1" x14ac:dyDescent="0.4">
      <c r="A19" s="70" t="s">
        <v>144</v>
      </c>
      <c r="B19" s="71" t="s">
        <v>436</v>
      </c>
      <c r="C19" s="74">
        <v>0</v>
      </c>
      <c r="D19" s="74">
        <v>-165000</v>
      </c>
      <c r="E19" s="74"/>
      <c r="F19" s="74"/>
      <c r="G19" s="74"/>
    </row>
    <row r="20" spans="1:7" ht="15.5" customHeight="1" thickTop="1" thickBot="1" x14ac:dyDescent="0.4">
      <c r="A20" s="54" t="s">
        <v>259</v>
      </c>
      <c r="B20" s="54" t="s">
        <v>437</v>
      </c>
      <c r="C20" s="65">
        <v>5000</v>
      </c>
      <c r="D20" s="65">
        <v>20000</v>
      </c>
      <c r="E20" s="65">
        <v>0</v>
      </c>
      <c r="F20" s="65">
        <v>715000</v>
      </c>
      <c r="G20" s="65">
        <v>450000</v>
      </c>
    </row>
    <row r="21" spans="1:7" ht="15.5" customHeight="1" thickTop="1" thickBot="1" x14ac:dyDescent="0.4">
      <c r="A21" s="23" t="s">
        <v>260</v>
      </c>
      <c r="B21" s="23" t="s">
        <v>438</v>
      </c>
      <c r="C21" s="46">
        <f>C19+C20</f>
        <v>5000</v>
      </c>
      <c r="D21" s="46">
        <f>D19+D20</f>
        <v>-145000</v>
      </c>
      <c r="E21" s="46">
        <f t="shared" ref="E21:F21" si="0">E19+E20</f>
        <v>0</v>
      </c>
      <c r="F21" s="46">
        <f t="shared" si="0"/>
        <v>715000</v>
      </c>
      <c r="G21" s="46">
        <f t="shared" ref="G21" si="1">G19+G20</f>
        <v>450000</v>
      </c>
    </row>
    <row r="22" spans="1:7" ht="15.5" customHeight="1" thickTop="1" thickBot="1" x14ac:dyDescent="0.4">
      <c r="A22" s="52" t="s">
        <v>261</v>
      </c>
      <c r="B22" s="52" t="s">
        <v>439</v>
      </c>
      <c r="C22" s="59">
        <f>C14+C18+C21</f>
        <v>10</v>
      </c>
      <c r="D22" s="59">
        <f>D14+D18+D21</f>
        <v>-1</v>
      </c>
      <c r="E22" s="59">
        <f>E14+E18+E21</f>
        <v>24</v>
      </c>
      <c r="F22" s="59">
        <f>F14+F18+F21</f>
        <v>455</v>
      </c>
      <c r="G22" s="59">
        <f>G14+G18+G21</f>
        <v>-489</v>
      </c>
    </row>
    <row r="23" spans="1:7" ht="15.5" customHeight="1" thickTop="1" thickBot="1" x14ac:dyDescent="0.4">
      <c r="A23" s="54" t="s">
        <v>262</v>
      </c>
      <c r="B23" s="54" t="s">
        <v>374</v>
      </c>
      <c r="C23" s="65">
        <v>1</v>
      </c>
      <c r="D23" s="65">
        <v>11</v>
      </c>
      <c r="E23" s="65">
        <v>10</v>
      </c>
      <c r="F23" s="65">
        <v>34</v>
      </c>
      <c r="G23" s="65">
        <v>489</v>
      </c>
    </row>
    <row r="24" spans="1:7" ht="15.5" customHeight="1" thickTop="1" thickBot="1" x14ac:dyDescent="0.4">
      <c r="A24" s="54" t="s">
        <v>151</v>
      </c>
      <c r="B24" s="54" t="s">
        <v>375</v>
      </c>
      <c r="C24" s="65">
        <v>11</v>
      </c>
      <c r="D24" s="65">
        <v>10</v>
      </c>
      <c r="E24" s="65">
        <v>34</v>
      </c>
      <c r="F24" s="65">
        <v>489</v>
      </c>
      <c r="G24" s="65">
        <v>0</v>
      </c>
    </row>
    <row r="25" spans="1:7" ht="15.5" customHeight="1" thickTop="1" thickBot="1" x14ac:dyDescent="0.4">
      <c r="A25" s="52" t="s">
        <v>261</v>
      </c>
      <c r="B25" s="52" t="s">
        <v>427</v>
      </c>
      <c r="C25" s="59">
        <f>C24-C23</f>
        <v>10</v>
      </c>
      <c r="D25" s="59">
        <f>D24-D23</f>
        <v>-1</v>
      </c>
      <c r="E25" s="59">
        <f>E24-E23</f>
        <v>24</v>
      </c>
      <c r="F25" s="59">
        <f>F24-F23</f>
        <v>455</v>
      </c>
      <c r="G25" s="59">
        <f>G24-G23</f>
        <v>-489</v>
      </c>
    </row>
    <row r="26" spans="1:7" ht="15.5" customHeight="1" thickTop="1" x14ac:dyDescent="0.35">
      <c r="A26" s="28" t="s">
        <v>269</v>
      </c>
      <c r="B26" s="28" t="s">
        <v>316</v>
      </c>
    </row>
    <row r="27" spans="1:7" ht="15.5" customHeight="1" x14ac:dyDescent="0.35"/>
  </sheetData>
  <hyperlinks>
    <hyperlink ref="A26" r:id="rId1" xr:uid="{1CE8EDF3-7D75-44BD-8A77-DB6713423915}"/>
    <hyperlink ref="B26" r:id="rId2" display="Fonte: Bradesco Seguros" xr:uid="{71B73DD8-0B31-4F00-A71A-1E8AF196216A}"/>
    <hyperlink ref="A26:B26" r:id="rId3" display="Fonte: Bradesco Seguros" xr:uid="{14FA1986-0615-4782-AA44-1F3E757B28B2}"/>
  </hyperlinks>
  <pageMargins left="0.511811024" right="0.511811024" top="0.78740157499999996" bottom="0.78740157499999996" header="0.31496062000000002" footer="0.31496062000000002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0E70-EEF2-43B6-BA2F-9D3F1988BAD6}">
  <dimension ref="A1:I35"/>
  <sheetViews>
    <sheetView showGridLines="0" zoomScale="70" zoomScaleNormal="70" workbookViewId="0">
      <selection activeCell="C12" sqref="C12"/>
    </sheetView>
  </sheetViews>
  <sheetFormatPr defaultRowHeight="14.5" outlineLevelCol="1" x14ac:dyDescent="0.35"/>
  <cols>
    <col min="1" max="1" width="98.54296875" style="29" bestFit="1" customWidth="1"/>
    <col min="2" max="2" width="95" style="29" customWidth="1" outlineLevel="1"/>
    <col min="3" max="6" width="14.36328125" style="22" customWidth="1"/>
    <col min="7" max="8" width="14.36328125" style="22" customWidth="1" collapsed="1"/>
    <col min="9" max="9" width="8.90625" style="22" bestFit="1" customWidth="1"/>
  </cols>
  <sheetData>
    <row r="1" spans="1:9" ht="15" thickBot="1" x14ac:dyDescent="0.4">
      <c r="E1" s="129" t="s">
        <v>623</v>
      </c>
      <c r="G1" s="129" t="s">
        <v>623</v>
      </c>
    </row>
    <row r="2" spans="1:9" ht="15.5" customHeight="1" thickTop="1" thickBot="1" x14ac:dyDescent="0.4">
      <c r="A2" s="19" t="s">
        <v>239</v>
      </c>
      <c r="B2" s="19" t="s">
        <v>317</v>
      </c>
      <c r="C2" s="20" t="s">
        <v>583</v>
      </c>
      <c r="D2" s="20" t="s">
        <v>580</v>
      </c>
      <c r="E2" s="20" t="s">
        <v>6</v>
      </c>
      <c r="F2" s="20" t="s">
        <v>6</v>
      </c>
      <c r="G2" s="21" t="s">
        <v>29</v>
      </c>
      <c r="H2" s="21" t="s">
        <v>29</v>
      </c>
    </row>
    <row r="3" spans="1:9" ht="15.5" customHeight="1" thickTop="1" thickBot="1" x14ac:dyDescent="0.4">
      <c r="A3" s="55" t="s">
        <v>39</v>
      </c>
      <c r="B3" s="55" t="s">
        <v>323</v>
      </c>
      <c r="C3" s="66">
        <f t="shared" ref="C3:H3" si="0">C4+C5</f>
        <v>797770</v>
      </c>
      <c r="D3" s="66">
        <f t="shared" si="0"/>
        <v>1084059</v>
      </c>
      <c r="E3" s="66">
        <f t="shared" si="0"/>
        <v>0</v>
      </c>
      <c r="F3" s="66">
        <f t="shared" si="0"/>
        <v>3451003</v>
      </c>
      <c r="G3" s="66">
        <f t="shared" si="0"/>
        <v>0</v>
      </c>
      <c r="H3" s="66">
        <f t="shared" si="0"/>
        <v>5933824</v>
      </c>
    </row>
    <row r="4" spans="1:9" ht="15.5" customHeight="1" thickTop="1" thickBot="1" x14ac:dyDescent="0.4">
      <c r="A4" s="53" t="s">
        <v>40</v>
      </c>
      <c r="B4" s="53" t="s">
        <v>324</v>
      </c>
      <c r="C4" s="80">
        <v>797770</v>
      </c>
      <c r="D4" s="80">
        <v>1084059</v>
      </c>
      <c r="E4" s="80"/>
      <c r="F4" s="80">
        <v>39281167</v>
      </c>
      <c r="G4" s="80"/>
      <c r="H4" s="80">
        <v>42871436</v>
      </c>
    </row>
    <row r="5" spans="1:9" ht="15.5" customHeight="1" thickTop="1" thickBot="1" x14ac:dyDescent="0.4">
      <c r="A5" s="53" t="s">
        <v>41</v>
      </c>
      <c r="B5" s="53" t="s">
        <v>325</v>
      </c>
      <c r="C5" s="80"/>
      <c r="D5" s="80"/>
      <c r="E5" s="80"/>
      <c r="F5" s="80">
        <v>-35830164</v>
      </c>
      <c r="G5" s="80"/>
      <c r="H5" s="80">
        <v>-36937612</v>
      </c>
    </row>
    <row r="6" spans="1:9" ht="15.5" customHeight="1" thickTop="1" thickBot="1" x14ac:dyDescent="0.4">
      <c r="A6" s="55" t="s">
        <v>42</v>
      </c>
      <c r="B6" s="55" t="s">
        <v>326</v>
      </c>
      <c r="C6" s="66"/>
      <c r="D6" s="66"/>
      <c r="E6" s="66"/>
      <c r="F6" s="66">
        <v>-365838</v>
      </c>
      <c r="G6" s="66"/>
      <c r="H6" s="66">
        <v>-522832</v>
      </c>
    </row>
    <row r="7" spans="1:9" ht="15.5" customHeight="1" thickTop="1" thickBot="1" x14ac:dyDescent="0.4">
      <c r="A7" s="55" t="s">
        <v>14</v>
      </c>
      <c r="B7" s="55" t="s">
        <v>291</v>
      </c>
      <c r="C7" s="66">
        <v>-247</v>
      </c>
      <c r="D7" s="66">
        <v>-165</v>
      </c>
      <c r="E7" s="66">
        <v>-1814</v>
      </c>
      <c r="F7" s="66">
        <v>-1086239</v>
      </c>
      <c r="G7" s="66">
        <v>-6058</v>
      </c>
      <c r="H7" s="66">
        <v>-1115263</v>
      </c>
    </row>
    <row r="8" spans="1:9" ht="15.5" customHeight="1" thickTop="1" thickBot="1" x14ac:dyDescent="0.4">
      <c r="A8" s="55" t="s">
        <v>246</v>
      </c>
      <c r="B8" s="55" t="s">
        <v>337</v>
      </c>
      <c r="C8" s="66">
        <v>-1476</v>
      </c>
      <c r="D8" s="66">
        <v>-167</v>
      </c>
      <c r="E8" s="66"/>
      <c r="F8" s="66"/>
      <c r="G8" s="66"/>
      <c r="H8" s="66"/>
    </row>
    <row r="9" spans="1:9" ht="15.5" customHeight="1" thickTop="1" thickBot="1" x14ac:dyDescent="0.4">
      <c r="A9" s="55" t="s">
        <v>15</v>
      </c>
      <c r="B9" s="55" t="s">
        <v>292</v>
      </c>
      <c r="C9" s="66">
        <f t="shared" ref="C9:H9" si="1">C10+C11</f>
        <v>29427</v>
      </c>
      <c r="D9" s="66">
        <f t="shared" si="1"/>
        <v>1940</v>
      </c>
      <c r="E9" s="66">
        <f t="shared" si="1"/>
        <v>32784</v>
      </c>
      <c r="F9" s="66">
        <f t="shared" si="1"/>
        <v>1507835</v>
      </c>
      <c r="G9" s="66">
        <f t="shared" si="1"/>
        <v>41555</v>
      </c>
      <c r="H9" s="66">
        <f t="shared" si="1"/>
        <v>1164321</v>
      </c>
    </row>
    <row r="10" spans="1:9" ht="15.5" customHeight="1" thickTop="1" thickBot="1" x14ac:dyDescent="0.4">
      <c r="A10" s="53" t="s">
        <v>4</v>
      </c>
      <c r="B10" s="53" t="s">
        <v>293</v>
      </c>
      <c r="C10" s="80">
        <v>29895</v>
      </c>
      <c r="D10" s="80">
        <v>3579</v>
      </c>
      <c r="E10" s="80">
        <v>33049</v>
      </c>
      <c r="F10" s="80">
        <v>2889929</v>
      </c>
      <c r="G10" s="80">
        <v>41715</v>
      </c>
      <c r="H10" s="80">
        <v>3349173</v>
      </c>
    </row>
    <row r="11" spans="1:9" ht="15.5" customHeight="1" thickTop="1" thickBot="1" x14ac:dyDescent="0.4">
      <c r="A11" s="53" t="s">
        <v>5</v>
      </c>
      <c r="B11" s="53" t="s">
        <v>294</v>
      </c>
      <c r="C11" s="80">
        <v>-468</v>
      </c>
      <c r="D11" s="80">
        <v>-1639</v>
      </c>
      <c r="E11" s="80">
        <v>-265</v>
      </c>
      <c r="F11" s="80">
        <v>-1382094</v>
      </c>
      <c r="G11" s="80">
        <v>-160</v>
      </c>
      <c r="H11" s="80">
        <v>-2184852</v>
      </c>
    </row>
    <row r="12" spans="1:9" ht="15.5" customHeight="1" thickTop="1" thickBot="1" x14ac:dyDescent="0.4">
      <c r="A12" s="55" t="s">
        <v>3</v>
      </c>
      <c r="B12" s="55" t="s">
        <v>297</v>
      </c>
      <c r="C12" s="66">
        <v>819</v>
      </c>
      <c r="D12" s="66"/>
      <c r="E12" s="66">
        <v>2029666</v>
      </c>
      <c r="F12" s="66">
        <v>105833</v>
      </c>
      <c r="G12" s="66">
        <v>3364278</v>
      </c>
      <c r="H12" s="66">
        <v>204170</v>
      </c>
    </row>
    <row r="13" spans="1:9" ht="15.5" customHeight="1" thickTop="1" thickBot="1" x14ac:dyDescent="0.4">
      <c r="A13" s="85" t="s">
        <v>43</v>
      </c>
      <c r="B13" s="85" t="s">
        <v>327</v>
      </c>
      <c r="C13" s="86">
        <f>C3+C6+C7+C9+C12+C8</f>
        <v>826293</v>
      </c>
      <c r="D13" s="86">
        <f t="shared" ref="D13:H13" si="2">D3+D6+D7+D9+D12+D8</f>
        <v>1085667</v>
      </c>
      <c r="E13" s="86">
        <f t="shared" ref="E13" si="3">E3+E6+E7+E9+E12+E8</f>
        <v>2060636</v>
      </c>
      <c r="F13" s="86">
        <f t="shared" si="2"/>
        <v>3612594</v>
      </c>
      <c r="G13" s="86">
        <f t="shared" ref="G13" si="4">G3+G6+G7+G9+G12+G8</f>
        <v>3399775</v>
      </c>
      <c r="H13" s="86">
        <f t="shared" si="2"/>
        <v>5664220</v>
      </c>
      <c r="I13" s="26"/>
    </row>
    <row r="14" spans="1:9" ht="15.5" customHeight="1" thickTop="1" thickBot="1" x14ac:dyDescent="0.4">
      <c r="A14" s="23" t="s">
        <v>18</v>
      </c>
      <c r="B14" s="23" t="s">
        <v>298</v>
      </c>
      <c r="C14" s="78">
        <f t="shared" ref="C14:H14" si="5">C13</f>
        <v>826293</v>
      </c>
      <c r="D14" s="78">
        <f t="shared" si="5"/>
        <v>1085667</v>
      </c>
      <c r="E14" s="78">
        <f t="shared" si="5"/>
        <v>2060636</v>
      </c>
      <c r="F14" s="78">
        <f t="shared" si="5"/>
        <v>3612594</v>
      </c>
      <c r="G14" s="78">
        <f t="shared" si="5"/>
        <v>3399775</v>
      </c>
      <c r="H14" s="78">
        <f t="shared" si="5"/>
        <v>5664220</v>
      </c>
    </row>
    <row r="15" spans="1:9" ht="15.5" customHeight="1" thickTop="1" thickBot="1" x14ac:dyDescent="0.4">
      <c r="A15" s="23" t="s">
        <v>19</v>
      </c>
      <c r="B15" s="23" t="s">
        <v>299</v>
      </c>
      <c r="C15" s="78">
        <v>-7107</v>
      </c>
      <c r="D15" s="78">
        <v>-374</v>
      </c>
      <c r="E15" s="78">
        <v>-7709</v>
      </c>
      <c r="F15" s="78">
        <v>-875229</v>
      </c>
      <c r="G15" s="78">
        <v>-12297</v>
      </c>
      <c r="H15" s="78">
        <v>-1327136</v>
      </c>
    </row>
    <row r="16" spans="1:9" ht="15.5" customHeight="1" thickTop="1" thickBot="1" x14ac:dyDescent="0.4">
      <c r="A16" s="23" t="s">
        <v>20</v>
      </c>
      <c r="B16" s="23" t="s">
        <v>300</v>
      </c>
      <c r="C16" s="78">
        <v>-2567</v>
      </c>
      <c r="D16" s="78">
        <v>-143</v>
      </c>
      <c r="E16" s="78">
        <v>-2783</v>
      </c>
      <c r="F16" s="78">
        <v>-468300</v>
      </c>
      <c r="G16" s="78">
        <v>-4501</v>
      </c>
      <c r="H16" s="78">
        <v>-757596</v>
      </c>
    </row>
    <row r="17" spans="1:9" ht="15.5" customHeight="1" thickTop="1" thickBot="1" x14ac:dyDescent="0.4">
      <c r="A17" s="87" t="s">
        <v>44</v>
      </c>
      <c r="B17" s="87" t="s">
        <v>303</v>
      </c>
      <c r="C17" s="88">
        <f t="shared" ref="C17:H17" si="6">C14+C15+C16</f>
        <v>816619</v>
      </c>
      <c r="D17" s="88">
        <f t="shared" si="6"/>
        <v>1085150</v>
      </c>
      <c r="E17" s="88">
        <f t="shared" si="6"/>
        <v>2050144</v>
      </c>
      <c r="F17" s="88">
        <f t="shared" si="6"/>
        <v>2269065</v>
      </c>
      <c r="G17" s="88">
        <f t="shared" si="6"/>
        <v>3382977</v>
      </c>
      <c r="H17" s="88">
        <f t="shared" si="6"/>
        <v>3579488</v>
      </c>
      <c r="I17" s="26"/>
    </row>
    <row r="18" spans="1:9" ht="15.5" customHeight="1" thickTop="1" thickBot="1" x14ac:dyDescent="0.4">
      <c r="A18" s="89" t="s">
        <v>24</v>
      </c>
      <c r="B18" s="90" t="s">
        <v>328</v>
      </c>
      <c r="C18" s="91"/>
      <c r="D18" s="91"/>
      <c r="E18" s="91"/>
      <c r="F18" s="91"/>
      <c r="G18" s="92"/>
      <c r="H18" s="92"/>
    </row>
    <row r="19" spans="1:9" ht="15.5" customHeight="1" thickTop="1" thickBot="1" x14ac:dyDescent="0.4">
      <c r="A19" s="53" t="s">
        <v>45</v>
      </c>
      <c r="B19" s="53" t="s">
        <v>304</v>
      </c>
      <c r="C19" s="84"/>
      <c r="D19" s="84"/>
      <c r="E19" s="84"/>
      <c r="F19" s="84">
        <v>2050144</v>
      </c>
      <c r="G19" s="84"/>
      <c r="H19" s="84">
        <v>3382977</v>
      </c>
    </row>
    <row r="20" spans="1:9" ht="15.5" customHeight="1" thickTop="1" thickBot="1" x14ac:dyDescent="0.4">
      <c r="A20" s="53" t="s">
        <v>46</v>
      </c>
      <c r="B20" s="53" t="s">
        <v>305</v>
      </c>
      <c r="C20" s="80"/>
      <c r="D20" s="80"/>
      <c r="E20" s="80"/>
      <c r="F20" s="80">
        <v>218921</v>
      </c>
      <c r="G20" s="80"/>
      <c r="H20" s="80">
        <v>196511</v>
      </c>
    </row>
    <row r="21" spans="1:9" ht="15.5" customHeight="1" thickTop="1" thickBot="1" x14ac:dyDescent="0.4">
      <c r="A21" s="23" t="s">
        <v>38</v>
      </c>
      <c r="B21" s="23" t="s">
        <v>303</v>
      </c>
      <c r="C21" s="81">
        <f>C17</f>
        <v>816619</v>
      </c>
      <c r="D21" s="81">
        <f>D17</f>
        <v>1085150</v>
      </c>
      <c r="E21" s="81">
        <f>E17</f>
        <v>2050144</v>
      </c>
      <c r="F21" s="81">
        <f>F17</f>
        <v>2269065</v>
      </c>
      <c r="G21" s="81">
        <f>G17</f>
        <v>3382977</v>
      </c>
      <c r="H21" s="81">
        <f t="shared" ref="H21" si="7">H17</f>
        <v>3579488</v>
      </c>
    </row>
    <row r="22" spans="1:9" ht="15.5" customHeight="1" thickTop="1" thickBot="1" x14ac:dyDescent="0.4">
      <c r="A22" s="53" t="s">
        <v>27</v>
      </c>
      <c r="B22" s="53" t="s">
        <v>306</v>
      </c>
      <c r="C22" s="80"/>
      <c r="D22" s="80"/>
      <c r="E22" s="80">
        <v>0</v>
      </c>
      <c r="F22" s="80">
        <v>0</v>
      </c>
      <c r="G22" s="80">
        <v>0</v>
      </c>
      <c r="H22" s="80">
        <v>0</v>
      </c>
    </row>
    <row r="23" spans="1:9" ht="15.5" customHeight="1" thickTop="1" thickBot="1" x14ac:dyDescent="0.4">
      <c r="A23" s="53" t="s">
        <v>47</v>
      </c>
      <c r="B23" s="53" t="s">
        <v>329</v>
      </c>
      <c r="C23" s="80"/>
      <c r="D23" s="80"/>
      <c r="E23" s="80">
        <v>0</v>
      </c>
      <c r="F23" s="80">
        <v>0</v>
      </c>
      <c r="G23" s="80">
        <v>0</v>
      </c>
      <c r="H23" s="80">
        <v>0</v>
      </c>
    </row>
    <row r="24" spans="1:9" ht="15.5" customHeight="1" thickTop="1" thickBot="1" x14ac:dyDescent="0.4">
      <c r="A24" s="89" t="s">
        <v>31</v>
      </c>
      <c r="B24" s="90" t="s">
        <v>330</v>
      </c>
      <c r="C24" s="91"/>
      <c r="D24" s="91"/>
      <c r="E24" s="91"/>
      <c r="F24" s="91"/>
      <c r="G24" s="92"/>
      <c r="H24" s="92"/>
    </row>
    <row r="25" spans="1:9" ht="15.5" customHeight="1" thickTop="1" thickBot="1" x14ac:dyDescent="0.4">
      <c r="A25" s="89" t="s">
        <v>48</v>
      </c>
      <c r="B25" s="90" t="s">
        <v>331</v>
      </c>
      <c r="C25" s="91"/>
      <c r="D25" s="91"/>
      <c r="E25" s="91"/>
      <c r="F25" s="91"/>
      <c r="G25" s="92"/>
      <c r="H25" s="92"/>
    </row>
    <row r="26" spans="1:9" ht="15.5" customHeight="1" thickTop="1" thickBot="1" x14ac:dyDescent="0.4">
      <c r="A26" s="53" t="s">
        <v>606</v>
      </c>
      <c r="B26" s="53" t="s">
        <v>619</v>
      </c>
      <c r="C26" s="80">
        <v>-28</v>
      </c>
      <c r="D26" s="80"/>
      <c r="E26" s="80"/>
      <c r="F26" s="80"/>
      <c r="G26" s="80"/>
      <c r="H26" s="80"/>
    </row>
    <row r="27" spans="1:9" ht="15.5" customHeight="1" thickTop="1" thickBot="1" x14ac:dyDescent="0.4">
      <c r="A27" s="53" t="s">
        <v>49</v>
      </c>
      <c r="B27" s="53" t="s">
        <v>332</v>
      </c>
      <c r="C27" s="80">
        <v>-429533</v>
      </c>
      <c r="D27" s="80">
        <v>987055</v>
      </c>
      <c r="E27" s="80">
        <v>-770861</v>
      </c>
      <c r="F27" s="80">
        <v>-770861</v>
      </c>
      <c r="G27" s="80">
        <v>335897</v>
      </c>
      <c r="H27" s="80">
        <v>335897</v>
      </c>
    </row>
    <row r="28" spans="1:9" ht="15.5" customHeight="1" thickTop="1" thickBot="1" x14ac:dyDescent="0.4">
      <c r="A28" s="53" t="s">
        <v>33</v>
      </c>
      <c r="B28" s="53" t="s">
        <v>620</v>
      </c>
      <c r="C28" s="80">
        <v>9</v>
      </c>
      <c r="D28" s="80"/>
      <c r="E28" s="80"/>
      <c r="F28" s="80"/>
      <c r="G28" s="80"/>
      <c r="H28" s="80"/>
    </row>
    <row r="29" spans="1:9" ht="15.5" customHeight="1" thickTop="1" thickBot="1" x14ac:dyDescent="0.4">
      <c r="A29" s="89" t="s">
        <v>50</v>
      </c>
      <c r="B29" s="90" t="s">
        <v>333</v>
      </c>
      <c r="C29" s="91"/>
      <c r="D29" s="91"/>
      <c r="E29" s="91"/>
      <c r="F29" s="91"/>
      <c r="G29" s="92"/>
      <c r="H29" s="92"/>
    </row>
    <row r="30" spans="1:9" ht="15.5" customHeight="1" thickTop="1" thickBot="1" x14ac:dyDescent="0.4">
      <c r="A30" s="53" t="s">
        <v>49</v>
      </c>
      <c r="B30" s="53" t="s">
        <v>332</v>
      </c>
      <c r="C30" s="84"/>
      <c r="D30" s="84">
        <v>292255</v>
      </c>
      <c r="E30" s="84">
        <v>822722</v>
      </c>
      <c r="F30" s="84">
        <v>822722</v>
      </c>
      <c r="G30" s="84">
        <v>-117336</v>
      </c>
      <c r="H30" s="84">
        <v>-117336</v>
      </c>
    </row>
    <row r="31" spans="1:9" ht="15.5" customHeight="1" thickTop="1" thickBot="1" x14ac:dyDescent="0.4">
      <c r="A31" s="23" t="s">
        <v>51</v>
      </c>
      <c r="B31" s="23" t="s">
        <v>334</v>
      </c>
      <c r="C31" s="81">
        <f>SUM(C21+C26+C27+C28+C30)</f>
        <v>387067</v>
      </c>
      <c r="D31" s="81">
        <f>SUM(D21+D26+D27+D28+D30)</f>
        <v>2364460</v>
      </c>
      <c r="E31" s="81">
        <f>SUM(E21:E30)</f>
        <v>2102005</v>
      </c>
      <c r="F31" s="81">
        <f>F32+F33</f>
        <v>2320926</v>
      </c>
      <c r="G31" s="81">
        <f>SUM(G21:G30)</f>
        <v>3601538</v>
      </c>
      <c r="H31" s="81">
        <f>H32+H33</f>
        <v>3798049</v>
      </c>
      <c r="I31" s="26"/>
    </row>
    <row r="32" spans="1:9" ht="15.5" customHeight="1" thickTop="1" thickBot="1" x14ac:dyDescent="0.4">
      <c r="A32" s="53" t="s">
        <v>36</v>
      </c>
      <c r="B32" s="53" t="s">
        <v>314</v>
      </c>
      <c r="C32" s="84"/>
      <c r="D32" s="84"/>
      <c r="E32" s="84">
        <v>2102005</v>
      </c>
      <c r="F32" s="84">
        <v>2102005</v>
      </c>
      <c r="G32" s="84">
        <v>3601538</v>
      </c>
      <c r="H32" s="84">
        <v>3601538</v>
      </c>
    </row>
    <row r="33" spans="1:8" ht="15.5" customHeight="1" thickTop="1" thickBot="1" x14ac:dyDescent="0.4">
      <c r="A33" s="53" t="s">
        <v>37</v>
      </c>
      <c r="B33" s="53" t="s">
        <v>315</v>
      </c>
      <c r="C33" s="80"/>
      <c r="D33" s="80"/>
      <c r="E33" s="80"/>
      <c r="F33" s="80">
        <v>218921</v>
      </c>
      <c r="G33" s="80"/>
      <c r="H33" s="80">
        <v>196511</v>
      </c>
    </row>
    <row r="34" spans="1:8" ht="15.5" customHeight="1" thickTop="1" x14ac:dyDescent="0.35">
      <c r="A34" s="28" t="s">
        <v>269</v>
      </c>
      <c r="B34" s="28" t="s">
        <v>316</v>
      </c>
    </row>
    <row r="35" spans="1:8" ht="15.5" customHeight="1" x14ac:dyDescent="0.35"/>
  </sheetData>
  <hyperlinks>
    <hyperlink ref="A34" r:id="rId1" xr:uid="{ADD152AE-5716-4343-8903-8B0A27A970B3}"/>
    <hyperlink ref="B34" r:id="rId2" display="Fonte: Bradesco Seguros" xr:uid="{4A936F75-2C8B-4B53-8B2E-C1228E286E92}"/>
  </hyperlinks>
  <pageMargins left="0.511811024" right="0.511811024" top="0.78740157499999996" bottom="0.78740157499999996" header="0.31496062000000002" footer="0.3149606200000000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7407-9059-444E-9BAA-F5E0ABD8FDBA}">
  <sheetPr codeName="Planilha1"/>
  <dimension ref="A1:P55"/>
  <sheetViews>
    <sheetView showGridLines="0" topLeftCell="B1" zoomScale="70" zoomScaleNormal="70" workbookViewId="0"/>
  </sheetViews>
  <sheetFormatPr defaultRowHeight="14.5" outlineLevelCol="1" x14ac:dyDescent="0.35"/>
  <cols>
    <col min="1" max="1" width="95.81640625" style="22" bestFit="1" customWidth="1"/>
    <col min="2" max="2" width="100.36328125" style="22" bestFit="1" customWidth="1" outlineLevel="1"/>
    <col min="3" max="12" width="14.36328125" style="22" customWidth="1"/>
    <col min="13" max="14" width="14.36328125" style="22" customWidth="1" collapsed="1"/>
    <col min="15" max="15" width="11.1796875" bestFit="1" customWidth="1"/>
    <col min="16" max="16" width="8.90625" bestFit="1" customWidth="1"/>
  </cols>
  <sheetData>
    <row r="1" spans="1:15" ht="15" thickBot="1" x14ac:dyDescent="0.4">
      <c r="C1" s="129" t="s">
        <v>623</v>
      </c>
      <c r="E1" s="129" t="s">
        <v>623</v>
      </c>
      <c r="G1" s="129" t="s">
        <v>623</v>
      </c>
      <c r="I1" s="129" t="s">
        <v>623</v>
      </c>
      <c r="K1" s="129" t="s">
        <v>623</v>
      </c>
      <c r="M1" s="129" t="s">
        <v>623</v>
      </c>
    </row>
    <row r="2" spans="1:15" ht="15.5" customHeight="1" thickTop="1" x14ac:dyDescent="0.35">
      <c r="A2" s="19" t="s">
        <v>239</v>
      </c>
      <c r="B2" s="19" t="s">
        <v>317</v>
      </c>
      <c r="C2" s="30" t="s">
        <v>608</v>
      </c>
      <c r="D2" s="30" t="s">
        <v>608</v>
      </c>
      <c r="E2" s="30" t="s">
        <v>597</v>
      </c>
      <c r="F2" s="30" t="s">
        <v>597</v>
      </c>
      <c r="G2" s="30" t="s">
        <v>583</v>
      </c>
      <c r="H2" s="30" t="s">
        <v>583</v>
      </c>
      <c r="I2" s="30" t="s">
        <v>580</v>
      </c>
      <c r="J2" s="30" t="s">
        <v>580</v>
      </c>
      <c r="K2" s="30" t="s">
        <v>6</v>
      </c>
      <c r="L2" s="30" t="s">
        <v>6</v>
      </c>
      <c r="M2" s="30" t="s">
        <v>29</v>
      </c>
      <c r="N2" s="30" t="s">
        <v>29</v>
      </c>
    </row>
    <row r="3" spans="1:15" ht="15.5" customHeight="1" thickBot="1" x14ac:dyDescent="0.4">
      <c r="A3" s="23" t="s">
        <v>52</v>
      </c>
      <c r="B3" s="23" t="s">
        <v>270</v>
      </c>
      <c r="C3" s="95">
        <f t="shared" ref="C3" si="0">C4+C7</f>
        <v>24438499</v>
      </c>
      <c r="D3" s="95">
        <f t="shared" ref="D3:N3" si="1">D4+D7</f>
        <v>27340056</v>
      </c>
      <c r="E3" s="95">
        <f t="shared" ref="E3" si="2">E4+E7</f>
        <v>24160491</v>
      </c>
      <c r="F3" s="95">
        <f t="shared" si="1"/>
        <v>26053440</v>
      </c>
      <c r="G3" s="95">
        <f t="shared" ref="G3" si="3">G4+G7</f>
        <v>28136907</v>
      </c>
      <c r="H3" s="95">
        <f t="shared" si="1"/>
        <v>30094906</v>
      </c>
      <c r="I3" s="95">
        <f t="shared" ref="I3" si="4">I4+I7</f>
        <v>32332838</v>
      </c>
      <c r="J3" s="95">
        <f t="shared" si="1"/>
        <v>34448756</v>
      </c>
      <c r="K3" s="95">
        <f t="shared" ref="K3" si="5">K4+K7</f>
        <v>35303072</v>
      </c>
      <c r="L3" s="95">
        <f t="shared" si="1"/>
        <v>37531046</v>
      </c>
      <c r="M3" s="95">
        <f t="shared" ref="M3" si="6">M4+M7</f>
        <v>39660473</v>
      </c>
      <c r="N3" s="95">
        <f t="shared" si="1"/>
        <v>41471016</v>
      </c>
    </row>
    <row r="4" spans="1:15" ht="15.5" customHeight="1" thickTop="1" thickBot="1" x14ac:dyDescent="0.4">
      <c r="A4" s="55" t="s">
        <v>7</v>
      </c>
      <c r="B4" s="55" t="s">
        <v>271</v>
      </c>
      <c r="C4" s="66">
        <f t="shared" ref="C4" si="7">C5+C6</f>
        <v>24438499</v>
      </c>
      <c r="D4" s="66">
        <f t="shared" ref="D4:N4" si="8">D5+D6</f>
        <v>27426909</v>
      </c>
      <c r="E4" s="66">
        <f t="shared" ref="E4" si="9">E5+E6</f>
        <v>24160491</v>
      </c>
      <c r="F4" s="66">
        <f t="shared" si="8"/>
        <v>26139447</v>
      </c>
      <c r="G4" s="66">
        <f t="shared" ref="G4" si="10">G5+G6</f>
        <v>28136907</v>
      </c>
      <c r="H4" s="66">
        <f t="shared" si="8"/>
        <v>30190637</v>
      </c>
      <c r="I4" s="66">
        <f t="shared" ref="I4" si="11">I5+I6</f>
        <v>32332838</v>
      </c>
      <c r="J4" s="66">
        <f t="shared" si="8"/>
        <v>34551901</v>
      </c>
      <c r="K4" s="66">
        <f t="shared" ref="K4" si="12">K5+K6</f>
        <v>35303072</v>
      </c>
      <c r="L4" s="66">
        <f t="shared" si="8"/>
        <v>37640710</v>
      </c>
      <c r="M4" s="66">
        <f t="shared" ref="M4" si="13">M5+M6</f>
        <v>39660473</v>
      </c>
      <c r="N4" s="66">
        <f t="shared" si="8"/>
        <v>41561939</v>
      </c>
    </row>
    <row r="5" spans="1:15" ht="15.5" customHeight="1" thickTop="1" thickBot="1" x14ac:dyDescent="0.4">
      <c r="A5" s="53" t="s">
        <v>8</v>
      </c>
      <c r="B5" s="53" t="s">
        <v>272</v>
      </c>
      <c r="C5" s="80">
        <v>25522018</v>
      </c>
      <c r="D5" s="80">
        <v>28510428</v>
      </c>
      <c r="E5" s="80">
        <v>24433752</v>
      </c>
      <c r="F5" s="80">
        <v>26412708</v>
      </c>
      <c r="G5" s="80">
        <v>27472916</v>
      </c>
      <c r="H5" s="80">
        <v>29526646</v>
      </c>
      <c r="I5" s="80">
        <v>32466860</v>
      </c>
      <c r="J5" s="80">
        <v>34685923</v>
      </c>
      <c r="K5" s="80">
        <v>36606158</v>
      </c>
      <c r="L5" s="80">
        <v>38943796</v>
      </c>
      <c r="M5" s="80">
        <v>40272780</v>
      </c>
      <c r="N5" s="80">
        <v>42174246</v>
      </c>
    </row>
    <row r="6" spans="1:15" ht="15.5" customHeight="1" thickTop="1" thickBot="1" x14ac:dyDescent="0.4">
      <c r="A6" s="53" t="s">
        <v>53</v>
      </c>
      <c r="B6" s="53" t="s">
        <v>273</v>
      </c>
      <c r="C6" s="80">
        <v>-1083519</v>
      </c>
      <c r="D6" s="80">
        <v>-1083519</v>
      </c>
      <c r="E6" s="80">
        <v>-273261</v>
      </c>
      <c r="F6" s="80">
        <v>-273261</v>
      </c>
      <c r="G6" s="80">
        <v>663991</v>
      </c>
      <c r="H6" s="80">
        <v>663991</v>
      </c>
      <c r="I6" s="80">
        <v>-134022</v>
      </c>
      <c r="J6" s="80">
        <v>-134022</v>
      </c>
      <c r="K6" s="80">
        <v>-1303086</v>
      </c>
      <c r="L6" s="80">
        <v>-1303086</v>
      </c>
      <c r="M6" s="80">
        <v>-612307</v>
      </c>
      <c r="N6" s="80">
        <v>-612307</v>
      </c>
    </row>
    <row r="7" spans="1:15" ht="15.5" customHeight="1" thickTop="1" thickBot="1" x14ac:dyDescent="0.4">
      <c r="A7" s="55" t="s">
        <v>54</v>
      </c>
      <c r="B7" s="55" t="s">
        <v>274</v>
      </c>
      <c r="C7" s="66"/>
      <c r="D7" s="66">
        <v>-86853</v>
      </c>
      <c r="E7" s="66"/>
      <c r="F7" s="66">
        <v>-86007</v>
      </c>
      <c r="G7" s="66"/>
      <c r="H7" s="66">
        <v>-95731</v>
      </c>
      <c r="I7" s="66"/>
      <c r="J7" s="66">
        <v>-103145</v>
      </c>
      <c r="K7" s="66"/>
      <c r="L7" s="66">
        <v>-109664</v>
      </c>
      <c r="M7" s="66">
        <v>0</v>
      </c>
      <c r="N7" s="66">
        <v>-90923</v>
      </c>
    </row>
    <row r="8" spans="1:15" ht="15.5" customHeight="1" thickTop="1" thickBot="1" x14ac:dyDescent="0.4">
      <c r="A8" s="23" t="s">
        <v>9</v>
      </c>
      <c r="B8" s="23" t="s">
        <v>275</v>
      </c>
      <c r="C8" s="95">
        <f t="shared" ref="C8" si="14">C9+C10</f>
        <v>-21284628</v>
      </c>
      <c r="D8" s="95">
        <f t="shared" ref="D8:N8" si="15">D9+D10</f>
        <v>-23042920</v>
      </c>
      <c r="E8" s="95">
        <f t="shared" ref="E8" si="16">E9+E10</f>
        <v>-22896755</v>
      </c>
      <c r="F8" s="95">
        <f t="shared" si="15"/>
        <v>-23594913</v>
      </c>
      <c r="G8" s="95">
        <f t="shared" ref="G8" si="17">G9+G10</f>
        <v>-26791768</v>
      </c>
      <c r="H8" s="95">
        <f t="shared" si="15"/>
        <v>-27472888</v>
      </c>
      <c r="I8" s="95">
        <f t="shared" ref="I8" si="18">I9+I10</f>
        <v>-30644571</v>
      </c>
      <c r="J8" s="95">
        <f t="shared" si="15"/>
        <v>-31333358</v>
      </c>
      <c r="K8" s="95">
        <f t="shared" ref="K8" si="19">K9+K10</f>
        <v>-31856835</v>
      </c>
      <c r="L8" s="95">
        <f t="shared" si="15"/>
        <v>-32564519</v>
      </c>
      <c r="M8" s="95">
        <f t="shared" ref="M8" si="20">M9+M10</f>
        <v>-33151483</v>
      </c>
      <c r="N8" s="95">
        <f t="shared" si="15"/>
        <v>-33678784</v>
      </c>
    </row>
    <row r="9" spans="1:15" ht="15.5" customHeight="1" thickTop="1" thickBot="1" x14ac:dyDescent="0.4">
      <c r="A9" s="53" t="s">
        <v>10</v>
      </c>
      <c r="B9" s="53" t="s">
        <v>276</v>
      </c>
      <c r="C9" s="80">
        <v>-20437029</v>
      </c>
      <c r="D9" s="80">
        <v>-22193557</v>
      </c>
      <c r="E9" s="80">
        <v>-21906671</v>
      </c>
      <c r="F9" s="80">
        <v>-22596511</v>
      </c>
      <c r="G9" s="80">
        <v>-26097660</v>
      </c>
      <c r="H9" s="80">
        <v>-26776007</v>
      </c>
      <c r="I9" s="80">
        <v>-29251163</v>
      </c>
      <c r="J9" s="80">
        <v>-29966465</v>
      </c>
      <c r="K9" s="80">
        <v>-30941702</v>
      </c>
      <c r="L9" s="80">
        <v>-31650762</v>
      </c>
      <c r="M9" s="80">
        <v>-33018309</v>
      </c>
      <c r="N9" s="80">
        <v>-33549709</v>
      </c>
    </row>
    <row r="10" spans="1:15" ht="15.5" customHeight="1" thickTop="1" thickBot="1" x14ac:dyDescent="0.4">
      <c r="A10" s="53" t="s">
        <v>55</v>
      </c>
      <c r="B10" s="53" t="s">
        <v>277</v>
      </c>
      <c r="C10" s="80">
        <v>-847599</v>
      </c>
      <c r="D10" s="80">
        <v>-849363</v>
      </c>
      <c r="E10" s="80">
        <v>-990084</v>
      </c>
      <c r="F10" s="80">
        <v>-998402</v>
      </c>
      <c r="G10" s="80">
        <v>-694108</v>
      </c>
      <c r="H10" s="80">
        <v>-696881</v>
      </c>
      <c r="I10" s="80">
        <v>-1393408</v>
      </c>
      <c r="J10" s="80">
        <v>-1366893</v>
      </c>
      <c r="K10" s="80">
        <v>-915133</v>
      </c>
      <c r="L10" s="80">
        <v>-913757</v>
      </c>
      <c r="M10" s="80">
        <v>-133174</v>
      </c>
      <c r="N10" s="80">
        <v>-129075</v>
      </c>
    </row>
    <row r="11" spans="1:15" ht="15.5" customHeight="1" thickTop="1" x14ac:dyDescent="0.35">
      <c r="A11" s="87" t="s">
        <v>56</v>
      </c>
      <c r="B11" s="87" t="s">
        <v>278</v>
      </c>
      <c r="C11" s="88">
        <f t="shared" ref="C11" si="21">C3+C8</f>
        <v>3153871</v>
      </c>
      <c r="D11" s="88">
        <f t="shared" ref="D11:N11" si="22">D3+D8</f>
        <v>4297136</v>
      </c>
      <c r="E11" s="88">
        <f t="shared" ref="E11" si="23">E3+E8</f>
        <v>1263736</v>
      </c>
      <c r="F11" s="88">
        <f t="shared" si="22"/>
        <v>2458527</v>
      </c>
      <c r="G11" s="88">
        <f t="shared" ref="G11" si="24">G3+G8</f>
        <v>1345139</v>
      </c>
      <c r="H11" s="88">
        <f t="shared" si="22"/>
        <v>2622018</v>
      </c>
      <c r="I11" s="88">
        <f t="shared" ref="I11" si="25">I3+I8</f>
        <v>1688267</v>
      </c>
      <c r="J11" s="88">
        <f t="shared" si="22"/>
        <v>3115398</v>
      </c>
      <c r="K11" s="88">
        <f t="shared" ref="K11" si="26">K3+K8</f>
        <v>3446237</v>
      </c>
      <c r="L11" s="88">
        <f t="shared" si="22"/>
        <v>4966527</v>
      </c>
      <c r="M11" s="88">
        <f t="shared" ref="M11" si="27">M3+M8</f>
        <v>6508990</v>
      </c>
      <c r="N11" s="88">
        <f t="shared" si="22"/>
        <v>7792232</v>
      </c>
      <c r="O11" s="1"/>
    </row>
    <row r="12" spans="1:15" ht="15.5" customHeight="1" thickBot="1" x14ac:dyDescent="0.4">
      <c r="A12" s="23" t="s">
        <v>57</v>
      </c>
      <c r="B12" s="23" t="s">
        <v>279</v>
      </c>
      <c r="C12" s="95">
        <v>0</v>
      </c>
      <c r="D12" s="95">
        <v>2662</v>
      </c>
      <c r="E12" s="95"/>
      <c r="F12" s="95">
        <v>3025</v>
      </c>
      <c r="G12" s="95">
        <v>109588</v>
      </c>
      <c r="H12" s="95">
        <v>112095</v>
      </c>
      <c r="I12" s="95">
        <v>242328</v>
      </c>
      <c r="J12" s="95">
        <v>299941</v>
      </c>
      <c r="K12" s="95">
        <v>57969</v>
      </c>
      <c r="L12" s="95">
        <v>69883</v>
      </c>
      <c r="M12" s="95">
        <v>292214</v>
      </c>
      <c r="N12" s="95">
        <v>306172</v>
      </c>
    </row>
    <row r="13" spans="1:15" ht="15.5" customHeight="1" thickTop="1" thickBot="1" x14ac:dyDescent="0.4">
      <c r="A13" s="23" t="s">
        <v>58</v>
      </c>
      <c r="B13" s="23" t="s">
        <v>280</v>
      </c>
      <c r="C13" s="95">
        <f t="shared" ref="C13:H13" si="28">C14+C15+C16</f>
        <v>147868</v>
      </c>
      <c r="D13" s="95">
        <f t="shared" si="28"/>
        <v>166149</v>
      </c>
      <c r="E13" s="95">
        <f t="shared" si="28"/>
        <v>210216</v>
      </c>
      <c r="F13" s="95">
        <f t="shared" si="28"/>
        <v>228095</v>
      </c>
      <c r="G13" s="95">
        <f t="shared" si="28"/>
        <v>12882</v>
      </c>
      <c r="H13" s="95">
        <f t="shared" si="28"/>
        <v>35939</v>
      </c>
      <c r="I13" s="95">
        <f t="shared" ref="I13" si="29">I14+I15+I16</f>
        <v>0</v>
      </c>
      <c r="J13" s="95">
        <f t="shared" ref="J13:N13" si="30">J14+J15+J16</f>
        <v>48658</v>
      </c>
      <c r="K13" s="95">
        <f t="shared" ref="K13" si="31">K14+K15+K16</f>
        <v>0</v>
      </c>
      <c r="L13" s="95">
        <f t="shared" si="30"/>
        <v>55108</v>
      </c>
      <c r="M13" s="95">
        <f t="shared" ref="M13" si="32">M14+M15+M16</f>
        <v>0</v>
      </c>
      <c r="N13" s="95">
        <f t="shared" si="30"/>
        <v>39418</v>
      </c>
      <c r="O13" s="1"/>
    </row>
    <row r="14" spans="1:15" ht="15.5" customHeight="1" thickTop="1" thickBot="1" x14ac:dyDescent="0.4">
      <c r="A14" s="53" t="s">
        <v>11</v>
      </c>
      <c r="B14" s="53" t="s">
        <v>281</v>
      </c>
      <c r="C14" s="80">
        <v>0</v>
      </c>
      <c r="D14" s="80">
        <v>2132</v>
      </c>
      <c r="E14" s="80">
        <v>0</v>
      </c>
      <c r="F14" s="80">
        <v>1648</v>
      </c>
      <c r="G14" s="80">
        <v>0</v>
      </c>
      <c r="H14" s="80">
        <v>1098</v>
      </c>
      <c r="I14" s="80"/>
      <c r="J14" s="80">
        <v>847</v>
      </c>
      <c r="K14" s="80">
        <v>0</v>
      </c>
      <c r="L14" s="80">
        <v>438</v>
      </c>
      <c r="M14" s="80">
        <v>0</v>
      </c>
      <c r="N14" s="80">
        <v>295</v>
      </c>
    </row>
    <row r="15" spans="1:15" ht="15.5" customHeight="1" thickTop="1" thickBot="1" x14ac:dyDescent="0.4">
      <c r="A15" s="53" t="s">
        <v>12</v>
      </c>
      <c r="B15" s="53" t="s">
        <v>282</v>
      </c>
      <c r="C15" s="80">
        <v>0</v>
      </c>
      <c r="D15" s="80">
        <v>13699</v>
      </c>
      <c r="E15" s="80">
        <v>0</v>
      </c>
      <c r="F15" s="80">
        <v>15835</v>
      </c>
      <c r="G15" s="80">
        <v>0</v>
      </c>
      <c r="H15" s="80">
        <v>21599</v>
      </c>
      <c r="I15" s="80"/>
      <c r="J15" s="80">
        <v>47811</v>
      </c>
      <c r="K15" s="80">
        <v>0</v>
      </c>
      <c r="L15" s="80">
        <v>54670</v>
      </c>
      <c r="M15" s="80">
        <v>0</v>
      </c>
      <c r="N15" s="80">
        <v>39123</v>
      </c>
    </row>
    <row r="16" spans="1:15" ht="15.5" customHeight="1" thickTop="1" thickBot="1" x14ac:dyDescent="0.4">
      <c r="A16" s="53" t="s">
        <v>595</v>
      </c>
      <c r="B16" s="53" t="s">
        <v>598</v>
      </c>
      <c r="C16" s="84">
        <v>147868</v>
      </c>
      <c r="D16" s="84">
        <v>150318</v>
      </c>
      <c r="E16" s="84">
        <v>210216</v>
      </c>
      <c r="F16" s="84">
        <v>210612</v>
      </c>
      <c r="G16" s="84">
        <v>12882</v>
      </c>
      <c r="H16" s="84">
        <v>13242</v>
      </c>
      <c r="I16" s="84"/>
      <c r="J16" s="84"/>
      <c r="K16" s="84"/>
      <c r="L16" s="84"/>
      <c r="M16" s="84"/>
      <c r="N16" s="84"/>
    </row>
    <row r="17" spans="1:16" ht="15.5" customHeight="1" thickTop="1" thickBot="1" x14ac:dyDescent="0.4">
      <c r="A17" s="23" t="s">
        <v>13</v>
      </c>
      <c r="B17" s="23" t="s">
        <v>283</v>
      </c>
      <c r="C17" s="95">
        <v>0</v>
      </c>
      <c r="D17" s="95">
        <v>-12813</v>
      </c>
      <c r="E17" s="95"/>
      <c r="F17" s="95">
        <v>-14243</v>
      </c>
      <c r="G17" s="95"/>
      <c r="H17" s="95">
        <v>-14778</v>
      </c>
      <c r="I17" s="95"/>
      <c r="J17" s="95">
        <v>-16271</v>
      </c>
      <c r="K17" s="95">
        <v>0</v>
      </c>
      <c r="L17" s="95">
        <v>-14709</v>
      </c>
      <c r="M17" s="95">
        <v>0</v>
      </c>
      <c r="N17" s="95">
        <v>-9963</v>
      </c>
    </row>
    <row r="18" spans="1:16" ht="15.5" customHeight="1" thickTop="1" thickBot="1" x14ac:dyDescent="0.4">
      <c r="A18" s="23" t="s">
        <v>59</v>
      </c>
      <c r="B18" s="23" t="s">
        <v>284</v>
      </c>
      <c r="C18" s="95">
        <f t="shared" ref="C18" si="33">SUM(C19:C22)</f>
        <v>-1001275</v>
      </c>
      <c r="D18" s="95">
        <f t="shared" ref="D18:N18" si="34">SUM(D19:D22)</f>
        <v>-1118086</v>
      </c>
      <c r="E18" s="95">
        <f t="shared" ref="E18" si="35">SUM(E19:E22)</f>
        <v>-186002</v>
      </c>
      <c r="F18" s="95">
        <f t="shared" si="34"/>
        <v>-270205</v>
      </c>
      <c r="G18" s="95">
        <f t="shared" ref="G18" si="36">SUM(G19:G22)</f>
        <v>-514591</v>
      </c>
      <c r="H18" s="95">
        <f t="shared" si="34"/>
        <v>-627207</v>
      </c>
      <c r="I18" s="95">
        <f t="shared" ref="I18" si="37">SUM(I19:I22)</f>
        <v>-712450</v>
      </c>
      <c r="J18" s="95">
        <f t="shared" si="34"/>
        <v>-886177</v>
      </c>
      <c r="K18" s="95">
        <f t="shared" ref="K18" si="38">SUM(K19:K22)</f>
        <v>-922441</v>
      </c>
      <c r="L18" s="95">
        <f t="shared" si="34"/>
        <v>-1047566</v>
      </c>
      <c r="M18" s="95">
        <f t="shared" ref="M18" si="39">SUM(M19:M22)</f>
        <v>-1303157</v>
      </c>
      <c r="N18" s="95">
        <f t="shared" si="34"/>
        <v>-1443883</v>
      </c>
    </row>
    <row r="19" spans="1:16" ht="15.5" customHeight="1" thickTop="1" thickBot="1" x14ac:dyDescent="0.4">
      <c r="A19" s="53" t="s">
        <v>60</v>
      </c>
      <c r="B19" s="53" t="s">
        <v>285</v>
      </c>
      <c r="C19" s="80">
        <v>-771803</v>
      </c>
      <c r="D19" s="80">
        <v>-835972</v>
      </c>
      <c r="E19" s="80">
        <v>-296927</v>
      </c>
      <c r="F19" s="80">
        <v>-333908</v>
      </c>
      <c r="G19" s="80">
        <v>-396196</v>
      </c>
      <c r="H19" s="80">
        <v>-459891</v>
      </c>
      <c r="I19" s="80">
        <v>-668747</v>
      </c>
      <c r="J19" s="80">
        <v>-743564</v>
      </c>
      <c r="K19" s="80">
        <v>-889527</v>
      </c>
      <c r="L19" s="80">
        <v>-1010601</v>
      </c>
      <c r="M19" s="80">
        <v>-1247910</v>
      </c>
      <c r="N19" s="80">
        <v>-1350859</v>
      </c>
    </row>
    <row r="20" spans="1:16" ht="15.5" customHeight="1" thickTop="1" thickBot="1" x14ac:dyDescent="0.4">
      <c r="A20" s="53" t="s">
        <v>61</v>
      </c>
      <c r="B20" s="53" t="s">
        <v>286</v>
      </c>
      <c r="C20" s="80">
        <v>-8209</v>
      </c>
      <c r="D20" s="80">
        <v>-9048</v>
      </c>
      <c r="E20" s="80">
        <v>-8563</v>
      </c>
      <c r="F20" s="80">
        <v>-9107</v>
      </c>
      <c r="G20" s="80">
        <v>-5820</v>
      </c>
      <c r="H20" s="80">
        <v>-6355</v>
      </c>
      <c r="I20" s="80">
        <v>-5778</v>
      </c>
      <c r="J20" s="80">
        <v>-6361</v>
      </c>
      <c r="K20" s="80">
        <v>-3347</v>
      </c>
      <c r="L20" s="80">
        <v>-4037</v>
      </c>
      <c r="M20" s="80">
        <v>-7109</v>
      </c>
      <c r="N20" s="80">
        <v>-7672</v>
      </c>
    </row>
    <row r="21" spans="1:16" ht="15.5" customHeight="1" thickTop="1" thickBot="1" x14ac:dyDescent="0.4">
      <c r="A21" s="53" t="s">
        <v>62</v>
      </c>
      <c r="B21" s="53" t="s">
        <v>287</v>
      </c>
      <c r="C21" s="80">
        <v>0</v>
      </c>
      <c r="D21" s="80">
        <v>-7</v>
      </c>
      <c r="E21" s="80">
        <v>0</v>
      </c>
      <c r="F21" s="80">
        <v>-81</v>
      </c>
      <c r="G21" s="80">
        <v>0</v>
      </c>
      <c r="H21" s="80">
        <v>-18</v>
      </c>
      <c r="I21" s="80"/>
      <c r="J21" s="80">
        <v>-3</v>
      </c>
      <c r="K21" s="80"/>
      <c r="L21" s="80">
        <v>3</v>
      </c>
      <c r="M21" s="80">
        <v>0</v>
      </c>
      <c r="N21" s="80">
        <v>0</v>
      </c>
    </row>
    <row r="22" spans="1:16" ht="15.5" customHeight="1" thickTop="1" thickBot="1" x14ac:dyDescent="0.4">
      <c r="A22" s="53" t="s">
        <v>2</v>
      </c>
      <c r="B22" s="53" t="s">
        <v>288</v>
      </c>
      <c r="C22" s="80">
        <v>-221263</v>
      </c>
      <c r="D22" s="80">
        <v>-273059</v>
      </c>
      <c r="E22" s="80">
        <v>119488</v>
      </c>
      <c r="F22" s="80">
        <v>72891</v>
      </c>
      <c r="G22" s="80">
        <v>-112575</v>
      </c>
      <c r="H22" s="80">
        <v>-160943</v>
      </c>
      <c r="I22" s="80">
        <v>-37925</v>
      </c>
      <c r="J22" s="80">
        <v>-136249</v>
      </c>
      <c r="K22" s="80">
        <v>-29567</v>
      </c>
      <c r="L22" s="80">
        <v>-32931</v>
      </c>
      <c r="M22" s="80">
        <v>-48138</v>
      </c>
      <c r="N22" s="80">
        <v>-85352</v>
      </c>
    </row>
    <row r="23" spans="1:16" ht="15.5" customHeight="1" thickTop="1" thickBot="1" x14ac:dyDescent="0.4">
      <c r="A23" s="23" t="s">
        <v>596</v>
      </c>
      <c r="B23" s="23" t="s">
        <v>599</v>
      </c>
      <c r="C23" s="95">
        <v>-13208</v>
      </c>
      <c r="D23" s="95">
        <v>-17859</v>
      </c>
      <c r="E23" s="95">
        <v>-11343</v>
      </c>
      <c r="F23" s="95">
        <v>-15994</v>
      </c>
      <c r="G23" s="95"/>
      <c r="H23" s="95">
        <v>-5754</v>
      </c>
      <c r="I23" s="95"/>
      <c r="J23" s="95"/>
      <c r="K23" s="95"/>
      <c r="L23" s="95"/>
      <c r="M23" s="95"/>
      <c r="N23" s="95"/>
    </row>
    <row r="24" spans="1:16" ht="15.5" customHeight="1" thickTop="1" thickBot="1" x14ac:dyDescent="0.4">
      <c r="A24" s="87" t="s">
        <v>0</v>
      </c>
      <c r="B24" s="87" t="s">
        <v>289</v>
      </c>
      <c r="C24" s="88">
        <f t="shared" ref="C24:H24" si="40">C11+C12+C13+C17+C18+C23</f>
        <v>2287256</v>
      </c>
      <c r="D24" s="88">
        <f t="shared" si="40"/>
        <v>3317189</v>
      </c>
      <c r="E24" s="88">
        <f t="shared" si="40"/>
        <v>1276607</v>
      </c>
      <c r="F24" s="88">
        <f t="shared" si="40"/>
        <v>2389205</v>
      </c>
      <c r="G24" s="88">
        <f t="shared" si="40"/>
        <v>953018</v>
      </c>
      <c r="H24" s="88">
        <f t="shared" si="40"/>
        <v>2122313</v>
      </c>
      <c r="I24" s="88">
        <f t="shared" ref="I24" si="41">I11+I12+I13+I17+I18+I23</f>
        <v>1218145</v>
      </c>
      <c r="J24" s="88">
        <f t="shared" ref="J24:N24" si="42">J11+J12+J13+J17+J18+J23</f>
        <v>2561549</v>
      </c>
      <c r="K24" s="88">
        <f t="shared" ref="K24" si="43">K11+K12+K13+K17+K18+K23</f>
        <v>2581765</v>
      </c>
      <c r="L24" s="88">
        <f t="shared" si="42"/>
        <v>4029243</v>
      </c>
      <c r="M24" s="88">
        <f>M11+M12+M13+M17+M18+M23</f>
        <v>5498047</v>
      </c>
      <c r="N24" s="88">
        <f t="shared" si="42"/>
        <v>6683976</v>
      </c>
      <c r="O24" s="1"/>
      <c r="P24" s="1"/>
    </row>
    <row r="25" spans="1:16" ht="15.5" customHeight="1" thickTop="1" thickBot="1" x14ac:dyDescent="0.4">
      <c r="A25" s="55" t="s">
        <v>1</v>
      </c>
      <c r="B25" s="55" t="s">
        <v>290</v>
      </c>
      <c r="C25" s="66">
        <v>-1150749</v>
      </c>
      <c r="D25" s="66">
        <v>-1341477</v>
      </c>
      <c r="E25" s="66">
        <v>-1278258</v>
      </c>
      <c r="F25" s="66">
        <v>-1470173</v>
      </c>
      <c r="G25" s="66">
        <v>-1350849</v>
      </c>
      <c r="H25" s="66">
        <v>-1555860</v>
      </c>
      <c r="I25" s="66">
        <v>-1208963</v>
      </c>
      <c r="J25" s="66">
        <v>-1431549</v>
      </c>
      <c r="K25" s="66">
        <v>-1502134</v>
      </c>
      <c r="L25" s="66">
        <v>-1761479</v>
      </c>
      <c r="M25" s="66">
        <v>-1784461</v>
      </c>
      <c r="N25" s="66">
        <v>-1983187</v>
      </c>
    </row>
    <row r="26" spans="1:16" ht="15.5" customHeight="1" thickTop="1" thickBot="1" x14ac:dyDescent="0.4">
      <c r="A26" s="55" t="s">
        <v>14</v>
      </c>
      <c r="B26" s="55" t="s">
        <v>291</v>
      </c>
      <c r="C26" s="66">
        <v>-1110230</v>
      </c>
      <c r="D26" s="66">
        <v>-1427915</v>
      </c>
      <c r="E26" s="66">
        <v>-972121</v>
      </c>
      <c r="F26" s="66">
        <v>-1319031</v>
      </c>
      <c r="G26" s="66">
        <v>-1176226</v>
      </c>
      <c r="H26" s="66">
        <v>-1540259</v>
      </c>
      <c r="I26" s="66">
        <v>-1444928</v>
      </c>
      <c r="J26" s="66">
        <v>-1874979</v>
      </c>
      <c r="K26" s="66">
        <v>-1541043</v>
      </c>
      <c r="L26" s="66">
        <v>-1982684</v>
      </c>
      <c r="M26" s="66">
        <v>-1824248</v>
      </c>
      <c r="N26" s="66">
        <v>-2186404</v>
      </c>
    </row>
    <row r="27" spans="1:16" ht="15.5" customHeight="1" thickTop="1" thickBot="1" x14ac:dyDescent="0.4">
      <c r="A27" s="55" t="s">
        <v>15</v>
      </c>
      <c r="B27" s="55" t="s">
        <v>292</v>
      </c>
      <c r="C27" s="66">
        <f t="shared" ref="C27" si="44">C28+C29</f>
        <v>1442478</v>
      </c>
      <c r="D27" s="66">
        <f t="shared" ref="D27:N27" si="45">D28+D29</f>
        <v>1436030</v>
      </c>
      <c r="E27" s="66">
        <f t="shared" ref="E27" si="46">E28+E29</f>
        <v>2363704</v>
      </c>
      <c r="F27" s="66">
        <f t="shared" si="45"/>
        <v>2421272</v>
      </c>
      <c r="G27" s="66">
        <f t="shared" ref="G27" si="47">G28+G29</f>
        <v>2234305</v>
      </c>
      <c r="H27" s="66">
        <f t="shared" si="45"/>
        <v>2332813</v>
      </c>
      <c r="I27" s="66">
        <f t="shared" ref="I27" si="48">I28+I29</f>
        <v>2182733</v>
      </c>
      <c r="J27" s="66">
        <f t="shared" si="45"/>
        <v>2294518</v>
      </c>
      <c r="K27" s="66">
        <f t="shared" ref="K27" si="49">K28+K29</f>
        <v>2358532</v>
      </c>
      <c r="L27" s="66">
        <f t="shared" si="45"/>
        <v>2481385</v>
      </c>
      <c r="M27" s="66">
        <f t="shared" ref="M27" si="50">M28+M29</f>
        <v>2743979</v>
      </c>
      <c r="N27" s="66">
        <f t="shared" si="45"/>
        <v>2852960</v>
      </c>
      <c r="O27" s="1"/>
    </row>
    <row r="28" spans="1:16" ht="15.5" customHeight="1" thickTop="1" thickBot="1" x14ac:dyDescent="0.4">
      <c r="A28" s="53" t="s">
        <v>4</v>
      </c>
      <c r="B28" s="53" t="s">
        <v>293</v>
      </c>
      <c r="C28" s="80">
        <v>1591063</v>
      </c>
      <c r="D28" s="80">
        <v>1679581</v>
      </c>
      <c r="E28" s="80">
        <v>2560267</v>
      </c>
      <c r="F28" s="80">
        <v>2632395</v>
      </c>
      <c r="G28" s="80">
        <v>2427461</v>
      </c>
      <c r="H28" s="80">
        <v>2577785</v>
      </c>
      <c r="I28" s="80">
        <v>2345855</v>
      </c>
      <c r="J28" s="80">
        <v>2495833</v>
      </c>
      <c r="K28" s="80">
        <v>2555907</v>
      </c>
      <c r="L28" s="80">
        <v>2743607</v>
      </c>
      <c r="M28" s="80">
        <v>3052485</v>
      </c>
      <c r="N28" s="80">
        <v>3217711</v>
      </c>
    </row>
    <row r="29" spans="1:16" ht="15.5" customHeight="1" thickTop="1" thickBot="1" x14ac:dyDescent="0.4">
      <c r="A29" s="53" t="s">
        <v>5</v>
      </c>
      <c r="B29" s="53" t="s">
        <v>294</v>
      </c>
      <c r="C29" s="80">
        <v>-148585</v>
      </c>
      <c r="D29" s="80">
        <v>-243551</v>
      </c>
      <c r="E29" s="80">
        <v>-196563</v>
      </c>
      <c r="F29" s="80">
        <v>-211123</v>
      </c>
      <c r="G29" s="80">
        <v>-193156</v>
      </c>
      <c r="H29" s="80">
        <v>-244972</v>
      </c>
      <c r="I29" s="80">
        <v>-163122</v>
      </c>
      <c r="J29" s="80">
        <v>-201315</v>
      </c>
      <c r="K29" s="80">
        <v>-197375</v>
      </c>
      <c r="L29" s="80">
        <v>-262222</v>
      </c>
      <c r="M29" s="80">
        <v>-308506</v>
      </c>
      <c r="N29" s="80">
        <v>-364751</v>
      </c>
    </row>
    <row r="30" spans="1:16" ht="15.5" customHeight="1" thickTop="1" thickBot="1" x14ac:dyDescent="0.4">
      <c r="A30" s="55" t="s">
        <v>3</v>
      </c>
      <c r="B30" s="55" t="s">
        <v>297</v>
      </c>
      <c r="C30" s="66">
        <f t="shared" ref="C30" si="51">C31+C32</f>
        <v>145263</v>
      </c>
      <c r="D30" s="66">
        <f t="shared" ref="D30:N30" si="52">D31+D32</f>
        <v>-42946</v>
      </c>
      <c r="E30" s="66">
        <f t="shared" ref="E30" si="53">E31+E32</f>
        <v>220927</v>
      </c>
      <c r="F30" s="66">
        <f t="shared" si="52"/>
        <v>4039</v>
      </c>
      <c r="G30" s="66">
        <f>G31+G32</f>
        <v>285498</v>
      </c>
      <c r="H30" s="66">
        <f t="shared" si="52"/>
        <v>5376</v>
      </c>
      <c r="I30" s="66">
        <f t="shared" ref="I30" si="54">I31+I32</f>
        <v>361239</v>
      </c>
      <c r="J30" s="66">
        <f t="shared" si="52"/>
        <v>41140</v>
      </c>
      <c r="K30" s="66">
        <f t="shared" ref="K30" si="55">K31+K32</f>
        <v>358368</v>
      </c>
      <c r="L30" s="66">
        <f t="shared" si="52"/>
        <v>3598</v>
      </c>
      <c r="M30" s="66">
        <f t="shared" ref="M30" si="56">M31+M32</f>
        <v>335093</v>
      </c>
      <c r="N30" s="66">
        <f t="shared" si="52"/>
        <v>2674</v>
      </c>
    </row>
    <row r="31" spans="1:16" ht="15.5" customHeight="1" thickTop="1" thickBot="1" x14ac:dyDescent="0.4">
      <c r="A31" s="53" t="s">
        <v>16</v>
      </c>
      <c r="B31" s="53" t="s">
        <v>295</v>
      </c>
      <c r="C31" s="80">
        <v>194250</v>
      </c>
      <c r="D31" s="80">
        <v>6103</v>
      </c>
      <c r="E31" s="80">
        <v>222797</v>
      </c>
      <c r="F31" s="80">
        <v>5909</v>
      </c>
      <c r="G31" s="80">
        <v>287874</v>
      </c>
      <c r="H31" s="80">
        <v>7752</v>
      </c>
      <c r="I31" s="80">
        <v>361263</v>
      </c>
      <c r="J31" s="80">
        <v>41164</v>
      </c>
      <c r="K31" s="80">
        <v>358378</v>
      </c>
      <c r="L31" s="80">
        <v>3608</v>
      </c>
      <c r="M31" s="80">
        <v>339021</v>
      </c>
      <c r="N31" s="80">
        <v>6602</v>
      </c>
    </row>
    <row r="32" spans="1:16" ht="15.5" customHeight="1" thickTop="1" thickBot="1" x14ac:dyDescent="0.4">
      <c r="A32" s="53" t="s">
        <v>17</v>
      </c>
      <c r="B32" s="53" t="s">
        <v>296</v>
      </c>
      <c r="C32" s="80">
        <v>-48987</v>
      </c>
      <c r="D32" s="80">
        <v>-49049</v>
      </c>
      <c r="E32" s="80">
        <v>-1870</v>
      </c>
      <c r="F32" s="80">
        <v>-1870</v>
      </c>
      <c r="G32" s="80">
        <v>-2376</v>
      </c>
      <c r="H32" s="80">
        <v>-2376</v>
      </c>
      <c r="I32" s="80">
        <v>-24</v>
      </c>
      <c r="J32" s="80">
        <v>-24</v>
      </c>
      <c r="K32" s="80">
        <v>-10</v>
      </c>
      <c r="L32" s="80">
        <v>-10</v>
      </c>
      <c r="M32" s="80">
        <v>-3928</v>
      </c>
      <c r="N32" s="80">
        <v>-3928</v>
      </c>
    </row>
    <row r="33" spans="1:15" ht="15.5" customHeight="1" thickTop="1" thickBot="1" x14ac:dyDescent="0.4">
      <c r="A33" s="23" t="s">
        <v>18</v>
      </c>
      <c r="B33" s="23" t="s">
        <v>298</v>
      </c>
      <c r="C33" s="95">
        <f t="shared" ref="C33" si="57">C24+C25+C26+C27+C30</f>
        <v>1614018</v>
      </c>
      <c r="D33" s="95">
        <f t="shared" ref="D33:N33" si="58">D24+D25+D26+D27+D30</f>
        <v>1940881</v>
      </c>
      <c r="E33" s="95">
        <f t="shared" ref="E33" si="59">E24+E25+E26+E27+E30</f>
        <v>1610859</v>
      </c>
      <c r="F33" s="95">
        <f t="shared" si="58"/>
        <v>2025312</v>
      </c>
      <c r="G33" s="95">
        <f t="shared" ref="G33" si="60">G24+G25+G26+G27+G30</f>
        <v>945746</v>
      </c>
      <c r="H33" s="95">
        <f t="shared" si="58"/>
        <v>1364383</v>
      </c>
      <c r="I33" s="95">
        <f t="shared" ref="I33" si="61">I24+I25+I26+I27+I30</f>
        <v>1108226</v>
      </c>
      <c r="J33" s="95">
        <f t="shared" si="58"/>
        <v>1590679</v>
      </c>
      <c r="K33" s="95">
        <f t="shared" ref="K33" si="62">K24+K25+K26+K27+K30</f>
        <v>2255488</v>
      </c>
      <c r="L33" s="95">
        <f t="shared" si="58"/>
        <v>2770063</v>
      </c>
      <c r="M33" s="95">
        <f t="shared" ref="M33" si="63">M24+M25+M26+M27+M30</f>
        <v>4968410</v>
      </c>
      <c r="N33" s="95">
        <f t="shared" si="58"/>
        <v>5370019</v>
      </c>
      <c r="O33" s="1"/>
    </row>
    <row r="34" spans="1:15" ht="15.5" customHeight="1" thickTop="1" thickBot="1" x14ac:dyDescent="0.4">
      <c r="A34" s="23" t="s">
        <v>19</v>
      </c>
      <c r="B34" s="23" t="s">
        <v>299</v>
      </c>
      <c r="C34" s="95">
        <v>-484737</v>
      </c>
      <c r="D34" s="95">
        <v>-601557</v>
      </c>
      <c r="E34" s="95">
        <v>-259197</v>
      </c>
      <c r="F34" s="95">
        <v>-393671</v>
      </c>
      <c r="G34" s="95">
        <v>-85467</v>
      </c>
      <c r="H34" s="95">
        <v>-228820</v>
      </c>
      <c r="I34" s="95">
        <v>-147207</v>
      </c>
      <c r="J34" s="95">
        <v>-336904</v>
      </c>
      <c r="K34" s="95">
        <v>-506146</v>
      </c>
      <c r="L34" s="95">
        <v>-692712</v>
      </c>
      <c r="M34" s="95">
        <v>-1218293</v>
      </c>
      <c r="N34" s="95">
        <v>-1372152</v>
      </c>
    </row>
    <row r="35" spans="1:15" ht="15.5" customHeight="1" thickTop="1" thickBot="1" x14ac:dyDescent="0.4">
      <c r="A35" s="23" t="s">
        <v>20</v>
      </c>
      <c r="B35" s="23" t="s">
        <v>300</v>
      </c>
      <c r="C35" s="95">
        <v>-305408</v>
      </c>
      <c r="D35" s="95">
        <v>-347619</v>
      </c>
      <c r="E35" s="95">
        <v>-192989</v>
      </c>
      <c r="F35" s="95">
        <v>-241221</v>
      </c>
      <c r="G35" s="95">
        <v>-52695</v>
      </c>
      <c r="H35" s="95">
        <v>-101034</v>
      </c>
      <c r="I35" s="95">
        <v>-90983</v>
      </c>
      <c r="J35" s="95">
        <v>-155334</v>
      </c>
      <c r="K35" s="95">
        <v>-313291</v>
      </c>
      <c r="L35" s="95">
        <v>-376433</v>
      </c>
      <c r="M35" s="95">
        <v>-744363</v>
      </c>
      <c r="N35" s="95">
        <v>-796446</v>
      </c>
    </row>
    <row r="36" spans="1:15" ht="15.5" customHeight="1" thickTop="1" thickBot="1" x14ac:dyDescent="0.4">
      <c r="A36" s="23" t="s">
        <v>21</v>
      </c>
      <c r="B36" s="23" t="s">
        <v>301</v>
      </c>
      <c r="C36" s="95">
        <v>239197</v>
      </c>
      <c r="D36" s="95">
        <v>233654</v>
      </c>
      <c r="E36" s="95">
        <v>-136164</v>
      </c>
      <c r="F36" s="95">
        <v>-142866</v>
      </c>
      <c r="G36" s="95">
        <v>-83080</v>
      </c>
      <c r="H36" s="95">
        <v>-104459</v>
      </c>
      <c r="I36" s="95">
        <v>8587</v>
      </c>
      <c r="J36" s="95">
        <v>5095</v>
      </c>
      <c r="K36" s="95">
        <v>69488</v>
      </c>
      <c r="L36" s="95">
        <v>58426</v>
      </c>
      <c r="M36" s="95">
        <v>153958</v>
      </c>
      <c r="N36" s="95">
        <v>138810</v>
      </c>
    </row>
    <row r="37" spans="1:15" ht="15.5" customHeight="1" thickTop="1" thickBot="1" x14ac:dyDescent="0.4">
      <c r="A37" s="23" t="s">
        <v>22</v>
      </c>
      <c r="B37" s="23" t="s">
        <v>302</v>
      </c>
      <c r="C37" s="95">
        <v>-19003</v>
      </c>
      <c r="D37" s="95">
        <v>-33155</v>
      </c>
      <c r="E37" s="95">
        <v>-28675</v>
      </c>
      <c r="F37" s="95">
        <v>-52947</v>
      </c>
      <c r="G37" s="95">
        <v>-33965</v>
      </c>
      <c r="H37" s="95">
        <v>-60296</v>
      </c>
      <c r="I37" s="95">
        <v>-37352</v>
      </c>
      <c r="J37" s="95">
        <v>-72841</v>
      </c>
      <c r="K37" s="95">
        <v>-24203</v>
      </c>
      <c r="L37" s="95">
        <v>-59087</v>
      </c>
      <c r="M37" s="95">
        <v>-40166</v>
      </c>
      <c r="N37" s="95">
        <v>-59393</v>
      </c>
    </row>
    <row r="38" spans="1:15" ht="15.5" customHeight="1" thickTop="1" x14ac:dyDescent="0.35">
      <c r="A38" s="87" t="s">
        <v>23</v>
      </c>
      <c r="B38" s="87" t="s">
        <v>303</v>
      </c>
      <c r="C38" s="88">
        <f t="shared" ref="C38" si="64">SUM(C33:C37)</f>
        <v>1044067</v>
      </c>
      <c r="D38" s="88">
        <f t="shared" ref="D38:N38" si="65">SUM(D33:D37)</f>
        <v>1192204</v>
      </c>
      <c r="E38" s="88">
        <f>SUM(E33:E37)</f>
        <v>993834</v>
      </c>
      <c r="F38" s="88">
        <f t="shared" si="65"/>
        <v>1194607</v>
      </c>
      <c r="G38" s="88">
        <f t="shared" ref="G38" si="66">SUM(G33:G37)</f>
        <v>690539</v>
      </c>
      <c r="H38" s="88">
        <f t="shared" si="65"/>
        <v>869774</v>
      </c>
      <c r="I38" s="88">
        <f t="shared" ref="I38" si="67">SUM(I33:I37)</f>
        <v>841271</v>
      </c>
      <c r="J38" s="88">
        <f t="shared" si="65"/>
        <v>1030695</v>
      </c>
      <c r="K38" s="88">
        <f t="shared" ref="K38" si="68">SUM(K33:K37)</f>
        <v>1481336</v>
      </c>
      <c r="L38" s="88">
        <f t="shared" si="65"/>
        <v>1700257</v>
      </c>
      <c r="M38" s="88">
        <f>SUM(M33:M37)</f>
        <v>3119546</v>
      </c>
      <c r="N38" s="88">
        <f t="shared" si="65"/>
        <v>3280838</v>
      </c>
      <c r="O38" s="1"/>
    </row>
    <row r="39" spans="1:15" ht="15.5" customHeight="1" thickBot="1" x14ac:dyDescent="0.4">
      <c r="A39" s="23" t="s">
        <v>25</v>
      </c>
      <c r="B39" s="23" t="s">
        <v>304</v>
      </c>
      <c r="C39" s="95"/>
      <c r="D39" s="95">
        <v>1044067</v>
      </c>
      <c r="E39" s="95"/>
      <c r="F39" s="95">
        <v>993834</v>
      </c>
      <c r="G39" s="95"/>
      <c r="H39" s="95">
        <v>690539</v>
      </c>
      <c r="I39" s="95"/>
      <c r="J39" s="95">
        <v>841271</v>
      </c>
      <c r="K39" s="95"/>
      <c r="L39" s="95">
        <v>1481336</v>
      </c>
      <c r="M39" s="95"/>
      <c r="N39" s="95">
        <v>3119546</v>
      </c>
    </row>
    <row r="40" spans="1:15" ht="15.5" customHeight="1" thickTop="1" thickBot="1" x14ac:dyDescent="0.4">
      <c r="A40" s="23" t="s">
        <v>26</v>
      </c>
      <c r="B40" s="23" t="s">
        <v>305</v>
      </c>
      <c r="C40" s="95"/>
      <c r="D40" s="95">
        <v>148137</v>
      </c>
      <c r="E40" s="95"/>
      <c r="F40" s="95">
        <v>200773</v>
      </c>
      <c r="G40" s="95"/>
      <c r="H40" s="95">
        <v>179236</v>
      </c>
      <c r="I40" s="95"/>
      <c r="J40" s="95">
        <v>189424</v>
      </c>
      <c r="K40" s="95"/>
      <c r="L40" s="95">
        <v>218921</v>
      </c>
      <c r="M40" s="95"/>
      <c r="N40" s="95">
        <v>161292</v>
      </c>
    </row>
    <row r="41" spans="1:15" ht="15.5" customHeight="1" thickTop="1" thickBot="1" x14ac:dyDescent="0.4">
      <c r="A41" s="87" t="s">
        <v>23</v>
      </c>
      <c r="B41" s="87" t="s">
        <v>303</v>
      </c>
      <c r="C41" s="88">
        <f>C38</f>
        <v>1044067</v>
      </c>
      <c r="D41" s="88">
        <f>D39+D40</f>
        <v>1192204</v>
      </c>
      <c r="E41" s="88">
        <f>E38</f>
        <v>993834</v>
      </c>
      <c r="F41" s="88">
        <f>F39+F40</f>
        <v>1194607</v>
      </c>
      <c r="G41" s="88">
        <f>G38</f>
        <v>690539</v>
      </c>
      <c r="H41" s="88">
        <f>H38</f>
        <v>869774</v>
      </c>
      <c r="I41" s="88">
        <f>I38</f>
        <v>841271</v>
      </c>
      <c r="J41" s="88">
        <f>J39+J40</f>
        <v>1030695</v>
      </c>
      <c r="K41" s="88">
        <f>K38</f>
        <v>1481336</v>
      </c>
      <c r="L41" s="88">
        <f>L39+L40</f>
        <v>1700257</v>
      </c>
      <c r="M41" s="88">
        <f>M38</f>
        <v>3119546</v>
      </c>
      <c r="N41" s="88">
        <v>3280838</v>
      </c>
    </row>
    <row r="42" spans="1:15" ht="15.5" customHeight="1" thickTop="1" thickBot="1" x14ac:dyDescent="0.4">
      <c r="A42" s="53" t="s">
        <v>27</v>
      </c>
      <c r="B42" s="53" t="s">
        <v>306</v>
      </c>
      <c r="C42" s="80">
        <v>20870945</v>
      </c>
      <c r="D42" s="80">
        <v>20870945</v>
      </c>
      <c r="E42" s="80">
        <v>20870945</v>
      </c>
      <c r="F42" s="80">
        <v>20870945</v>
      </c>
      <c r="G42" s="80">
        <v>20870945</v>
      </c>
      <c r="H42" s="80">
        <v>20870945</v>
      </c>
      <c r="I42" s="80">
        <v>20870945</v>
      </c>
      <c r="J42" s="80">
        <v>20870945</v>
      </c>
      <c r="K42" s="80">
        <v>20870945</v>
      </c>
      <c r="L42" s="80">
        <v>20870945</v>
      </c>
      <c r="M42" s="80">
        <v>20870945</v>
      </c>
      <c r="N42" s="80">
        <v>20870945</v>
      </c>
    </row>
    <row r="43" spans="1:15" ht="15.5" customHeight="1" thickTop="1" thickBot="1" x14ac:dyDescent="0.4">
      <c r="A43" s="93" t="s">
        <v>28</v>
      </c>
      <c r="B43" s="93" t="s">
        <v>307</v>
      </c>
      <c r="C43" s="122">
        <v>50.02</v>
      </c>
      <c r="D43" s="122">
        <v>57.12</v>
      </c>
      <c r="E43" s="122">
        <v>47.62</v>
      </c>
      <c r="F43" s="122">
        <v>57.24</v>
      </c>
      <c r="G43" s="122">
        <v>33.090000000000003</v>
      </c>
      <c r="H43" s="122">
        <v>41.67</v>
      </c>
      <c r="I43" s="122">
        <v>40.31</v>
      </c>
      <c r="J43" s="122">
        <v>49.38</v>
      </c>
      <c r="K43" s="122">
        <v>70.98</v>
      </c>
      <c r="L43" s="122">
        <v>81.47</v>
      </c>
      <c r="M43" s="122">
        <v>149.47</v>
      </c>
      <c r="N43" s="122">
        <v>157.19999999999999</v>
      </c>
    </row>
    <row r="44" spans="1:15" ht="15.5" customHeight="1" thickTop="1" thickBot="1" x14ac:dyDescent="0.4">
      <c r="A44" s="89" t="s">
        <v>31</v>
      </c>
      <c r="B44" s="90" t="s">
        <v>308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7"/>
      <c r="N44" s="97"/>
    </row>
    <row r="45" spans="1:15" ht="15.5" customHeight="1" thickTop="1" thickBot="1" x14ac:dyDescent="0.4">
      <c r="A45" s="89" t="s">
        <v>30</v>
      </c>
      <c r="B45" s="90" t="s">
        <v>309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7"/>
      <c r="N45" s="97"/>
    </row>
    <row r="46" spans="1:15" ht="15.5" customHeight="1" thickTop="1" thickBot="1" x14ac:dyDescent="0.4">
      <c r="A46" s="53" t="s">
        <v>32</v>
      </c>
      <c r="B46" s="53" t="s">
        <v>310</v>
      </c>
      <c r="C46" s="80">
        <v>-280610</v>
      </c>
      <c r="D46" s="80">
        <v>-280610</v>
      </c>
      <c r="E46" s="80">
        <v>-2101037</v>
      </c>
      <c r="F46" s="80">
        <v>-2101037</v>
      </c>
      <c r="G46" s="80">
        <v>-1336941</v>
      </c>
      <c r="H46" s="80">
        <v>-1336941</v>
      </c>
      <c r="I46" s="80">
        <v>1623520</v>
      </c>
      <c r="J46" s="80">
        <v>1623520</v>
      </c>
      <c r="K46" s="80">
        <v>-829138</v>
      </c>
      <c r="L46" s="80">
        <v>-829138</v>
      </c>
      <c r="M46" s="80">
        <v>195902</v>
      </c>
      <c r="N46" s="80">
        <v>195902</v>
      </c>
    </row>
    <row r="47" spans="1:15" ht="15.5" customHeight="1" thickTop="1" thickBot="1" x14ac:dyDescent="0.4">
      <c r="A47" s="53" t="s">
        <v>33</v>
      </c>
      <c r="B47" s="53" t="s">
        <v>311</v>
      </c>
      <c r="C47" s="80">
        <v>112244</v>
      </c>
      <c r="D47" s="80">
        <v>112244</v>
      </c>
      <c r="E47" s="80">
        <v>840415</v>
      </c>
      <c r="F47" s="80">
        <v>840415</v>
      </c>
      <c r="G47" s="80">
        <v>903252</v>
      </c>
      <c r="H47" s="80">
        <v>903252</v>
      </c>
      <c r="I47" s="80">
        <v>-649408</v>
      </c>
      <c r="J47" s="80">
        <v>-649408</v>
      </c>
      <c r="K47" s="80">
        <v>331655</v>
      </c>
      <c r="L47" s="80">
        <v>331655</v>
      </c>
      <c r="M47" s="80">
        <v>-78361</v>
      </c>
      <c r="N47" s="80">
        <v>-78361</v>
      </c>
    </row>
    <row r="48" spans="1:15" ht="15.5" customHeight="1" thickTop="1" thickBot="1" x14ac:dyDescent="0.4">
      <c r="A48" s="89" t="s">
        <v>34</v>
      </c>
      <c r="B48" s="90" t="s">
        <v>312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  <c r="N48" s="97"/>
    </row>
    <row r="49" spans="1:14" ht="15.5" customHeight="1" thickTop="1" thickBot="1" x14ac:dyDescent="0.4">
      <c r="A49" s="53" t="s">
        <v>30</v>
      </c>
      <c r="B49" s="53" t="s">
        <v>309</v>
      </c>
      <c r="C49" s="80">
        <v>0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24186</v>
      </c>
      <c r="J49" s="80">
        <v>24186</v>
      </c>
      <c r="K49" s="80">
        <v>-39565</v>
      </c>
      <c r="L49" s="80">
        <v>-39565</v>
      </c>
      <c r="M49" s="80">
        <v>51329</v>
      </c>
      <c r="N49" s="80">
        <v>51329</v>
      </c>
    </row>
    <row r="50" spans="1:14" ht="15.5" customHeight="1" thickTop="1" thickBot="1" x14ac:dyDescent="0.4">
      <c r="A50" s="53" t="s">
        <v>33</v>
      </c>
      <c r="B50" s="53" t="s">
        <v>311</v>
      </c>
      <c r="C50" s="80">
        <v>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-9674</v>
      </c>
      <c r="J50" s="80">
        <v>-9674</v>
      </c>
      <c r="K50" s="80">
        <v>15826</v>
      </c>
      <c r="L50" s="80">
        <v>15826</v>
      </c>
      <c r="M50" s="80">
        <v>-20532</v>
      </c>
      <c r="N50" s="80">
        <v>-20532</v>
      </c>
    </row>
    <row r="51" spans="1:14" ht="15.5" customHeight="1" thickTop="1" thickBot="1" x14ac:dyDescent="0.4">
      <c r="A51" s="23" t="s">
        <v>35</v>
      </c>
      <c r="B51" s="23" t="s">
        <v>313</v>
      </c>
      <c r="C51" s="95">
        <f>SUM(C46:C50,C41)</f>
        <v>875701</v>
      </c>
      <c r="D51" s="95">
        <f t="shared" ref="D51:N51" si="69">D52+D53</f>
        <v>1023838</v>
      </c>
      <c r="E51" s="95">
        <f>SUM(E46:E50,E41)</f>
        <v>-266788</v>
      </c>
      <c r="F51" s="95">
        <f t="shared" si="69"/>
        <v>-66015</v>
      </c>
      <c r="G51" s="95">
        <f>SUM(G46:G50,G41)</f>
        <v>256850</v>
      </c>
      <c r="H51" s="95">
        <f t="shared" si="69"/>
        <v>436086</v>
      </c>
      <c r="I51" s="95">
        <f>SUM(I46:I50,I41)</f>
        <v>1829895</v>
      </c>
      <c r="J51" s="95">
        <f t="shared" si="69"/>
        <v>2019320</v>
      </c>
      <c r="K51" s="95">
        <f>SUM(K46:K50,K41)</f>
        <v>960114</v>
      </c>
      <c r="L51" s="95">
        <f t="shared" si="69"/>
        <v>1179035</v>
      </c>
      <c r="M51" s="95">
        <f>SUM(M46:M50,M41)</f>
        <v>3267884</v>
      </c>
      <c r="N51" s="95">
        <f t="shared" si="69"/>
        <v>3429176</v>
      </c>
    </row>
    <row r="52" spans="1:14" ht="15.5" customHeight="1" thickTop="1" thickBot="1" x14ac:dyDescent="0.4">
      <c r="A52" s="53" t="s">
        <v>36</v>
      </c>
      <c r="B52" s="53" t="s">
        <v>314</v>
      </c>
      <c r="C52" s="80">
        <v>875701</v>
      </c>
      <c r="D52" s="80">
        <v>875701</v>
      </c>
      <c r="E52" s="80">
        <v>-266788</v>
      </c>
      <c r="F52" s="80">
        <v>-266788</v>
      </c>
      <c r="G52" s="80">
        <v>256850</v>
      </c>
      <c r="H52" s="80">
        <v>256850</v>
      </c>
      <c r="I52" s="80">
        <v>1829895</v>
      </c>
      <c r="J52" s="80">
        <v>1829895</v>
      </c>
      <c r="K52" s="80">
        <v>960114</v>
      </c>
      <c r="L52" s="80">
        <v>960114</v>
      </c>
      <c r="M52" s="80">
        <v>3267884</v>
      </c>
      <c r="N52" s="80">
        <v>3267884</v>
      </c>
    </row>
    <row r="53" spans="1:14" ht="15.5" customHeight="1" thickTop="1" thickBot="1" x14ac:dyDescent="0.4">
      <c r="A53" s="53" t="s">
        <v>37</v>
      </c>
      <c r="B53" s="53" t="s">
        <v>315</v>
      </c>
      <c r="C53" s="80"/>
      <c r="D53" s="80">
        <v>148137</v>
      </c>
      <c r="E53" s="80"/>
      <c r="F53" s="80">
        <v>200773</v>
      </c>
      <c r="G53" s="80"/>
      <c r="H53" s="80">
        <v>179236</v>
      </c>
      <c r="I53" s="80"/>
      <c r="J53" s="80">
        <v>189425</v>
      </c>
      <c r="K53" s="80"/>
      <c r="L53" s="80">
        <v>218921</v>
      </c>
      <c r="M53" s="80"/>
      <c r="N53" s="80">
        <v>161292</v>
      </c>
    </row>
    <row r="54" spans="1:14" ht="15.5" customHeight="1" thickTop="1" x14ac:dyDescent="0.35">
      <c r="A54" s="28" t="s">
        <v>269</v>
      </c>
      <c r="B54" s="28" t="s">
        <v>316</v>
      </c>
    </row>
    <row r="55" spans="1:14" ht="15.5" customHeight="1" x14ac:dyDescent="0.35"/>
  </sheetData>
  <hyperlinks>
    <hyperlink ref="A54" r:id="rId1" xr:uid="{AD51E759-5FB0-41EF-95E3-6142DAD87BCB}"/>
    <hyperlink ref="B54" r:id="rId2" display="Fonte: Bradesco Seguros" xr:uid="{91F666E6-FCF9-44CB-B1A8-9A83C201DF23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219E-EA28-4484-BDA2-178EE536C197}">
  <dimension ref="A1:H47"/>
  <sheetViews>
    <sheetView showGridLines="0" zoomScale="70" zoomScaleNormal="70" workbookViewId="0">
      <selection activeCell="A5" sqref="A5"/>
    </sheetView>
  </sheetViews>
  <sheetFormatPr defaultRowHeight="14.5" outlineLevelCol="1" x14ac:dyDescent="0.35"/>
  <cols>
    <col min="1" max="1" width="88.36328125" style="29" customWidth="1"/>
    <col min="2" max="2" width="88.36328125" style="29" customWidth="1" outlineLevel="1"/>
    <col min="3" max="7" width="14.36328125" style="64" customWidth="1"/>
    <col min="8" max="8" width="14.36328125" style="64" customWidth="1" collapsed="1"/>
  </cols>
  <sheetData>
    <row r="1" spans="1:8" ht="15.5" customHeight="1" thickTop="1" x14ac:dyDescent="0.35">
      <c r="A1" s="19" t="s">
        <v>239</v>
      </c>
      <c r="B1" s="19" t="s">
        <v>317</v>
      </c>
      <c r="C1" s="30" t="s">
        <v>608</v>
      </c>
      <c r="D1" s="30" t="s">
        <v>597</v>
      </c>
      <c r="E1" s="30" t="s">
        <v>583</v>
      </c>
      <c r="F1" s="30" t="s">
        <v>580</v>
      </c>
      <c r="G1" s="30" t="s">
        <v>6</v>
      </c>
      <c r="H1" s="30" t="s">
        <v>29</v>
      </c>
    </row>
    <row r="2" spans="1:8" ht="15.5" customHeight="1" thickBot="1" x14ac:dyDescent="0.4">
      <c r="A2" s="23" t="s">
        <v>52</v>
      </c>
      <c r="B2" s="23" t="s">
        <v>270</v>
      </c>
      <c r="C2" s="98">
        <f t="shared" ref="C2:H2" si="0">C3+C6</f>
        <v>193081</v>
      </c>
      <c r="D2" s="98">
        <f t="shared" si="0"/>
        <v>39586</v>
      </c>
      <c r="E2" s="98">
        <f t="shared" si="0"/>
        <v>65468</v>
      </c>
      <c r="F2" s="98">
        <f t="shared" si="0"/>
        <v>101977</v>
      </c>
      <c r="G2" s="98">
        <f t="shared" si="0"/>
        <v>138713</v>
      </c>
      <c r="H2" s="98">
        <f t="shared" si="0"/>
        <v>169693</v>
      </c>
    </row>
    <row r="3" spans="1:8" ht="15.5" customHeight="1" thickTop="1" thickBot="1" x14ac:dyDescent="0.4">
      <c r="A3" s="55" t="s">
        <v>7</v>
      </c>
      <c r="B3" s="55" t="s">
        <v>271</v>
      </c>
      <c r="C3" s="99">
        <f t="shared" ref="C3:H3" si="1">C4+C5</f>
        <v>193081</v>
      </c>
      <c r="D3" s="99">
        <f t="shared" si="1"/>
        <v>42798</v>
      </c>
      <c r="E3" s="99">
        <f t="shared" si="1"/>
        <v>70140</v>
      </c>
      <c r="F3" s="99">
        <f t="shared" si="1"/>
        <v>109335</v>
      </c>
      <c r="G3" s="99">
        <f t="shared" si="1"/>
        <v>148954</v>
      </c>
      <c r="H3" s="99">
        <f t="shared" si="1"/>
        <v>182283</v>
      </c>
    </row>
    <row r="4" spans="1:8" ht="15.5" customHeight="1" thickTop="1" thickBot="1" x14ac:dyDescent="0.4">
      <c r="A4" s="53" t="s">
        <v>8</v>
      </c>
      <c r="B4" s="53" t="s">
        <v>272</v>
      </c>
      <c r="C4" s="82">
        <v>193953</v>
      </c>
      <c r="D4" s="82">
        <v>42798</v>
      </c>
      <c r="E4" s="82">
        <v>70140</v>
      </c>
      <c r="F4" s="82">
        <v>109335</v>
      </c>
      <c r="G4" s="82">
        <v>148954</v>
      </c>
      <c r="H4" s="82">
        <v>182283</v>
      </c>
    </row>
    <row r="5" spans="1:8" ht="15.5" customHeight="1" thickTop="1" thickBot="1" x14ac:dyDescent="0.4">
      <c r="A5" s="53" t="s">
        <v>53</v>
      </c>
      <c r="B5" s="53" t="s">
        <v>273</v>
      </c>
      <c r="C5" s="82">
        <v>-872</v>
      </c>
      <c r="D5" s="82"/>
      <c r="E5" s="82"/>
      <c r="F5" s="82"/>
      <c r="G5" s="82"/>
      <c r="H5" s="82"/>
    </row>
    <row r="6" spans="1:8" ht="15.5" customHeight="1" thickTop="1" thickBot="1" x14ac:dyDescent="0.4">
      <c r="A6" s="55" t="s">
        <v>54</v>
      </c>
      <c r="B6" s="55" t="s">
        <v>274</v>
      </c>
      <c r="C6" s="99"/>
      <c r="D6" s="99">
        <v>-3212</v>
      </c>
      <c r="E6" s="99">
        <v>-4672</v>
      </c>
      <c r="F6" s="99">
        <v>-7358</v>
      </c>
      <c r="G6" s="99">
        <v>-10241</v>
      </c>
      <c r="H6" s="99">
        <v>-12590</v>
      </c>
    </row>
    <row r="7" spans="1:8" ht="15.5" customHeight="1" thickTop="1" thickBot="1" x14ac:dyDescent="0.4">
      <c r="A7" s="23" t="s">
        <v>9</v>
      </c>
      <c r="B7" s="23" t="s">
        <v>275</v>
      </c>
      <c r="C7" s="98">
        <f t="shared" ref="C7:H7" si="2">SUM(C8:C9)</f>
        <v>-181234</v>
      </c>
      <c r="D7" s="98">
        <f t="shared" si="2"/>
        <v>0</v>
      </c>
      <c r="E7" s="98">
        <f t="shared" si="2"/>
        <v>0</v>
      </c>
      <c r="F7" s="98">
        <f t="shared" si="2"/>
        <v>0</v>
      </c>
      <c r="G7" s="98">
        <f t="shared" si="2"/>
        <v>0</v>
      </c>
      <c r="H7" s="98">
        <f t="shared" si="2"/>
        <v>0</v>
      </c>
    </row>
    <row r="8" spans="1:8" ht="15.5" customHeight="1" thickTop="1" thickBot="1" x14ac:dyDescent="0.4">
      <c r="A8" s="53" t="s">
        <v>10</v>
      </c>
      <c r="B8" s="53" t="s">
        <v>276</v>
      </c>
      <c r="C8" s="82">
        <v>-181234</v>
      </c>
      <c r="D8" s="82"/>
      <c r="E8" s="82"/>
      <c r="F8" s="82"/>
      <c r="G8" s="82"/>
      <c r="H8" s="82"/>
    </row>
    <row r="9" spans="1:8" ht="15.5" customHeight="1" thickTop="1" thickBot="1" x14ac:dyDescent="0.4">
      <c r="A9" s="53" t="s">
        <v>55</v>
      </c>
      <c r="B9" s="123" t="s">
        <v>277</v>
      </c>
      <c r="C9" s="82"/>
      <c r="D9" s="82"/>
      <c r="E9" s="82"/>
      <c r="F9" s="82"/>
      <c r="G9" s="82"/>
      <c r="H9" s="82"/>
    </row>
    <row r="10" spans="1:8" ht="15.5" customHeight="1" thickTop="1" x14ac:dyDescent="0.35">
      <c r="A10" s="87" t="s">
        <v>56</v>
      </c>
      <c r="B10" s="87" t="s">
        <v>278</v>
      </c>
      <c r="C10" s="94">
        <f t="shared" ref="C10:H10" si="3">C2+C7</f>
        <v>11847</v>
      </c>
      <c r="D10" s="94">
        <f t="shared" si="3"/>
        <v>39586</v>
      </c>
      <c r="E10" s="94">
        <f t="shared" si="3"/>
        <v>65468</v>
      </c>
      <c r="F10" s="94">
        <f t="shared" si="3"/>
        <v>101977</v>
      </c>
      <c r="G10" s="94">
        <f t="shared" si="3"/>
        <v>138713</v>
      </c>
      <c r="H10" s="94">
        <f t="shared" si="3"/>
        <v>169693</v>
      </c>
    </row>
    <row r="11" spans="1:8" ht="15.5" customHeight="1" thickBot="1" x14ac:dyDescent="0.4">
      <c r="A11" s="23" t="s">
        <v>57</v>
      </c>
      <c r="B11" s="23" t="s">
        <v>279</v>
      </c>
      <c r="C11" s="98">
        <v>206</v>
      </c>
      <c r="D11" s="98">
        <v>921</v>
      </c>
      <c r="E11" s="98">
        <v>133</v>
      </c>
      <c r="F11" s="98">
        <v>4678</v>
      </c>
      <c r="G11" s="98">
        <v>6824</v>
      </c>
      <c r="H11" s="98">
        <v>9684</v>
      </c>
    </row>
    <row r="12" spans="1:8" ht="15.5" customHeight="1" thickTop="1" thickBot="1" x14ac:dyDescent="0.4">
      <c r="A12" s="23" t="s">
        <v>58</v>
      </c>
      <c r="B12" s="23" t="s">
        <v>280</v>
      </c>
      <c r="C12" s="98">
        <f>SUM(C13:C15)</f>
        <v>4</v>
      </c>
      <c r="D12" s="98">
        <f t="shared" ref="D12:H12" si="4">SUM(D13:D15)</f>
        <v>0</v>
      </c>
      <c r="E12" s="98">
        <f t="shared" si="4"/>
        <v>0</v>
      </c>
      <c r="F12" s="98">
        <f t="shared" si="4"/>
        <v>0</v>
      </c>
      <c r="G12" s="98">
        <f t="shared" si="4"/>
        <v>0</v>
      </c>
      <c r="H12" s="98">
        <f t="shared" si="4"/>
        <v>0</v>
      </c>
    </row>
    <row r="13" spans="1:8" ht="15.5" customHeight="1" thickTop="1" thickBot="1" x14ac:dyDescent="0.4">
      <c r="A13" s="53" t="s">
        <v>11</v>
      </c>
      <c r="B13" s="53" t="s">
        <v>281</v>
      </c>
      <c r="C13" s="82"/>
      <c r="D13" s="82"/>
      <c r="E13" s="82"/>
      <c r="F13" s="82"/>
      <c r="G13" s="82"/>
      <c r="H13" s="82"/>
    </row>
    <row r="14" spans="1:8" ht="15.5" customHeight="1" thickTop="1" thickBot="1" x14ac:dyDescent="0.4">
      <c r="A14" s="53" t="s">
        <v>12</v>
      </c>
      <c r="B14" s="53" t="s">
        <v>282</v>
      </c>
      <c r="C14" s="82"/>
      <c r="D14" s="82"/>
      <c r="E14" s="82"/>
      <c r="F14" s="82"/>
      <c r="G14" s="82"/>
      <c r="H14" s="82"/>
    </row>
    <row r="15" spans="1:8" ht="15.5" customHeight="1" thickTop="1" thickBot="1" x14ac:dyDescent="0.4">
      <c r="A15" s="53" t="s">
        <v>595</v>
      </c>
      <c r="B15" s="53" t="s">
        <v>616</v>
      </c>
      <c r="C15" s="102">
        <v>4</v>
      </c>
      <c r="D15" s="102"/>
      <c r="E15" s="102"/>
      <c r="F15" s="102"/>
      <c r="G15" s="102"/>
      <c r="H15" s="102"/>
    </row>
    <row r="16" spans="1:8" ht="15.5" customHeight="1" thickTop="1" thickBot="1" x14ac:dyDescent="0.4">
      <c r="A16" s="23" t="s">
        <v>13</v>
      </c>
      <c r="B16" s="23" t="s">
        <v>283</v>
      </c>
      <c r="C16" s="98">
        <v>0</v>
      </c>
      <c r="D16" s="98">
        <v>0</v>
      </c>
      <c r="E16" s="98">
        <v>0</v>
      </c>
      <c r="F16" s="98">
        <v>0</v>
      </c>
      <c r="G16" s="98">
        <v>0</v>
      </c>
      <c r="H16" s="98">
        <v>0</v>
      </c>
    </row>
    <row r="17" spans="1:8" ht="15.5" customHeight="1" thickTop="1" thickBot="1" x14ac:dyDescent="0.4">
      <c r="A17" s="23" t="s">
        <v>59</v>
      </c>
      <c r="B17" s="23" t="s">
        <v>284</v>
      </c>
      <c r="C17" s="98">
        <f>SUM(C18:C21)</f>
        <v>-3549</v>
      </c>
      <c r="D17" s="98">
        <f>SUM(D18:D21)</f>
        <v>-10681</v>
      </c>
      <c r="E17" s="98">
        <f t="shared" ref="E17:F17" si="5">SUM(E18:E21)</f>
        <v>-22863</v>
      </c>
      <c r="F17" s="98">
        <f t="shared" si="5"/>
        <v>-35474</v>
      </c>
      <c r="G17" s="98">
        <f>SUM(G18:G21)</f>
        <v>-55801</v>
      </c>
      <c r="H17" s="98">
        <f>SUM(H18:H21)</f>
        <v>-80514</v>
      </c>
    </row>
    <row r="18" spans="1:8" ht="15.5" customHeight="1" thickTop="1" thickBot="1" x14ac:dyDescent="0.4">
      <c r="A18" s="53" t="s">
        <v>60</v>
      </c>
      <c r="B18" s="53" t="s">
        <v>285</v>
      </c>
      <c r="C18" s="82">
        <v>-3488</v>
      </c>
      <c r="D18" s="82">
        <v>-8968</v>
      </c>
      <c r="E18" s="82">
        <v>-19167</v>
      </c>
      <c r="F18" s="82">
        <v>-30793</v>
      </c>
      <c r="G18" s="82">
        <v>-47600</v>
      </c>
      <c r="H18" s="82">
        <v>-73437</v>
      </c>
    </row>
    <row r="19" spans="1:8" ht="15.5" customHeight="1" thickTop="1" thickBot="1" x14ac:dyDescent="0.4">
      <c r="A19" s="53" t="s">
        <v>61</v>
      </c>
      <c r="B19" s="53" t="s">
        <v>286</v>
      </c>
      <c r="C19" s="82">
        <v>-61</v>
      </c>
      <c r="D19" s="82">
        <v>-1502</v>
      </c>
      <c r="E19" s="82">
        <v>-1798</v>
      </c>
      <c r="F19" s="82">
        <v>-4485</v>
      </c>
      <c r="G19" s="82">
        <v>-8044</v>
      </c>
      <c r="H19" s="82">
        <v>-7066</v>
      </c>
    </row>
    <row r="20" spans="1:8" ht="15.5" customHeight="1" thickTop="1" thickBot="1" x14ac:dyDescent="0.4">
      <c r="A20" s="53" t="s">
        <v>62</v>
      </c>
      <c r="B20" s="53" t="s">
        <v>287</v>
      </c>
      <c r="C20" s="82"/>
      <c r="D20" s="82"/>
      <c r="E20" s="82"/>
      <c r="F20" s="82"/>
      <c r="G20" s="82"/>
      <c r="H20" s="82"/>
    </row>
    <row r="21" spans="1:8" ht="15.5" customHeight="1" thickTop="1" thickBot="1" x14ac:dyDescent="0.4">
      <c r="A21" s="53" t="s">
        <v>2</v>
      </c>
      <c r="B21" s="53" t="s">
        <v>288</v>
      </c>
      <c r="C21" s="82">
        <v>0</v>
      </c>
      <c r="D21" s="82">
        <v>-211</v>
      </c>
      <c r="E21" s="82">
        <v>-1898</v>
      </c>
      <c r="F21" s="82">
        <v>-196</v>
      </c>
      <c r="G21" s="82">
        <v>-157</v>
      </c>
      <c r="H21" s="82">
        <v>-11</v>
      </c>
    </row>
    <row r="22" spans="1:8" ht="15.5" customHeight="1" thickTop="1" thickBot="1" x14ac:dyDescent="0.4">
      <c r="A22" s="23" t="s">
        <v>617</v>
      </c>
      <c r="B22" s="23" t="s">
        <v>284</v>
      </c>
      <c r="C22" s="98">
        <v>-1</v>
      </c>
      <c r="D22" s="98"/>
      <c r="E22" s="98"/>
      <c r="F22" s="98"/>
      <c r="G22" s="98"/>
      <c r="H22" s="98"/>
    </row>
    <row r="23" spans="1:8" ht="15.5" customHeight="1" thickTop="1" thickBot="1" x14ac:dyDescent="0.4">
      <c r="A23" s="87" t="s">
        <v>0</v>
      </c>
      <c r="B23" s="87" t="s">
        <v>289</v>
      </c>
      <c r="C23" s="94">
        <f>C10+C11+C12+C16+C17+C22</f>
        <v>8507</v>
      </c>
      <c r="D23" s="94">
        <f>D10+D11+D12+D16+D17</f>
        <v>29826</v>
      </c>
      <c r="E23" s="94">
        <f>E10+E11+E12+E16+E17</f>
        <v>42738</v>
      </c>
      <c r="F23" s="94">
        <f>F10+F11+F12+F16+F17</f>
        <v>71181</v>
      </c>
      <c r="G23" s="94">
        <f>G10+G11+G12+G16+G17</f>
        <v>89736</v>
      </c>
      <c r="H23" s="94">
        <f>H10+H11+H12+H16+H17</f>
        <v>98863</v>
      </c>
    </row>
    <row r="24" spans="1:8" ht="15.5" customHeight="1" thickTop="1" thickBot="1" x14ac:dyDescent="0.4">
      <c r="A24" s="55" t="s">
        <v>1</v>
      </c>
      <c r="B24" s="55" t="s">
        <v>290</v>
      </c>
      <c r="C24" s="99">
        <v>-448</v>
      </c>
      <c r="D24" s="99">
        <v>-1856</v>
      </c>
      <c r="E24" s="99">
        <v>-1677</v>
      </c>
      <c r="F24" s="99">
        <v>-6835</v>
      </c>
      <c r="G24" s="99">
        <v>-14025</v>
      </c>
      <c r="H24" s="99">
        <v>-14736</v>
      </c>
    </row>
    <row r="25" spans="1:8" ht="15.5" customHeight="1" thickTop="1" thickBot="1" x14ac:dyDescent="0.4">
      <c r="A25" s="55" t="s">
        <v>14</v>
      </c>
      <c r="B25" s="55" t="s">
        <v>291</v>
      </c>
      <c r="C25" s="99">
        <v>-3290</v>
      </c>
      <c r="D25" s="99">
        <v>-5673</v>
      </c>
      <c r="E25" s="99">
        <v>-6684</v>
      </c>
      <c r="F25" s="99">
        <v>-8653</v>
      </c>
      <c r="G25" s="99">
        <v>-8866</v>
      </c>
      <c r="H25" s="99">
        <v>-15581</v>
      </c>
    </row>
    <row r="26" spans="1:8" ht="15.5" customHeight="1" thickTop="1" thickBot="1" x14ac:dyDescent="0.4">
      <c r="A26" s="55" t="s">
        <v>15</v>
      </c>
      <c r="B26" s="55" t="s">
        <v>292</v>
      </c>
      <c r="C26" s="99">
        <f t="shared" ref="C26:H26" si="6">C27+C28</f>
        <v>659</v>
      </c>
      <c r="D26" s="99">
        <f t="shared" si="6"/>
        <v>12783</v>
      </c>
      <c r="E26" s="99">
        <f t="shared" si="6"/>
        <v>43287</v>
      </c>
      <c r="F26" s="99">
        <f t="shared" si="6"/>
        <v>62814</v>
      </c>
      <c r="G26" s="99">
        <f t="shared" si="6"/>
        <v>64317</v>
      </c>
      <c r="H26" s="99">
        <f t="shared" si="6"/>
        <v>45375</v>
      </c>
    </row>
    <row r="27" spans="1:8" ht="15.5" customHeight="1" thickTop="1" thickBot="1" x14ac:dyDescent="0.4">
      <c r="A27" s="53" t="s">
        <v>4</v>
      </c>
      <c r="B27" s="53" t="s">
        <v>293</v>
      </c>
      <c r="C27" s="82">
        <v>723</v>
      </c>
      <c r="D27" s="82">
        <v>13025</v>
      </c>
      <c r="E27" s="82">
        <v>43659</v>
      </c>
      <c r="F27" s="82">
        <v>63508</v>
      </c>
      <c r="G27" s="82">
        <v>65563</v>
      </c>
      <c r="H27" s="82">
        <v>47860</v>
      </c>
    </row>
    <row r="28" spans="1:8" ht="15.5" customHeight="1" thickTop="1" thickBot="1" x14ac:dyDescent="0.4">
      <c r="A28" s="53" t="s">
        <v>5</v>
      </c>
      <c r="B28" s="53" t="s">
        <v>294</v>
      </c>
      <c r="C28" s="82">
        <v>-64</v>
      </c>
      <c r="D28" s="82">
        <v>-242</v>
      </c>
      <c r="E28" s="82">
        <v>-372</v>
      </c>
      <c r="F28" s="82">
        <v>-694</v>
      </c>
      <c r="G28" s="82">
        <v>-1246</v>
      </c>
      <c r="H28" s="82">
        <v>-2485</v>
      </c>
    </row>
    <row r="29" spans="1:8" ht="15.5" customHeight="1" thickTop="1" thickBot="1" x14ac:dyDescent="0.4">
      <c r="A29" s="55" t="s">
        <v>3</v>
      </c>
      <c r="B29" s="55" t="s">
        <v>297</v>
      </c>
      <c r="C29" s="99">
        <f t="shared" ref="C29:H29" si="7">SUM(C30:C31)</f>
        <v>0</v>
      </c>
      <c r="D29" s="99">
        <f t="shared" si="7"/>
        <v>0</v>
      </c>
      <c r="E29" s="99">
        <f t="shared" si="7"/>
        <v>0</v>
      </c>
      <c r="F29" s="99">
        <f t="shared" si="7"/>
        <v>0</v>
      </c>
      <c r="G29" s="99">
        <f t="shared" si="7"/>
        <v>0</v>
      </c>
      <c r="H29" s="99">
        <f t="shared" si="7"/>
        <v>0</v>
      </c>
    </row>
    <row r="30" spans="1:8" ht="15.5" customHeight="1" thickTop="1" thickBot="1" x14ac:dyDescent="0.4">
      <c r="A30" s="53" t="s">
        <v>16</v>
      </c>
      <c r="B30" s="53" t="s">
        <v>295</v>
      </c>
      <c r="C30" s="82"/>
      <c r="D30" s="82"/>
      <c r="E30" s="82"/>
      <c r="F30" s="82"/>
      <c r="G30" s="82"/>
      <c r="H30" s="82"/>
    </row>
    <row r="31" spans="1:8" ht="15.5" customHeight="1" thickTop="1" thickBot="1" x14ac:dyDescent="0.4">
      <c r="A31" s="53" t="s">
        <v>17</v>
      </c>
      <c r="B31" s="53" t="s">
        <v>296</v>
      </c>
      <c r="C31" s="82"/>
      <c r="D31" s="82"/>
      <c r="E31" s="82"/>
      <c r="F31" s="82"/>
      <c r="G31" s="82"/>
      <c r="H31" s="82"/>
    </row>
    <row r="32" spans="1:8" ht="15.5" customHeight="1" thickTop="1" thickBot="1" x14ac:dyDescent="0.4">
      <c r="A32" s="23" t="s">
        <v>18</v>
      </c>
      <c r="B32" s="23" t="s">
        <v>298</v>
      </c>
      <c r="C32" s="98">
        <f t="shared" ref="C32:H32" si="8">C23+C24+C25+C26+C29</f>
        <v>5428</v>
      </c>
      <c r="D32" s="98">
        <f t="shared" si="8"/>
        <v>35080</v>
      </c>
      <c r="E32" s="98">
        <f t="shared" si="8"/>
        <v>77664</v>
      </c>
      <c r="F32" s="98">
        <f t="shared" si="8"/>
        <v>118507</v>
      </c>
      <c r="G32" s="98">
        <f t="shared" si="8"/>
        <v>131162</v>
      </c>
      <c r="H32" s="98">
        <f t="shared" si="8"/>
        <v>113921</v>
      </c>
    </row>
    <row r="33" spans="1:8" ht="15.5" customHeight="1" thickTop="1" thickBot="1" x14ac:dyDescent="0.4">
      <c r="A33" s="23" t="s">
        <v>19</v>
      </c>
      <c r="B33" s="23" t="s">
        <v>299</v>
      </c>
      <c r="C33" s="98">
        <v>-1290</v>
      </c>
      <c r="D33" s="98">
        <v>-9014</v>
      </c>
      <c r="E33" s="98">
        <v>-20412</v>
      </c>
      <c r="F33" s="98">
        <v>-28649</v>
      </c>
      <c r="G33" s="98">
        <v>-33980</v>
      </c>
      <c r="H33" s="98">
        <v>-29958</v>
      </c>
    </row>
    <row r="34" spans="1:8" ht="15.5" customHeight="1" thickTop="1" thickBot="1" x14ac:dyDescent="0.4">
      <c r="A34" s="23" t="s">
        <v>20</v>
      </c>
      <c r="B34" s="23" t="s">
        <v>300</v>
      </c>
      <c r="C34" s="98">
        <v>-473</v>
      </c>
      <c r="D34" s="98">
        <v>-3276</v>
      </c>
      <c r="E34" s="98">
        <v>-7384</v>
      </c>
      <c r="F34" s="98">
        <v>-10704</v>
      </c>
      <c r="G34" s="98">
        <v>-12457</v>
      </c>
      <c r="H34" s="98">
        <v>-10984</v>
      </c>
    </row>
    <row r="35" spans="1:8" ht="15.5" customHeight="1" thickTop="1" thickBot="1" x14ac:dyDescent="0.4">
      <c r="A35" s="23" t="s">
        <v>21</v>
      </c>
      <c r="B35" s="23" t="s">
        <v>301</v>
      </c>
      <c r="C35" s="98">
        <v>52</v>
      </c>
      <c r="D35" s="98">
        <v>559</v>
      </c>
      <c r="E35" s="98">
        <v>1295</v>
      </c>
      <c r="F35" s="98">
        <v>-82</v>
      </c>
      <c r="G35" s="98">
        <v>1806</v>
      </c>
      <c r="H35" s="98">
        <v>1952</v>
      </c>
    </row>
    <row r="36" spans="1:8" ht="15.5" customHeight="1" thickTop="1" thickBot="1" x14ac:dyDescent="0.4">
      <c r="A36" s="23" t="s">
        <v>22</v>
      </c>
      <c r="B36" s="23" t="s">
        <v>302</v>
      </c>
      <c r="C36" s="98">
        <v>-334</v>
      </c>
      <c r="D36" s="98">
        <v>-589</v>
      </c>
      <c r="E36" s="98">
        <v>-593</v>
      </c>
      <c r="F36" s="98">
        <v>-520</v>
      </c>
      <c r="G36" s="98">
        <v>-355</v>
      </c>
      <c r="H36" s="98">
        <v>-595</v>
      </c>
    </row>
    <row r="37" spans="1:8" ht="15.5" customHeight="1" thickTop="1" x14ac:dyDescent="0.35">
      <c r="A37" s="87" t="s">
        <v>23</v>
      </c>
      <c r="B37" s="87" t="s">
        <v>303</v>
      </c>
      <c r="C37" s="94">
        <f t="shared" ref="C37:H37" si="9">SUM(C32:C36)</f>
        <v>3383</v>
      </c>
      <c r="D37" s="94">
        <f t="shared" si="9"/>
        <v>22760</v>
      </c>
      <c r="E37" s="94">
        <f t="shared" si="9"/>
        <v>50570</v>
      </c>
      <c r="F37" s="94">
        <f t="shared" si="9"/>
        <v>78552</v>
      </c>
      <c r="G37" s="94">
        <f t="shared" si="9"/>
        <v>86176</v>
      </c>
      <c r="H37" s="94">
        <f t="shared" si="9"/>
        <v>74336</v>
      </c>
    </row>
    <row r="38" spans="1:8" ht="15.5" customHeight="1" thickBot="1" x14ac:dyDescent="0.4">
      <c r="A38" s="27" t="s">
        <v>27</v>
      </c>
      <c r="B38" s="27" t="s">
        <v>306</v>
      </c>
      <c r="C38" s="103">
        <v>245630543</v>
      </c>
      <c r="D38" s="103">
        <v>463874176</v>
      </c>
      <c r="E38" s="103">
        <v>668219946</v>
      </c>
      <c r="F38" s="103">
        <v>792437858</v>
      </c>
      <c r="G38" s="103">
        <v>920062783</v>
      </c>
      <c r="H38" s="103">
        <v>920062783</v>
      </c>
    </row>
    <row r="39" spans="1:8" ht="15.5" customHeight="1" thickTop="1" thickBot="1" x14ac:dyDescent="0.4">
      <c r="A39" s="27" t="s">
        <v>63</v>
      </c>
      <c r="B39" s="27" t="s">
        <v>319</v>
      </c>
      <c r="C39" s="104">
        <v>13.77</v>
      </c>
      <c r="D39" s="104">
        <v>49.03</v>
      </c>
      <c r="E39" s="104">
        <v>75.680000000000007</v>
      </c>
      <c r="F39" s="104">
        <v>99.13</v>
      </c>
      <c r="G39" s="104">
        <v>93.66</v>
      </c>
      <c r="H39" s="104">
        <v>80.790000000000006</v>
      </c>
    </row>
    <row r="40" spans="1:8" ht="15.5" customHeight="1" thickTop="1" thickBot="1" x14ac:dyDescent="0.4">
      <c r="A40" s="87" t="s">
        <v>44</v>
      </c>
      <c r="B40" s="87" t="s">
        <v>318</v>
      </c>
      <c r="C40" s="94">
        <f t="shared" ref="C40:H40" si="10">C37</f>
        <v>3383</v>
      </c>
      <c r="D40" s="94">
        <f t="shared" si="10"/>
        <v>22760</v>
      </c>
      <c r="E40" s="94">
        <f t="shared" si="10"/>
        <v>50570</v>
      </c>
      <c r="F40" s="94">
        <f t="shared" si="10"/>
        <v>78552</v>
      </c>
      <c r="G40" s="94">
        <f t="shared" si="10"/>
        <v>86176</v>
      </c>
      <c r="H40" s="94">
        <f t="shared" si="10"/>
        <v>74336</v>
      </c>
    </row>
    <row r="41" spans="1:8" ht="15.5" customHeight="1" thickTop="1" thickBot="1" x14ac:dyDescent="0.4">
      <c r="A41" s="89" t="s">
        <v>31</v>
      </c>
      <c r="B41" s="90" t="s">
        <v>308</v>
      </c>
      <c r="C41" s="100"/>
      <c r="D41" s="100"/>
      <c r="E41" s="100"/>
      <c r="F41" s="100"/>
      <c r="G41" s="100"/>
      <c r="H41" s="101"/>
    </row>
    <row r="42" spans="1:8" ht="15.5" customHeight="1" thickTop="1" thickBot="1" x14ac:dyDescent="0.4">
      <c r="A42" s="53" t="s">
        <v>64</v>
      </c>
      <c r="B42" s="53" t="s">
        <v>320</v>
      </c>
      <c r="C42" s="102">
        <v>-17</v>
      </c>
      <c r="D42" s="102">
        <v>348</v>
      </c>
      <c r="E42" s="102">
        <v>2674</v>
      </c>
      <c r="F42" s="102">
        <v>-2019</v>
      </c>
      <c r="G42" s="102">
        <v>-988</v>
      </c>
      <c r="H42" s="102">
        <v>0</v>
      </c>
    </row>
    <row r="43" spans="1:8" ht="15.5" customHeight="1" thickTop="1" thickBot="1" x14ac:dyDescent="0.4">
      <c r="A43" s="53" t="s">
        <v>65</v>
      </c>
      <c r="B43" s="53" t="s">
        <v>321</v>
      </c>
      <c r="C43" s="82">
        <v>6</v>
      </c>
      <c r="D43" s="82">
        <v>-118</v>
      </c>
      <c r="E43" s="82">
        <v>-909</v>
      </c>
      <c r="F43" s="82">
        <v>686</v>
      </c>
      <c r="G43" s="82">
        <v>337</v>
      </c>
      <c r="H43" s="82">
        <v>0</v>
      </c>
    </row>
    <row r="44" spans="1:8" ht="15.5" customHeight="1" thickTop="1" thickBot="1" x14ac:dyDescent="0.4">
      <c r="A44" s="23" t="s">
        <v>35</v>
      </c>
      <c r="B44" s="23" t="s">
        <v>313</v>
      </c>
      <c r="C44" s="98">
        <f t="shared" ref="C44:H44" si="11">C45</f>
        <v>3372</v>
      </c>
      <c r="D44" s="98">
        <f t="shared" si="11"/>
        <v>22990</v>
      </c>
      <c r="E44" s="98">
        <f t="shared" si="11"/>
        <v>52335</v>
      </c>
      <c r="F44" s="98">
        <f t="shared" si="11"/>
        <v>77219</v>
      </c>
      <c r="G44" s="98">
        <f t="shared" si="11"/>
        <v>85525</v>
      </c>
      <c r="H44" s="98">
        <f t="shared" si="11"/>
        <v>74336</v>
      </c>
    </row>
    <row r="45" spans="1:8" ht="15.5" customHeight="1" thickTop="1" thickBot="1" x14ac:dyDescent="0.4">
      <c r="A45" s="53" t="s">
        <v>66</v>
      </c>
      <c r="B45" s="53" t="s">
        <v>322</v>
      </c>
      <c r="C45" s="82">
        <v>3372</v>
      </c>
      <c r="D45" s="82">
        <v>22990</v>
      </c>
      <c r="E45" s="82">
        <v>52335</v>
      </c>
      <c r="F45" s="82">
        <v>77219</v>
      </c>
      <c r="G45" s="82">
        <v>85525</v>
      </c>
      <c r="H45" s="82">
        <v>74336</v>
      </c>
    </row>
    <row r="46" spans="1:8" ht="15.5" customHeight="1" thickTop="1" x14ac:dyDescent="0.35">
      <c r="A46" s="28" t="s">
        <v>269</v>
      </c>
      <c r="B46" s="28" t="s">
        <v>316</v>
      </c>
    </row>
    <row r="47" spans="1:8" ht="15.5" customHeight="1" x14ac:dyDescent="0.35"/>
  </sheetData>
  <hyperlinks>
    <hyperlink ref="A46" r:id="rId1" xr:uid="{8B3901A7-C700-40F3-B839-F1509AB9DD7B}"/>
    <hyperlink ref="B46" r:id="rId2" xr:uid="{D1C1F62C-5A22-4BD8-85AB-61D30878998B}"/>
  </hyperlinks>
  <pageMargins left="0.511811024" right="0.511811024" top="0.78740157499999996" bottom="0.78740157499999996" header="0.31496062000000002" footer="0.3149606200000000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CB193-524D-49B4-B63D-9AC65F89865C}">
  <dimension ref="A1:H43"/>
  <sheetViews>
    <sheetView showGridLines="0" zoomScale="70" zoomScaleNormal="70" workbookViewId="0"/>
  </sheetViews>
  <sheetFormatPr defaultRowHeight="14.5" outlineLevelCol="1" x14ac:dyDescent="0.35"/>
  <cols>
    <col min="1" max="1" width="88.36328125" style="29" customWidth="1"/>
    <col min="2" max="2" width="88.36328125" style="29" customWidth="1" outlineLevel="1"/>
    <col min="3" max="7" width="14.36328125" style="22" customWidth="1"/>
    <col min="8" max="8" width="14.36328125" style="22" customWidth="1" collapsed="1"/>
  </cols>
  <sheetData>
    <row r="1" spans="1:8" ht="15.5" customHeight="1" thickTop="1" x14ac:dyDescent="0.35">
      <c r="A1" s="19" t="s">
        <v>239</v>
      </c>
      <c r="B1" s="19" t="s">
        <v>317</v>
      </c>
      <c r="C1" s="30" t="s">
        <v>608</v>
      </c>
      <c r="D1" s="30" t="s">
        <v>597</v>
      </c>
      <c r="E1" s="30" t="s">
        <v>583</v>
      </c>
      <c r="F1" s="30" t="s">
        <v>580</v>
      </c>
      <c r="G1" s="30" t="s">
        <v>6</v>
      </c>
      <c r="H1" s="30" t="s">
        <v>29</v>
      </c>
    </row>
    <row r="2" spans="1:8" ht="15.5" customHeight="1" thickBot="1" x14ac:dyDescent="0.4">
      <c r="A2" s="23" t="s">
        <v>52</v>
      </c>
      <c r="B2" s="23" t="s">
        <v>270</v>
      </c>
      <c r="C2" s="98">
        <f t="shared" ref="C2:H2" si="0">C3+C6</f>
        <v>1136929</v>
      </c>
      <c r="D2" s="98">
        <f t="shared" si="0"/>
        <v>56971</v>
      </c>
      <c r="E2" s="98">
        <f t="shared" si="0"/>
        <v>73736</v>
      </c>
      <c r="F2" s="98">
        <f t="shared" si="0"/>
        <v>79160</v>
      </c>
      <c r="G2" s="98">
        <f t="shared" si="0"/>
        <v>87770</v>
      </c>
      <c r="H2" s="98">
        <f t="shared" si="0"/>
        <v>97148</v>
      </c>
    </row>
    <row r="3" spans="1:8" ht="15.5" customHeight="1" thickTop="1" thickBot="1" x14ac:dyDescent="0.4">
      <c r="A3" s="55" t="s">
        <v>7</v>
      </c>
      <c r="B3" s="55" t="s">
        <v>271</v>
      </c>
      <c r="C3" s="99">
        <f t="shared" ref="C3:H3" si="1">SUM(C4:C5)</f>
        <v>1140614</v>
      </c>
      <c r="D3" s="99">
        <f t="shared" si="1"/>
        <v>61054</v>
      </c>
      <c r="E3" s="99">
        <f t="shared" si="1"/>
        <v>79135</v>
      </c>
      <c r="F3" s="99">
        <f t="shared" si="1"/>
        <v>85141</v>
      </c>
      <c r="G3" s="99">
        <f t="shared" si="1"/>
        <v>94304</v>
      </c>
      <c r="H3" s="99">
        <f t="shared" si="1"/>
        <v>104629</v>
      </c>
    </row>
    <row r="4" spans="1:8" ht="15.5" customHeight="1" thickTop="1" thickBot="1" x14ac:dyDescent="0.4">
      <c r="A4" s="53" t="s">
        <v>8</v>
      </c>
      <c r="B4" s="53" t="s">
        <v>272</v>
      </c>
      <c r="C4" s="82">
        <v>1140614</v>
      </c>
      <c r="D4" s="82">
        <v>61054</v>
      </c>
      <c r="E4" s="82">
        <v>79135</v>
      </c>
      <c r="F4" s="82">
        <v>85141</v>
      </c>
      <c r="G4" s="82">
        <v>94304</v>
      </c>
      <c r="H4" s="82">
        <v>104629</v>
      </c>
    </row>
    <row r="5" spans="1:8" ht="15.5" customHeight="1" thickTop="1" thickBot="1" x14ac:dyDescent="0.4">
      <c r="A5" s="53" t="s">
        <v>53</v>
      </c>
      <c r="B5" s="53" t="s">
        <v>273</v>
      </c>
      <c r="C5" s="82"/>
      <c r="D5" s="82"/>
      <c r="E5" s="82"/>
      <c r="F5" s="82"/>
      <c r="G5" s="82"/>
      <c r="H5" s="82"/>
    </row>
    <row r="6" spans="1:8" ht="15.5" customHeight="1" thickTop="1" thickBot="1" x14ac:dyDescent="0.4">
      <c r="A6" s="55" t="s">
        <v>54</v>
      </c>
      <c r="B6" s="55" t="s">
        <v>274</v>
      </c>
      <c r="C6" s="99">
        <v>-3685</v>
      </c>
      <c r="D6" s="99">
        <v>-4083</v>
      </c>
      <c r="E6" s="99">
        <v>-5399</v>
      </c>
      <c r="F6" s="99">
        <v>-5981</v>
      </c>
      <c r="G6" s="99">
        <v>-6534</v>
      </c>
      <c r="H6" s="99">
        <v>-7481</v>
      </c>
    </row>
    <row r="7" spans="1:8" ht="15.5" customHeight="1" thickTop="1" thickBot="1" x14ac:dyDescent="0.4">
      <c r="A7" s="23" t="s">
        <v>9</v>
      </c>
      <c r="B7" s="23" t="s">
        <v>275</v>
      </c>
      <c r="C7" s="98">
        <f t="shared" ref="C7:H7" si="2">SUM(C8:C9)</f>
        <v>-1084863</v>
      </c>
      <c r="D7" s="98">
        <f t="shared" si="2"/>
        <v>0</v>
      </c>
      <c r="E7" s="98">
        <f t="shared" si="2"/>
        <v>0</v>
      </c>
      <c r="F7" s="98">
        <f t="shared" si="2"/>
        <v>0</v>
      </c>
      <c r="G7" s="98">
        <f t="shared" si="2"/>
        <v>0</v>
      </c>
      <c r="H7" s="98">
        <f t="shared" si="2"/>
        <v>0</v>
      </c>
    </row>
    <row r="8" spans="1:8" ht="15.5" customHeight="1" thickTop="1" thickBot="1" x14ac:dyDescent="0.4">
      <c r="A8" s="53" t="s">
        <v>10</v>
      </c>
      <c r="B8" s="53" t="s">
        <v>276</v>
      </c>
      <c r="C8" s="82">
        <v>-1083462</v>
      </c>
      <c r="D8" s="82"/>
      <c r="E8" s="82"/>
      <c r="F8" s="82"/>
      <c r="G8" s="82"/>
      <c r="H8" s="82"/>
    </row>
    <row r="9" spans="1:8" ht="15.5" customHeight="1" thickTop="1" thickBot="1" x14ac:dyDescent="0.4">
      <c r="A9" s="53" t="s">
        <v>55</v>
      </c>
      <c r="B9" s="53" t="s">
        <v>277</v>
      </c>
      <c r="C9" s="82">
        <v>-1401</v>
      </c>
      <c r="D9" s="82"/>
      <c r="E9" s="82"/>
      <c r="F9" s="82"/>
      <c r="G9" s="82"/>
      <c r="H9" s="82"/>
    </row>
    <row r="10" spans="1:8" ht="15.5" customHeight="1" thickTop="1" x14ac:dyDescent="0.35">
      <c r="A10" s="87" t="s">
        <v>56</v>
      </c>
      <c r="B10" s="87" t="s">
        <v>278</v>
      </c>
      <c r="C10" s="94">
        <f t="shared" ref="C10:H10" si="3">C2+C7</f>
        <v>52066</v>
      </c>
      <c r="D10" s="94">
        <f t="shared" si="3"/>
        <v>56971</v>
      </c>
      <c r="E10" s="94">
        <f t="shared" si="3"/>
        <v>73736</v>
      </c>
      <c r="F10" s="94">
        <f t="shared" si="3"/>
        <v>79160</v>
      </c>
      <c r="G10" s="94">
        <f t="shared" si="3"/>
        <v>87770</v>
      </c>
      <c r="H10" s="94">
        <f t="shared" si="3"/>
        <v>97148</v>
      </c>
    </row>
    <row r="11" spans="1:8" ht="15.5" customHeight="1" thickBot="1" x14ac:dyDescent="0.4">
      <c r="A11" s="23" t="s">
        <v>57</v>
      </c>
      <c r="B11" s="23" t="s">
        <v>279</v>
      </c>
      <c r="C11" s="98">
        <v>246</v>
      </c>
      <c r="D11" s="98">
        <v>328</v>
      </c>
      <c r="E11" s="98">
        <v>624</v>
      </c>
      <c r="F11" s="98">
        <v>11878</v>
      </c>
      <c r="G11" s="98">
        <v>4590</v>
      </c>
      <c r="H11" s="98">
        <v>9741</v>
      </c>
    </row>
    <row r="12" spans="1:8" ht="15.5" customHeight="1" thickTop="1" thickBot="1" x14ac:dyDescent="0.4">
      <c r="A12" s="23" t="s">
        <v>58</v>
      </c>
      <c r="B12" s="23" t="s">
        <v>280</v>
      </c>
      <c r="C12" s="98">
        <f>SUM(C13:C15)</f>
        <v>2450</v>
      </c>
      <c r="D12" s="98">
        <f>SUM(D13:D15)</f>
        <v>396</v>
      </c>
      <c r="E12" s="98">
        <f>SUM(E13:E15)</f>
        <v>360</v>
      </c>
      <c r="F12" s="98">
        <f t="shared" ref="F12:H12" si="4">SUM(F13:F15)</f>
        <v>0</v>
      </c>
      <c r="G12" s="98">
        <f t="shared" si="4"/>
        <v>0</v>
      </c>
      <c r="H12" s="98">
        <f t="shared" si="4"/>
        <v>0</v>
      </c>
    </row>
    <row r="13" spans="1:8" ht="15.5" customHeight="1" thickTop="1" thickBot="1" x14ac:dyDescent="0.4">
      <c r="A13" s="53" t="s">
        <v>11</v>
      </c>
      <c r="B13" s="53" t="s">
        <v>281</v>
      </c>
      <c r="C13" s="82"/>
      <c r="D13" s="82"/>
      <c r="E13" s="82"/>
      <c r="F13" s="82"/>
      <c r="G13" s="82"/>
      <c r="H13" s="82"/>
    </row>
    <row r="14" spans="1:8" ht="15.5" customHeight="1" thickTop="1" thickBot="1" x14ac:dyDescent="0.4">
      <c r="A14" s="53" t="s">
        <v>12</v>
      </c>
      <c r="B14" s="53" t="s">
        <v>282</v>
      </c>
      <c r="C14" s="82"/>
      <c r="D14" s="82"/>
      <c r="E14" s="82"/>
      <c r="F14" s="82"/>
      <c r="G14" s="82"/>
      <c r="H14" s="82"/>
    </row>
    <row r="15" spans="1:8" ht="15.5" customHeight="1" thickTop="1" thickBot="1" x14ac:dyDescent="0.4">
      <c r="A15" s="53" t="s">
        <v>595</v>
      </c>
      <c r="B15" s="53" t="s">
        <v>598</v>
      </c>
      <c r="C15" s="102">
        <v>2450</v>
      </c>
      <c r="D15" s="102">
        <v>396</v>
      </c>
      <c r="E15" s="102">
        <v>360</v>
      </c>
      <c r="F15" s="102"/>
      <c r="G15" s="102"/>
      <c r="H15" s="102"/>
    </row>
    <row r="16" spans="1:8" ht="15.5" customHeight="1" thickTop="1" thickBot="1" x14ac:dyDescent="0.4">
      <c r="A16" s="23" t="s">
        <v>13</v>
      </c>
      <c r="B16" s="23" t="s">
        <v>283</v>
      </c>
      <c r="C16" s="98"/>
      <c r="D16" s="98"/>
      <c r="E16" s="98"/>
      <c r="F16" s="98"/>
      <c r="G16" s="98"/>
      <c r="H16" s="98"/>
    </row>
    <row r="17" spans="1:8" ht="15.5" customHeight="1" thickTop="1" thickBot="1" x14ac:dyDescent="0.4">
      <c r="A17" s="23" t="s">
        <v>59</v>
      </c>
      <c r="B17" s="23" t="s">
        <v>284</v>
      </c>
      <c r="C17" s="98">
        <f>SUM(C18:C21)</f>
        <v>-14934</v>
      </c>
      <c r="D17" s="98">
        <f>SUM(D18:D21)</f>
        <v>-13203</v>
      </c>
      <c r="E17" s="98">
        <f>SUM(E18:E21)</f>
        <v>-9047</v>
      </c>
      <c r="F17" s="98">
        <f>SUM(F18:F21)</f>
        <v>-17734</v>
      </c>
      <c r="G17" s="98">
        <f>SUM(G18:G21)</f>
        <v>-20291</v>
      </c>
      <c r="H17" s="98">
        <v>-28341</v>
      </c>
    </row>
    <row r="18" spans="1:8" ht="15.5" customHeight="1" thickTop="1" thickBot="1" x14ac:dyDescent="0.4">
      <c r="A18" s="53" t="s">
        <v>60</v>
      </c>
      <c r="B18" s="53" t="s">
        <v>285</v>
      </c>
      <c r="C18" s="82">
        <v>-13663</v>
      </c>
      <c r="D18" s="82">
        <v>-12903</v>
      </c>
      <c r="E18" s="82">
        <v>-8388</v>
      </c>
      <c r="F18" s="82">
        <v>-16815</v>
      </c>
      <c r="G18" s="82">
        <v>-19270</v>
      </c>
      <c r="H18" s="82">
        <v>-21999</v>
      </c>
    </row>
    <row r="19" spans="1:8" ht="15.5" customHeight="1" thickTop="1" thickBot="1" x14ac:dyDescent="0.4">
      <c r="A19" s="53" t="s">
        <v>61</v>
      </c>
      <c r="B19" s="53" t="s">
        <v>286</v>
      </c>
      <c r="C19" s="82">
        <v>-839</v>
      </c>
      <c r="D19" s="82">
        <v>-544</v>
      </c>
      <c r="E19" s="82">
        <v>-535</v>
      </c>
      <c r="F19" s="82">
        <v>-583</v>
      </c>
      <c r="G19" s="82">
        <v>-690</v>
      </c>
      <c r="H19" s="82">
        <v>-563</v>
      </c>
    </row>
    <row r="20" spans="1:8" ht="15.5" customHeight="1" thickTop="1" thickBot="1" x14ac:dyDescent="0.4">
      <c r="A20" s="53" t="s">
        <v>62</v>
      </c>
      <c r="B20" s="53" t="s">
        <v>287</v>
      </c>
      <c r="C20" s="82"/>
      <c r="D20" s="82"/>
      <c r="E20" s="82"/>
      <c r="F20" s="82"/>
      <c r="G20" s="82"/>
      <c r="H20" s="82"/>
    </row>
    <row r="21" spans="1:8" ht="15.5" customHeight="1" thickTop="1" x14ac:dyDescent="0.35">
      <c r="A21" s="93" t="s">
        <v>2</v>
      </c>
      <c r="B21" s="93" t="s">
        <v>288</v>
      </c>
      <c r="C21" s="105">
        <v>-432</v>
      </c>
      <c r="D21" s="105">
        <v>244</v>
      </c>
      <c r="E21" s="105">
        <v>-124</v>
      </c>
      <c r="F21" s="105">
        <v>-336</v>
      </c>
      <c r="G21" s="105">
        <v>-331</v>
      </c>
      <c r="H21" s="105">
        <v>-5779</v>
      </c>
    </row>
    <row r="22" spans="1:8" ht="15.5" customHeight="1" thickBot="1" x14ac:dyDescent="0.4">
      <c r="A22" s="23" t="s">
        <v>600</v>
      </c>
      <c r="B22" s="23" t="s">
        <v>603</v>
      </c>
      <c r="C22" s="98">
        <v>-4651</v>
      </c>
      <c r="D22" s="98">
        <v>-4651</v>
      </c>
      <c r="E22" s="98">
        <v>-5754</v>
      </c>
      <c r="F22" s="98"/>
      <c r="G22" s="98"/>
      <c r="H22" s="98"/>
    </row>
    <row r="23" spans="1:8" ht="15.5" customHeight="1" thickTop="1" thickBot="1" x14ac:dyDescent="0.4">
      <c r="A23" s="106" t="s">
        <v>0</v>
      </c>
      <c r="B23" s="106" t="s">
        <v>289</v>
      </c>
      <c r="C23" s="107">
        <f>C10+C11+C12+C16+C17+C22</f>
        <v>35177</v>
      </c>
      <c r="D23" s="107">
        <f>D10+D11+D12+D16+D17+D22</f>
        <v>39841</v>
      </c>
      <c r="E23" s="107">
        <f>E10+E11+E12+E16+E17+E22</f>
        <v>59919</v>
      </c>
      <c r="F23" s="107">
        <f t="shared" ref="F23:H23" si="5">F10+F11+F12+F16+F17+F22</f>
        <v>73304</v>
      </c>
      <c r="G23" s="107">
        <f t="shared" si="5"/>
        <v>72069</v>
      </c>
      <c r="H23" s="107">
        <f t="shared" si="5"/>
        <v>78548</v>
      </c>
    </row>
    <row r="24" spans="1:8" ht="15.5" customHeight="1" thickTop="1" thickBot="1" x14ac:dyDescent="0.4">
      <c r="A24" s="55" t="s">
        <v>1</v>
      </c>
      <c r="B24" s="55" t="s">
        <v>290</v>
      </c>
      <c r="C24" s="108"/>
      <c r="D24" s="108"/>
      <c r="E24" s="108"/>
      <c r="F24" s="108"/>
      <c r="G24" s="108"/>
      <c r="H24" s="108"/>
    </row>
    <row r="25" spans="1:8" ht="15.5" customHeight="1" thickTop="1" thickBot="1" x14ac:dyDescent="0.4">
      <c r="A25" s="55" t="s">
        <v>14</v>
      </c>
      <c r="B25" s="55" t="s">
        <v>291</v>
      </c>
      <c r="C25" s="99">
        <v>-21429</v>
      </c>
      <c r="D25" s="99">
        <v>-24583</v>
      </c>
      <c r="E25" s="99">
        <v>-24457</v>
      </c>
      <c r="F25" s="99">
        <v>-23885</v>
      </c>
      <c r="G25" s="99">
        <v>-24536</v>
      </c>
      <c r="H25" s="99">
        <v>-29829</v>
      </c>
    </row>
    <row r="26" spans="1:8" ht="15.5" customHeight="1" thickTop="1" thickBot="1" x14ac:dyDescent="0.4">
      <c r="A26" s="55" t="s">
        <v>15</v>
      </c>
      <c r="B26" s="55" t="s">
        <v>292</v>
      </c>
      <c r="C26" s="99">
        <f>C27+C28</f>
        <v>11717</v>
      </c>
      <c r="D26" s="99">
        <f>D27+D28</f>
        <v>17861</v>
      </c>
      <c r="E26" s="99">
        <f>E27+E28</f>
        <v>60444</v>
      </c>
      <c r="F26" s="99">
        <f>F27+F28</f>
        <v>62861</v>
      </c>
      <c r="G26" s="99">
        <f t="shared" ref="G26" si="6">G27+G28</f>
        <v>52326</v>
      </c>
      <c r="H26" s="99">
        <f>H27+H28</f>
        <v>32177</v>
      </c>
    </row>
    <row r="27" spans="1:8" ht="15.5" customHeight="1" thickTop="1" thickBot="1" x14ac:dyDescent="0.4">
      <c r="A27" s="53" t="s">
        <v>4</v>
      </c>
      <c r="B27" s="53" t="s">
        <v>293</v>
      </c>
      <c r="C27" s="82">
        <v>12222</v>
      </c>
      <c r="D27" s="82">
        <v>20861</v>
      </c>
      <c r="E27" s="82">
        <v>62661</v>
      </c>
      <c r="F27" s="82">
        <v>64115</v>
      </c>
      <c r="G27" s="82">
        <v>52935</v>
      </c>
      <c r="H27" s="82">
        <v>34280</v>
      </c>
    </row>
    <row r="28" spans="1:8" ht="15.5" customHeight="1" thickTop="1" thickBot="1" x14ac:dyDescent="0.4">
      <c r="A28" s="53" t="s">
        <v>5</v>
      </c>
      <c r="B28" s="53" t="s">
        <v>294</v>
      </c>
      <c r="C28" s="82">
        <v>-505</v>
      </c>
      <c r="D28" s="82">
        <v>-3000</v>
      </c>
      <c r="E28" s="82">
        <v>-2217</v>
      </c>
      <c r="F28" s="82">
        <v>-1254</v>
      </c>
      <c r="G28" s="82">
        <v>-609</v>
      </c>
      <c r="H28" s="82">
        <v>-2103</v>
      </c>
    </row>
    <row r="29" spans="1:8" ht="15.5" customHeight="1" thickTop="1" thickBot="1" x14ac:dyDescent="0.4">
      <c r="A29" s="55" t="s">
        <v>3</v>
      </c>
      <c r="B29" s="55" t="s">
        <v>297</v>
      </c>
      <c r="C29" s="99">
        <f>C30+C31</f>
        <v>6</v>
      </c>
      <c r="D29" s="99">
        <f t="shared" ref="D29:G29" si="7">D30+D31</f>
        <v>0</v>
      </c>
      <c r="E29" s="99">
        <f t="shared" si="7"/>
        <v>0</v>
      </c>
      <c r="F29" s="99">
        <f t="shared" si="7"/>
        <v>0</v>
      </c>
      <c r="G29" s="99">
        <f t="shared" si="7"/>
        <v>0</v>
      </c>
      <c r="H29" s="99">
        <v>6</v>
      </c>
    </row>
    <row r="30" spans="1:8" ht="15.5" customHeight="1" thickTop="1" thickBot="1" x14ac:dyDescent="0.4">
      <c r="A30" s="53" t="s">
        <v>16</v>
      </c>
      <c r="B30" s="53" t="s">
        <v>295</v>
      </c>
      <c r="C30" s="82">
        <v>68</v>
      </c>
      <c r="D30" s="82"/>
      <c r="E30" s="82"/>
      <c r="F30" s="82"/>
      <c r="G30" s="82"/>
      <c r="H30" s="82"/>
    </row>
    <row r="31" spans="1:8" ht="15.5" customHeight="1" thickTop="1" thickBot="1" x14ac:dyDescent="0.4">
      <c r="A31" s="53" t="s">
        <v>17</v>
      </c>
      <c r="B31" s="53" t="s">
        <v>296</v>
      </c>
      <c r="C31" s="82">
        <v>-62</v>
      </c>
      <c r="D31" s="82"/>
      <c r="E31" s="82"/>
      <c r="F31" s="82"/>
      <c r="G31" s="82"/>
      <c r="H31" s="82"/>
    </row>
    <row r="32" spans="1:8" ht="15.5" customHeight="1" thickTop="1" thickBot="1" x14ac:dyDescent="0.4">
      <c r="A32" s="23" t="s">
        <v>18</v>
      </c>
      <c r="B32" s="23" t="s">
        <v>298</v>
      </c>
      <c r="C32" s="98">
        <f t="shared" ref="C32:H32" si="8">C23+C24+C25+C26+C29</f>
        <v>25471</v>
      </c>
      <c r="D32" s="98">
        <f t="shared" si="8"/>
        <v>33119</v>
      </c>
      <c r="E32" s="98">
        <f t="shared" si="8"/>
        <v>95906</v>
      </c>
      <c r="F32" s="98">
        <f t="shared" si="8"/>
        <v>112280</v>
      </c>
      <c r="G32" s="98">
        <f t="shared" si="8"/>
        <v>99859</v>
      </c>
      <c r="H32" s="98">
        <f t="shared" si="8"/>
        <v>80902</v>
      </c>
    </row>
    <row r="33" spans="1:8" ht="15.5" customHeight="1" thickTop="1" thickBot="1" x14ac:dyDescent="0.4">
      <c r="A33" s="23" t="s">
        <v>19</v>
      </c>
      <c r="B33" s="23" t="s">
        <v>299</v>
      </c>
      <c r="C33" s="98">
        <v>-6872</v>
      </c>
      <c r="D33" s="98">
        <v>-8624</v>
      </c>
      <c r="E33" s="98">
        <v>-23248</v>
      </c>
      <c r="F33" s="98">
        <v>-25969</v>
      </c>
      <c r="G33" s="98">
        <v>-23929</v>
      </c>
      <c r="H33" s="98">
        <v>-21803</v>
      </c>
    </row>
    <row r="34" spans="1:8" ht="15.5" customHeight="1" thickTop="1" thickBot="1" x14ac:dyDescent="0.4">
      <c r="A34" s="23" t="s">
        <v>20</v>
      </c>
      <c r="B34" s="23" t="s">
        <v>300</v>
      </c>
      <c r="C34" s="98">
        <v>-2552</v>
      </c>
      <c r="D34" s="98">
        <v>-3192</v>
      </c>
      <c r="E34" s="98">
        <v>-8422</v>
      </c>
      <c r="F34" s="98">
        <v>-9657</v>
      </c>
      <c r="G34" s="98">
        <v>-8929</v>
      </c>
      <c r="H34" s="98">
        <v>-8065</v>
      </c>
    </row>
    <row r="35" spans="1:8" ht="15.5" customHeight="1" thickTop="1" thickBot="1" x14ac:dyDescent="0.4">
      <c r="A35" s="23" t="s">
        <v>21</v>
      </c>
      <c r="B35" s="23" t="s">
        <v>301</v>
      </c>
      <c r="C35" s="98">
        <v>513</v>
      </c>
      <c r="D35" s="98">
        <v>749</v>
      </c>
      <c r="E35" s="98">
        <v>-762</v>
      </c>
      <c r="F35" s="98">
        <v>-1937</v>
      </c>
      <c r="G35" s="98">
        <v>-573</v>
      </c>
      <c r="H35" s="98">
        <v>2847</v>
      </c>
    </row>
    <row r="36" spans="1:8" ht="15.5" customHeight="1" thickTop="1" thickBot="1" x14ac:dyDescent="0.4">
      <c r="A36" s="23" t="s">
        <v>22</v>
      </c>
      <c r="B36" s="23" t="s">
        <v>302</v>
      </c>
      <c r="C36" s="98">
        <v>-488</v>
      </c>
      <c r="D36" s="98">
        <v>-1088</v>
      </c>
      <c r="E36" s="98">
        <v>-1257</v>
      </c>
      <c r="F36" s="98">
        <v>-1267</v>
      </c>
      <c r="G36" s="98">
        <v>-735</v>
      </c>
      <c r="H36" s="98">
        <v>-1166</v>
      </c>
    </row>
    <row r="37" spans="1:8" ht="15.5" customHeight="1" thickTop="1" thickBot="1" x14ac:dyDescent="0.4">
      <c r="A37" s="87" t="s">
        <v>23</v>
      </c>
      <c r="B37" s="87" t="s">
        <v>303</v>
      </c>
      <c r="C37" s="94">
        <f t="shared" ref="C37:H37" si="9">SUM(C32:C36)</f>
        <v>16072</v>
      </c>
      <c r="D37" s="94">
        <f t="shared" si="9"/>
        <v>20964</v>
      </c>
      <c r="E37" s="94">
        <f t="shared" si="9"/>
        <v>62217</v>
      </c>
      <c r="F37" s="94">
        <f t="shared" si="9"/>
        <v>73450</v>
      </c>
      <c r="G37" s="94">
        <f t="shared" si="9"/>
        <v>65693</v>
      </c>
      <c r="H37" s="94">
        <f t="shared" si="9"/>
        <v>52715</v>
      </c>
    </row>
    <row r="38" spans="1:8" ht="15.5" customHeight="1" thickTop="1" thickBot="1" x14ac:dyDescent="0.4">
      <c r="A38" s="53" t="s">
        <v>27</v>
      </c>
      <c r="B38" s="53" t="s">
        <v>306</v>
      </c>
      <c r="C38" s="82">
        <v>95630217</v>
      </c>
      <c r="D38" s="82">
        <v>95630217</v>
      </c>
      <c r="E38" s="82">
        <v>95630217</v>
      </c>
      <c r="F38" s="82">
        <v>101528762</v>
      </c>
      <c r="G38" s="82">
        <v>101528762</v>
      </c>
      <c r="H38" s="82">
        <v>101528762</v>
      </c>
    </row>
    <row r="39" spans="1:8" ht="15.5" customHeight="1" thickTop="1" thickBot="1" x14ac:dyDescent="0.4">
      <c r="A39" s="93" t="s">
        <v>28</v>
      </c>
      <c r="B39" s="93" t="s">
        <v>307</v>
      </c>
      <c r="C39" s="124">
        <v>0.17</v>
      </c>
      <c r="D39" s="124">
        <v>0.22</v>
      </c>
      <c r="E39" s="124">
        <v>0.65</v>
      </c>
      <c r="F39" s="124">
        <v>0.72</v>
      </c>
      <c r="G39" s="124">
        <v>0.65</v>
      </c>
      <c r="H39" s="124">
        <v>0.52</v>
      </c>
    </row>
    <row r="40" spans="1:8" ht="15.5" customHeight="1" thickTop="1" thickBot="1" x14ac:dyDescent="0.4">
      <c r="A40" s="106" t="s">
        <v>38</v>
      </c>
      <c r="B40" s="106" t="s">
        <v>318</v>
      </c>
      <c r="C40" s="107">
        <f t="shared" ref="C40:H40" si="10">C37</f>
        <v>16072</v>
      </c>
      <c r="D40" s="107">
        <f t="shared" si="10"/>
        <v>20964</v>
      </c>
      <c r="E40" s="107">
        <f t="shared" si="10"/>
        <v>62217</v>
      </c>
      <c r="F40" s="107">
        <f t="shared" si="10"/>
        <v>73450</v>
      </c>
      <c r="G40" s="107">
        <f t="shared" si="10"/>
        <v>65693</v>
      </c>
      <c r="H40" s="107">
        <f t="shared" si="10"/>
        <v>52715</v>
      </c>
    </row>
    <row r="41" spans="1:8" ht="15.5" customHeight="1" thickTop="1" thickBot="1" x14ac:dyDescent="0.4">
      <c r="A41" s="106" t="s">
        <v>35</v>
      </c>
      <c r="B41" s="106" t="s">
        <v>313</v>
      </c>
      <c r="C41" s="107">
        <f t="shared" ref="C41:H41" si="11">C40</f>
        <v>16072</v>
      </c>
      <c r="D41" s="107">
        <f t="shared" si="11"/>
        <v>20964</v>
      </c>
      <c r="E41" s="107">
        <f t="shared" si="11"/>
        <v>62217</v>
      </c>
      <c r="F41" s="107">
        <f t="shared" si="11"/>
        <v>73450</v>
      </c>
      <c r="G41" s="107">
        <f t="shared" si="11"/>
        <v>65693</v>
      </c>
      <c r="H41" s="107">
        <f t="shared" si="11"/>
        <v>52715</v>
      </c>
    </row>
    <row r="42" spans="1:8" ht="15.5" customHeight="1" thickTop="1" x14ac:dyDescent="0.35">
      <c r="A42" s="28" t="s">
        <v>269</v>
      </c>
      <c r="B42" s="28" t="s">
        <v>316</v>
      </c>
    </row>
    <row r="43" spans="1:8" ht="15.5" customHeight="1" x14ac:dyDescent="0.35"/>
  </sheetData>
  <hyperlinks>
    <hyperlink ref="A42" r:id="rId1" xr:uid="{D840F41B-D675-486E-9F67-1D7BBC2FD9F3}"/>
    <hyperlink ref="B42" r:id="rId2" display="Fonte: Bradesco Seguros" xr:uid="{87193B52-D581-48F7-916F-321F3763485A}"/>
  </hyperlinks>
  <pageMargins left="0.511811024" right="0.511811024" top="0.78740157499999996" bottom="0.78740157499999996" header="0.31496062000000002" footer="0.3149606200000000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8C18F-6712-4A0B-A7EA-D5DBE0205DF7}">
  <dimension ref="A1:F17"/>
  <sheetViews>
    <sheetView showGridLines="0" topLeftCell="B1" zoomScale="70" zoomScaleNormal="70" workbookViewId="0">
      <selection activeCell="F17" sqref="F17"/>
    </sheetView>
  </sheetViews>
  <sheetFormatPr defaultRowHeight="14.5" outlineLevelCol="1" x14ac:dyDescent="0.35"/>
  <cols>
    <col min="1" max="1" width="106.26953125" style="29" bestFit="1" customWidth="1"/>
    <col min="2" max="2" width="88.36328125" style="29" customWidth="1" outlineLevel="1"/>
    <col min="3" max="6" width="14.36328125" style="22" customWidth="1"/>
  </cols>
  <sheetData>
    <row r="1" spans="1:6" ht="15.5" thickTop="1" thickBot="1" x14ac:dyDescent="0.4">
      <c r="A1" s="19" t="s">
        <v>239</v>
      </c>
      <c r="B1" s="19" t="s">
        <v>317</v>
      </c>
      <c r="C1" s="20" t="s">
        <v>583</v>
      </c>
      <c r="D1" s="20" t="s">
        <v>580</v>
      </c>
      <c r="E1" s="20" t="s">
        <v>6</v>
      </c>
      <c r="F1" s="20" t="s">
        <v>29</v>
      </c>
    </row>
    <row r="2" spans="1:6" ht="15.5" thickTop="1" thickBot="1" x14ac:dyDescent="0.4">
      <c r="A2" s="53" t="s">
        <v>581</v>
      </c>
      <c r="B2" s="53" t="s">
        <v>582</v>
      </c>
      <c r="C2" s="110">
        <v>107482</v>
      </c>
      <c r="D2" s="110">
        <v>353094</v>
      </c>
      <c r="E2" s="110">
        <v>158368</v>
      </c>
      <c r="F2" s="110">
        <v>143558</v>
      </c>
    </row>
    <row r="3" spans="1:6" ht="15.5" thickTop="1" thickBot="1" x14ac:dyDescent="0.4">
      <c r="A3" s="109" t="s">
        <v>245</v>
      </c>
      <c r="B3" s="109" t="s">
        <v>336</v>
      </c>
      <c r="C3" s="111">
        <f>C2</f>
        <v>107482</v>
      </c>
      <c r="D3" s="111">
        <f>D2</f>
        <v>353094</v>
      </c>
      <c r="E3" s="111">
        <f>E2</f>
        <v>158368</v>
      </c>
      <c r="F3" s="111">
        <f>F2</f>
        <v>143558</v>
      </c>
    </row>
    <row r="4" spans="1:6" ht="15.5" thickTop="1" thickBot="1" x14ac:dyDescent="0.4">
      <c r="A4" s="109" t="s">
        <v>549</v>
      </c>
      <c r="B4" s="109" t="s">
        <v>552</v>
      </c>
      <c r="C4" s="111">
        <v>0</v>
      </c>
      <c r="D4" s="111">
        <v>0</v>
      </c>
      <c r="E4" s="111">
        <v>41</v>
      </c>
      <c r="F4" s="111">
        <v>48</v>
      </c>
    </row>
    <row r="5" spans="1:6" ht="15.5" thickTop="1" thickBot="1" x14ac:dyDescent="0.4">
      <c r="A5" s="109" t="s">
        <v>14</v>
      </c>
      <c r="B5" s="109" t="s">
        <v>291</v>
      </c>
      <c r="C5" s="111">
        <v>-211</v>
      </c>
      <c r="D5" s="111">
        <v>-362</v>
      </c>
      <c r="E5" s="111">
        <v>-322</v>
      </c>
      <c r="F5" s="111">
        <v>-433</v>
      </c>
    </row>
    <row r="6" spans="1:6" ht="15.5" thickTop="1" thickBot="1" x14ac:dyDescent="0.4">
      <c r="A6" s="109" t="s">
        <v>548</v>
      </c>
      <c r="B6" s="109" t="s">
        <v>337</v>
      </c>
      <c r="C6" s="111">
        <v>-4259</v>
      </c>
      <c r="D6" s="111">
        <v>-5804</v>
      </c>
      <c r="E6" s="111">
        <v>-3779</v>
      </c>
      <c r="F6" s="111">
        <v>-4237</v>
      </c>
    </row>
    <row r="7" spans="1:6" ht="15.5" thickTop="1" thickBot="1" x14ac:dyDescent="0.4">
      <c r="A7" s="23" t="s">
        <v>247</v>
      </c>
      <c r="B7" s="23" t="s">
        <v>338</v>
      </c>
      <c r="C7" s="113">
        <f>SUM(C3:C6)</f>
        <v>103012</v>
      </c>
      <c r="D7" s="113">
        <f>SUM(D3:D6)</f>
        <v>346928</v>
      </c>
      <c r="E7" s="113">
        <f>SUM(E3:E6)</f>
        <v>154308</v>
      </c>
      <c r="F7" s="113">
        <f>SUM(F3:F6)</f>
        <v>138936</v>
      </c>
    </row>
    <row r="8" spans="1:6" ht="15.5" thickTop="1" thickBot="1" x14ac:dyDescent="0.4">
      <c r="A8" s="109" t="s">
        <v>248</v>
      </c>
      <c r="B8" s="109" t="s">
        <v>339</v>
      </c>
      <c r="C8" s="111">
        <v>15656</v>
      </c>
      <c r="D8" s="111">
        <v>7049</v>
      </c>
      <c r="E8" s="111">
        <f>SUM(E9:E10)</f>
        <v>6113</v>
      </c>
      <c r="F8" s="111">
        <f>SUM(F9:F10)</f>
        <v>16712</v>
      </c>
    </row>
    <row r="9" spans="1:6" ht="15.5" thickTop="1" thickBot="1" x14ac:dyDescent="0.4">
      <c r="A9" s="53" t="s">
        <v>4</v>
      </c>
      <c r="B9" s="53"/>
      <c r="C9" s="110"/>
      <c r="D9" s="110"/>
      <c r="E9" s="110">
        <v>6198</v>
      </c>
      <c r="F9" s="110">
        <v>16913</v>
      </c>
    </row>
    <row r="10" spans="1:6" ht="15.5" thickTop="1" thickBot="1" x14ac:dyDescent="0.4">
      <c r="A10" s="53" t="s">
        <v>5</v>
      </c>
      <c r="B10" s="53"/>
      <c r="C10" s="110"/>
      <c r="D10" s="110"/>
      <c r="E10" s="110">
        <v>-85</v>
      </c>
      <c r="F10" s="110">
        <v>-201</v>
      </c>
    </row>
    <row r="11" spans="1:6" ht="15.5" thickTop="1" thickBot="1" x14ac:dyDescent="0.4">
      <c r="A11" s="109" t="s">
        <v>3</v>
      </c>
      <c r="B11" s="109" t="s">
        <v>295</v>
      </c>
      <c r="C11" s="111">
        <v>-28968</v>
      </c>
      <c r="D11" s="111">
        <v>-52855</v>
      </c>
      <c r="E11" s="111">
        <v>-52806</v>
      </c>
      <c r="F11" s="111">
        <v>-52807</v>
      </c>
    </row>
    <row r="12" spans="1:6" ht="15.5" thickTop="1" thickBot="1" x14ac:dyDescent="0.4">
      <c r="A12" s="23" t="s">
        <v>249</v>
      </c>
      <c r="B12" s="23" t="s">
        <v>553</v>
      </c>
      <c r="C12" s="114">
        <f>C7+C8+C11</f>
        <v>89700</v>
      </c>
      <c r="D12" s="114">
        <f>D7+D8+D11</f>
        <v>301122</v>
      </c>
      <c r="E12" s="114">
        <f>E7+E8+E11</f>
        <v>107615</v>
      </c>
      <c r="F12" s="114">
        <f>F7+F8+F11</f>
        <v>102841</v>
      </c>
    </row>
    <row r="13" spans="1:6" ht="15.5" thickTop="1" thickBot="1" x14ac:dyDescent="0.4">
      <c r="A13" s="23" t="s">
        <v>550</v>
      </c>
      <c r="B13" s="23" t="s">
        <v>299</v>
      </c>
      <c r="C13" s="113">
        <v>-5063</v>
      </c>
      <c r="D13" s="113">
        <v>-1524</v>
      </c>
      <c r="E13" s="113">
        <v>-5846</v>
      </c>
      <c r="F13" s="113">
        <v>-7573</v>
      </c>
    </row>
    <row r="14" spans="1:6" ht="15.5" thickTop="1" thickBot="1" x14ac:dyDescent="0.4">
      <c r="A14" s="23" t="s">
        <v>551</v>
      </c>
      <c r="B14" s="23" t="s">
        <v>300</v>
      </c>
      <c r="C14" s="113">
        <v>-1831</v>
      </c>
      <c r="D14" s="113">
        <v>-629</v>
      </c>
      <c r="E14" s="113">
        <v>-2180</v>
      </c>
      <c r="F14" s="113">
        <v>-2813</v>
      </c>
    </row>
    <row r="15" spans="1:6" ht="15.5" thickTop="1" thickBot="1" x14ac:dyDescent="0.4">
      <c r="A15" s="106" t="s">
        <v>38</v>
      </c>
      <c r="B15" s="106" t="s">
        <v>318</v>
      </c>
      <c r="C15" s="112">
        <f>C12+C13+C14</f>
        <v>82806</v>
      </c>
      <c r="D15" s="112">
        <f>D12+D13+D14</f>
        <v>298969</v>
      </c>
      <c r="E15" s="112">
        <f>E12+E13+E14</f>
        <v>99589</v>
      </c>
      <c r="F15" s="112">
        <f>F12+F13+F14</f>
        <v>92455</v>
      </c>
    </row>
    <row r="16" spans="1:6" ht="15.5" thickTop="1" thickBot="1" x14ac:dyDescent="0.4">
      <c r="A16" s="106" t="s">
        <v>35</v>
      </c>
      <c r="B16" s="106" t="s">
        <v>313</v>
      </c>
      <c r="C16" s="112">
        <f>C15</f>
        <v>82806</v>
      </c>
      <c r="D16" s="112">
        <f>D15</f>
        <v>298969</v>
      </c>
      <c r="E16" s="112">
        <f>E15</f>
        <v>99589</v>
      </c>
      <c r="F16" s="112">
        <f>F15</f>
        <v>92455</v>
      </c>
    </row>
    <row r="17" spans="1:2" ht="15" thickTop="1" x14ac:dyDescent="0.35">
      <c r="A17" s="28" t="s">
        <v>269</v>
      </c>
      <c r="B17" s="28" t="s">
        <v>316</v>
      </c>
    </row>
  </sheetData>
  <hyperlinks>
    <hyperlink ref="A17" r:id="rId1" xr:uid="{CBCA855A-99F7-4C34-A7AC-2DFB20E40C54}"/>
    <hyperlink ref="B17" r:id="rId2" xr:uid="{E3C90A8A-AA42-47D6-A101-B920E555432F}"/>
  </hyperlinks>
  <pageMargins left="0.511811024" right="0.511811024" top="0.78740157499999996" bottom="0.78740157499999996" header="0.31496062000000002" footer="0.3149606200000000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AB3A-FCAB-4F6B-B886-20C80306B921}">
  <dimension ref="A1:G21"/>
  <sheetViews>
    <sheetView showGridLines="0" zoomScale="70" zoomScaleNormal="70" workbookViewId="0"/>
  </sheetViews>
  <sheetFormatPr defaultRowHeight="14.5" outlineLevelCol="1" x14ac:dyDescent="0.35"/>
  <cols>
    <col min="1" max="1" width="110.453125" style="29" bestFit="1" customWidth="1"/>
    <col min="2" max="2" width="91.7265625" style="29" customWidth="1" outlineLevel="1"/>
    <col min="3" max="7" width="13.7265625" style="22" customWidth="1"/>
  </cols>
  <sheetData>
    <row r="1" spans="1:7" ht="15.5" customHeight="1" thickTop="1" thickBot="1" x14ac:dyDescent="0.4">
      <c r="A1" s="19" t="s">
        <v>239</v>
      </c>
      <c r="B1" s="19" t="s">
        <v>317</v>
      </c>
      <c r="C1" s="20" t="s">
        <v>597</v>
      </c>
      <c r="D1" s="20" t="s">
        <v>583</v>
      </c>
      <c r="E1" s="20" t="s">
        <v>580</v>
      </c>
      <c r="F1" s="20" t="s">
        <v>6</v>
      </c>
      <c r="G1" s="20" t="s">
        <v>29</v>
      </c>
    </row>
    <row r="2" spans="1:7" ht="15.5" customHeight="1" thickTop="1" thickBot="1" x14ac:dyDescent="0.4">
      <c r="A2" s="53" t="s">
        <v>244</v>
      </c>
      <c r="B2" s="53" t="s">
        <v>335</v>
      </c>
      <c r="C2" s="110"/>
      <c r="D2" s="110">
        <v>-21256</v>
      </c>
      <c r="E2" s="110">
        <v>-38631</v>
      </c>
      <c r="F2" s="110">
        <v>-26545</v>
      </c>
      <c r="G2" s="110">
        <v>55900</v>
      </c>
    </row>
    <row r="3" spans="1:7" ht="15.5" customHeight="1" thickTop="1" thickBot="1" x14ac:dyDescent="0.4">
      <c r="A3" s="109" t="s">
        <v>245</v>
      </c>
      <c r="B3" s="109" t="s">
        <v>336</v>
      </c>
      <c r="C3" s="111">
        <f>C2</f>
        <v>0</v>
      </c>
      <c r="D3" s="111">
        <f>D2</f>
        <v>-21256</v>
      </c>
      <c r="E3" s="111">
        <f>E2</f>
        <v>-38631</v>
      </c>
      <c r="F3" s="111">
        <f>F2</f>
        <v>-26545</v>
      </c>
      <c r="G3" s="111">
        <f>G2</f>
        <v>55900</v>
      </c>
    </row>
    <row r="4" spans="1:7" ht="15.5" customHeight="1" thickTop="1" thickBot="1" x14ac:dyDescent="0.4">
      <c r="A4" s="109" t="s">
        <v>549</v>
      </c>
      <c r="B4" s="109" t="s">
        <v>624</v>
      </c>
      <c r="C4" s="111"/>
      <c r="D4" s="111"/>
      <c r="E4" s="111"/>
      <c r="F4" s="111"/>
      <c r="G4" s="111">
        <v>80</v>
      </c>
    </row>
    <row r="5" spans="1:7" ht="15.5" customHeight="1" thickTop="1" thickBot="1" x14ac:dyDescent="0.4">
      <c r="A5" s="109" t="s">
        <v>14</v>
      </c>
      <c r="B5" s="109" t="s">
        <v>291</v>
      </c>
      <c r="C5" s="111">
        <v>-5540</v>
      </c>
      <c r="D5" s="111">
        <v>-14314</v>
      </c>
      <c r="E5" s="111">
        <v>-10650</v>
      </c>
      <c r="F5" s="111">
        <v>-10130</v>
      </c>
      <c r="G5" s="111">
        <v>-20207</v>
      </c>
    </row>
    <row r="6" spans="1:7" ht="15.5" customHeight="1" thickTop="1" thickBot="1" x14ac:dyDescent="0.4">
      <c r="A6" s="109" t="s">
        <v>246</v>
      </c>
      <c r="B6" s="109" t="s">
        <v>337</v>
      </c>
      <c r="C6" s="111">
        <v>-6</v>
      </c>
      <c r="D6" s="111">
        <v>-70</v>
      </c>
      <c r="E6" s="111">
        <v>-44</v>
      </c>
      <c r="F6" s="111">
        <v>-787</v>
      </c>
      <c r="G6" s="111">
        <v>-595</v>
      </c>
    </row>
    <row r="7" spans="1:7" ht="15.5" customHeight="1" thickTop="1" thickBot="1" x14ac:dyDescent="0.4">
      <c r="A7" s="24" t="s">
        <v>247</v>
      </c>
      <c r="B7" s="24" t="s">
        <v>338</v>
      </c>
      <c r="C7" s="81">
        <f>C3+C5+C6</f>
        <v>-5546</v>
      </c>
      <c r="D7" s="81">
        <f>D3+D5+D6</f>
        <v>-35640</v>
      </c>
      <c r="E7" s="81">
        <f>E3+E5+E6</f>
        <v>-49325</v>
      </c>
      <c r="F7" s="81">
        <f>F3+F5+F6</f>
        <v>-37462</v>
      </c>
      <c r="G7" s="81">
        <f>G3+G5+G6+G4</f>
        <v>35178</v>
      </c>
    </row>
    <row r="8" spans="1:7" ht="15.5" customHeight="1" thickTop="1" thickBot="1" x14ac:dyDescent="0.4">
      <c r="A8" s="109" t="s">
        <v>248</v>
      </c>
      <c r="B8" s="109" t="s">
        <v>339</v>
      </c>
      <c r="C8" s="111">
        <f>C10+C9</f>
        <v>84</v>
      </c>
      <c r="D8" s="111">
        <v>816</v>
      </c>
      <c r="E8" s="111">
        <v>849</v>
      </c>
      <c r="F8" s="111">
        <f>SUM(F9:F10)</f>
        <v>16805</v>
      </c>
      <c r="G8" s="111">
        <f>SUM(G9:G10)</f>
        <v>-21814</v>
      </c>
    </row>
    <row r="9" spans="1:7" ht="15.5" customHeight="1" thickTop="1" thickBot="1" x14ac:dyDescent="0.4">
      <c r="A9" s="53" t="s">
        <v>601</v>
      </c>
      <c r="B9" s="53" t="s">
        <v>604</v>
      </c>
      <c r="C9" s="110">
        <v>94</v>
      </c>
      <c r="D9" s="110">
        <v>862</v>
      </c>
      <c r="E9" s="110"/>
      <c r="F9" s="110">
        <v>16890</v>
      </c>
      <c r="G9" s="110">
        <v>12808</v>
      </c>
    </row>
    <row r="10" spans="1:7" ht="15.5" customHeight="1" thickTop="1" thickBot="1" x14ac:dyDescent="0.4">
      <c r="A10" s="53" t="s">
        <v>602</v>
      </c>
      <c r="B10" s="53" t="s">
        <v>605</v>
      </c>
      <c r="C10" s="110">
        <v>-10</v>
      </c>
      <c r="D10" s="110">
        <v>-46</v>
      </c>
      <c r="E10" s="110"/>
      <c r="F10" s="110">
        <v>-85</v>
      </c>
      <c r="G10" s="110">
        <v>-34622</v>
      </c>
    </row>
    <row r="11" spans="1:7" ht="15.5" customHeight="1" thickTop="1" thickBot="1" x14ac:dyDescent="0.4">
      <c r="A11" s="24" t="s">
        <v>625</v>
      </c>
      <c r="B11" s="24" t="s">
        <v>295</v>
      </c>
      <c r="C11" s="81"/>
      <c r="D11" s="81"/>
      <c r="E11" s="81"/>
      <c r="F11" s="81"/>
      <c r="G11" s="81">
        <v>-2457</v>
      </c>
    </row>
    <row r="12" spans="1:7" ht="15.5" customHeight="1" thickTop="1" thickBot="1" x14ac:dyDescent="0.4">
      <c r="A12" s="24" t="s">
        <v>249</v>
      </c>
      <c r="B12" s="24" t="s">
        <v>340</v>
      </c>
      <c r="C12" s="81">
        <f>C7+C8</f>
        <v>-5462</v>
      </c>
      <c r="D12" s="81">
        <f>D7+D8</f>
        <v>-34824</v>
      </c>
      <c r="E12" s="81">
        <f>E7+E8</f>
        <v>-48476</v>
      </c>
      <c r="F12" s="81">
        <f>F7+F8</f>
        <v>-20657</v>
      </c>
      <c r="G12" s="81">
        <f>G7+G8+G11</f>
        <v>10907</v>
      </c>
    </row>
    <row r="13" spans="1:7" ht="15.5" customHeight="1" thickTop="1" thickBot="1" x14ac:dyDescent="0.4">
      <c r="A13" s="24" t="s">
        <v>19</v>
      </c>
      <c r="B13" s="24" t="s">
        <v>299</v>
      </c>
      <c r="C13" s="81">
        <v>1365</v>
      </c>
      <c r="D13" s="81">
        <v>3392</v>
      </c>
      <c r="E13" s="81">
        <v>1496</v>
      </c>
      <c r="F13" s="81">
        <v>-2589</v>
      </c>
      <c r="G13" s="81">
        <v>11399</v>
      </c>
    </row>
    <row r="14" spans="1:7" ht="15.5" customHeight="1" thickTop="1" thickBot="1" x14ac:dyDescent="0.4">
      <c r="A14" s="24" t="s">
        <v>20</v>
      </c>
      <c r="B14" s="24" t="s">
        <v>300</v>
      </c>
      <c r="C14" s="81">
        <v>492</v>
      </c>
      <c r="D14" s="81">
        <v>1221</v>
      </c>
      <c r="E14" s="81">
        <v>539</v>
      </c>
      <c r="F14" s="81">
        <v>-941</v>
      </c>
      <c r="G14" s="81">
        <v>4104</v>
      </c>
    </row>
    <row r="15" spans="1:7" ht="15.5" customHeight="1" thickTop="1" thickBot="1" x14ac:dyDescent="0.4">
      <c r="A15" s="115" t="s">
        <v>250</v>
      </c>
      <c r="B15" s="115" t="s">
        <v>341</v>
      </c>
      <c r="C15" s="112">
        <f>C12+C13+C14</f>
        <v>-3605</v>
      </c>
      <c r="D15" s="112">
        <f>D12+D13+D14</f>
        <v>-30211</v>
      </c>
      <c r="E15" s="112">
        <f>E12+E13+E14</f>
        <v>-46441</v>
      </c>
      <c r="F15" s="112">
        <f>F12+F13+F14</f>
        <v>-24187</v>
      </c>
      <c r="G15" s="112">
        <f>G12+G13+G14</f>
        <v>26410</v>
      </c>
    </row>
    <row r="16" spans="1:7" ht="15.5" customHeight="1" thickTop="1" thickBot="1" x14ac:dyDescent="0.4">
      <c r="A16" s="89" t="s">
        <v>31</v>
      </c>
      <c r="B16" s="90" t="s">
        <v>330</v>
      </c>
      <c r="C16" s="74"/>
      <c r="D16" s="74"/>
      <c r="E16" s="74"/>
      <c r="F16" s="74"/>
      <c r="G16" s="74"/>
    </row>
    <row r="17" spans="1:7" ht="15.5" customHeight="1" thickTop="1" thickBot="1" x14ac:dyDescent="0.4">
      <c r="A17" s="89" t="s">
        <v>251</v>
      </c>
      <c r="B17" s="90" t="s">
        <v>331</v>
      </c>
      <c r="C17" s="74"/>
      <c r="D17" s="74"/>
      <c r="E17" s="74"/>
      <c r="F17" s="74"/>
      <c r="G17" s="74"/>
    </row>
    <row r="18" spans="1:7" ht="15.5" customHeight="1" thickTop="1" thickBot="1" x14ac:dyDescent="0.4">
      <c r="A18" s="24" t="s">
        <v>252</v>
      </c>
      <c r="B18" s="24" t="s">
        <v>342</v>
      </c>
      <c r="C18" s="81">
        <v>0</v>
      </c>
      <c r="D18" s="81">
        <v>128</v>
      </c>
      <c r="E18" s="81">
        <v>-119</v>
      </c>
      <c r="F18" s="81">
        <v>43</v>
      </c>
      <c r="G18" s="81">
        <v>-33</v>
      </c>
    </row>
    <row r="19" spans="1:7" ht="15.5" customHeight="1" thickTop="1" thickBot="1" x14ac:dyDescent="0.4">
      <c r="A19" s="106" t="s">
        <v>51</v>
      </c>
      <c r="B19" s="106" t="s">
        <v>334</v>
      </c>
      <c r="C19" s="112">
        <f>C18+C15</f>
        <v>-3605</v>
      </c>
      <c r="D19" s="112">
        <f>D18+D15</f>
        <v>-30083</v>
      </c>
      <c r="E19" s="112">
        <f>E18+E15</f>
        <v>-46560</v>
      </c>
      <c r="F19" s="112">
        <f>F18+F15</f>
        <v>-24144</v>
      </c>
      <c r="G19" s="112">
        <f>G18+G15</f>
        <v>26377</v>
      </c>
    </row>
    <row r="20" spans="1:7" ht="15.5" customHeight="1" thickTop="1" x14ac:dyDescent="0.35">
      <c r="A20" s="28" t="s">
        <v>269</v>
      </c>
      <c r="B20" s="28" t="s">
        <v>316</v>
      </c>
    </row>
    <row r="21" spans="1:7" ht="15.5" customHeight="1" x14ac:dyDescent="0.35"/>
  </sheetData>
  <hyperlinks>
    <hyperlink ref="A20" r:id="rId1" xr:uid="{4C4F2E12-DC6F-47B8-8B26-D56A1B767D1B}"/>
    <hyperlink ref="B20" r:id="rId2" xr:uid="{8A4AD2AD-434C-4996-B64B-5597D86C918F}"/>
  </hyperlinks>
  <pageMargins left="0.511811024" right="0.511811024" top="0.78740157499999996" bottom="0.78740157499999996" header="0.31496062000000002" footer="0.3149606200000000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E032-47AD-436E-9ABF-19410EADB355}">
  <dimension ref="A1:I68"/>
  <sheetViews>
    <sheetView showGridLines="0" zoomScale="70" zoomScaleNormal="70" workbookViewId="0">
      <selection activeCell="A55" sqref="A55"/>
    </sheetView>
  </sheetViews>
  <sheetFormatPr defaultRowHeight="14.5" outlineLevelCol="1" x14ac:dyDescent="0.35"/>
  <cols>
    <col min="1" max="1" width="51.36328125" style="29" bestFit="1" customWidth="1"/>
    <col min="2" max="2" width="48.1796875" style="29" customWidth="1" outlineLevel="1"/>
    <col min="3" max="8" width="10.36328125" style="22" bestFit="1" customWidth="1"/>
    <col min="9" max="9" width="10.36328125" bestFit="1" customWidth="1"/>
  </cols>
  <sheetData>
    <row r="1" spans="1:8" ht="15" thickBot="1" x14ac:dyDescent="0.4">
      <c r="E1" s="129" t="s">
        <v>623</v>
      </c>
      <c r="G1" s="129" t="s">
        <v>623</v>
      </c>
    </row>
    <row r="2" spans="1:8" ht="15.5" customHeight="1" thickTop="1" thickBot="1" x14ac:dyDescent="0.4">
      <c r="A2" s="34" t="s">
        <v>241</v>
      </c>
      <c r="B2" s="34" t="s">
        <v>440</v>
      </c>
      <c r="C2" s="35" t="s">
        <v>583</v>
      </c>
      <c r="D2" s="35" t="s">
        <v>580</v>
      </c>
      <c r="E2" s="35" t="s">
        <v>6</v>
      </c>
      <c r="F2" s="35" t="s">
        <v>6</v>
      </c>
      <c r="G2" s="35" t="s">
        <v>29</v>
      </c>
      <c r="H2" s="35" t="s">
        <v>29</v>
      </c>
    </row>
    <row r="3" spans="1:8" ht="15.5" customHeight="1" thickTop="1" thickBot="1" x14ac:dyDescent="0.4">
      <c r="A3" s="36" t="s">
        <v>242</v>
      </c>
      <c r="B3" s="36" t="s">
        <v>441</v>
      </c>
      <c r="C3" s="37"/>
      <c r="D3" s="37"/>
      <c r="E3" s="37"/>
      <c r="F3" s="37"/>
      <c r="G3" s="38"/>
      <c r="H3" s="38"/>
    </row>
    <row r="4" spans="1:8" ht="15.5" customHeight="1" thickTop="1" thickBot="1" x14ac:dyDescent="0.4">
      <c r="A4" s="52" t="s">
        <v>153</v>
      </c>
      <c r="B4" s="52" t="s">
        <v>442</v>
      </c>
      <c r="C4" s="60">
        <f t="shared" ref="C4:H4" si="0">C5+C7+C8+C11+C12+C16+C18</f>
        <v>199030</v>
      </c>
      <c r="D4" s="60">
        <f t="shared" si="0"/>
        <v>609571</v>
      </c>
      <c r="E4" s="60">
        <f t="shared" si="0"/>
        <v>1043068</v>
      </c>
      <c r="F4" s="60">
        <f t="shared" si="0"/>
        <v>11903258</v>
      </c>
      <c r="G4" s="60">
        <f t="shared" si="0"/>
        <v>1235706</v>
      </c>
      <c r="H4" s="60">
        <f t="shared" si="0"/>
        <v>3780341</v>
      </c>
    </row>
    <row r="5" spans="1:8" ht="15.5" customHeight="1" thickTop="1" thickBot="1" x14ac:dyDescent="0.4">
      <c r="A5" s="23" t="s">
        <v>211</v>
      </c>
      <c r="B5" s="23" t="s">
        <v>443</v>
      </c>
      <c r="C5" s="79">
        <f t="shared" ref="C5:H5" si="1">C6</f>
        <v>10</v>
      </c>
      <c r="D5" s="79">
        <f t="shared" si="1"/>
        <v>10</v>
      </c>
      <c r="E5" s="79">
        <f t="shared" si="1"/>
        <v>2503</v>
      </c>
      <c r="F5" s="79">
        <f t="shared" si="1"/>
        <v>178526</v>
      </c>
      <c r="G5" s="79">
        <f t="shared" si="1"/>
        <v>69</v>
      </c>
      <c r="H5" s="79">
        <f t="shared" si="1"/>
        <v>42068</v>
      </c>
    </row>
    <row r="6" spans="1:8" ht="15.5" customHeight="1" thickTop="1" thickBot="1" x14ac:dyDescent="0.4">
      <c r="A6" s="53" t="s">
        <v>212</v>
      </c>
      <c r="B6" s="53" t="s">
        <v>503</v>
      </c>
      <c r="C6" s="82">
        <v>10</v>
      </c>
      <c r="D6" s="82">
        <v>10</v>
      </c>
      <c r="E6" s="82">
        <v>2503</v>
      </c>
      <c r="F6" s="82">
        <v>178526</v>
      </c>
      <c r="G6" s="82">
        <v>69</v>
      </c>
      <c r="H6" s="82">
        <v>42068</v>
      </c>
    </row>
    <row r="7" spans="1:8" ht="15.5" customHeight="1" thickTop="1" thickBot="1" x14ac:dyDescent="0.4">
      <c r="A7" s="23" t="s">
        <v>213</v>
      </c>
      <c r="B7" s="23" t="s">
        <v>572</v>
      </c>
      <c r="C7" s="79">
        <v>27355</v>
      </c>
      <c r="D7" s="79">
        <v>532940</v>
      </c>
      <c r="E7" s="79">
        <v>179897</v>
      </c>
      <c r="F7" s="79">
        <v>9592474</v>
      </c>
      <c r="G7" s="79">
        <v>611621</v>
      </c>
      <c r="H7" s="79">
        <v>1335473</v>
      </c>
    </row>
    <row r="8" spans="1:8" ht="15.5" customHeight="1" thickTop="1" thickBot="1" x14ac:dyDescent="0.4">
      <c r="A8" s="23" t="s">
        <v>159</v>
      </c>
      <c r="B8" s="23" t="s">
        <v>500</v>
      </c>
      <c r="C8" s="79">
        <f t="shared" ref="C8:H8" si="2">SUM(C9:C10)</f>
        <v>0</v>
      </c>
      <c r="D8" s="79">
        <f t="shared" si="2"/>
        <v>0</v>
      </c>
      <c r="E8" s="79">
        <f t="shared" si="2"/>
        <v>0</v>
      </c>
      <c r="F8" s="79">
        <f t="shared" si="2"/>
        <v>1331379</v>
      </c>
      <c r="G8" s="79">
        <f t="shared" si="2"/>
        <v>0</v>
      </c>
      <c r="H8" s="79">
        <f t="shared" si="2"/>
        <v>1536143</v>
      </c>
    </row>
    <row r="9" spans="1:8" ht="15.5" customHeight="1" thickTop="1" thickBot="1" x14ac:dyDescent="0.4">
      <c r="A9" s="53" t="s">
        <v>214</v>
      </c>
      <c r="B9" s="53" t="s">
        <v>504</v>
      </c>
      <c r="C9" s="82">
        <v>0</v>
      </c>
      <c r="D9" s="82">
        <v>0</v>
      </c>
      <c r="E9" s="82">
        <v>0</v>
      </c>
      <c r="F9" s="82">
        <v>1321805</v>
      </c>
      <c r="G9" s="82">
        <v>0</v>
      </c>
      <c r="H9" s="82">
        <v>1536143</v>
      </c>
    </row>
    <row r="10" spans="1:8" ht="15.5" customHeight="1" thickTop="1" thickBot="1" x14ac:dyDescent="0.4">
      <c r="A10" s="53" t="s">
        <v>215</v>
      </c>
      <c r="B10" s="53" t="s">
        <v>505</v>
      </c>
      <c r="C10" s="82">
        <v>0</v>
      </c>
      <c r="D10" s="82">
        <v>0</v>
      </c>
      <c r="E10" s="82">
        <v>0</v>
      </c>
      <c r="F10" s="82">
        <v>9574</v>
      </c>
      <c r="G10" s="82">
        <v>0</v>
      </c>
      <c r="H10" s="82">
        <v>0</v>
      </c>
    </row>
    <row r="11" spans="1:8" ht="15.5" customHeight="1" thickTop="1" thickBot="1" x14ac:dyDescent="0.4">
      <c r="A11" s="23" t="s">
        <v>119</v>
      </c>
      <c r="B11" s="23" t="s">
        <v>396</v>
      </c>
      <c r="C11" s="79">
        <v>0</v>
      </c>
      <c r="D11" s="79">
        <v>0</v>
      </c>
      <c r="E11" s="79">
        <v>0</v>
      </c>
      <c r="F11" s="79">
        <v>230312</v>
      </c>
      <c r="G11" s="79">
        <v>0</v>
      </c>
      <c r="H11" s="79">
        <v>228626</v>
      </c>
    </row>
    <row r="12" spans="1:8" ht="15.5" customHeight="1" thickTop="1" thickBot="1" x14ac:dyDescent="0.4">
      <c r="A12" s="23" t="s">
        <v>216</v>
      </c>
      <c r="B12" s="23" t="s">
        <v>428</v>
      </c>
      <c r="C12" s="79">
        <f t="shared" ref="C12:H12" si="3">SUM(C13:C15)</f>
        <v>171665</v>
      </c>
      <c r="D12" s="79">
        <f t="shared" si="3"/>
        <v>76621</v>
      </c>
      <c r="E12" s="79">
        <f t="shared" si="3"/>
        <v>860668</v>
      </c>
      <c r="F12" s="79">
        <f t="shared" si="3"/>
        <v>544714</v>
      </c>
      <c r="G12" s="79">
        <f t="shared" si="3"/>
        <v>624016</v>
      </c>
      <c r="H12" s="79">
        <f t="shared" si="3"/>
        <v>617492</v>
      </c>
    </row>
    <row r="13" spans="1:8" ht="15.5" customHeight="1" thickTop="1" thickBot="1" x14ac:dyDescent="0.4">
      <c r="A13" s="53" t="s">
        <v>216</v>
      </c>
      <c r="B13" s="53" t="s">
        <v>428</v>
      </c>
      <c r="C13" s="82">
        <v>165270</v>
      </c>
      <c r="D13" s="82">
        <v>75843</v>
      </c>
      <c r="E13" s="82">
        <v>853835</v>
      </c>
      <c r="F13" s="82">
        <v>70708</v>
      </c>
      <c r="G13" s="82">
        <v>614310</v>
      </c>
      <c r="H13" s="82">
        <v>239131</v>
      </c>
    </row>
    <row r="14" spans="1:8" ht="15.5" customHeight="1" thickTop="1" thickBot="1" x14ac:dyDescent="0.4">
      <c r="A14" s="53" t="s">
        <v>217</v>
      </c>
      <c r="B14" s="53" t="s">
        <v>506</v>
      </c>
      <c r="C14" s="82">
        <v>6395</v>
      </c>
      <c r="D14" s="82">
        <v>778</v>
      </c>
      <c r="E14" s="82">
        <v>6833</v>
      </c>
      <c r="F14" s="82">
        <v>416120</v>
      </c>
      <c r="G14" s="82">
        <v>9706</v>
      </c>
      <c r="H14" s="82">
        <v>373292</v>
      </c>
    </row>
    <row r="15" spans="1:8" ht="15.5" customHeight="1" thickTop="1" thickBot="1" x14ac:dyDescent="0.4">
      <c r="A15" s="53" t="s">
        <v>215</v>
      </c>
      <c r="B15" s="53" t="s">
        <v>507</v>
      </c>
      <c r="C15" s="82">
        <v>0</v>
      </c>
      <c r="D15" s="82">
        <v>0</v>
      </c>
      <c r="E15" s="82">
        <v>0</v>
      </c>
      <c r="F15" s="82">
        <v>57886</v>
      </c>
      <c r="G15" s="82">
        <v>0</v>
      </c>
      <c r="H15" s="82">
        <v>5069</v>
      </c>
    </row>
    <row r="16" spans="1:8" ht="15.5" customHeight="1" thickTop="1" thickBot="1" x14ac:dyDescent="0.4">
      <c r="A16" s="23" t="s">
        <v>123</v>
      </c>
      <c r="B16" s="23" t="s">
        <v>508</v>
      </c>
      <c r="C16" s="79">
        <f t="shared" ref="C16:H16" si="4">C17</f>
        <v>0</v>
      </c>
      <c r="D16" s="79">
        <f t="shared" si="4"/>
        <v>0</v>
      </c>
      <c r="E16" s="79">
        <f t="shared" si="4"/>
        <v>0</v>
      </c>
      <c r="F16" s="79">
        <f t="shared" si="4"/>
        <v>3061</v>
      </c>
      <c r="G16" s="79">
        <f t="shared" si="4"/>
        <v>0</v>
      </c>
      <c r="H16" s="79">
        <f t="shared" si="4"/>
        <v>3507</v>
      </c>
    </row>
    <row r="17" spans="1:9" ht="15.5" customHeight="1" thickTop="1" thickBot="1" x14ac:dyDescent="0.4">
      <c r="A17" s="25" t="s">
        <v>218</v>
      </c>
      <c r="B17" s="25" t="s">
        <v>509</v>
      </c>
      <c r="C17" s="82">
        <v>0</v>
      </c>
      <c r="D17" s="82">
        <v>0</v>
      </c>
      <c r="E17" s="82">
        <v>0</v>
      </c>
      <c r="F17" s="82">
        <v>3061</v>
      </c>
      <c r="G17" s="82">
        <v>0</v>
      </c>
      <c r="H17" s="82">
        <v>3507</v>
      </c>
    </row>
    <row r="18" spans="1:9" ht="15.5" customHeight="1" thickTop="1" thickBot="1" x14ac:dyDescent="0.4">
      <c r="A18" s="23" t="s">
        <v>167</v>
      </c>
      <c r="B18" s="23" t="s">
        <v>455</v>
      </c>
      <c r="C18" s="79">
        <v>0</v>
      </c>
      <c r="D18" s="79">
        <v>0</v>
      </c>
      <c r="E18" s="79">
        <v>0</v>
      </c>
      <c r="F18" s="79">
        <v>22792</v>
      </c>
      <c r="G18" s="79">
        <v>0</v>
      </c>
      <c r="H18" s="79">
        <v>17032</v>
      </c>
    </row>
    <row r="19" spans="1:9" ht="15.5" customHeight="1" thickTop="1" thickBot="1" x14ac:dyDescent="0.4">
      <c r="A19" s="52" t="s">
        <v>168</v>
      </c>
      <c r="B19" s="52" t="s">
        <v>456</v>
      </c>
      <c r="C19" s="60">
        <f t="shared" ref="C19:H19" si="5">C20+C29+C33+C38</f>
        <v>11878919</v>
      </c>
      <c r="D19" s="60">
        <f t="shared" si="5"/>
        <v>12843012</v>
      </c>
      <c r="E19" s="60">
        <f t="shared" si="5"/>
        <v>12420805</v>
      </c>
      <c r="F19" s="60">
        <f t="shared" si="5"/>
        <v>23014956</v>
      </c>
      <c r="G19" s="60">
        <f t="shared" si="5"/>
        <v>14191765</v>
      </c>
      <c r="H19" s="60">
        <f t="shared" si="5"/>
        <v>34137936</v>
      </c>
    </row>
    <row r="20" spans="1:9" ht="15.5" customHeight="1" thickTop="1" thickBot="1" x14ac:dyDescent="0.4">
      <c r="A20" s="23" t="s">
        <v>169</v>
      </c>
      <c r="B20" s="23" t="s">
        <v>457</v>
      </c>
      <c r="C20" s="79">
        <v>21</v>
      </c>
      <c r="D20" s="79">
        <v>21</v>
      </c>
      <c r="E20" s="79">
        <f>E21+E22+E27+E28</f>
        <v>22</v>
      </c>
      <c r="F20" s="79">
        <f>F21+F22+F27+F28</f>
        <v>17621066</v>
      </c>
      <c r="G20" s="79">
        <f>G21+G22+G27+G28</f>
        <v>302</v>
      </c>
      <c r="H20" s="79">
        <f>H21+H22+H27+H28</f>
        <v>28345653</v>
      </c>
    </row>
    <row r="21" spans="1:9" ht="15.5" customHeight="1" thickTop="1" thickBot="1" x14ac:dyDescent="0.4">
      <c r="A21" s="55" t="s">
        <v>213</v>
      </c>
      <c r="B21" s="55" t="s">
        <v>572</v>
      </c>
      <c r="C21" s="99">
        <v>0</v>
      </c>
      <c r="D21" s="99">
        <v>0</v>
      </c>
      <c r="E21" s="99">
        <v>0</v>
      </c>
      <c r="F21" s="99">
        <v>15742308</v>
      </c>
      <c r="G21" s="99">
        <v>0</v>
      </c>
      <c r="H21" s="99">
        <v>25992444</v>
      </c>
      <c r="I21" s="1"/>
    </row>
    <row r="22" spans="1:9" ht="15.5" customHeight="1" thickTop="1" thickBot="1" x14ac:dyDescent="0.4">
      <c r="A22" s="55" t="s">
        <v>216</v>
      </c>
      <c r="B22" s="55" t="s">
        <v>428</v>
      </c>
      <c r="C22" s="99">
        <f t="shared" ref="C22:H22" si="6">SUM(C23:C26)</f>
        <v>21</v>
      </c>
      <c r="D22" s="99">
        <f t="shared" si="6"/>
        <v>21</v>
      </c>
      <c r="E22" s="99">
        <f t="shared" si="6"/>
        <v>22</v>
      </c>
      <c r="F22" s="99">
        <f t="shared" si="6"/>
        <v>1509283</v>
      </c>
      <c r="G22" s="99">
        <f t="shared" si="6"/>
        <v>302</v>
      </c>
      <c r="H22" s="99">
        <f t="shared" si="6"/>
        <v>1806272</v>
      </c>
    </row>
    <row r="23" spans="1:9" ht="15.5" customHeight="1" thickTop="1" thickBot="1" x14ac:dyDescent="0.4">
      <c r="A23" s="54" t="s">
        <v>216</v>
      </c>
      <c r="B23" s="54" t="s">
        <v>428</v>
      </c>
      <c r="C23" s="82">
        <v>0</v>
      </c>
      <c r="D23" s="82">
        <v>0</v>
      </c>
      <c r="E23" s="82">
        <v>0</v>
      </c>
      <c r="F23" s="82">
        <v>15772</v>
      </c>
      <c r="G23" s="82">
        <v>0</v>
      </c>
      <c r="H23" s="82">
        <v>160</v>
      </c>
    </row>
    <row r="24" spans="1:9" ht="15.5" customHeight="1" thickTop="1" thickBot="1" x14ac:dyDescent="0.4">
      <c r="A24" s="54" t="s">
        <v>165</v>
      </c>
      <c r="B24" s="54" t="s">
        <v>506</v>
      </c>
      <c r="C24" s="82">
        <v>21</v>
      </c>
      <c r="D24" s="82">
        <v>21</v>
      </c>
      <c r="E24" s="82">
        <v>22</v>
      </c>
      <c r="F24" s="82">
        <v>1042154</v>
      </c>
      <c r="G24" s="82">
        <v>302</v>
      </c>
      <c r="H24" s="82">
        <v>1180219</v>
      </c>
    </row>
    <row r="25" spans="1:9" ht="15.5" customHeight="1" thickTop="1" thickBot="1" x14ac:dyDescent="0.4">
      <c r="A25" s="54" t="s">
        <v>172</v>
      </c>
      <c r="B25" s="54" t="s">
        <v>510</v>
      </c>
      <c r="C25" s="82">
        <v>0</v>
      </c>
      <c r="D25" s="82">
        <v>0</v>
      </c>
      <c r="E25" s="82">
        <v>0</v>
      </c>
      <c r="F25" s="82">
        <v>435915</v>
      </c>
      <c r="G25" s="82">
        <v>0</v>
      </c>
      <c r="H25" s="82">
        <v>625893</v>
      </c>
    </row>
    <row r="26" spans="1:9" ht="15.5" customHeight="1" thickTop="1" thickBot="1" x14ac:dyDescent="0.4">
      <c r="A26" s="54" t="s">
        <v>219</v>
      </c>
      <c r="B26" s="54" t="s">
        <v>505</v>
      </c>
      <c r="C26" s="82">
        <v>0</v>
      </c>
      <c r="D26" s="82">
        <v>0</v>
      </c>
      <c r="E26" s="82">
        <v>0</v>
      </c>
      <c r="F26" s="82">
        <v>15442</v>
      </c>
      <c r="G26" s="82">
        <v>0</v>
      </c>
      <c r="H26" s="82">
        <v>0</v>
      </c>
    </row>
    <row r="27" spans="1:9" ht="15.5" customHeight="1" thickTop="1" thickBot="1" x14ac:dyDescent="0.4">
      <c r="A27" s="55" t="s">
        <v>220</v>
      </c>
      <c r="B27" s="55" t="s">
        <v>511</v>
      </c>
      <c r="C27" s="99">
        <v>0</v>
      </c>
      <c r="D27" s="99">
        <v>0</v>
      </c>
      <c r="E27" s="99">
        <v>0</v>
      </c>
      <c r="F27" s="99">
        <v>366199</v>
      </c>
      <c r="G27" s="99">
        <v>0</v>
      </c>
      <c r="H27" s="99">
        <v>545500</v>
      </c>
    </row>
    <row r="28" spans="1:9" ht="15.5" customHeight="1" thickTop="1" thickBot="1" x14ac:dyDescent="0.4">
      <c r="A28" s="55" t="s">
        <v>111</v>
      </c>
      <c r="B28" s="55" t="s">
        <v>386</v>
      </c>
      <c r="C28" s="99">
        <v>0</v>
      </c>
      <c r="D28" s="99">
        <v>0</v>
      </c>
      <c r="E28" s="99">
        <v>0</v>
      </c>
      <c r="F28" s="99">
        <v>3276</v>
      </c>
      <c r="G28" s="99">
        <v>0</v>
      </c>
      <c r="H28" s="99">
        <v>1437</v>
      </c>
    </row>
    <row r="29" spans="1:9" ht="15.5" customHeight="1" thickTop="1" thickBot="1" x14ac:dyDescent="0.4">
      <c r="A29" s="23" t="s">
        <v>174</v>
      </c>
      <c r="B29" s="23" t="s">
        <v>342</v>
      </c>
      <c r="C29" s="79">
        <f t="shared" ref="C29:H29" si="7">SUM(C30:C32)</f>
        <v>11878898</v>
      </c>
      <c r="D29" s="79">
        <f t="shared" si="7"/>
        <v>12842991</v>
      </c>
      <c r="E29" s="79">
        <f t="shared" si="7"/>
        <v>12420783</v>
      </c>
      <c r="F29" s="79">
        <f t="shared" si="7"/>
        <v>3474632</v>
      </c>
      <c r="G29" s="79">
        <f t="shared" si="7"/>
        <v>14191463</v>
      </c>
      <c r="H29" s="79">
        <f t="shared" si="7"/>
        <v>4725494</v>
      </c>
    </row>
    <row r="30" spans="1:9" ht="15.5" customHeight="1" thickTop="1" thickBot="1" x14ac:dyDescent="0.4">
      <c r="A30" s="53" t="s">
        <v>221</v>
      </c>
      <c r="B30" s="53" t="s">
        <v>513</v>
      </c>
      <c r="C30" s="82">
        <v>11878898</v>
      </c>
      <c r="D30" s="82">
        <v>12842991</v>
      </c>
      <c r="E30" s="82">
        <v>12420783</v>
      </c>
      <c r="F30" s="82">
        <v>3472835</v>
      </c>
      <c r="G30" s="82">
        <v>14191463</v>
      </c>
      <c r="H30" s="82">
        <v>4681831</v>
      </c>
    </row>
    <row r="31" spans="1:9" ht="15.5" customHeight="1" thickTop="1" thickBot="1" x14ac:dyDescent="0.4">
      <c r="A31" s="53" t="s">
        <v>222</v>
      </c>
      <c r="B31" s="53" t="s">
        <v>512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43663</v>
      </c>
    </row>
    <row r="32" spans="1:9" ht="15.5" customHeight="1" thickTop="1" thickBot="1" x14ac:dyDescent="0.4">
      <c r="A32" s="53" t="s">
        <v>177</v>
      </c>
      <c r="B32" s="53" t="s">
        <v>466</v>
      </c>
      <c r="C32" s="82">
        <v>0</v>
      </c>
      <c r="D32" s="82">
        <v>0</v>
      </c>
      <c r="E32" s="82">
        <v>0</v>
      </c>
      <c r="F32" s="82">
        <v>1797</v>
      </c>
      <c r="G32" s="82">
        <v>0</v>
      </c>
      <c r="H32" s="82">
        <v>0</v>
      </c>
    </row>
    <row r="33" spans="1:8" ht="15.5" customHeight="1" thickTop="1" thickBot="1" x14ac:dyDescent="0.4">
      <c r="A33" s="23" t="s">
        <v>223</v>
      </c>
      <c r="B33" s="23" t="s">
        <v>514</v>
      </c>
      <c r="C33" s="79">
        <f t="shared" ref="C33:H33" si="8">SUM(C34:C37)</f>
        <v>0</v>
      </c>
      <c r="D33" s="79">
        <f t="shared" si="8"/>
        <v>0</v>
      </c>
      <c r="E33" s="79">
        <f t="shared" si="8"/>
        <v>0</v>
      </c>
      <c r="F33" s="79">
        <f t="shared" si="8"/>
        <v>344401</v>
      </c>
      <c r="G33" s="79">
        <f t="shared" si="8"/>
        <v>0</v>
      </c>
      <c r="H33" s="79">
        <f t="shared" si="8"/>
        <v>315859</v>
      </c>
    </row>
    <row r="34" spans="1:8" ht="15.5" customHeight="1" thickTop="1" thickBot="1" x14ac:dyDescent="0.4">
      <c r="A34" s="53" t="s">
        <v>224</v>
      </c>
      <c r="B34" s="53" t="s">
        <v>515</v>
      </c>
      <c r="C34" s="82">
        <v>0</v>
      </c>
      <c r="D34" s="82">
        <v>0</v>
      </c>
      <c r="E34" s="82">
        <v>0</v>
      </c>
      <c r="F34" s="82">
        <v>61781</v>
      </c>
      <c r="G34" s="82">
        <v>0</v>
      </c>
      <c r="H34" s="82">
        <v>23082</v>
      </c>
    </row>
    <row r="35" spans="1:8" ht="15.5" customHeight="1" thickTop="1" thickBot="1" x14ac:dyDescent="0.4">
      <c r="A35" s="53" t="s">
        <v>181</v>
      </c>
      <c r="B35" s="53" t="s">
        <v>516</v>
      </c>
      <c r="C35" s="82">
        <v>0</v>
      </c>
      <c r="D35" s="82">
        <v>0</v>
      </c>
      <c r="E35" s="82">
        <v>0</v>
      </c>
      <c r="F35" s="82">
        <v>846</v>
      </c>
      <c r="G35" s="82">
        <v>0</v>
      </c>
      <c r="H35" s="82">
        <v>844</v>
      </c>
    </row>
    <row r="36" spans="1:8" ht="15.5" customHeight="1" thickTop="1" thickBot="1" x14ac:dyDescent="0.4">
      <c r="A36" s="53" t="s">
        <v>225</v>
      </c>
      <c r="B36" s="53" t="s">
        <v>517</v>
      </c>
      <c r="C36" s="82">
        <v>0</v>
      </c>
      <c r="D36" s="82">
        <v>0</v>
      </c>
      <c r="E36" s="82">
        <v>0</v>
      </c>
      <c r="F36" s="82">
        <v>130843</v>
      </c>
      <c r="G36" s="82">
        <v>0</v>
      </c>
      <c r="H36" s="82">
        <v>113879</v>
      </c>
    </row>
    <row r="37" spans="1:8" ht="15.5" customHeight="1" thickTop="1" thickBot="1" x14ac:dyDescent="0.4">
      <c r="A37" s="53" t="s">
        <v>226</v>
      </c>
      <c r="B37" s="53" t="s">
        <v>518</v>
      </c>
      <c r="C37" s="82">
        <v>0</v>
      </c>
      <c r="D37" s="82">
        <v>0</v>
      </c>
      <c r="E37" s="82">
        <v>0</v>
      </c>
      <c r="F37" s="82">
        <v>150931</v>
      </c>
      <c r="G37" s="82">
        <v>0</v>
      </c>
      <c r="H37" s="82">
        <v>178054</v>
      </c>
    </row>
    <row r="38" spans="1:8" ht="15.5" customHeight="1" thickTop="1" thickBot="1" x14ac:dyDescent="0.4">
      <c r="A38" s="23" t="s">
        <v>183</v>
      </c>
      <c r="B38" s="23" t="s">
        <v>519</v>
      </c>
      <c r="C38" s="79">
        <f t="shared" ref="C38:H38" si="9">C39</f>
        <v>0</v>
      </c>
      <c r="D38" s="79">
        <f t="shared" si="9"/>
        <v>0</v>
      </c>
      <c r="E38" s="79">
        <f t="shared" si="9"/>
        <v>0</v>
      </c>
      <c r="F38" s="79">
        <f t="shared" si="9"/>
        <v>1574857</v>
      </c>
      <c r="G38" s="79">
        <f t="shared" si="9"/>
        <v>0</v>
      </c>
      <c r="H38" s="79">
        <f t="shared" si="9"/>
        <v>750930</v>
      </c>
    </row>
    <row r="39" spans="1:8" ht="15.5" customHeight="1" thickTop="1" thickBot="1" x14ac:dyDescent="0.4">
      <c r="A39" s="53" t="s">
        <v>227</v>
      </c>
      <c r="B39" s="53" t="s">
        <v>520</v>
      </c>
      <c r="C39" s="116">
        <v>0</v>
      </c>
      <c r="D39" s="116">
        <v>0</v>
      </c>
      <c r="E39" s="116">
        <v>0</v>
      </c>
      <c r="F39" s="116">
        <v>1574857</v>
      </c>
      <c r="G39" s="116">
        <v>0</v>
      </c>
      <c r="H39" s="116">
        <v>750930</v>
      </c>
    </row>
    <row r="40" spans="1:8" ht="15.5" customHeight="1" thickTop="1" x14ac:dyDescent="0.35">
      <c r="A40" s="39" t="s">
        <v>184</v>
      </c>
      <c r="B40" s="39" t="s">
        <v>521</v>
      </c>
      <c r="C40" s="117">
        <f t="shared" ref="C40:H40" si="10">C4+C19</f>
        <v>12077949</v>
      </c>
      <c r="D40" s="117">
        <f t="shared" si="10"/>
        <v>13452583</v>
      </c>
      <c r="E40" s="117">
        <f t="shared" si="10"/>
        <v>13463873</v>
      </c>
      <c r="F40" s="117">
        <f t="shared" si="10"/>
        <v>34918214</v>
      </c>
      <c r="G40" s="117">
        <f t="shared" si="10"/>
        <v>15427471</v>
      </c>
      <c r="H40" s="117">
        <f t="shared" si="10"/>
        <v>37918277</v>
      </c>
    </row>
    <row r="41" spans="1:8" ht="15.5" customHeight="1" thickBot="1" x14ac:dyDescent="0.4">
      <c r="A41" s="40"/>
      <c r="B41" s="40"/>
      <c r="C41" s="41"/>
      <c r="D41" s="41"/>
      <c r="E41" s="129" t="s">
        <v>623</v>
      </c>
      <c r="F41" s="41"/>
      <c r="G41" s="129" t="s">
        <v>623</v>
      </c>
      <c r="H41" s="41"/>
    </row>
    <row r="42" spans="1:8" ht="15.5" customHeight="1" thickTop="1" thickBot="1" x14ac:dyDescent="0.4">
      <c r="A42" s="34" t="s">
        <v>241</v>
      </c>
      <c r="B42" s="34" t="s">
        <v>440</v>
      </c>
      <c r="C42" s="35" t="s">
        <v>583</v>
      </c>
      <c r="D42" s="35" t="s">
        <v>580</v>
      </c>
      <c r="E42" s="35" t="s">
        <v>6</v>
      </c>
      <c r="F42" s="35" t="s">
        <v>6</v>
      </c>
      <c r="G42" s="35" t="s">
        <v>29</v>
      </c>
      <c r="H42" s="35" t="s">
        <v>29</v>
      </c>
    </row>
    <row r="43" spans="1:8" ht="15.5" customHeight="1" thickTop="1" thickBot="1" x14ac:dyDescent="0.4">
      <c r="A43" s="36" t="s">
        <v>243</v>
      </c>
      <c r="B43" s="36" t="s">
        <v>474</v>
      </c>
      <c r="C43" s="37"/>
      <c r="D43" s="37"/>
      <c r="E43" s="37"/>
      <c r="F43" s="37"/>
      <c r="G43" s="38"/>
      <c r="H43" s="38"/>
    </row>
    <row r="44" spans="1:8" ht="15.5" customHeight="1" thickTop="1" thickBot="1" x14ac:dyDescent="0.4">
      <c r="A44" s="52" t="s">
        <v>185</v>
      </c>
      <c r="B44" s="52" t="s">
        <v>475</v>
      </c>
      <c r="C44" s="60">
        <f t="shared" ref="C44:H44" si="11">C45+C48+C49</f>
        <v>7108</v>
      </c>
      <c r="D44" s="60">
        <f t="shared" si="11"/>
        <v>11676</v>
      </c>
      <c r="E44" s="60">
        <f t="shared" si="11"/>
        <v>7791</v>
      </c>
      <c r="F44" s="60">
        <f t="shared" si="11"/>
        <v>14018682</v>
      </c>
      <c r="G44" s="60">
        <f t="shared" si="11"/>
        <v>13909</v>
      </c>
      <c r="H44" s="60">
        <f t="shared" si="11"/>
        <v>14810350</v>
      </c>
    </row>
    <row r="45" spans="1:8" ht="15.5" customHeight="1" thickTop="1" thickBot="1" x14ac:dyDescent="0.4">
      <c r="A45" s="23" t="s">
        <v>124</v>
      </c>
      <c r="B45" s="23" t="s">
        <v>401</v>
      </c>
      <c r="C45" s="79">
        <f t="shared" ref="C45:H45" si="12">SUM(C46:C47)</f>
        <v>7108</v>
      </c>
      <c r="D45" s="79">
        <f t="shared" si="12"/>
        <v>11676</v>
      </c>
      <c r="E45" s="79">
        <f t="shared" si="12"/>
        <v>7791</v>
      </c>
      <c r="F45" s="79">
        <f t="shared" si="12"/>
        <v>2670809</v>
      </c>
      <c r="G45" s="79">
        <f t="shared" si="12"/>
        <v>13909</v>
      </c>
      <c r="H45" s="79">
        <f t="shared" si="12"/>
        <v>2124426</v>
      </c>
    </row>
    <row r="46" spans="1:8" ht="15.5" customHeight="1" thickTop="1" thickBot="1" x14ac:dyDescent="0.4">
      <c r="A46" s="53" t="s">
        <v>228</v>
      </c>
      <c r="B46" s="53" t="s">
        <v>522</v>
      </c>
      <c r="C46" s="82">
        <v>60</v>
      </c>
      <c r="D46" s="82">
        <v>11251</v>
      </c>
      <c r="E46" s="82">
        <v>66</v>
      </c>
      <c r="F46" s="82">
        <v>2220795</v>
      </c>
      <c r="G46" s="82">
        <v>891</v>
      </c>
      <c r="H46" s="82">
        <v>1738874</v>
      </c>
    </row>
    <row r="47" spans="1:8" ht="15.5" customHeight="1" thickTop="1" thickBot="1" x14ac:dyDescent="0.4">
      <c r="A47" s="53" t="s">
        <v>229</v>
      </c>
      <c r="B47" s="53" t="s">
        <v>523</v>
      </c>
      <c r="C47" s="82">
        <v>7048</v>
      </c>
      <c r="D47" s="82">
        <v>425</v>
      </c>
      <c r="E47" s="82">
        <v>7725</v>
      </c>
      <c r="F47" s="82">
        <v>450014</v>
      </c>
      <c r="G47" s="82">
        <v>13018</v>
      </c>
      <c r="H47" s="82">
        <v>385552</v>
      </c>
    </row>
    <row r="48" spans="1:8" ht="15.5" customHeight="1" thickTop="1" thickBot="1" x14ac:dyDescent="0.4">
      <c r="A48" s="23" t="s">
        <v>188</v>
      </c>
      <c r="B48" s="23" t="s">
        <v>402</v>
      </c>
      <c r="C48" s="79">
        <v>0</v>
      </c>
      <c r="D48" s="79">
        <v>0</v>
      </c>
      <c r="E48" s="79">
        <v>0</v>
      </c>
      <c r="F48" s="79">
        <v>141659</v>
      </c>
      <c r="G48" s="79">
        <v>0</v>
      </c>
      <c r="H48" s="79">
        <v>442549</v>
      </c>
    </row>
    <row r="49" spans="1:8" ht="15.5" customHeight="1" thickTop="1" thickBot="1" x14ac:dyDescent="0.4">
      <c r="A49" s="23" t="s">
        <v>230</v>
      </c>
      <c r="B49" s="23" t="s">
        <v>403</v>
      </c>
      <c r="C49" s="79">
        <v>0</v>
      </c>
      <c r="D49" s="79">
        <v>0</v>
      </c>
      <c r="E49" s="79">
        <v>0</v>
      </c>
      <c r="F49" s="79">
        <v>11206214</v>
      </c>
      <c r="G49" s="79">
        <v>0</v>
      </c>
      <c r="H49" s="79">
        <v>12243375</v>
      </c>
    </row>
    <row r="50" spans="1:8" ht="15.5" customHeight="1" thickTop="1" thickBot="1" x14ac:dyDescent="0.4">
      <c r="A50" s="52" t="s">
        <v>195</v>
      </c>
      <c r="B50" s="52" t="s">
        <v>485</v>
      </c>
      <c r="C50" s="60">
        <f t="shared" ref="C50:H50" si="13">C51+C54+C56</f>
        <v>0</v>
      </c>
      <c r="D50" s="60">
        <f t="shared" si="13"/>
        <v>0</v>
      </c>
      <c r="E50" s="60">
        <f t="shared" si="13"/>
        <v>0</v>
      </c>
      <c r="F50" s="60">
        <f t="shared" si="13"/>
        <v>6846059</v>
      </c>
      <c r="G50" s="60">
        <f t="shared" si="13"/>
        <v>0</v>
      </c>
      <c r="H50" s="60">
        <f t="shared" si="13"/>
        <v>7694365</v>
      </c>
    </row>
    <row r="51" spans="1:8" ht="15.5" customHeight="1" thickTop="1" thickBot="1" x14ac:dyDescent="0.4">
      <c r="A51" s="23" t="s">
        <v>124</v>
      </c>
      <c r="B51" s="23" t="s">
        <v>401</v>
      </c>
      <c r="C51" s="79">
        <f t="shared" ref="C51:H51" si="14">SUM(C52:C53)</f>
        <v>0</v>
      </c>
      <c r="D51" s="79">
        <f t="shared" si="14"/>
        <v>0</v>
      </c>
      <c r="E51" s="79">
        <f t="shared" si="14"/>
        <v>0</v>
      </c>
      <c r="F51" s="79">
        <f t="shared" si="14"/>
        <v>364489</v>
      </c>
      <c r="G51" s="79">
        <f t="shared" si="14"/>
        <v>0</v>
      </c>
      <c r="H51" s="79">
        <f t="shared" si="14"/>
        <v>268486</v>
      </c>
    </row>
    <row r="52" spans="1:8" ht="15.5" customHeight="1" thickTop="1" thickBot="1" x14ac:dyDescent="0.4">
      <c r="A52" s="53" t="s">
        <v>228</v>
      </c>
      <c r="B52" s="53" t="s">
        <v>522</v>
      </c>
      <c r="C52" s="82">
        <v>0</v>
      </c>
      <c r="D52" s="82">
        <v>0</v>
      </c>
      <c r="E52" s="82">
        <v>0</v>
      </c>
      <c r="F52" s="82">
        <v>307696</v>
      </c>
      <c r="G52" s="82">
        <v>0</v>
      </c>
      <c r="H52" s="82">
        <v>267346</v>
      </c>
    </row>
    <row r="53" spans="1:8" ht="15.5" customHeight="1" thickTop="1" thickBot="1" x14ac:dyDescent="0.4">
      <c r="A53" s="53" t="s">
        <v>231</v>
      </c>
      <c r="B53" s="53" t="s">
        <v>301</v>
      </c>
      <c r="C53" s="82">
        <v>0</v>
      </c>
      <c r="D53" s="82">
        <v>0</v>
      </c>
      <c r="E53" s="82">
        <v>0</v>
      </c>
      <c r="F53" s="82">
        <v>56793</v>
      </c>
      <c r="G53" s="82">
        <v>0</v>
      </c>
      <c r="H53" s="82">
        <v>1140</v>
      </c>
    </row>
    <row r="54" spans="1:8" ht="15.5" customHeight="1" thickTop="1" thickBot="1" x14ac:dyDescent="0.4">
      <c r="A54" s="23" t="s">
        <v>127</v>
      </c>
      <c r="B54" s="23" t="s">
        <v>524</v>
      </c>
      <c r="C54" s="79">
        <f t="shared" ref="C54:H54" si="15">C55</f>
        <v>0</v>
      </c>
      <c r="D54" s="79">
        <f t="shared" si="15"/>
        <v>0</v>
      </c>
      <c r="E54" s="79">
        <f t="shared" si="15"/>
        <v>0</v>
      </c>
      <c r="F54" s="79">
        <f t="shared" si="15"/>
        <v>1035821</v>
      </c>
      <c r="G54" s="79">
        <f t="shared" si="15"/>
        <v>0</v>
      </c>
      <c r="H54" s="79">
        <f t="shared" si="15"/>
        <v>1209588</v>
      </c>
    </row>
    <row r="55" spans="1:8" ht="15.5" customHeight="1" thickTop="1" thickBot="1" x14ac:dyDescent="0.4">
      <c r="A55" s="53" t="s">
        <v>232</v>
      </c>
      <c r="B55" s="53" t="s">
        <v>525</v>
      </c>
      <c r="C55" s="82">
        <v>0</v>
      </c>
      <c r="D55" s="82">
        <v>0</v>
      </c>
      <c r="E55" s="82">
        <v>0</v>
      </c>
      <c r="F55" s="82">
        <v>1035821</v>
      </c>
      <c r="G55" s="82">
        <v>0</v>
      </c>
      <c r="H55" s="82">
        <v>1209588</v>
      </c>
    </row>
    <row r="56" spans="1:8" ht="15.5" customHeight="1" thickTop="1" thickBot="1" x14ac:dyDescent="0.4">
      <c r="A56" s="23" t="s">
        <v>233</v>
      </c>
      <c r="B56" s="23" t="s">
        <v>403</v>
      </c>
      <c r="C56" s="79">
        <v>0</v>
      </c>
      <c r="D56" s="79">
        <v>0</v>
      </c>
      <c r="E56" s="79">
        <v>0</v>
      </c>
      <c r="F56" s="79">
        <v>5445749</v>
      </c>
      <c r="G56" s="79">
        <v>0</v>
      </c>
      <c r="H56" s="79">
        <v>6216291</v>
      </c>
    </row>
    <row r="57" spans="1:8" ht="15.5" customHeight="1" thickTop="1" thickBot="1" x14ac:dyDescent="0.4">
      <c r="A57" s="52" t="s">
        <v>234</v>
      </c>
      <c r="B57" s="52" t="s">
        <v>607</v>
      </c>
      <c r="C57" s="60">
        <f t="shared" ref="C57:H57" si="16">C58+C64</f>
        <v>12070841</v>
      </c>
      <c r="D57" s="60">
        <f t="shared" si="16"/>
        <v>13440907</v>
      </c>
      <c r="E57" s="60">
        <f t="shared" si="16"/>
        <v>13456082</v>
      </c>
      <c r="F57" s="60">
        <f t="shared" si="16"/>
        <v>14053473</v>
      </c>
      <c r="G57" s="60">
        <f t="shared" si="16"/>
        <v>15413562</v>
      </c>
      <c r="H57" s="60">
        <f t="shared" si="16"/>
        <v>15413562</v>
      </c>
    </row>
    <row r="58" spans="1:8" ht="15.5" customHeight="1" thickTop="1" thickBot="1" x14ac:dyDescent="0.4">
      <c r="A58" s="23" t="s">
        <v>202</v>
      </c>
      <c r="B58" s="23" t="s">
        <v>493</v>
      </c>
      <c r="C58" s="79">
        <f t="shared" ref="C58:H58" si="17">SUM(C59:C63)</f>
        <v>12070841</v>
      </c>
      <c r="D58" s="79">
        <f t="shared" si="17"/>
        <v>13440907</v>
      </c>
      <c r="E58" s="79">
        <f t="shared" si="17"/>
        <v>13456082</v>
      </c>
      <c r="F58" s="79">
        <f t="shared" si="17"/>
        <v>13456082</v>
      </c>
      <c r="G58" s="79">
        <f t="shared" si="17"/>
        <v>15413562</v>
      </c>
      <c r="H58" s="79">
        <f t="shared" si="17"/>
        <v>15413562</v>
      </c>
    </row>
    <row r="59" spans="1:8" ht="15.5" customHeight="1" thickTop="1" thickBot="1" x14ac:dyDescent="0.4">
      <c r="A59" s="25" t="s">
        <v>235</v>
      </c>
      <c r="B59" s="25" t="s">
        <v>526</v>
      </c>
      <c r="C59" s="82">
        <v>12672471</v>
      </c>
      <c r="D59" s="82">
        <v>12672471</v>
      </c>
      <c r="E59" s="82">
        <v>12672471</v>
      </c>
      <c r="F59" s="82">
        <v>12672471</v>
      </c>
      <c r="G59" s="82">
        <v>12574101</v>
      </c>
      <c r="H59" s="82">
        <v>12574101</v>
      </c>
    </row>
    <row r="60" spans="1:8" ht="15.5" customHeight="1" thickTop="1" thickBot="1" x14ac:dyDescent="0.4">
      <c r="A60" s="25" t="s">
        <v>236</v>
      </c>
      <c r="B60" s="25" t="s">
        <v>527</v>
      </c>
      <c r="C60" s="82">
        <v>-324487</v>
      </c>
      <c r="D60" s="82">
        <v>-298956</v>
      </c>
      <c r="E60" s="82">
        <v>-297547</v>
      </c>
      <c r="F60" s="82">
        <v>-297547</v>
      </c>
      <c r="G60" s="82">
        <v>13165</v>
      </c>
      <c r="H60" s="82">
        <v>13165</v>
      </c>
    </row>
    <row r="61" spans="1:8" ht="15.5" customHeight="1" thickTop="1" thickBot="1" x14ac:dyDescent="0.4">
      <c r="A61" s="25" t="s">
        <v>237</v>
      </c>
      <c r="B61" s="25" t="s">
        <v>528</v>
      </c>
      <c r="C61" s="82">
        <v>1239083</v>
      </c>
      <c r="D61" s="82">
        <v>1313181</v>
      </c>
      <c r="E61" s="82">
        <v>1232549</v>
      </c>
      <c r="F61" s="82">
        <v>1232549</v>
      </c>
      <c r="G61" s="82">
        <v>2720530</v>
      </c>
      <c r="H61" s="82">
        <v>2720530</v>
      </c>
    </row>
    <row r="62" spans="1:8" ht="15.5" customHeight="1" thickTop="1" thickBot="1" x14ac:dyDescent="0.4">
      <c r="A62" s="25" t="s">
        <v>238</v>
      </c>
      <c r="B62" s="25" t="s">
        <v>529</v>
      </c>
      <c r="C62" s="82">
        <v>-1355333</v>
      </c>
      <c r="D62" s="82">
        <v>-162567</v>
      </c>
      <c r="E62" s="82">
        <v>-110706</v>
      </c>
      <c r="F62" s="82">
        <v>-110706</v>
      </c>
      <c r="G62" s="82">
        <v>107855</v>
      </c>
      <c r="H62" s="82">
        <v>107855</v>
      </c>
    </row>
    <row r="63" spans="1:8" ht="15.5" customHeight="1" thickTop="1" thickBot="1" x14ac:dyDescent="0.4">
      <c r="A63" s="25" t="s">
        <v>208</v>
      </c>
      <c r="B63" s="25" t="s">
        <v>530</v>
      </c>
      <c r="C63" s="82">
        <v>-160893</v>
      </c>
      <c r="D63" s="82">
        <v>-83222</v>
      </c>
      <c r="E63" s="82">
        <v>-40685</v>
      </c>
      <c r="F63" s="82">
        <v>-40685</v>
      </c>
      <c r="G63" s="82">
        <v>-2089</v>
      </c>
      <c r="H63" s="82">
        <v>-2089</v>
      </c>
    </row>
    <row r="64" spans="1:8" ht="15.5" customHeight="1" thickTop="1" thickBot="1" x14ac:dyDescent="0.4">
      <c r="A64" s="23" t="s">
        <v>209</v>
      </c>
      <c r="B64" s="23" t="s">
        <v>499</v>
      </c>
      <c r="C64" s="79">
        <v>0</v>
      </c>
      <c r="D64" s="79">
        <v>0</v>
      </c>
      <c r="E64" s="79"/>
      <c r="F64" s="79">
        <v>597391</v>
      </c>
      <c r="G64" s="79">
        <v>0</v>
      </c>
      <c r="H64" s="79">
        <v>0</v>
      </c>
    </row>
    <row r="65" spans="1:8" ht="15.5" customHeight="1" thickTop="1" thickBot="1" x14ac:dyDescent="0.4">
      <c r="A65" s="39" t="s">
        <v>210</v>
      </c>
      <c r="B65" s="39" t="s">
        <v>498</v>
      </c>
      <c r="C65" s="117">
        <f t="shared" ref="C65:H65" si="18">C57+C50+C44</f>
        <v>12077949</v>
      </c>
      <c r="D65" s="117">
        <f t="shared" si="18"/>
        <v>13452583</v>
      </c>
      <c r="E65" s="117">
        <f t="shared" si="18"/>
        <v>13463873</v>
      </c>
      <c r="F65" s="117">
        <f t="shared" si="18"/>
        <v>34918214</v>
      </c>
      <c r="G65" s="117">
        <f t="shared" si="18"/>
        <v>15427471</v>
      </c>
      <c r="H65" s="117">
        <f t="shared" si="18"/>
        <v>37918277</v>
      </c>
    </row>
    <row r="66" spans="1:8" ht="15.5" customHeight="1" thickTop="1" x14ac:dyDescent="0.35">
      <c r="A66" s="28" t="s">
        <v>269</v>
      </c>
      <c r="B66" s="28" t="s">
        <v>316</v>
      </c>
      <c r="C66" s="33"/>
      <c r="D66" s="33"/>
      <c r="E66" s="33"/>
      <c r="F66" s="33"/>
      <c r="G66" s="33"/>
      <c r="H66" s="33"/>
    </row>
    <row r="67" spans="1:8" ht="15.5" customHeight="1" x14ac:dyDescent="0.35">
      <c r="A67" s="42"/>
      <c r="B67" s="42"/>
      <c r="C67" s="43"/>
      <c r="D67" s="43"/>
      <c r="E67" s="43"/>
      <c r="F67" s="43"/>
      <c r="G67" s="43"/>
      <c r="H67" s="43"/>
    </row>
    <row r="68" spans="1:8" x14ac:dyDescent="0.35">
      <c r="A68" s="42"/>
      <c r="B68" s="42"/>
      <c r="C68" s="43"/>
      <c r="D68" s="43"/>
      <c r="E68" s="43"/>
      <c r="F68" s="43"/>
      <c r="G68" s="43"/>
      <c r="H68" s="43"/>
    </row>
  </sheetData>
  <hyperlinks>
    <hyperlink ref="A66" r:id="rId1" xr:uid="{4A638FFC-848D-49AC-B7D1-558A1A4707F2}"/>
    <hyperlink ref="B66" r:id="rId2" display="Fonte: Bradesco Seguros" xr:uid="{B5F0B22A-1DF1-4789-AED1-7464403AF11E}"/>
  </hyperlinks>
  <pageMargins left="0.511811024" right="0.511811024" top="0.78740157499999996" bottom="0.78740157499999996" header="0.31496062000000002" footer="0.31496062000000002"/>
  <ignoredErrors>
    <ignoredError sqref="H22 H29 H33 H8 H12 H45 H51 H58 F51 F45 F12" formulaRange="1"/>
    <ignoredError sqref="H2 H42 F42 F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</vt:i4>
      </vt:variant>
    </vt:vector>
  </HeadingPairs>
  <TitlesOfParts>
    <vt:vector size="21" baseType="lpstr">
      <vt:lpstr>Menu</vt:lpstr>
      <vt:lpstr>DRE Bradsaúde</vt:lpstr>
      <vt:lpstr>DRE Bradesco Gestão de Saúde</vt:lpstr>
      <vt:lpstr>DRE Bradesco Saúde</vt:lpstr>
      <vt:lpstr>DRE Brades. Operadora de Planos</vt:lpstr>
      <vt:lpstr>DRE Mediservice</vt:lpstr>
      <vt:lpstr>DRE Bradesco Diagnóstico</vt:lpstr>
      <vt:lpstr>DRE Atlântica Hosp.</vt:lpstr>
      <vt:lpstr>Balanço Brades. Gestão de Saúde</vt:lpstr>
      <vt:lpstr>Balanço Bradesco Saúde</vt:lpstr>
      <vt:lpstr>Balanço Brades. Operadora de Pl</vt:lpstr>
      <vt:lpstr>Balanço Mediservice</vt:lpstr>
      <vt:lpstr>Balanço Bradesco Diagnóstico</vt:lpstr>
      <vt:lpstr>Balanço Atlântica Hosp.</vt:lpstr>
      <vt:lpstr>DFC Bradesco Gestão de Saúde</vt:lpstr>
      <vt:lpstr>DFC Bradesco Saúde</vt:lpstr>
      <vt:lpstr>DFC Brades. Operadora de Planos</vt:lpstr>
      <vt:lpstr>DFC Mediservice</vt:lpstr>
      <vt:lpstr>DFC Bradesco Diagnóstico</vt:lpstr>
      <vt:lpstr>DFC Atlântica Hosp.</vt:lpstr>
      <vt:lpstr>'DRE Bradsaúde'!Area_de_impressao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Hae Young Hong</dc:creator>
  <cp:lastModifiedBy>Maria Eduarda Rodrigues Gaspar</cp:lastModifiedBy>
  <dcterms:created xsi:type="dcterms:W3CDTF">2026-03-06T17:46:02Z</dcterms:created>
  <dcterms:modified xsi:type="dcterms:W3CDTF">2026-05-15T13:57:10Z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2444c4c-8bf2-41f2-9034-db3445275fd9_Enabled">
    <vt:lpwstr>true</vt:lpwstr>
  </property>
  <property fmtid="{D5CDD505-2E9C-101B-9397-08002B2CF9AE}" pid="5" name="MSIP_Label_92444c4c-8bf2-41f2-9034-db3445275fd9_SetDate">
    <vt:lpwstr>2026-03-06T17:47:10Z</vt:lpwstr>
  </property>
  <property fmtid="{D5CDD505-2E9C-101B-9397-08002B2CF9AE}" pid="6" name="MSIP_Label_92444c4c-8bf2-41f2-9034-db3445275fd9_Method">
    <vt:lpwstr>Standard</vt:lpwstr>
  </property>
  <property fmtid="{D5CDD505-2E9C-101B-9397-08002B2CF9AE}" pid="7" name="MSIP_Label_92444c4c-8bf2-41f2-9034-db3445275fd9_Name">
    <vt:lpwstr>Public</vt:lpwstr>
  </property>
  <property fmtid="{D5CDD505-2E9C-101B-9397-08002B2CF9AE}" pid="8" name="MSIP_Label_92444c4c-8bf2-41f2-9034-db3445275fd9_SiteId">
    <vt:lpwstr>8a4791e4-1c14-4feb-b017-c020d95331dd</vt:lpwstr>
  </property>
  <property fmtid="{D5CDD505-2E9C-101B-9397-08002B2CF9AE}" pid="9" name="MSIP_Label_92444c4c-8bf2-41f2-9034-db3445275fd9_ActionId">
    <vt:lpwstr>a1760818-b731-4277-ae67-6e48dd0f6cb7</vt:lpwstr>
  </property>
  <property fmtid="{D5CDD505-2E9C-101B-9397-08002B2CF9AE}" pid="10" name="MSIP_Label_92444c4c-8bf2-41f2-9034-db3445275fd9_ContentBits">
    <vt:lpwstr>0</vt:lpwstr>
  </property>
  <property fmtid="{D5CDD505-2E9C-101B-9397-08002B2CF9AE}" pid="11" name="MSIP_Label_92444c4c-8bf2-41f2-9034-db3445275fd9_Tag">
    <vt:lpwstr>10, 3, 0, 1</vt:lpwstr>
  </property>
</Properties>
</file>