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I\Resultados - Divulgação trimestral\2025\"/>
    </mc:Choice>
  </mc:AlternateContent>
  <xr:revisionPtr revIDLastSave="0" documentId="13_ncr:1_{EA875E03-2230-47DE-B389-26E6684900DA}" xr6:coauthVersionLast="47" xr6:coauthVersionMax="47" xr10:uidLastSave="{00000000-0000-0000-0000-000000000000}"/>
  <bookViews>
    <workbookView xWindow="-110" yWindow="-110" windowWidth="19420" windowHeight="10300" xr2:uid="{EECD684B-9F5C-4152-B84B-80C5DA77CBE9}"/>
  </bookViews>
  <sheets>
    <sheet name="Competência" sheetId="1" r:id="rId1"/>
  </sheets>
  <definedNames>
    <definedName name="_xlnm._FilterDatabase" localSheetId="0" hidden="1">Competência!$A$2:$M$138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1" l="1"/>
  <c r="F111" i="1"/>
  <c r="G140" i="1"/>
  <c r="F140" i="1"/>
  <c r="G134" i="1"/>
  <c r="F134" i="1"/>
  <c r="G125" i="1"/>
  <c r="F125" i="1"/>
  <c r="G118" i="1"/>
  <c r="F118" i="1"/>
  <c r="G104" i="1"/>
  <c r="F104" i="1"/>
  <c r="G95" i="1"/>
  <c r="F95" i="1"/>
  <c r="G86" i="1"/>
  <c r="F86" i="1"/>
  <c r="G78" i="1"/>
  <c r="F78" i="1"/>
  <c r="G69" i="1"/>
  <c r="F69" i="1"/>
  <c r="G60" i="1"/>
  <c r="F60" i="1"/>
  <c r="G51" i="1"/>
  <c r="F51" i="1"/>
  <c r="G41" i="1"/>
  <c r="F41" i="1"/>
  <c r="G33" i="1"/>
  <c r="F33" i="1"/>
  <c r="G25" i="1"/>
  <c r="F25" i="1"/>
  <c r="G20" i="1"/>
  <c r="F20" i="1"/>
  <c r="G15" i="1"/>
  <c r="F15" i="1"/>
  <c r="G11" i="1"/>
  <c r="F11" i="1"/>
  <c r="G6" i="1"/>
  <c r="F6" i="1"/>
  <c r="K86" i="1" l="1"/>
  <c r="K134" i="1"/>
  <c r="K125" i="1"/>
  <c r="K118" i="1"/>
  <c r="K111" i="1"/>
  <c r="K104" i="1"/>
  <c r="K95" i="1"/>
  <c r="K78" i="1"/>
  <c r="K20" i="1"/>
  <c r="K60" i="1"/>
  <c r="K25" i="1"/>
  <c r="K69" i="1"/>
  <c r="K51" i="1"/>
  <c r="K41" i="1"/>
  <c r="K33" i="1"/>
  <c r="K15" i="1"/>
  <c r="K11" i="1"/>
  <c r="K6" i="1"/>
  <c r="I139" i="1" l="1"/>
  <c r="H139" i="1"/>
  <c r="K76" i="1"/>
  <c r="K75" i="1"/>
  <c r="K74" i="1"/>
  <c r="K73" i="1"/>
  <c r="K72" i="1"/>
  <c r="K71" i="1"/>
  <c r="K68" i="1"/>
  <c r="K70" i="1"/>
  <c r="K67" i="1"/>
  <c r="K66" i="1"/>
  <c r="K65" i="1"/>
  <c r="K64" i="1"/>
  <c r="K63" i="1"/>
  <c r="K62" i="1"/>
  <c r="K59" i="1"/>
  <c r="K61" i="1"/>
  <c r="K58" i="1"/>
  <c r="K57" i="1"/>
  <c r="K56" i="1"/>
  <c r="K55" i="1"/>
  <c r="K54" i="1"/>
  <c r="K53" i="1"/>
  <c r="K50" i="1"/>
  <c r="K52" i="1"/>
  <c r="K49" i="1"/>
  <c r="K48" i="1"/>
  <c r="K47" i="1"/>
  <c r="K46" i="1"/>
  <c r="K45" i="1"/>
  <c r="K44" i="1"/>
  <c r="K43" i="1"/>
  <c r="K42" i="1"/>
  <c r="K40" i="1"/>
  <c r="K39" i="1"/>
  <c r="K38" i="1"/>
  <c r="K37" i="1"/>
  <c r="K36" i="1"/>
  <c r="K35" i="1"/>
  <c r="K34" i="1"/>
  <c r="K32" i="1"/>
  <c r="K31" i="1"/>
  <c r="K30" i="1"/>
  <c r="K29" i="1"/>
  <c r="K28" i="1"/>
  <c r="K27" i="1"/>
  <c r="K26" i="1"/>
  <c r="K24" i="1"/>
  <c r="K23" i="1"/>
  <c r="K22" i="1"/>
  <c r="K21" i="1"/>
  <c r="K19" i="1"/>
  <c r="K18" i="1"/>
  <c r="K17" i="1"/>
  <c r="K16" i="1"/>
  <c r="K77" i="1"/>
  <c r="K4" i="1"/>
  <c r="K3" i="1"/>
  <c r="K5" i="1"/>
  <c r="K7" i="1"/>
  <c r="K8" i="1"/>
  <c r="K9" i="1"/>
  <c r="K10" i="1"/>
  <c r="K12" i="1"/>
  <c r="K13" i="1"/>
  <c r="K14" i="1"/>
  <c r="K80" i="1" l="1"/>
  <c r="K79" i="1" l="1"/>
  <c r="K81" i="1"/>
  <c r="K82" i="1"/>
  <c r="K83" i="1"/>
  <c r="K84" i="1"/>
  <c r="K85" i="1"/>
  <c r="K87" i="1"/>
  <c r="K88" i="1"/>
  <c r="K89" i="1"/>
  <c r="K90" i="1"/>
  <c r="K91" i="1"/>
  <c r="K92" i="1"/>
  <c r="K93" i="1"/>
  <c r="K96" i="1"/>
  <c r="K94" i="1"/>
  <c r="K98" i="1"/>
  <c r="K97" i="1"/>
  <c r="K99" i="1"/>
  <c r="K100" i="1"/>
  <c r="K101" i="1"/>
  <c r="K102" i="1"/>
  <c r="K105" i="1"/>
  <c r="K103" i="1"/>
  <c r="K106" i="1"/>
  <c r="K107" i="1"/>
  <c r="K108" i="1"/>
  <c r="K109" i="1"/>
  <c r="K112" i="1"/>
  <c r="K110" i="1"/>
  <c r="K113" i="1"/>
  <c r="K114" i="1"/>
  <c r="K115" i="1"/>
  <c r="K116" i="1"/>
  <c r="K117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5" i="1"/>
  <c r="K136" i="1"/>
  <c r="K137" i="1"/>
  <c r="K138" i="1"/>
  <c r="I138" i="1" l="1"/>
  <c r="I137" i="1"/>
  <c r="I136" i="1"/>
  <c r="I135" i="1"/>
  <c r="I133" i="1"/>
  <c r="I132" i="1"/>
  <c r="I131" i="1"/>
  <c r="I130" i="1"/>
  <c r="I129" i="1"/>
  <c r="I128" i="1"/>
  <c r="I127" i="1"/>
  <c r="I126" i="1"/>
  <c r="I134" i="1" s="1"/>
  <c r="I124" i="1"/>
  <c r="I123" i="1"/>
  <c r="I122" i="1"/>
  <c r="I121" i="1"/>
  <c r="I120" i="1"/>
  <c r="I119" i="1"/>
  <c r="I117" i="1"/>
  <c r="I116" i="1"/>
  <c r="I115" i="1"/>
  <c r="I114" i="1"/>
  <c r="I113" i="1"/>
  <c r="I110" i="1"/>
  <c r="I112" i="1"/>
  <c r="I109" i="1"/>
  <c r="I108" i="1"/>
  <c r="I107" i="1"/>
  <c r="I106" i="1"/>
  <c r="I103" i="1"/>
  <c r="I105" i="1"/>
  <c r="I102" i="1"/>
  <c r="I101" i="1"/>
  <c r="I100" i="1"/>
  <c r="I99" i="1"/>
  <c r="I97" i="1"/>
  <c r="I98" i="1"/>
  <c r="I94" i="1"/>
  <c r="I96" i="1"/>
  <c r="I93" i="1"/>
  <c r="I92" i="1"/>
  <c r="I91" i="1"/>
  <c r="I90" i="1"/>
  <c r="I89" i="1"/>
  <c r="I88" i="1"/>
  <c r="I87" i="1"/>
  <c r="I85" i="1"/>
  <c r="I84" i="1"/>
  <c r="I83" i="1"/>
  <c r="I82" i="1"/>
  <c r="I81" i="1"/>
  <c r="I80" i="1"/>
  <c r="I77" i="1"/>
  <c r="I79" i="1"/>
  <c r="I76" i="1"/>
  <c r="I75" i="1"/>
  <c r="I74" i="1"/>
  <c r="I73" i="1"/>
  <c r="I72" i="1"/>
  <c r="I71" i="1"/>
  <c r="I68" i="1"/>
  <c r="I70" i="1"/>
  <c r="I67" i="1"/>
  <c r="I66" i="1"/>
  <c r="I65" i="1"/>
  <c r="I64" i="1"/>
  <c r="I63" i="1"/>
  <c r="I62" i="1"/>
  <c r="I59" i="1"/>
  <c r="I61" i="1"/>
  <c r="I58" i="1"/>
  <c r="I57" i="1"/>
  <c r="I56" i="1"/>
  <c r="I55" i="1"/>
  <c r="I54" i="1"/>
  <c r="I53" i="1"/>
  <c r="I50" i="1"/>
  <c r="I52" i="1"/>
  <c r="I49" i="1"/>
  <c r="I48" i="1"/>
  <c r="I47" i="1"/>
  <c r="I46" i="1"/>
  <c r="I45" i="1"/>
  <c r="I44" i="1"/>
  <c r="I43" i="1"/>
  <c r="I42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4" i="1"/>
  <c r="I23" i="1"/>
  <c r="I22" i="1"/>
  <c r="I21" i="1"/>
  <c r="I19" i="1"/>
  <c r="I18" i="1"/>
  <c r="I17" i="1"/>
  <c r="I16" i="1"/>
  <c r="I20" i="1" s="1"/>
  <c r="I14" i="1"/>
  <c r="I13" i="1"/>
  <c r="I12" i="1"/>
  <c r="I10" i="1"/>
  <c r="I9" i="1"/>
  <c r="I8" i="1"/>
  <c r="I7" i="1"/>
  <c r="I5" i="1"/>
  <c r="I3" i="1"/>
  <c r="I4" i="1"/>
  <c r="I41" i="1" l="1"/>
  <c r="I140" i="1"/>
  <c r="I111" i="1"/>
  <c r="I25" i="1"/>
  <c r="I125" i="1"/>
  <c r="I118" i="1"/>
  <c r="I95" i="1"/>
  <c r="I69" i="1"/>
  <c r="I104" i="1"/>
  <c r="I86" i="1"/>
  <c r="I78" i="1"/>
  <c r="I60" i="1"/>
  <c r="I33" i="1"/>
  <c r="I51" i="1"/>
  <c r="I15" i="1"/>
  <c r="I11" i="1"/>
  <c r="I6" i="1"/>
  <c r="H138" i="1"/>
  <c r="H137" i="1"/>
  <c r="H136" i="1"/>
  <c r="H133" i="1"/>
  <c r="H135" i="1"/>
  <c r="H132" i="1"/>
  <c r="H131" i="1"/>
  <c r="H130" i="1"/>
  <c r="H129" i="1"/>
  <c r="H128" i="1"/>
  <c r="H127" i="1"/>
  <c r="H126" i="1"/>
  <c r="H124" i="1"/>
  <c r="H123" i="1"/>
  <c r="H122" i="1"/>
  <c r="H121" i="1"/>
  <c r="H120" i="1"/>
  <c r="H119" i="1"/>
  <c r="H117" i="1"/>
  <c r="H116" i="1"/>
  <c r="H115" i="1"/>
  <c r="H114" i="1"/>
  <c r="H113" i="1"/>
  <c r="H110" i="1"/>
  <c r="H112" i="1"/>
  <c r="H109" i="1"/>
  <c r="H108" i="1"/>
  <c r="H107" i="1"/>
  <c r="H106" i="1"/>
  <c r="H103" i="1"/>
  <c r="H105" i="1"/>
  <c r="H102" i="1"/>
  <c r="H101" i="1"/>
  <c r="H100" i="1"/>
  <c r="H99" i="1"/>
  <c r="H97" i="1"/>
  <c r="H98" i="1"/>
  <c r="H94" i="1"/>
  <c r="H96" i="1"/>
  <c r="H93" i="1"/>
  <c r="H92" i="1"/>
  <c r="H91" i="1"/>
  <c r="H90" i="1"/>
  <c r="H89" i="1"/>
  <c r="H88" i="1"/>
  <c r="H87" i="1"/>
  <c r="H85" i="1"/>
  <c r="H84" i="1"/>
  <c r="H83" i="1"/>
  <c r="H82" i="1"/>
  <c r="H81" i="1"/>
  <c r="H80" i="1"/>
  <c r="H77" i="1"/>
  <c r="H79" i="1"/>
  <c r="H76" i="1"/>
  <c r="H75" i="1"/>
  <c r="H74" i="1"/>
  <c r="H73" i="1"/>
  <c r="H72" i="1"/>
  <c r="H71" i="1"/>
  <c r="H68" i="1"/>
  <c r="H70" i="1"/>
  <c r="H67" i="1"/>
  <c r="H66" i="1"/>
  <c r="H65" i="1"/>
  <c r="H64" i="1"/>
  <c r="H63" i="1"/>
  <c r="H62" i="1"/>
  <c r="H59" i="1"/>
  <c r="H61" i="1"/>
  <c r="H58" i="1"/>
  <c r="H57" i="1"/>
  <c r="H56" i="1"/>
  <c r="H55" i="1"/>
  <c r="H54" i="1"/>
  <c r="H53" i="1"/>
  <c r="H50" i="1"/>
  <c r="H52" i="1"/>
  <c r="H49" i="1"/>
  <c r="H111" i="1" l="1"/>
  <c r="H125" i="1"/>
  <c r="H140" i="1"/>
  <c r="H134" i="1"/>
  <c r="H118" i="1"/>
  <c r="H104" i="1"/>
  <c r="H95" i="1"/>
  <c r="H86" i="1"/>
  <c r="H78" i="1"/>
  <c r="H60" i="1"/>
  <c r="H6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2" i="1"/>
  <c r="H14" i="1"/>
  <c r="H41" i="1" l="1"/>
  <c r="H51" i="1"/>
  <c r="H31" i="1"/>
  <c r="H30" i="1"/>
  <c r="H29" i="1"/>
  <c r="H28" i="1"/>
  <c r="H27" i="1"/>
  <c r="H26" i="1"/>
  <c r="H24" i="1"/>
  <c r="H23" i="1"/>
  <c r="H22" i="1"/>
  <c r="H21" i="1"/>
  <c r="H25" i="1" s="1"/>
  <c r="H19" i="1"/>
  <c r="H18" i="1"/>
  <c r="H17" i="1"/>
  <c r="H16" i="1"/>
  <c r="H13" i="1"/>
  <c r="H9" i="1"/>
  <c r="H12" i="1"/>
  <c r="H10" i="1"/>
  <c r="H5" i="1"/>
  <c r="H8" i="1"/>
  <c r="H7" i="1"/>
  <c r="H11" i="1" s="1"/>
  <c r="H3" i="1"/>
  <c r="H33" i="1" l="1"/>
  <c r="H20" i="1"/>
  <c r="H15" i="1"/>
  <c r="H4" i="1"/>
  <c r="H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<sst xmlns="http://schemas.openxmlformats.org/spreadsheetml/2006/main" count="416" uniqueCount="99">
  <si>
    <t>Tipo de Provento</t>
  </si>
  <si>
    <t>Competência</t>
  </si>
  <si>
    <t>Aprovação</t>
  </si>
  <si>
    <t>Posição Acionária</t>
  </si>
  <si>
    <t>Pagamento</t>
  </si>
  <si>
    <t>Payout %</t>
  </si>
  <si>
    <t>Aviso aos acionistas</t>
  </si>
  <si>
    <t>Dividendo</t>
  </si>
  <si>
    <t>Valor bruto (R$)</t>
  </si>
  <si>
    <t>Valor líquido (R$)</t>
  </si>
  <si>
    <t>Link</t>
  </si>
  <si>
    <t>JCP</t>
  </si>
  <si>
    <t>2T07</t>
  </si>
  <si>
    <t>3T07</t>
  </si>
  <si>
    <t>2T08</t>
  </si>
  <si>
    <t>3T08</t>
  </si>
  <si>
    <t>4T07</t>
  </si>
  <si>
    <t>3T09</t>
  </si>
  <si>
    <t>4T09</t>
  </si>
  <si>
    <t>4T08</t>
  </si>
  <si>
    <t>1T10</t>
  </si>
  <si>
    <t>3T10</t>
  </si>
  <si>
    <t>RC</t>
  </si>
  <si>
    <t>4T10</t>
  </si>
  <si>
    <t>2T11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</si>
  <si>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</si>
  <si>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</si>
  <si>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</si>
  <si>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</si>
  <si>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</si>
  <si>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</si>
  <si>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</si>
  <si>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</si>
  <si>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</si>
  <si>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</si>
  <si>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</si>
  <si>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</si>
  <si>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</si>
  <si>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</si>
  <si>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</si>
  <si>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</si>
  <si>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</si>
  <si>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</si>
  <si>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</si>
  <si>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</si>
  <si>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</si>
  <si>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</si>
  <si>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</si>
  <si>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</si>
  <si>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</si>
  <si>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</si>
  <si>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</si>
  <si>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</si>
  <si>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</si>
  <si>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</si>
  <si>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</si>
  <si>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</si>
  <si>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</si>
  <si>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</si>
  <si>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</si>
  <si>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</si>
  <si>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1T21</t>
  </si>
  <si>
    <t>4T20</t>
  </si>
  <si>
    <t>2T21</t>
  </si>
  <si>
    <t>3T21</t>
  </si>
  <si>
    <t>4T21</t>
  </si>
  <si>
    <t xml:space="preserve">0,181665407	</t>
  </si>
  <si>
    <t>1T22</t>
  </si>
  <si>
    <t>2T22</t>
  </si>
  <si>
    <t>3T22</t>
  </si>
  <si>
    <t>4T22</t>
  </si>
  <si>
    <t xml:space="preserve">0,107203568	</t>
  </si>
  <si>
    <t>1T23</t>
  </si>
  <si>
    <t>2T23</t>
  </si>
  <si>
    <t>3T23</t>
  </si>
  <si>
    <t>4T23</t>
  </si>
  <si>
    <t>1T24</t>
  </si>
  <si>
    <t xml:space="preserve">0,364065058	</t>
  </si>
  <si>
    <t>2T24</t>
  </si>
  <si>
    <t>3T24</t>
  </si>
  <si>
    <t>01/04/2025</t>
  </si>
  <si>
    <t>4T24</t>
  </si>
  <si>
    <t>1T25</t>
  </si>
  <si>
    <t>2T25</t>
  </si>
  <si>
    <t>Novo Aviso aos Acionistas</t>
  </si>
  <si>
    <t>Valor bruto por ação R$</t>
  </si>
  <si>
    <t>Valor líquido por ação R$</t>
  </si>
  <si>
    <t>Lucro líquido
(R$)</t>
  </si>
  <si>
    <t>3T25</t>
  </si>
  <si>
    <t>Total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</si>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</sst>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"/>
    <numFmt numFmtId="165" formatCode="#,##0.000000000"/>
    <numFmt numFmtId="166" formatCode="0.0%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66FF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u/>
      <sz val="11"/>
      <color rgb="FF0066FF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3" applyNumberFormat="1" applyFont="1" applyFill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3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9" fontId="0" fillId="0" borderId="0" xfId="3" applyFont="1" applyFill="1" applyAlignment="1">
      <alignment horizontal="center"/>
    </xf>
    <xf numFmtId="9" fontId="1" fillId="0" borderId="0" xfId="3" applyFont="1" applyFill="1" applyAlignment="1">
      <alignment horizontal="center"/>
    </xf>
  </cellXfs>
  <cellStyles count="4">
    <cellStyle name="Hiperlink" xfId="1" builtinId="8"/>
    <cellStyle name="Normal" xfId="0" builtinId="0"/>
    <cellStyle name="Normal 2 2" xfId="2" xr:uid="{C1E3BEF5-39AE-4390-A4C7-DF19D43773CD}"/>
    <cellStyle name="Porcentagem" xfId="3" builtinId="5"/>
  </cellStyles>
  <dxfs count="16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D684E4-07AB-4473-93EE-6128342B59A2}" name="Tabela1" displayName="Tabela1" ref="A2:M140" totalsRowShown="0" headerRowDxfId="15" dataDxfId="13" headerRowBorderDxfId="14">
  <autoFilter ref="A2:M140" xr:uid="{B5D684E4-07AB-4473-93EE-6128342B59A2}"/>
  <tableColumns count="13">
    <tableColumn id="1" xr3:uid="{B02A62CB-246F-40E3-8163-07683BDEECA4}" name="Tipo de Provento" dataDxfId="12"/>
    <tableColumn id="2" xr3:uid="{100402C6-9D5E-4F54-84B7-F2BA25C9871D}" name="Competência" dataDxfId="11"/>
    <tableColumn id="3" xr3:uid="{FF76B6F0-B8D8-40B9-9327-F244B65F8707}" name="Aprovação" dataDxfId="10"/>
    <tableColumn id="4" xr3:uid="{AF223963-BDBB-47CF-8E28-3BF1A344B38D}" name="Posição Acionária" dataDxfId="9"/>
    <tableColumn id="5" xr3:uid="{8733675E-FF3D-44C4-8F10-AE16805DA767}" name="Pagamento" dataDxfId="8"/>
    <tableColumn id="6" xr3:uid="{BBDB4674-8459-4542-8CFC-BADF29764585}" name="Valor bruto (R$)" dataDxfId="7"/>
    <tableColumn id="7" xr3:uid="{C857271B-5922-4ECC-B55A-05A88D7720F4}" name="Valor bruto por ação R$" dataDxfId="6"/>
    <tableColumn id="8" xr3:uid="{B5906045-62A8-4869-91A9-1B59BA5FFB38}" name="Valor líquido (R$)" dataDxfId="5"/>
    <tableColumn id="9" xr3:uid="{F5CBD2E1-0AD3-4ADA-90D8-1DFA39169254}" name="Valor líquido por ação R$" dataDxfId="4"/>
    <tableColumn id="10" xr3:uid="{2281AC3A-C7B8-4F5E-8B56-47174C4AECBD}" name="Lucro líquido_x000a_(R$)" dataDxfId="3"/>
    <tableColumn id="11" xr3:uid="{A815FFB3-1470-447E-9422-93B77DD04AD6}" name="Payout %" dataDxfId="2" dataCellStyle="Porcentagem">
      <calculatedColumnFormula>Tabela1[[#This Row],[Valor bruto (R$)]]/Tabela1[[#This Row],[Lucro líquido
(R$)]]</calculatedColumnFormula>
    </tableColumn>
    <tableColumn id="12" xr3:uid="{04606E80-B1ED-4F82-80FA-DD6FF3FFFFDF}" name="Aviso aos acionistas" dataDxfId="1" dataCellStyle="Hiperlink"/>
    <tableColumn id="13" xr3:uid="{43D524A6-8F51-4658-A590-A81D8F4D4084}" name="Novo Aviso aos Acionistas" dataDxfId="0" dataCellStyle="Hiperlin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z-filemanager.s3.amazonaws.com/c504a4a5-75e7-4404-8af7-524b50cd7e11/file_manager/a589cb29-c02c-4b74-a29c-5c980a179a6b/distribuicao_de_dividendos_1t13.pdf" TargetMode="External"/><Relationship Id="rId117" Type="http://schemas.openxmlformats.org/officeDocument/2006/relationships/hyperlink" Target="https://api.mziq.com/mzfilemanager/v2/d/c504a4a5-75e7-4404-8af7-524b50cd7e11/a7469dc6-242c-75f1-b179-6139ca2f9d39?origin=1" TargetMode="External"/><Relationship Id="rId21" Type="http://schemas.openxmlformats.org/officeDocument/2006/relationships/hyperlink" Target="https://mz-filemanager.s3.amazonaws.com/c504a4a5-75e7-4404-8af7-524b50cd7e11/file_manager/0ac35c0e-7399-4b85-b1a8-79e6d9888604/distribuicao_de_dividendos_e_jcp.pdf" TargetMode="External"/><Relationship Id="rId42" Type="http://schemas.openxmlformats.org/officeDocument/2006/relationships/hyperlink" Target="https://mz-filemanager.s3.amazonaws.com/c504a4a5-75e7-4404-8af7-524b50cd7e11/file_manager/4a870902-7a0c-4774-835b-deb3c5138a73/dividendos_1t15.pdf" TargetMode="External"/><Relationship Id="rId47" Type="http://schemas.openxmlformats.org/officeDocument/2006/relationships/hyperlink" Target="https://mz-filemanager.s3.amazonaws.com/c504a4a5-75e7-4404-8af7-524b50cd7e11/file_manager/0101607c-f514-4ff1-8a9a-6f7b7e66c82e/distribuicao_de_jcp.pdf" TargetMode="External"/><Relationship Id="rId63" Type="http://schemas.openxmlformats.org/officeDocument/2006/relationships/hyperlink" Target="https://mz-filemanager.s3.amazonaws.com/c504a4a5-75e7-4404-8af7-524b50cd7e11/file_manager/4e47be62-c4e4-4787-83af-7c36bedb2b61/jcp_4t17.pdf" TargetMode="External"/><Relationship Id="rId68" Type="http://schemas.openxmlformats.org/officeDocument/2006/relationships/hyperlink" Target="https://mz-filemanager.s3.amazonaws.com/c504a4a5-75e7-4404-8af7-524b50cd7e11/file_manager/ad86666b-2bc4-4aa1-bbea-7b3133552b4f/jcp_3t18.pdf" TargetMode="External"/><Relationship Id="rId84" Type="http://schemas.openxmlformats.org/officeDocument/2006/relationships/hyperlink" Target="https://api.mziq.com/mzfilemanager/v2/d/c504a4a5-75e7-4404-8af7-524b50cd7e11/09bb798d-1d4f-abc3-dab5-a60b6c97038b?origin=1" TargetMode="External"/><Relationship Id="rId89" Type="http://schemas.openxmlformats.org/officeDocument/2006/relationships/hyperlink" Target="https://api.mziq.com/mzfilemanager/v2/d/c504a4a5-75e7-4404-8af7-524b50cd7e11/74ccb9a9-7ac0-a227-26e4-a1989c284c0c?origin=1%5d" TargetMode="External"/><Relationship Id="rId112" Type="http://schemas.openxmlformats.org/officeDocument/2006/relationships/hyperlink" Target="https://api.mziq.com/mzfilemanager/v2/d/c504a4a5-75e7-4404-8af7-524b50cd7e11/c6038e7f-65bf-972f-6dd1-0711218d99fd?origin=1" TargetMode="External"/><Relationship Id="rId133" Type="http://schemas.openxmlformats.org/officeDocument/2006/relationships/hyperlink" Target="https://api.mziq.com/mzfilemanager/v2/d/c504a4a5-75e7-4404-8af7-524b50cd7e11/f7920299-4582-691c-b158-5f5de2936ba3?origin=1" TargetMode="External"/><Relationship Id="rId16" Type="http://schemas.openxmlformats.org/officeDocument/2006/relationships/hyperlink" Target="https://mz-filemanager.s3.amazonaws.com/c504a4a5-75e7-4404-8af7-524b50cd7e11/file_manager/b21048dc-c3d6-494c-86c4-c5631950b3df/distribuicao_de_jcp_em_10_de_janeiro_de_2012.pdf" TargetMode="External"/><Relationship Id="rId107" Type="http://schemas.openxmlformats.org/officeDocument/2006/relationships/hyperlink" Target="https://api.mziq.com/mzfilemanager/v2/d/c504a4a5-75e7-4404-8af7-524b50cd7e11/bebf339b-0be8-afa1-806e-85cf4f89ca11?origin=1" TargetMode="External"/><Relationship Id="rId11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32" Type="http://schemas.openxmlformats.org/officeDocument/2006/relationships/hyperlink" Target="https://mz-filemanager.s3.amazonaws.com/c504a4a5-75e7-4404-8af7-524b50cd7e11/file_manager/b8e7f286-4a7d-4a8e-a87c-1ff3264616a9/distribuicao_de_jcp.pdf" TargetMode="External"/><Relationship Id="rId37" Type="http://schemas.openxmlformats.org/officeDocument/2006/relationships/hyperlink" Target="https://mz-filemanager.s3.amazonaws.com/c504a4a5-75e7-4404-8af7-524b50cd7e11/file_manager/b5f111fd-4aa9-4040-bec2-5fde53df27da/distribuicao_de_jcp.pdf" TargetMode="External"/><Relationship Id="rId53" Type="http://schemas.openxmlformats.org/officeDocument/2006/relationships/hyperlink" Target="https://mz-filemanager.s3.amazonaws.com/c504a4a5-75e7-4404-8af7-524b50cd7e11/file_manager/c7c5dab3-568c-47d2-9083-71e2786d38a3/jcp_3t16.pdf" TargetMode="External"/><Relationship Id="rId58" Type="http://schemas.openxmlformats.org/officeDocument/2006/relationships/hyperlink" Target="https://mz-filemanager.s3.amazonaws.com/c504a4a5-75e7-4404-8af7-524b50cd7e11/file_manager/291de700-bd8c-4d85-b5df-a089963e0dd6/div_1t17.pdf" TargetMode="External"/><Relationship Id="rId74" Type="http://schemas.openxmlformats.org/officeDocument/2006/relationships/hyperlink" Target="https://s3.amazonaws.com/mz-filemanager/c504a4a5-75e7-4404-8af7-524b50cd7e11/0f21eb6a-2c3b-42d9-9231-bee4978e7b02_Dividendos%202T19%20vf.pdf" TargetMode="External"/><Relationship Id="rId79" Type="http://schemas.openxmlformats.org/officeDocument/2006/relationships/hyperlink" Target="https://api.mziq.com/mzfilemanager/v2/d/c504a4a5-75e7-4404-8af7-524b50cd7e11/4daa78bf-c219-8cc9-25e0-6d35c55f2df5?origin=1" TargetMode="External"/><Relationship Id="rId102" Type="http://schemas.openxmlformats.org/officeDocument/2006/relationships/hyperlink" Target="https://api.mziq.com/mzfilemanager/v2/d/c504a4a5-75e7-4404-8af7-524b50cd7e11/a80c7c2d-bc0a-29bd-bb02-a029361cba1d?origin=1" TargetMode="External"/><Relationship Id="rId123" Type="http://schemas.openxmlformats.org/officeDocument/2006/relationships/hyperlink" Target="https://api.mziq.com/mzfilemanager/v2/d/c504a4a5-75e7-4404-8af7-524b50cd7e11/39004aa2-7da8-f1c6-f55d-79f22603cc65?origin=1" TargetMode="External"/><Relationship Id="rId128" Type="http://schemas.openxmlformats.org/officeDocument/2006/relationships/hyperlink" Target="https://mz-filemanager.s3.amazonaws.com/c504a4a5-75e7-4404-8af7-524b50cd7e11/file_manager/6a7b1677-a6e6-4d74-8a91-385c086c111c/comunicado_ao_mercado_jcp_1t18_valor_por_acao.pdf" TargetMode="External"/><Relationship Id="rId5" Type="http://schemas.openxmlformats.org/officeDocument/2006/relationships/hyperlink" Target="https://mz-filemanager.s3.amazonaws.com/c504a4a5-75e7-4404-8af7-524b50cd7e11/file_manager/ee0f2a2c-3aab-4281-a3c7-128619803ebd/rca_distribuicao_jcp.pdf" TargetMode="External"/><Relationship Id="rId90" Type="http://schemas.openxmlformats.org/officeDocument/2006/relationships/hyperlink" Target="https://api.mziq.com/mzfilemanager/v2/d/c504a4a5-75e7-4404-8af7-524b50cd7e11/e157f348-7ae6-bbdc-677b-297c58a6f4a9?origin=1" TargetMode="External"/><Relationship Id="rId95" Type="http://schemas.openxmlformats.org/officeDocument/2006/relationships/hyperlink" Target="https://api.mziq.com/mzfilemanager/v2/d/c504a4a5-75e7-4404-8af7-524b50cd7e11/90a9b1c3-4755-d332-4156-3e6932f99c8f?origin=1" TargetMode="External"/><Relationship Id="rId14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22" Type="http://schemas.openxmlformats.org/officeDocument/2006/relationships/hyperlink" Target="https://mz-filemanager.s3.amazonaws.com/c504a4a5-75e7-4404-8af7-524b50cd7e11/file_manager/dda66674-1bca-48ff-9bdb-a8cf5dc773c0/distribuicao_de_dividendos_e_jcp.pdf" TargetMode="External"/><Relationship Id="rId27" Type="http://schemas.openxmlformats.org/officeDocument/2006/relationships/hyperlink" Target="https://mz-filemanager.s3.amazonaws.com/c504a4a5-75e7-4404-8af7-524b50cd7e11/file_manager/f44f82db-a19a-4e9b-bb1d-6a3c2024da3f/distribuicao_de_jcp.pdf" TargetMode="External"/><Relationship Id="rId30" Type="http://schemas.openxmlformats.org/officeDocument/2006/relationships/hyperlink" Target="https://mz-filemanager.s3.amazonaws.com/c504a4a5-75e7-4404-8af7-524b50cd7e11/file_manager/de7c9c6b-0711-4697-8454-b18317bd9e46/distribuicao_de_dividendos_e_jcp_3t13.pdf" TargetMode="External"/><Relationship Id="rId35" Type="http://schemas.openxmlformats.org/officeDocument/2006/relationships/hyperlink" Target="https://mz-filemanager.s3.amazonaws.com/c504a4a5-75e7-4404-8af7-524b50cd7e11/file_manager/9ea1b1c7-6bdb-400d-a594-da4e534c9275/distribuicao_de_jcp.pdf" TargetMode="External"/><Relationship Id="rId43" Type="http://schemas.openxmlformats.org/officeDocument/2006/relationships/hyperlink" Target="https://mz-filemanager.s3.amazonaws.com/c504a4a5-75e7-4404-8af7-524b50cd7e11/file_manager/93048835-18c0-490f-b3ea-b84123059a5e/distribuicao_de_jcp.pdf" TargetMode="External"/><Relationship Id="rId48" Type="http://schemas.openxmlformats.org/officeDocument/2006/relationships/hyperlink" Target="https://mz-filemanager.s3.amazonaws.com/c504a4a5-75e7-4404-8af7-524b50cd7e11/file_manager/2a678090-2886-49f9-8e42-8c30eb5c7e16/div_4t15.pdf" TargetMode="External"/><Relationship Id="rId56" Type="http://schemas.openxmlformats.org/officeDocument/2006/relationships/hyperlink" Target="https://mz-filemanager.s3.amazonaws.com/c504a4a5-75e7-4404-8af7-524b50cd7e11/file_manager/6fa9388f-3d2d-4f96-bc3c-c8b34f183f41/jcp_1t17.pdf" TargetMode="External"/><Relationship Id="rId64" Type="http://schemas.openxmlformats.org/officeDocument/2006/relationships/hyperlink" Target="https://mz-filemanager.s3.amazonaws.com/c504a4a5-75e7-4404-8af7-524b50cd7e11/file_manager/788c5e15-5e99-4ca0-95c6-fb1969750ad0/jcp_1t18.pdf" TargetMode="External"/><Relationship Id="rId69" Type="http://schemas.openxmlformats.org/officeDocument/2006/relationships/hyperlink" Target="https://mz-filemanager.s3.amazonaws.com/c504a4a5-75e7-4404-8af7-524b50cd7e11/file_manager/9197bf12-a030-4c0d-b491-713fdba95c7f/div_e_jcp.pdf" TargetMode="External"/><Relationship Id="rId77" Type="http://schemas.openxmlformats.org/officeDocument/2006/relationships/hyperlink" Target="https://s3.amazonaws.com/mz-filemanager/c504a4a5-75e7-4404-8af7-524b50cd7e11/c94983cd-a385-48b7-828c-0caa4760908e_Dividendos%203T19.pdf" TargetMode="External"/><Relationship Id="rId100" Type="http://schemas.openxmlformats.org/officeDocument/2006/relationships/hyperlink" Target="https://api.mziq.com/mzfilemanager/v2/d/c504a4a5-75e7-4404-8af7-524b50cd7e11/a83befe5-b9d6-0455-472a-dcf663e8d845?origin=1" TargetMode="External"/><Relationship Id="rId105" Type="http://schemas.openxmlformats.org/officeDocument/2006/relationships/hyperlink" Target="https://api.mziq.com/mzfilemanager/v2/d/c504a4a5-75e7-4404-8af7-524b50cd7e11/a095a567-0914-845a-7149-a3a4d0dc9045?origin=1" TargetMode="External"/><Relationship Id="rId113" Type="http://schemas.openxmlformats.org/officeDocument/2006/relationships/hyperlink" Target="https://api.mziq.com/mzfilemanager/v2/d/c504a4a5-75e7-4404-8af7-524b50cd7e11/afa273c5-3da3-d8d4-b4b1-8615d03ca6a9?origin=1" TargetMode="External"/><Relationship Id="rId118" Type="http://schemas.openxmlformats.org/officeDocument/2006/relationships/hyperlink" Target="https://api.mziq.com/mzfilemanager/v2/d/c504a4a5-75e7-4404-8af7-524b50cd7e11/5da78370-0684-11ed-39fb-f360b3ccfe48?origin=1" TargetMode="External"/><Relationship Id="rId126" Type="http://schemas.openxmlformats.org/officeDocument/2006/relationships/hyperlink" Target="https://api.mziq.com/mzfilemanager/v2/d/c504a4a5-75e7-4404-8af7-524b50cd7e11/81320ab8-ebd3-ee09-9191-ffe46e92fb22?origin=1" TargetMode="External"/><Relationship Id="rId134" Type="http://schemas.openxmlformats.org/officeDocument/2006/relationships/printerSettings" Target="../printerSettings/printerSettings1.bin"/><Relationship Id="rId8" Type="http://schemas.openxmlformats.org/officeDocument/2006/relationships/hyperlink" Target="https://mz-filemanager.s3.amazonaws.com/c504a4a5-75e7-4404-8af7-524b50cd7e11/file_manager/08bd6ed1-55b2-4692-b146-9dd93bb7161d/rca_pagamento_jcp.pdf" TargetMode="External"/><Relationship Id="rId51" Type="http://schemas.openxmlformats.org/officeDocument/2006/relationships/hyperlink" Target="https://mz-filemanager.s3.amazonaws.com/c504a4a5-75e7-4404-8af7-524b50cd7e11/file_manager/272ad793-a319-4d66-8f07-7d27848eac61/jcp_2t16.pdf" TargetMode="External"/><Relationship Id="rId72" Type="http://schemas.openxmlformats.org/officeDocument/2006/relationships/hyperlink" Target="https://mz-filemanager.s3.amazonaws.com/c504a4a5-75e7-4404-8af7-524b50cd7e11/file_manager/232a381e-4481-460e-a4d4-69517d48c1b7/jcp_1t19.pdf" TargetMode="External"/><Relationship Id="rId80" Type="http://schemas.openxmlformats.org/officeDocument/2006/relationships/hyperlink" Target="https://api.mziq.com/mzfilemanager/v2/d/c504a4a5-75e7-4404-8af7-524b50cd7e11/58b20daa-3e7a-a09c-7c59-7a226143e5cd?origin=1" TargetMode="External"/><Relationship Id="rId85" Type="http://schemas.openxmlformats.org/officeDocument/2006/relationships/hyperlink" Target="https://api.mziq.com/mzfilemanager/v2/d/c504a4a5-75e7-4404-8af7-524b50cd7e11/c5d40fb3-7b3d-2039-5758-f7280ecc0502?origin=1" TargetMode="External"/><Relationship Id="rId93" Type="http://schemas.openxmlformats.org/officeDocument/2006/relationships/hyperlink" Target="https://api.mziq.com/mzfilemanager/v2/d/c504a4a5-75e7-4404-8af7-524b50cd7e11/da5eba9b-2426-9230-73be-fddbbf4b91d9?origin=1" TargetMode="External"/><Relationship Id="rId98" Type="http://schemas.openxmlformats.org/officeDocument/2006/relationships/hyperlink" Target="https://api.mziq.com/mzfilemanager/v2/d/c504a4a5-75e7-4404-8af7-524b50cd7e11/be6fa406-34a5-ffb5-b486-718c6febf415?origin=1" TargetMode="External"/><Relationship Id="rId121" Type="http://schemas.openxmlformats.org/officeDocument/2006/relationships/hyperlink" Target="https://api.mziq.com/mzfilemanager/v2/d/c504a4a5-75e7-4404-8af7-524b50cd7e11/e1c9dad6-54b2-1964-3e58-cb69e60f51bc?origin=1" TargetMode="External"/><Relationship Id="rId3" Type="http://schemas.openxmlformats.org/officeDocument/2006/relationships/hyperlink" Target="https://mz-filemanager.s3.amazonaws.com/c504a4a5-75e7-4404-8af7-524b50cd7e11/file_manager/d14d284e-dd7e-464a-aa69-8d7c7c3ab48d/pagamento_de_juros_sobre_capital_proprio.pdf" TargetMode="External"/><Relationship Id="rId12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17" Type="http://schemas.openxmlformats.org/officeDocument/2006/relationships/hyperlink" Target="https://mz-filemanager.s3.amazonaws.com/c504a4a5-75e7-4404-8af7-524b50cd7e11/file_manager/17b8d5de-107d-449f-9bba-6e5cf38b9fee/distribuicao_de_dividendos.pdf" TargetMode="External"/><Relationship Id="rId25" Type="http://schemas.openxmlformats.org/officeDocument/2006/relationships/hyperlink" Target="https://mz-filemanager.s3.amazonaws.com/c504a4a5-75e7-4404-8af7-524b50cd7e11/file_manager/a4d85cee-1baa-4627-a024-232c980e0a8a/distribuicao_de_jcp.pdf" TargetMode="External"/><Relationship Id="rId33" Type="http://schemas.openxmlformats.org/officeDocument/2006/relationships/hyperlink" Target="https://mz-filemanager.s3.amazonaws.com/c504a4a5-75e7-4404-8af7-524b50cd7e11/file_manager/c4212ebb-d642-43a2-ab36-189786316fe0/distribuicao_de_dividendos.pdf" TargetMode="External"/><Relationship Id="rId38" Type="http://schemas.openxmlformats.org/officeDocument/2006/relationships/hyperlink" Target="https://mz-filemanager.s3.amazonaws.com/c504a4a5-75e7-4404-8af7-524b50cd7e11/file_manager/22d80813-bc3d-458f-b6ce-fae4e08111d7/distribuicao_de_dividendos.pdf" TargetMode="External"/><Relationship Id="rId46" Type="http://schemas.openxmlformats.org/officeDocument/2006/relationships/hyperlink" Target="https://mz-filemanager.s3.amazonaws.com/c504a4a5-75e7-4404-8af7-524b50cd7e11/file_manager/70c52de3-5d4e-4242-ac9e-d869452edcda/dividendos_3t15.pdf" TargetMode="External"/><Relationship Id="rId59" Type="http://schemas.openxmlformats.org/officeDocument/2006/relationships/hyperlink" Target="https://mz-filemanager.s3.amazonaws.com/c504a4a5-75e7-4404-8af7-524b50cd7e11/file_manager/353ee28d-5c1c-4421-b372-70eadfe00ac2/jcp_2t17.pdf" TargetMode="External"/><Relationship Id="rId67" Type="http://schemas.openxmlformats.org/officeDocument/2006/relationships/hyperlink" Target="https://mz-filemanager.s3.amazonaws.com/c504a4a5-75e7-4404-8af7-524b50cd7e11/file_manager/795f1da4-fab4-4102-a234-b5bd9f89e771/div_2t18.pdf" TargetMode="External"/><Relationship Id="rId103" Type="http://schemas.openxmlformats.org/officeDocument/2006/relationships/hyperlink" Target="https://api.mziq.com/mzfilemanager/v2/d/c504a4a5-75e7-4404-8af7-524b50cd7e11/634d213a-57e4-1902-ffc3-4326a9ee3fd2?origin=1" TargetMode="External"/><Relationship Id="rId108" Type="http://schemas.openxmlformats.org/officeDocument/2006/relationships/hyperlink" Target="https://api.mziq.com/mzfilemanager/v2/d/c504a4a5-75e7-4404-8af7-524b50cd7e11/75584db0-87af-b994-e4d5-56a7f621f625?origin=1" TargetMode="External"/><Relationship Id="rId116" Type="http://schemas.openxmlformats.org/officeDocument/2006/relationships/hyperlink" Target="https://api.mziq.com/mzfilemanager/v2/d/c504a4a5-75e7-4404-8af7-524b50cd7e11/d426c7b6-f129-ec3c-aaa1-c781907f7680?origin=1" TargetMode="External"/><Relationship Id="rId124" Type="http://schemas.openxmlformats.org/officeDocument/2006/relationships/hyperlink" Target="https://mz-filemanager.s3.amazonaws.com/c504a4a5-75e7-4404-8af7-524b50cd7e11/file_manager/e3bc2c11-3b77-4a9a-bb25-8b08b98c104b/age_incorporacao_bradesco_dental.pdf" TargetMode="External"/><Relationship Id="rId129" Type="http://schemas.openxmlformats.org/officeDocument/2006/relationships/hyperlink" Target="https://api.mziq.com/mzfilemanager/v2/d/c504a4a5-75e7-4404-8af7-524b50cd7e11/e7d65724-6655-70da-9b21-d77352efd9ba?origin=1" TargetMode="External"/><Relationship Id="rId20" Type="http://schemas.openxmlformats.org/officeDocument/2006/relationships/hyperlink" Target="https://mz-filemanager.s3.amazonaws.com/c504a4a5-75e7-4404-8af7-524b50cd7e11/file_manager/0ac35c0e-7399-4b85-b1a8-79e6d9888604/distribuicao_de_dividendos_e_jcp.pdf" TargetMode="External"/><Relationship Id="rId41" Type="http://schemas.openxmlformats.org/officeDocument/2006/relationships/hyperlink" Target="https://mz-filemanager.s3.amazonaws.com/c504a4a5-75e7-4404-8af7-524b50cd7e11/file_manager/f48fef5f-eb14-487b-ab4e-7d434ec68792/dividendos_4t14.pdf" TargetMode="External"/><Relationship Id="rId54" Type="http://schemas.openxmlformats.org/officeDocument/2006/relationships/hyperlink" Target="https://mz-filemanager.s3.amazonaws.com/c504a4a5-75e7-4404-8af7-524b50cd7e11/file_manager/af58652f-e457-492f-ac1b-1501b4e37b35/div_3t16.pdf" TargetMode="External"/><Relationship Id="rId62" Type="http://schemas.openxmlformats.org/officeDocument/2006/relationships/hyperlink" Target="https://mz-filemanager.s3.amazonaws.com/c504a4a5-75e7-4404-8af7-524b50cd7e11/file_manager/0bf54b4e-92f3-4028-ac00-3f6f0927ff3b/div_3t17.pdf" TargetMode="External"/><Relationship Id="rId70" Type="http://schemas.openxmlformats.org/officeDocument/2006/relationships/hyperlink" Target="https://mz-filemanager.s3.amazonaws.com/c504a4a5-75e7-4404-8af7-524b50cd7e11/file_manager/9197bf12-a030-4c0d-b491-713fdba95c7f/div_e_jcp.pdf" TargetMode="External"/><Relationship Id="rId75" Type="http://schemas.openxmlformats.org/officeDocument/2006/relationships/hyperlink" Target="https://mz-filemanager.s3.amazonaws.com/c504a4a5-75e7-4404-8af7-524b50cd7e11/file_manager/92aa76bf-fa52-4c47-b528-a29461137550/jcp_2t19.pdf" TargetMode="External"/><Relationship Id="rId83" Type="http://schemas.openxmlformats.org/officeDocument/2006/relationships/hyperlink" Target="https://api.mziq.com/mzfilemanager/v2/d/c504a4a5-75e7-4404-8af7-524b50cd7e11/abadff72-c153-fa05-cb6c-2d1042376390?origin=1" TargetMode="External"/><Relationship Id="rId88" Type="http://schemas.openxmlformats.org/officeDocument/2006/relationships/hyperlink" Target="https://api.mziq.com/mzfilemanager/v2/d/c504a4a5-75e7-4404-8af7-524b50cd7e11/a35ad625-ecaf-cd0a-a711-e17b8d1f1fdc?origin=1" TargetMode="External"/><Relationship Id="rId91" Type="http://schemas.openxmlformats.org/officeDocument/2006/relationships/hyperlink" Target="https://api.mziq.com/mzfilemanager/v2/d/c504a4a5-75e7-4404-8af7-524b50cd7e11/852f9599-2f70-1ffb-f4bc-6905351449cb?origin=1" TargetMode="External"/><Relationship Id="rId96" Type="http://schemas.openxmlformats.org/officeDocument/2006/relationships/hyperlink" Target="https://api.mziq.com/mzfilemanager/v2/d/c504a4a5-75e7-4404-8af7-524b50cd7e11/5994fabd-023b-9f9b-eee4-759a5237d422?origin=1" TargetMode="External"/><Relationship Id="rId111" Type="http://schemas.openxmlformats.org/officeDocument/2006/relationships/hyperlink" Target="https://api.mziq.com/mzfilemanager/v2/d/c504a4a5-75e7-4404-8af7-524b50cd7e11/b1a0d611-ac59-4240-5dec-c10ff858ed0b?origin=1" TargetMode="External"/><Relationship Id="rId132" Type="http://schemas.openxmlformats.org/officeDocument/2006/relationships/hyperlink" Target="https://mz-filemanager.s3.amazonaws.com/c504a4a5-75e7-4404-8af7-524b50cd7e11/file_manager/678fcf5b-4d1f-40cb-a1b1-8e1979b1b73a/div_1t19_valor_por_acao.pdf" TargetMode="External"/><Relationship Id="rId1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6" Type="http://schemas.openxmlformats.org/officeDocument/2006/relationships/hyperlink" Target="https://mz-filemanager.s3.amazonaws.com/c504a4a5-75e7-4404-8af7-524b50cd7e11/file_manager/638199c5-eaf0-46f4-bd03-3b21e5dac39c/distribuicao_de_dividendos_1t13.pdf" TargetMode="External"/><Relationship Id="rId15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23" Type="http://schemas.openxmlformats.org/officeDocument/2006/relationships/hyperlink" Target="https://mz-filemanager.s3.amazonaws.com/c504a4a5-75e7-4404-8af7-524b50cd7e11/file_manager/dda66674-1bca-48ff-9bdb-a8cf5dc773c0/distribuicao_de_dividendos_e_jcp.pdf" TargetMode="External"/><Relationship Id="rId28" Type="http://schemas.openxmlformats.org/officeDocument/2006/relationships/hyperlink" Target="https://mz-filemanager.s3.amazonaws.com/c504a4a5-75e7-4404-8af7-524b50cd7e11/file_manager/5c4db9ce-4293-488d-8d3f-bb85b394f955/distribuicao_de_dividendos_2t13.pdf" TargetMode="External"/><Relationship Id="rId36" Type="http://schemas.openxmlformats.org/officeDocument/2006/relationships/hyperlink" Target="https://mz-filemanager.s3.amazonaws.com/c504a4a5-75e7-4404-8af7-524b50cd7e11/file_manager/d71da4a3-b3bd-4cc5-a74a-ce0a25896a1b/distribuicao_de_dividendos.pdf" TargetMode="External"/><Relationship Id="rId49" Type="http://schemas.openxmlformats.org/officeDocument/2006/relationships/hyperlink" Target="https://mz-filemanager.s3.amazonaws.com/c504a4a5-75e7-4404-8af7-524b50cd7e11/file_manager/b426ddb8-885b-4df9-bb1f-528a4ec53fd9/jcp_1t16.pdf" TargetMode="External"/><Relationship Id="rId57" Type="http://schemas.openxmlformats.org/officeDocument/2006/relationships/hyperlink" Target="https://mz-filemanager.s3.amazonaws.com/c504a4a5-75e7-4404-8af7-524b50cd7e11/file_manager/240bc18e-936e-4342-9527-93dd292dc749/div_4t16.pdf" TargetMode="External"/><Relationship Id="rId106" Type="http://schemas.openxmlformats.org/officeDocument/2006/relationships/hyperlink" Target="https://api.mziq.com/mzfilemanager/v2/d/c504a4a5-75e7-4404-8af7-524b50cd7e11/a095a567-0914-845a-7149-a3a4d0dc9045?origin=1" TargetMode="External"/><Relationship Id="rId114" Type="http://schemas.openxmlformats.org/officeDocument/2006/relationships/hyperlink" Target="https://api.mziq.com/mzfilemanager/v2/d/c504a4a5-75e7-4404-8af7-524b50cd7e11/98177756-a198-0a51-12e3-17e9d30de3da?origin=1" TargetMode="External"/><Relationship Id="rId119" Type="http://schemas.openxmlformats.org/officeDocument/2006/relationships/hyperlink" Target="https://api.mziq.com/mzfilemanager/v2/d/c504a4a5-75e7-4404-8af7-524b50cd7e11/ac651e2b-f609-6650-35a6-07374242df9a?origin=1" TargetMode="External"/><Relationship Id="rId127" Type="http://schemas.openxmlformats.org/officeDocument/2006/relationships/hyperlink" Target="https://mz-filemanager.s3.amazonaws.com/c504a4a5-75e7-4404-8af7-524b50cd7e11/file_manager/1e37a528-3179-401f-ac37-965c1d4ca515/comunicado_ao_mercado_dividendos_4t17_valor_por_acao.pdf" TargetMode="External"/><Relationship Id="rId10" Type="http://schemas.openxmlformats.org/officeDocument/2006/relationships/hyperlink" Target="https://mz-filemanager.s3.amazonaws.com/c504a4a5-75e7-4404-8af7-524b50cd7e11/file_manager/da951603-10e8-45f6-b9a4-27ace7858705/restituicao_de_capital_pagamento_em_09_06_2010.pdf" TargetMode="External"/><Relationship Id="rId31" Type="http://schemas.openxmlformats.org/officeDocument/2006/relationships/hyperlink" Target="https://mz-filemanager.s3.amazonaws.com/c504a4a5-75e7-4404-8af7-524b50cd7e11/file_manager/3378a136-88b3-43a7-a870-ff59baf76c92/pagamento_de_jcp_em_08_01_2014.pdf" TargetMode="External"/><Relationship Id="rId44" Type="http://schemas.openxmlformats.org/officeDocument/2006/relationships/hyperlink" Target="https://mz-filemanager.s3.amazonaws.com/c504a4a5-75e7-4404-8af7-524b50cd7e11/file_manager/0d7e6753-ec91-4e7d-b6af-23a64cd34992/dividendos_2t15.pdf" TargetMode="External"/><Relationship Id="rId52" Type="http://schemas.openxmlformats.org/officeDocument/2006/relationships/hyperlink" Target="https://mz-filemanager.s3.amazonaws.com/c504a4a5-75e7-4404-8af7-524b50cd7e11/file_manager/fbf66897-03b8-49dd-82db-1b940cf79854/div_2t16.pdf" TargetMode="External"/><Relationship Id="rId60" Type="http://schemas.openxmlformats.org/officeDocument/2006/relationships/hyperlink" Target="https://mz-filemanager.s3.amazonaws.com/c504a4a5-75e7-4404-8af7-524b50cd7e11/file_manager/36507406-185d-488c-9ff3-0efc13fe6e96/div_2t17.pdf" TargetMode="External"/><Relationship Id="rId65" Type="http://schemas.openxmlformats.org/officeDocument/2006/relationships/hyperlink" Target="https://mz-filemanager.s3.amazonaws.com/c504a4a5-75e7-4404-8af7-524b50cd7e11/file_manager/a501d60b-fb1a-4e7b-bfe8-0f48d05ec4a7/div_4t17.pdf" TargetMode="External"/><Relationship Id="rId73" Type="http://schemas.openxmlformats.org/officeDocument/2006/relationships/hyperlink" Target="https://mz-filemanager.s3.amazonaws.com/c504a4a5-75e7-4404-8af7-524b50cd7e11/file_manager/c1fa695e-5773-4cf6-a44f-b1c2796c0f11/div_1t19.pdf" TargetMode="External"/><Relationship Id="rId78" Type="http://schemas.openxmlformats.org/officeDocument/2006/relationships/hyperlink" Target="https://api.mziq.com/mzfilemanager/v2/d/c504a4a5-75e7-4404-8af7-524b50cd7e11/ff9c9b8c-7db3-12ab-2f63-c88daa0e9dc0?origin=1" TargetMode="External"/><Relationship Id="rId81" Type="http://schemas.openxmlformats.org/officeDocument/2006/relationships/hyperlink" Target="https://api.mziq.com/mzfilemanager/v2/d/c504a4a5-75e7-4404-8af7-524b50cd7e11/c7c929dc-f37c-02c9-ec9b-536535b56306?origin=1" TargetMode="External"/><Relationship Id="rId86" Type="http://schemas.openxmlformats.org/officeDocument/2006/relationships/hyperlink" Target="https://api.mziq.com/mzfilemanager/v2/d/c504a4a5-75e7-4404-8af7-524b50cd7e11/6d40ee44-919f-436f-ab50-089bf305b442?origin=1" TargetMode="External"/><Relationship Id="rId94" Type="http://schemas.openxmlformats.org/officeDocument/2006/relationships/hyperlink" Target="https://api.mziq.com/mzfilemanager/v2/d/c504a4a5-75e7-4404-8af7-524b50cd7e11/866f71d3-a38a-f45b-00e9-7d67df82ae13?origin=1" TargetMode="External"/><Relationship Id="rId99" Type="http://schemas.openxmlformats.org/officeDocument/2006/relationships/hyperlink" Target="https://api.mziq.com/mzfilemanager/v2/d/c504a4a5-75e7-4404-8af7-524b50cd7e11/9431b684-bd6c-0284-4395-88232e3eb71c?origin=1" TargetMode="External"/><Relationship Id="rId101" Type="http://schemas.openxmlformats.org/officeDocument/2006/relationships/hyperlink" Target="https://api.mziq.com/mzfilemanager/v2/d/c504a4a5-75e7-4404-8af7-524b50cd7e11/c052b978-a749-510a-7308-afe7e6be8701?origin=1" TargetMode="External"/><Relationship Id="rId122" Type="http://schemas.openxmlformats.org/officeDocument/2006/relationships/hyperlink" Target="https://api.mziq.com/mzfilemanager/v2/d/c504a4a5-75e7-4404-8af7-524b50cd7e11/80647f9c-6f24-0285-56f8-393daf06c41c?origin=1" TargetMode="External"/><Relationship Id="rId130" Type="http://schemas.openxmlformats.org/officeDocument/2006/relationships/hyperlink" Target="https://api.mziq.com/mzfilemanager/v2/d/c504a4a5-75e7-4404-8af7-524b50cd7e11/00656761-0645-6acf-902b-a2b714834a50?origin=1" TargetMode="External"/><Relationship Id="rId135" Type="http://schemas.openxmlformats.org/officeDocument/2006/relationships/table" Target="../tables/table1.xml"/><Relationship Id="rId4" Type="http://schemas.openxmlformats.org/officeDocument/2006/relationships/hyperlink" Target="https://mz-filemanager.s3.amazonaws.com/c504a4a5-75e7-4404-8af7-524b50cd7e11/file_manager/1f4849bb-bb57-4a7b-a735-b82314b12782/distribuicao_de_juros_sobre_capital_proprio.pdf" TargetMode="External"/><Relationship Id="rId9" Type="http://schemas.openxmlformats.org/officeDocument/2006/relationships/hyperlink" Target="https://mz-filemanager.s3.amazonaws.com/c504a4a5-75e7-4404-8af7-524b50cd7e11/file_manager/524154aa-006a-46bf-a73b-392b3578459b/distribuicao_de_dividendos.pdf" TargetMode="External"/><Relationship Id="rId13" Type="http://schemas.openxmlformats.org/officeDocument/2006/relationships/hyperlink" Target="https://mz-filemanager.s3.amazonaws.com/c504a4a5-75e7-4404-8af7-524b50cd7e11/file_manager/48379adb-f07c-4c9e-9abc-65d01b0a1cea/distribuicao_de_dividendos_em_11_05_2011.pdf" TargetMode="External"/><Relationship Id="rId18" Type="http://schemas.openxmlformats.org/officeDocument/2006/relationships/hyperlink" Target="https://mz-filemanager.s3.amazonaws.com/c504a4a5-75e7-4404-8af7-524b50cd7e11/file_manager/8097e0bd-ddc8-40c1-855f-71a72ab2917a/distribuicao_de_dividendos_e_jcp_em_23_05_2012.pdf" TargetMode="External"/><Relationship Id="rId39" Type="http://schemas.openxmlformats.org/officeDocument/2006/relationships/hyperlink" Target="https://mz-filemanager.s3.amazonaws.com/c504a4a5-75e7-4404-8af7-524b50cd7e11/file_manager/bcb0219e-454d-4637-a16a-4b811b532adf/distribuicao_de_jcp.pdf" TargetMode="External"/><Relationship Id="rId109" Type="http://schemas.openxmlformats.org/officeDocument/2006/relationships/hyperlink" Target="https://api.mziq.com/mzfilemanager/v2/d/c504a4a5-75e7-4404-8af7-524b50cd7e11/3c39d0ee-2531-ed2b-4a1b-b59d220a13f2?origin=1" TargetMode="External"/><Relationship Id="rId34" Type="http://schemas.openxmlformats.org/officeDocument/2006/relationships/hyperlink" Target="https://mz-filemanager.s3.amazonaws.com/c504a4a5-75e7-4404-8af7-524b50cd7e11/file_manager/33fd2666-050f-4ed3-98c3-440fe22384fd/confirmacao_de_pagamento_de_dividendos.pdf" TargetMode="External"/><Relationship Id="rId50" Type="http://schemas.openxmlformats.org/officeDocument/2006/relationships/hyperlink" Target="https://mz-filemanager.s3.amazonaws.com/c504a4a5-75e7-4404-8af7-524b50cd7e11/file_manager/c7c094bc-52f5-462d-a8a0-4bf2a4079aab/div_1t16.pdf" TargetMode="External"/><Relationship Id="rId55" Type="http://schemas.openxmlformats.org/officeDocument/2006/relationships/hyperlink" Target="https://mz-filemanager.s3.amazonaws.com/c504a4a5-75e7-4404-8af7-524b50cd7e11/file_manager/0bc20704-8ba4-42b8-afb0-ee50c2348f81/jcp_4t16.pdf" TargetMode="External"/><Relationship Id="rId76" Type="http://schemas.openxmlformats.org/officeDocument/2006/relationships/hyperlink" Target="https://s3.amazonaws.com/mz-filemanager/c504a4a5-75e7-4404-8af7-524b50cd7e11/a5c32d38-6ed5-43c1-a7ca-5822583c165a_Aviso%20aos%20Acionistas%20JCP_3T19.pdf" TargetMode="External"/><Relationship Id="rId97" Type="http://schemas.openxmlformats.org/officeDocument/2006/relationships/hyperlink" Target="https://api.mziq.com/mzfilemanager/v2/d/c504a4a5-75e7-4404-8af7-524b50cd7e11/61db1d0d-88fc-6977-e5a0-4abb2f07a608?origin=1" TargetMode="External"/><Relationship Id="rId104" Type="http://schemas.openxmlformats.org/officeDocument/2006/relationships/hyperlink" Target="https://api.mziq.com/mzfilemanager/v2/d/c504a4a5-75e7-4404-8af7-524b50cd7e11/a6789527-36f5-3878-cc92-a66d57b70eb8?origin=1" TargetMode="External"/><Relationship Id="rId120" Type="http://schemas.openxmlformats.org/officeDocument/2006/relationships/hyperlink" Target="https://api.mziq.com/mzfilemanager/v2/d/c504a4a5-75e7-4404-8af7-524b50cd7e11/1df69474-c178-d521-ec42-f8ee8435baf4?origin=1" TargetMode="External"/><Relationship Id="rId125" Type="http://schemas.openxmlformats.org/officeDocument/2006/relationships/hyperlink" Target="https://api.mziq.com/mzfilemanager/v2/d/c504a4a5-75e7-4404-8af7-524b50cd7e11/81320ab8-ebd3-ee09-9191-ffe46e92fb22?origin=1" TargetMode="External"/><Relationship Id="rId7" Type="http://schemas.openxmlformats.org/officeDocument/2006/relationships/hyperlink" Target="https://mz-filemanager.s3.amazonaws.com/c504a4a5-75e7-4404-8af7-524b50cd7e11/file_manager/8c09e894-a869-4dcb-90a4-0c61b6400d89/pagamento_jcp.pdf" TargetMode="External"/><Relationship Id="rId71" Type="http://schemas.openxmlformats.org/officeDocument/2006/relationships/hyperlink" Target="https://mz-filemanager.s3.amazonaws.com/c504a4a5-75e7-4404-8af7-524b50cd7e11/file_manager/6e03ab69-7df4-48aa-901a-1d7534ff2b46/div_2018.pdf" TargetMode="External"/><Relationship Id="rId92" Type="http://schemas.openxmlformats.org/officeDocument/2006/relationships/hyperlink" Target="https://api.mziq.com/mzfilemanager/v2/d/c504a4a5-75e7-4404-8af7-524b50cd7e11/bc83fc0b-65bf-a1ec-c932-f936c830f052?origin=1" TargetMode="External"/><Relationship Id="rId2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29" Type="http://schemas.openxmlformats.org/officeDocument/2006/relationships/hyperlink" Target="https://mz-filemanager.s3.amazonaws.com/c504a4a5-75e7-4404-8af7-524b50cd7e11/file_manager/de7c9c6b-0711-4697-8454-b18317bd9e46/distribuicao_de_dividendos_e_jcp_3t13.pdf" TargetMode="External"/><Relationship Id="rId24" Type="http://schemas.openxmlformats.org/officeDocument/2006/relationships/hyperlink" Target="https://mz-filemanager.s3.amazonaws.com/c504a4a5-75e7-4404-8af7-524b50cd7e11/file_manager/3f8e34e0-8e1a-4a52-b370-3ffebb91a0b6/distribuicao_de_dividendos_complementares.pdf" TargetMode="External"/><Relationship Id="rId40" Type="http://schemas.openxmlformats.org/officeDocument/2006/relationships/hyperlink" Target="https://mz-filemanager.s3.amazonaws.com/c504a4a5-75e7-4404-8af7-524b50cd7e11/file_manager/5b42d81f-c7be-41ee-89ab-915edf6857a7/distribuicao_de_jcp.pdf" TargetMode="External"/><Relationship Id="rId45" Type="http://schemas.openxmlformats.org/officeDocument/2006/relationships/hyperlink" Target="https://mz-filemanager.s3.amazonaws.com/c504a4a5-75e7-4404-8af7-524b50cd7e11/file_manager/60255aa7-7761-4315-8b27-ac540577f4c9/distribuicao_de_jcp.pdf" TargetMode="External"/><Relationship Id="rId66" Type="http://schemas.openxmlformats.org/officeDocument/2006/relationships/hyperlink" Target="https://mz-filemanager.s3.amazonaws.com/c504a4a5-75e7-4404-8af7-524b50cd7e11/file_manager/7c72f844-a1a5-4e6f-bc0b-8824301305a3/jcp_2t18.pdf" TargetMode="External"/><Relationship Id="rId87" Type="http://schemas.openxmlformats.org/officeDocument/2006/relationships/hyperlink" Target="https://api.mziq.com/mzfilemanager/v2/d/c504a4a5-75e7-4404-8af7-524b50cd7e11/bf7d7a47-343d-d434-8c6b-0db1586bee2f?origin=1" TargetMode="External"/><Relationship Id="rId110" Type="http://schemas.openxmlformats.org/officeDocument/2006/relationships/hyperlink" Target="https://api.mziq.com/mzfilemanager/v2/d/c504a4a5-75e7-4404-8af7-524b50cd7e11/a1fc2a50-4c0b-a96d-bfa4-91d9911033b6?origin=1" TargetMode="External"/><Relationship Id="rId115" Type="http://schemas.openxmlformats.org/officeDocument/2006/relationships/hyperlink" Target="https://api.mziq.com/mzfilemanager/v2/d/c504a4a5-75e7-4404-8af7-524b50cd7e11/fd1216c6-8dd8-a24e-11ce-a844c3692382?origin=1" TargetMode="External"/><Relationship Id="rId131" Type="http://schemas.openxmlformats.org/officeDocument/2006/relationships/hyperlink" Target="https://api.mziq.com/mzfilemanager/v2/d/c504a4a5-75e7-4404-8af7-524b50cd7e11/1e24a214-2b1c-a598-9221-5df530a37de9?origin=1" TargetMode="External"/><Relationship Id="rId61" Type="http://schemas.openxmlformats.org/officeDocument/2006/relationships/hyperlink" Target="https://mz-filemanager.s3.amazonaws.com/c504a4a5-75e7-4404-8af7-524b50cd7e11/file_manager/d26e1e74-ec08-443f-b904-b4fca36eca9e/jcp_3t17.pdf" TargetMode="External"/><Relationship Id="rId82" Type="http://schemas.openxmlformats.org/officeDocument/2006/relationships/hyperlink" Target="https://api.mziq.com/mzfilemanager/v2/d/c504a4a5-75e7-4404-8af7-524b50cd7e11/1a36d453-5349-b5c9-e7fc-5122e7481a75?origin=1" TargetMode="External"/><Relationship Id="rId19" Type="http://schemas.openxmlformats.org/officeDocument/2006/relationships/hyperlink" Target="https://mz-filemanager.s3.amazonaws.com/c504a4a5-75e7-4404-8af7-524b50cd7e11/file_manager/8097e0bd-ddc8-40c1-855f-71a72ab2917a/distribuicao_de_dividendos_e_jcp_em_23_05_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E568-3B16-4ED6-A507-BCE4D442C2D3}">
  <dimension ref="A1:N151"/>
  <sheetViews>
    <sheetView showGridLines="0" tabSelected="1" zoomScale="8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O12" sqref="O12"/>
    </sheetView>
  </sheetViews>
  <sheetFormatPr defaultRowHeight="14.5" x14ac:dyDescent="0.35"/>
  <cols>
    <col min="1" max="1" width="11.6328125" customWidth="1"/>
    <col min="2" max="2" width="12.6328125" customWidth="1"/>
    <col min="3" max="5" width="11.6328125" customWidth="1"/>
    <col min="6" max="6" width="14.54296875" customWidth="1"/>
    <col min="7" max="7" width="12.453125" customWidth="1"/>
    <col min="8" max="8" width="13.90625" customWidth="1"/>
    <col min="9" max="9" width="11.6328125" customWidth="1"/>
    <col min="10" max="10" width="12.453125" customWidth="1"/>
    <col min="11" max="12" width="11.6328125" customWidth="1"/>
    <col min="13" max="13" width="13.81640625" customWidth="1"/>
    <col min="14" max="14" width="11.36328125" bestFit="1" customWidth="1"/>
  </cols>
  <sheetData>
    <row r="1" spans="1:14" ht="30" customHeight="1" x14ac:dyDescent="0.35">
      <c r="A1" s="1" t="e" vm="1">
        <v>#VALUE!</v>
      </c>
      <c r="H1" s="12"/>
    </row>
    <row r="2" spans="1:14" ht="31.5" customHeight="1" thickBot="1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8</v>
      </c>
      <c r="G2" s="6" t="s">
        <v>85</v>
      </c>
      <c r="H2" s="13" t="s">
        <v>9</v>
      </c>
      <c r="I2" s="6" t="s">
        <v>86</v>
      </c>
      <c r="J2" s="6" t="s">
        <v>87</v>
      </c>
      <c r="K2" s="6" t="s">
        <v>5</v>
      </c>
      <c r="L2" s="6" t="s">
        <v>6</v>
      </c>
      <c r="M2" s="6" t="s">
        <v>84</v>
      </c>
    </row>
    <row r="3" spans="1:14" x14ac:dyDescent="0.35">
      <c r="A3" s="2" t="s">
        <v>11</v>
      </c>
      <c r="B3" s="3" t="s">
        <v>12</v>
      </c>
      <c r="C3" s="2">
        <v>39303</v>
      </c>
      <c r="D3" s="2">
        <v>39303</v>
      </c>
      <c r="E3" s="2">
        <v>39330</v>
      </c>
      <c r="F3" s="10">
        <v>6276688</v>
      </c>
      <c r="G3" s="7">
        <v>0.24614240700000001</v>
      </c>
      <c r="H3" s="10">
        <f>IF(A3="JCP",F3*0.85,F3)</f>
        <v>5335184.8</v>
      </c>
      <c r="I3" s="5">
        <f>IF($A3="JCP",G3*0.85,G3)</f>
        <v>0.20922104594999999</v>
      </c>
      <c r="J3" s="10">
        <v>11338000</v>
      </c>
      <c r="K3" s="22">
        <f>Tabela1[[#This Row],[Valor bruto (R$)]]/Tabela1[[#This Row],[Lucro líquido
(R$)]]</f>
        <v>0.55359745986946551</v>
      </c>
      <c r="L3" s="8" t="s">
        <v>10</v>
      </c>
      <c r="M3" s="8"/>
      <c r="N3" s="12"/>
    </row>
    <row r="4" spans="1:14" x14ac:dyDescent="0.35">
      <c r="A4" s="2" t="s">
        <v>7</v>
      </c>
      <c r="B4" s="3" t="s">
        <v>13</v>
      </c>
      <c r="C4" s="2">
        <v>39303</v>
      </c>
      <c r="D4" s="2">
        <v>39303</v>
      </c>
      <c r="E4" s="2">
        <v>39330</v>
      </c>
      <c r="F4" s="10">
        <v>4040000</v>
      </c>
      <c r="G4" s="7">
        <v>0.15842994399999999</v>
      </c>
      <c r="H4" s="10">
        <f>IF(A4="JCP",F4*0.85,F4)</f>
        <v>4040000</v>
      </c>
      <c r="I4" s="5">
        <f t="shared" ref="I4:I76" si="0">IF($A4="JCP",G4*0.85,G4)</f>
        <v>0.15842994399999999</v>
      </c>
      <c r="J4" s="10">
        <v>11374000</v>
      </c>
      <c r="K4" s="22">
        <f>Tabela1[[#This Row],[Valor bruto (R$)]]/Tabela1[[#This Row],[Lucro líquido
(R$)]]</f>
        <v>0.35519606119219271</v>
      </c>
      <c r="L4" s="8" t="s">
        <v>10</v>
      </c>
      <c r="M4" s="8"/>
      <c r="N4" s="12"/>
    </row>
    <row r="5" spans="1:14" x14ac:dyDescent="0.35">
      <c r="A5" s="2" t="s">
        <v>11</v>
      </c>
      <c r="B5" s="3" t="s">
        <v>16</v>
      </c>
      <c r="C5" s="2">
        <v>39436</v>
      </c>
      <c r="D5" s="2">
        <v>39436</v>
      </c>
      <c r="E5" s="2">
        <v>39457</v>
      </c>
      <c r="F5" s="10">
        <v>5980000.7800000003</v>
      </c>
      <c r="G5" s="7">
        <v>0.234507719</v>
      </c>
      <c r="H5" s="10">
        <f>IF(A5="JCP",F5*0.85,F5)</f>
        <v>5083000.6629999997</v>
      </c>
      <c r="I5" s="5">
        <f t="shared" si="0"/>
        <v>0.19933156115</v>
      </c>
      <c r="J5" s="10">
        <v>12991000</v>
      </c>
      <c r="K5" s="22">
        <f>Tabela1[[#This Row],[Valor bruto (R$)]]/Tabela1[[#This Row],[Lucro líquido
(R$)]]</f>
        <v>0.46031874220614272</v>
      </c>
      <c r="L5" s="8" t="s">
        <v>10</v>
      </c>
      <c r="M5" s="8"/>
      <c r="N5" s="12"/>
    </row>
    <row r="6" spans="1:14" x14ac:dyDescent="0.35">
      <c r="A6" s="14" t="s">
        <v>89</v>
      </c>
      <c r="B6" s="15">
        <v>2007</v>
      </c>
      <c r="C6" s="14"/>
      <c r="D6" s="14"/>
      <c r="E6" s="14"/>
      <c r="F6" s="16">
        <f>SUM(F3:F5)</f>
        <v>16296688.780000001</v>
      </c>
      <c r="G6" s="17">
        <f t="shared" ref="G6:I6" si="1">SUM(G3:G5)</f>
        <v>0.63908007</v>
      </c>
      <c r="H6" s="16">
        <f t="shared" si="1"/>
        <v>14458185.463</v>
      </c>
      <c r="I6" s="18">
        <f t="shared" si="1"/>
        <v>0.56698255109999995</v>
      </c>
      <c r="J6" s="16">
        <v>47578000</v>
      </c>
      <c r="K6" s="23">
        <f>Tabela1[[#This Row],[Valor bruto (R$)]]/Tabela1[[#This Row],[Lucro líquido
(R$)]]</f>
        <v>0.34252572155197786</v>
      </c>
      <c r="L6" s="20"/>
      <c r="M6" s="20"/>
      <c r="N6" s="12"/>
    </row>
    <row r="7" spans="1:14" x14ac:dyDescent="0.35">
      <c r="A7" s="2" t="s">
        <v>11</v>
      </c>
      <c r="B7" s="3" t="s">
        <v>14</v>
      </c>
      <c r="C7" s="2">
        <v>39667</v>
      </c>
      <c r="D7" s="2">
        <v>39667</v>
      </c>
      <c r="E7" s="2">
        <v>39701</v>
      </c>
      <c r="F7" s="10">
        <v>8160073.5999999996</v>
      </c>
      <c r="G7" s="7">
        <v>0.32</v>
      </c>
      <c r="H7" s="10">
        <f t="shared" ref="H7" si="2">IF(A7="JCP",F7*0.85,F7)</f>
        <v>6936062.5599999996</v>
      </c>
      <c r="I7" s="5">
        <f t="shared" si="0"/>
        <v>0.27200000000000002</v>
      </c>
      <c r="J7" s="10">
        <v>13307000</v>
      </c>
      <c r="K7" s="22">
        <f>Tabela1[[#This Row],[Valor bruto (R$)]]/Tabela1[[#This Row],[Lucro líquido
(R$)]]</f>
        <v>0.61321662283008938</v>
      </c>
      <c r="L7" s="8" t="s">
        <v>10</v>
      </c>
      <c r="M7" s="8"/>
      <c r="N7" s="12"/>
    </row>
    <row r="8" spans="1:14" x14ac:dyDescent="0.35">
      <c r="A8" s="2" t="s">
        <v>11</v>
      </c>
      <c r="B8" s="3" t="s">
        <v>15</v>
      </c>
      <c r="C8" s="2">
        <v>39770</v>
      </c>
      <c r="D8" s="2">
        <v>39770</v>
      </c>
      <c r="E8" s="2">
        <v>39799</v>
      </c>
      <c r="F8" s="10">
        <v>4731044.4400000004</v>
      </c>
      <c r="G8" s="7">
        <v>0.188</v>
      </c>
      <c r="H8" s="10">
        <f t="shared" ref="H8:H14" si="3">IF(A8="JCP",F8*0.85,F8)</f>
        <v>4021387.7740000002</v>
      </c>
      <c r="I8" s="5">
        <f t="shared" si="0"/>
        <v>0.1598</v>
      </c>
      <c r="J8" s="10">
        <v>14328000</v>
      </c>
      <c r="K8" s="22">
        <f>Tabela1[[#This Row],[Valor bruto (R$)]]/Tabela1[[#This Row],[Lucro líquido
(R$)]]</f>
        <v>0.33019573143495257</v>
      </c>
      <c r="L8" s="8" t="s">
        <v>10</v>
      </c>
      <c r="M8" s="8"/>
      <c r="N8" s="12"/>
    </row>
    <row r="9" spans="1:14" x14ac:dyDescent="0.35">
      <c r="A9" s="2" t="s">
        <v>11</v>
      </c>
      <c r="B9" s="3" t="s">
        <v>19</v>
      </c>
      <c r="C9" s="2">
        <v>39800</v>
      </c>
      <c r="D9" s="2">
        <v>39800</v>
      </c>
      <c r="E9" s="2">
        <v>39841</v>
      </c>
      <c r="F9" s="10">
        <v>1157595.98</v>
      </c>
      <c r="G9" s="7">
        <v>4.5999999999999999E-2</v>
      </c>
      <c r="H9" s="10">
        <f t="shared" si="3"/>
        <v>983956.58299999998</v>
      </c>
      <c r="I9" s="5">
        <f t="shared" si="0"/>
        <v>3.9099999999999996E-2</v>
      </c>
      <c r="J9" s="10">
        <v>11763000</v>
      </c>
      <c r="K9" s="22">
        <f>Tabela1[[#This Row],[Valor bruto (R$)]]/Tabela1[[#This Row],[Lucro líquido
(R$)]]</f>
        <v>9.8409927739522229E-2</v>
      </c>
      <c r="L9" s="8" t="s">
        <v>10</v>
      </c>
      <c r="M9" s="8"/>
      <c r="N9" s="12"/>
    </row>
    <row r="10" spans="1:14" x14ac:dyDescent="0.35">
      <c r="A10" s="2" t="s">
        <v>7</v>
      </c>
      <c r="B10" s="3" t="s">
        <v>19</v>
      </c>
      <c r="C10" s="2">
        <v>39930</v>
      </c>
      <c r="D10" s="2">
        <v>39930</v>
      </c>
      <c r="E10" s="2">
        <v>39960</v>
      </c>
      <c r="F10" s="10">
        <v>14344124.1</v>
      </c>
      <c r="G10" s="7">
        <v>0.57341793200000002</v>
      </c>
      <c r="H10" s="10">
        <f t="shared" si="3"/>
        <v>14344124.1</v>
      </c>
      <c r="I10" s="5">
        <f t="shared" si="0"/>
        <v>0.57341793200000002</v>
      </c>
      <c r="J10" s="10">
        <v>11763000</v>
      </c>
      <c r="K10" s="22">
        <f>Tabela1[[#This Row],[Valor bruto (R$)]]/Tabela1[[#This Row],[Lucro líquido
(R$)]]</f>
        <v>1.2194273654679928</v>
      </c>
      <c r="L10" s="8" t="s">
        <v>10</v>
      </c>
      <c r="M10" s="8"/>
      <c r="N10" s="12"/>
    </row>
    <row r="11" spans="1:14" x14ac:dyDescent="0.35">
      <c r="A11" s="14" t="s">
        <v>89</v>
      </c>
      <c r="B11" s="15">
        <v>2008</v>
      </c>
      <c r="C11" s="14"/>
      <c r="D11" s="14"/>
      <c r="E11" s="14"/>
      <c r="F11" s="16">
        <f>SUM(F7:F10)</f>
        <v>28392838.119999997</v>
      </c>
      <c r="G11" s="17">
        <f t="shared" ref="G11:I11" si="4">SUM(G7:G10)</f>
        <v>1.1274179320000002</v>
      </c>
      <c r="H11" s="16">
        <f t="shared" si="4"/>
        <v>26285531.016999997</v>
      </c>
      <c r="I11" s="18">
        <f t="shared" si="4"/>
        <v>1.044317932</v>
      </c>
      <c r="J11" s="16">
        <v>55153000</v>
      </c>
      <c r="K11" s="23">
        <f>Tabela1[[#This Row],[Valor bruto (R$)]]/Tabela1[[#This Row],[Lucro líquido
(R$)]]</f>
        <v>0.51480133664533201</v>
      </c>
      <c r="L11" s="8"/>
      <c r="M11" s="8"/>
      <c r="N11" s="12"/>
    </row>
    <row r="12" spans="1:14" x14ac:dyDescent="0.35">
      <c r="A12" s="2" t="s">
        <v>11</v>
      </c>
      <c r="B12" s="3" t="s">
        <v>17</v>
      </c>
      <c r="C12" s="2">
        <v>40038</v>
      </c>
      <c r="D12" s="2">
        <v>40038</v>
      </c>
      <c r="E12" s="2">
        <v>40071</v>
      </c>
      <c r="F12" s="10">
        <v>10006052</v>
      </c>
      <c r="G12" s="7">
        <v>0.4</v>
      </c>
      <c r="H12" s="10">
        <f t="shared" si="3"/>
        <v>8505144.1999999993</v>
      </c>
      <c r="I12" s="5">
        <f t="shared" si="0"/>
        <v>0.34</v>
      </c>
      <c r="J12" s="10">
        <v>16926000</v>
      </c>
      <c r="K12" s="22">
        <f>Tabela1[[#This Row],[Valor bruto (R$)]]/Tabela1[[#This Row],[Lucro líquido
(R$)]]</f>
        <v>0.59116459884201822</v>
      </c>
      <c r="L12" s="8" t="s">
        <v>10</v>
      </c>
      <c r="M12" s="8"/>
      <c r="N12" s="12"/>
    </row>
    <row r="13" spans="1:14" x14ac:dyDescent="0.35">
      <c r="A13" s="2" t="s">
        <v>7</v>
      </c>
      <c r="B13" s="3" t="s">
        <v>18</v>
      </c>
      <c r="C13" s="2">
        <v>40170</v>
      </c>
      <c r="D13" s="2">
        <v>40170</v>
      </c>
      <c r="E13" s="2">
        <v>40232</v>
      </c>
      <c r="F13" s="10">
        <v>72421727</v>
      </c>
      <c r="G13" s="7">
        <v>2.8951169550000002</v>
      </c>
      <c r="H13" s="10">
        <f t="shared" si="3"/>
        <v>72421727</v>
      </c>
      <c r="I13" s="5">
        <f t="shared" si="0"/>
        <v>2.8951169550000002</v>
      </c>
      <c r="J13" s="10">
        <v>12719000</v>
      </c>
      <c r="K13" s="22">
        <f>Tabela1[[#This Row],[Valor bruto (R$)]]/Tabela1[[#This Row],[Lucro líquido
(R$)]]</f>
        <v>5.6939796367638964</v>
      </c>
      <c r="L13" s="8" t="s">
        <v>10</v>
      </c>
      <c r="M13" s="8"/>
      <c r="N13" s="12"/>
    </row>
    <row r="14" spans="1:14" x14ac:dyDescent="0.35">
      <c r="A14" s="2" t="s">
        <v>22</v>
      </c>
      <c r="B14" s="3" t="s">
        <v>18</v>
      </c>
      <c r="C14" s="2">
        <v>40170</v>
      </c>
      <c r="D14" s="2">
        <v>40170</v>
      </c>
      <c r="E14" s="2">
        <v>40283</v>
      </c>
      <c r="F14" s="10">
        <v>114478273</v>
      </c>
      <c r="G14" s="7">
        <v>2.8951169550000002</v>
      </c>
      <c r="H14" s="10">
        <f t="shared" si="3"/>
        <v>114478273</v>
      </c>
      <c r="I14" s="5">
        <f t="shared" si="0"/>
        <v>2.8951169550000002</v>
      </c>
      <c r="J14" s="10">
        <v>12719000</v>
      </c>
      <c r="K14" s="22">
        <f>Tabela1[[#This Row],[Valor bruto (R$)]]/Tabela1[[#This Row],[Lucro líquido
(R$)]]</f>
        <v>9.000571821684094</v>
      </c>
      <c r="L14" s="8" t="s">
        <v>10</v>
      </c>
      <c r="M14" s="8"/>
      <c r="N14" s="12"/>
    </row>
    <row r="15" spans="1:14" x14ac:dyDescent="0.35">
      <c r="A15" s="14" t="s">
        <v>89</v>
      </c>
      <c r="B15" s="15">
        <v>2009</v>
      </c>
      <c r="C15" s="14"/>
      <c r="D15" s="14"/>
      <c r="E15" s="14"/>
      <c r="F15" s="16">
        <f>SUM(F12:F14)</f>
        <v>196906052</v>
      </c>
      <c r="G15" s="17">
        <f t="shared" ref="G15:I15" si="5">SUM(G12:G14)</f>
        <v>6.1902339099999999</v>
      </c>
      <c r="H15" s="16">
        <f t="shared" si="5"/>
        <v>195405144.19999999</v>
      </c>
      <c r="I15" s="18">
        <f t="shared" si="5"/>
        <v>6.1302339100000003</v>
      </c>
      <c r="J15" s="16">
        <v>58976000</v>
      </c>
      <c r="K15" s="23">
        <f>Tabela1[[#This Row],[Valor bruto (R$)]]/Tabela1[[#This Row],[Lucro líquido
(R$)]]</f>
        <v>3.3387488469886057</v>
      </c>
      <c r="L15" s="8"/>
      <c r="M15" s="8"/>
      <c r="N15" s="12"/>
    </row>
    <row r="16" spans="1:14" x14ac:dyDescent="0.35">
      <c r="A16" s="2" t="s">
        <v>22</v>
      </c>
      <c r="B16" s="3" t="s">
        <v>20</v>
      </c>
      <c r="C16" s="2">
        <v>40323</v>
      </c>
      <c r="D16" s="2">
        <v>40323</v>
      </c>
      <c r="E16" s="2">
        <v>40338</v>
      </c>
      <c r="F16" s="10">
        <v>248000000</v>
      </c>
      <c r="G16" s="7">
        <v>5.6014100740000003</v>
      </c>
      <c r="H16" s="10">
        <f t="shared" ref="H16:H89" si="6">IF(A16="JCP",F16*0.85,F16)</f>
        <v>248000000</v>
      </c>
      <c r="I16" s="5">
        <f t="shared" si="0"/>
        <v>5.6014100740000003</v>
      </c>
      <c r="J16" s="10">
        <v>18583000</v>
      </c>
      <c r="K16" s="22">
        <f>Tabela1[[#This Row],[Valor bruto (R$)]]/Tabela1[[#This Row],[Lucro líquido
(R$)]]</f>
        <v>13.345530861540118</v>
      </c>
      <c r="L16" s="8" t="s">
        <v>10</v>
      </c>
      <c r="M16" s="8"/>
      <c r="N16" s="12"/>
    </row>
    <row r="17" spans="1:14" x14ac:dyDescent="0.35">
      <c r="A17" s="2" t="s">
        <v>7</v>
      </c>
      <c r="B17" s="3" t="s">
        <v>21</v>
      </c>
      <c r="C17" s="2">
        <v>40492</v>
      </c>
      <c r="D17" s="2">
        <v>40492</v>
      </c>
      <c r="E17" s="2">
        <v>40534</v>
      </c>
      <c r="F17" s="10">
        <v>56257937.740000002</v>
      </c>
      <c r="G17" s="7">
        <v>0.31766509999999998</v>
      </c>
      <c r="H17" s="10">
        <f t="shared" si="6"/>
        <v>56257937.740000002</v>
      </c>
      <c r="I17" s="5">
        <f t="shared" si="0"/>
        <v>0.31766509999999998</v>
      </c>
      <c r="J17" s="10">
        <v>39527000</v>
      </c>
      <c r="K17" s="22">
        <f>Tabela1[[#This Row],[Valor bruto (R$)]]/Tabela1[[#This Row],[Lucro líquido
(R$)]]</f>
        <v>1.4232787142965568</v>
      </c>
      <c r="L17" s="8" t="s">
        <v>10</v>
      </c>
      <c r="M17" s="8"/>
      <c r="N17" s="12"/>
    </row>
    <row r="18" spans="1:14" x14ac:dyDescent="0.35">
      <c r="A18" s="2" t="s">
        <v>11</v>
      </c>
      <c r="B18" s="3" t="s">
        <v>21</v>
      </c>
      <c r="C18" s="2">
        <v>40492</v>
      </c>
      <c r="D18" s="2">
        <v>40492</v>
      </c>
      <c r="E18" s="2">
        <v>40534</v>
      </c>
      <c r="F18" s="10">
        <v>32692339.530000001</v>
      </c>
      <c r="G18" s="7">
        <v>0.18459999999999999</v>
      </c>
      <c r="H18" s="10">
        <f t="shared" si="6"/>
        <v>27788488.600499999</v>
      </c>
      <c r="I18" s="5">
        <f t="shared" si="0"/>
        <v>0.15690999999999999</v>
      </c>
      <c r="J18" s="10">
        <v>39527000</v>
      </c>
      <c r="K18" s="22">
        <f>Tabela1[[#This Row],[Valor bruto (R$)]]/Tabela1[[#This Row],[Lucro líquido
(R$)]]</f>
        <v>0.82708881346927421</v>
      </c>
      <c r="L18" s="8" t="s">
        <v>10</v>
      </c>
      <c r="M18" s="8"/>
      <c r="N18" s="12"/>
    </row>
    <row r="19" spans="1:14" x14ac:dyDescent="0.35">
      <c r="A19" s="2" t="s">
        <v>7</v>
      </c>
      <c r="B19" s="3" t="s">
        <v>23</v>
      </c>
      <c r="C19" s="2">
        <v>40648</v>
      </c>
      <c r="D19" s="2">
        <v>40648</v>
      </c>
      <c r="E19" s="2">
        <v>40674</v>
      </c>
      <c r="F19" s="10">
        <v>15077270.17</v>
      </c>
      <c r="G19" s="7">
        <v>8.5661374499999998E-2</v>
      </c>
      <c r="H19" s="10">
        <f t="shared" si="6"/>
        <v>15077270.17</v>
      </c>
      <c r="I19" s="5">
        <f t="shared" si="0"/>
        <v>8.5661374499999998E-2</v>
      </c>
      <c r="J19" s="10">
        <v>39623000</v>
      </c>
      <c r="K19" s="22">
        <f>Tabela1[[#This Row],[Valor bruto (R$)]]/Tabela1[[#This Row],[Lucro líquido
(R$)]]</f>
        <v>0.38051813769780179</v>
      </c>
      <c r="L19" s="8" t="s">
        <v>10</v>
      </c>
      <c r="M19" s="8"/>
      <c r="N19" s="12"/>
    </row>
    <row r="20" spans="1:14" x14ac:dyDescent="0.35">
      <c r="A20" s="14" t="s">
        <v>89</v>
      </c>
      <c r="B20" s="15">
        <v>2010</v>
      </c>
      <c r="C20" s="14"/>
      <c r="D20" s="14"/>
      <c r="E20" s="14"/>
      <c r="F20" s="16">
        <f>SUM(F16:F19)</f>
        <v>352027547.44</v>
      </c>
      <c r="G20" s="17">
        <f t="shared" ref="G20:I20" si="7">SUM(G16:G19)</f>
        <v>6.1893365485</v>
      </c>
      <c r="H20" s="16">
        <f t="shared" si="7"/>
        <v>347123696.51050001</v>
      </c>
      <c r="I20" s="18">
        <f t="shared" si="7"/>
        <v>6.1616465485000003</v>
      </c>
      <c r="J20" s="16">
        <v>121004000</v>
      </c>
      <c r="K20" s="23">
        <f>Tabela1[[#This Row],[Valor bruto (R$)]]/Tabela1[[#This Row],[Lucro líquido
(R$)]]</f>
        <v>2.9092224012429342</v>
      </c>
      <c r="L20" s="8"/>
      <c r="M20" s="8"/>
      <c r="N20" s="12"/>
    </row>
    <row r="21" spans="1:14" x14ac:dyDescent="0.35">
      <c r="A21" s="2" t="s">
        <v>7</v>
      </c>
      <c r="B21" s="3" t="s">
        <v>24</v>
      </c>
      <c r="C21" s="2">
        <v>40759</v>
      </c>
      <c r="D21" s="2">
        <v>40766</v>
      </c>
      <c r="E21" s="2">
        <v>40807</v>
      </c>
      <c r="F21" s="10">
        <v>47221573.200000003</v>
      </c>
      <c r="G21" s="7">
        <v>0.26664051999999999</v>
      </c>
      <c r="H21" s="10">
        <f t="shared" si="6"/>
        <v>47221573.200000003</v>
      </c>
      <c r="I21" s="5">
        <f t="shared" si="0"/>
        <v>0.26664051999999999</v>
      </c>
      <c r="J21" s="10">
        <v>34842000</v>
      </c>
      <c r="K21" s="22">
        <f>Tabela1[[#This Row],[Valor bruto (R$)]]/Tabela1[[#This Row],[Lucro líquido
(R$)]]</f>
        <v>1.3553060444291374</v>
      </c>
      <c r="L21" s="8" t="s">
        <v>10</v>
      </c>
      <c r="M21" s="8"/>
      <c r="N21" s="12"/>
    </row>
    <row r="22" spans="1:14" x14ac:dyDescent="0.35">
      <c r="A22" s="2" t="s">
        <v>11</v>
      </c>
      <c r="B22" s="3" t="s">
        <v>24</v>
      </c>
      <c r="C22" s="2">
        <v>40759</v>
      </c>
      <c r="D22" s="2">
        <v>40766</v>
      </c>
      <c r="E22" s="2">
        <v>40807</v>
      </c>
      <c r="F22" s="10">
        <v>23507832.300000001</v>
      </c>
      <c r="G22" s="7">
        <v>0.13273892000000001</v>
      </c>
      <c r="H22" s="10">
        <f t="shared" si="6"/>
        <v>19981657.455000002</v>
      </c>
      <c r="I22" s="5">
        <f t="shared" si="0"/>
        <v>0.11282808200000001</v>
      </c>
      <c r="J22" s="10">
        <v>34842000</v>
      </c>
      <c r="K22" s="22">
        <f>Tabela1[[#This Row],[Valor bruto (R$)]]/Tabela1[[#This Row],[Lucro líquido
(R$)]]</f>
        <v>0.67469813156535219</v>
      </c>
      <c r="L22" s="8" t="s">
        <v>10</v>
      </c>
      <c r="M22" s="8"/>
      <c r="N22" s="12"/>
    </row>
    <row r="23" spans="1:14" x14ac:dyDescent="0.35">
      <c r="A23" s="2" t="s">
        <v>11</v>
      </c>
      <c r="B23" s="3" t="s">
        <v>25</v>
      </c>
      <c r="C23" s="2">
        <v>40903</v>
      </c>
      <c r="D23" s="2">
        <v>40903</v>
      </c>
      <c r="E23" s="2">
        <v>40918</v>
      </c>
      <c r="F23" s="10">
        <v>16957254</v>
      </c>
      <c r="G23" s="7">
        <v>9.5985109999999998E-2</v>
      </c>
      <c r="H23" s="10">
        <f t="shared" si="6"/>
        <v>14413665.9</v>
      </c>
      <c r="I23" s="5">
        <f t="shared" si="0"/>
        <v>8.1587343499999992E-2</v>
      </c>
      <c r="J23" s="10">
        <v>35491000</v>
      </c>
      <c r="K23" s="22">
        <f>Tabela1[[#This Row],[Valor bruto (R$)]]/Tabela1[[#This Row],[Lucro líquido
(R$)]]</f>
        <v>0.4777902566847933</v>
      </c>
      <c r="L23" s="8" t="s">
        <v>10</v>
      </c>
      <c r="M23" s="8"/>
      <c r="N23" s="12"/>
    </row>
    <row r="24" spans="1:14" x14ac:dyDescent="0.35">
      <c r="A24" s="2" t="s">
        <v>7</v>
      </c>
      <c r="B24" s="3" t="s">
        <v>25</v>
      </c>
      <c r="C24" s="2">
        <v>41001</v>
      </c>
      <c r="D24" s="2">
        <v>41001</v>
      </c>
      <c r="E24" s="2">
        <v>41024</v>
      </c>
      <c r="F24" s="10">
        <v>71999999.579999998</v>
      </c>
      <c r="G24" s="7">
        <v>0.40825993999999999</v>
      </c>
      <c r="H24" s="10">
        <f t="shared" si="6"/>
        <v>71999999.579999998</v>
      </c>
      <c r="I24" s="5">
        <f t="shared" si="0"/>
        <v>0.40825993999999999</v>
      </c>
      <c r="J24" s="10">
        <v>35491000</v>
      </c>
      <c r="K24" s="22">
        <f>Tabela1[[#This Row],[Valor bruto (R$)]]/Tabela1[[#This Row],[Lucro líquido
(R$)]]</f>
        <v>2.0286833163337183</v>
      </c>
      <c r="L24" s="8" t="s">
        <v>10</v>
      </c>
      <c r="M24" s="8"/>
      <c r="N24" s="12"/>
    </row>
    <row r="25" spans="1:14" x14ac:dyDescent="0.35">
      <c r="A25" s="14" t="s">
        <v>89</v>
      </c>
      <c r="B25" s="15">
        <v>2011</v>
      </c>
      <c r="C25" s="14"/>
      <c r="D25" s="14"/>
      <c r="E25" s="14"/>
      <c r="F25" s="16">
        <f>SUM(F21:F24)</f>
        <v>159686659.07999998</v>
      </c>
      <c r="G25" s="17">
        <f t="shared" ref="G25" si="8">SUM(G21:G24)</f>
        <v>0.90362449</v>
      </c>
      <c r="H25" s="16">
        <f t="shared" ref="H25" si="9">SUM(H21:H24)</f>
        <v>153616896.13499999</v>
      </c>
      <c r="I25" s="18">
        <f t="shared" ref="I25" si="10">SUM(I21:I24)</f>
        <v>0.86931588549999994</v>
      </c>
      <c r="J25" s="16">
        <v>145311000</v>
      </c>
      <c r="K25" s="23">
        <f>Tabela1[[#This Row],[Valor bruto (R$)]]/Tabela1[[#This Row],[Lucro líquido
(R$)]]</f>
        <v>1.0989302880029728</v>
      </c>
      <c r="L25" s="8"/>
      <c r="M25" s="8"/>
      <c r="N25" s="12"/>
    </row>
    <row r="26" spans="1:14" x14ac:dyDescent="0.35">
      <c r="A26" s="2" t="s">
        <v>11</v>
      </c>
      <c r="B26" s="3" t="s">
        <v>26</v>
      </c>
      <c r="C26" s="2">
        <v>41025</v>
      </c>
      <c r="D26" s="2">
        <v>41026</v>
      </c>
      <c r="E26" s="2">
        <v>41052</v>
      </c>
      <c r="F26" s="10">
        <v>14761148.550000001</v>
      </c>
      <c r="G26" s="7">
        <v>2.7899932999999998E-2</v>
      </c>
      <c r="H26" s="10">
        <f t="shared" si="6"/>
        <v>12546976.2675</v>
      </c>
      <c r="I26" s="5">
        <f t="shared" si="0"/>
        <v>2.3714943049999999E-2</v>
      </c>
      <c r="J26" s="10">
        <v>42386000</v>
      </c>
      <c r="K26" s="22">
        <f>Tabela1[[#This Row],[Valor bruto (R$)]]/Tabela1[[#This Row],[Lucro líquido
(R$)]]</f>
        <v>0.34825528594347194</v>
      </c>
      <c r="L26" s="8" t="s">
        <v>10</v>
      </c>
      <c r="M26" s="8"/>
      <c r="N26" s="12"/>
    </row>
    <row r="27" spans="1:14" x14ac:dyDescent="0.35">
      <c r="A27" s="2" t="s">
        <v>7</v>
      </c>
      <c r="B27" s="3" t="s">
        <v>26</v>
      </c>
      <c r="C27" s="2">
        <v>41025</v>
      </c>
      <c r="D27" s="2">
        <v>41026</v>
      </c>
      <c r="E27" s="2">
        <v>41052</v>
      </c>
      <c r="F27" s="10">
        <v>27624991.68</v>
      </c>
      <c r="G27" s="7">
        <v>5.2213783999999999E-2</v>
      </c>
      <c r="H27" s="10">
        <f t="shared" si="6"/>
        <v>27624991.68</v>
      </c>
      <c r="I27" s="5">
        <f t="shared" si="0"/>
        <v>5.2213783999999999E-2</v>
      </c>
      <c r="J27" s="10">
        <v>42386000</v>
      </c>
      <c r="K27" s="22">
        <f>Tabela1[[#This Row],[Valor bruto (R$)]]/Tabela1[[#This Row],[Lucro líquido
(R$)]]</f>
        <v>0.65174802246024632</v>
      </c>
      <c r="L27" s="8" t="s">
        <v>10</v>
      </c>
      <c r="M27" s="8"/>
      <c r="N27" s="12"/>
    </row>
    <row r="28" spans="1:14" x14ac:dyDescent="0.35">
      <c r="A28" s="2" t="s">
        <v>11</v>
      </c>
      <c r="B28" s="3" t="s">
        <v>27</v>
      </c>
      <c r="C28" s="2">
        <v>41116</v>
      </c>
      <c r="D28" s="2">
        <v>41117</v>
      </c>
      <c r="E28" s="2">
        <v>41143</v>
      </c>
      <c r="F28" s="10">
        <v>9216333.1500000004</v>
      </c>
      <c r="G28" s="7">
        <v>1.7346929000000001E-2</v>
      </c>
      <c r="H28" s="10">
        <f t="shared" si="6"/>
        <v>7833883.1775000002</v>
      </c>
      <c r="I28" s="5">
        <f t="shared" si="0"/>
        <v>1.4744889650000001E-2</v>
      </c>
      <c r="J28" s="10">
        <v>41951000</v>
      </c>
      <c r="K28" s="22">
        <f>Tabela1[[#This Row],[Valor bruto (R$)]]/Tabela1[[#This Row],[Lucro líquido
(R$)]]</f>
        <v>0.21969281185192249</v>
      </c>
      <c r="L28" s="8" t="s">
        <v>10</v>
      </c>
      <c r="M28" s="8"/>
      <c r="N28" s="12"/>
    </row>
    <row r="29" spans="1:14" x14ac:dyDescent="0.35">
      <c r="A29" s="2" t="s">
        <v>7</v>
      </c>
      <c r="B29" s="3" t="s">
        <v>27</v>
      </c>
      <c r="C29" s="2">
        <v>41116</v>
      </c>
      <c r="D29" s="2">
        <v>41117</v>
      </c>
      <c r="E29" s="2">
        <v>41143</v>
      </c>
      <c r="F29" s="10">
        <v>32734915.300000001</v>
      </c>
      <c r="G29" s="7">
        <v>6.1613468999999997E-2</v>
      </c>
      <c r="H29" s="10">
        <f t="shared" si="6"/>
        <v>32734915.300000001</v>
      </c>
      <c r="I29" s="5">
        <f t="shared" si="0"/>
        <v>6.1613468999999997E-2</v>
      </c>
      <c r="J29" s="10">
        <v>41951000</v>
      </c>
      <c r="K29" s="22">
        <f>Tabela1[[#This Row],[Valor bruto (R$)]]/Tabela1[[#This Row],[Lucro líquido
(R$)]]</f>
        <v>0.78031311053371788</v>
      </c>
      <c r="L29" s="8" t="s">
        <v>10</v>
      </c>
      <c r="M29" s="8"/>
      <c r="N29" s="12"/>
    </row>
    <row r="30" spans="1:14" x14ac:dyDescent="0.35">
      <c r="A30" s="2" t="s">
        <v>11</v>
      </c>
      <c r="B30" s="3" t="s">
        <v>28</v>
      </c>
      <c r="C30" s="2">
        <v>41207</v>
      </c>
      <c r="D30" s="2">
        <v>41207</v>
      </c>
      <c r="E30" s="2">
        <v>41234</v>
      </c>
      <c r="F30" s="10">
        <v>8667040.5800000001</v>
      </c>
      <c r="G30" s="7">
        <v>1.6313054E-2</v>
      </c>
      <c r="H30" s="10">
        <f t="shared" si="6"/>
        <v>7366984.4929999998</v>
      </c>
      <c r="I30" s="5">
        <f t="shared" si="0"/>
        <v>1.38660959E-2</v>
      </c>
      <c r="J30" s="10">
        <v>34174000</v>
      </c>
      <c r="K30" s="22">
        <f>Tabela1[[#This Row],[Valor bruto (R$)]]/Tabela1[[#This Row],[Lucro líquido
(R$)]]</f>
        <v>0.25361504594135892</v>
      </c>
      <c r="L30" s="8" t="s">
        <v>10</v>
      </c>
      <c r="M30" s="8"/>
      <c r="N30" s="12"/>
    </row>
    <row r="31" spans="1:14" x14ac:dyDescent="0.35">
      <c r="A31" s="2" t="s">
        <v>7</v>
      </c>
      <c r="B31" s="3" t="s">
        <v>28</v>
      </c>
      <c r="C31" s="2">
        <v>41207</v>
      </c>
      <c r="D31" s="2">
        <v>41207</v>
      </c>
      <c r="E31" s="2">
        <v>41234</v>
      </c>
      <c r="F31" s="10">
        <v>25506290.629999999</v>
      </c>
      <c r="G31" s="7">
        <v>4.8007793E-2</v>
      </c>
      <c r="H31" s="10">
        <f t="shared" si="6"/>
        <v>25506290.629999999</v>
      </c>
      <c r="I31" s="5">
        <f t="shared" si="0"/>
        <v>4.8007793E-2</v>
      </c>
      <c r="J31" s="10">
        <v>34174000</v>
      </c>
      <c r="K31" s="22">
        <f>Tabela1[[#This Row],[Valor bruto (R$)]]/Tabela1[[#This Row],[Lucro líquido
(R$)]]</f>
        <v>0.7463653839175981</v>
      </c>
      <c r="L31" s="8" t="s">
        <v>10</v>
      </c>
      <c r="M31" s="8"/>
      <c r="N31" s="12"/>
    </row>
    <row r="32" spans="1:14" x14ac:dyDescent="0.35">
      <c r="A32" s="2" t="s">
        <v>7</v>
      </c>
      <c r="B32" s="3" t="s">
        <v>29</v>
      </c>
      <c r="C32" s="2">
        <v>41366</v>
      </c>
      <c r="D32" s="2">
        <v>41366</v>
      </c>
      <c r="E32" s="2">
        <v>41397</v>
      </c>
      <c r="F32" s="10">
        <v>41015957.939999998</v>
      </c>
      <c r="G32" s="7">
        <v>7.7476532000000001E-2</v>
      </c>
      <c r="H32" s="10">
        <f t="shared" si="6"/>
        <v>41015957.939999998</v>
      </c>
      <c r="I32" s="5">
        <f t="shared" si="0"/>
        <v>7.7476532000000001E-2</v>
      </c>
      <c r="J32" s="10">
        <v>27055000</v>
      </c>
      <c r="K32" s="22">
        <f>Tabela1[[#This Row],[Valor bruto (R$)]]/Tabela1[[#This Row],[Lucro líquido
(R$)]]</f>
        <v>1.5160213616706708</v>
      </c>
      <c r="L32" s="8" t="s">
        <v>10</v>
      </c>
      <c r="M32" s="8"/>
      <c r="N32" s="12"/>
    </row>
    <row r="33" spans="1:14" x14ac:dyDescent="0.35">
      <c r="A33" s="14" t="s">
        <v>89</v>
      </c>
      <c r="B33" s="15">
        <v>2012</v>
      </c>
      <c r="C33" s="14"/>
      <c r="D33" s="14"/>
      <c r="E33" s="14"/>
      <c r="F33" s="16">
        <f>SUM(F26:F32)</f>
        <v>159526677.82999998</v>
      </c>
      <c r="G33" s="17">
        <f t="shared" ref="G33:I33" si="11">SUM(G26:G32)</f>
        <v>0.30087149399999996</v>
      </c>
      <c r="H33" s="16">
        <f t="shared" si="11"/>
        <v>154629999.48799998</v>
      </c>
      <c r="I33" s="18">
        <f t="shared" si="11"/>
        <v>0.29163750659999998</v>
      </c>
      <c r="J33" s="16">
        <v>145566000</v>
      </c>
      <c r="K33" s="23">
        <f>Tabela1[[#This Row],[Valor bruto (R$)]]/Tabela1[[#This Row],[Lucro líquido
(R$)]]</f>
        <v>1.0959061719769725</v>
      </c>
      <c r="L33" s="8"/>
      <c r="M33" s="8"/>
      <c r="N33" s="12"/>
    </row>
    <row r="34" spans="1:14" x14ac:dyDescent="0.35">
      <c r="A34" s="2" t="s">
        <v>11</v>
      </c>
      <c r="B34" s="3" t="s">
        <v>30</v>
      </c>
      <c r="C34" s="2">
        <v>41359</v>
      </c>
      <c r="D34" s="2">
        <v>41359</v>
      </c>
      <c r="E34" s="2">
        <v>41374</v>
      </c>
      <c r="F34" s="10">
        <v>8316591.6100000003</v>
      </c>
      <c r="G34" s="7">
        <v>1.5709511999999998E-2</v>
      </c>
      <c r="H34" s="10">
        <f t="shared" si="6"/>
        <v>7069102.8684999999</v>
      </c>
      <c r="I34" s="5">
        <f t="shared" si="0"/>
        <v>1.3353085199999998E-2</v>
      </c>
      <c r="J34" s="10">
        <v>58584000</v>
      </c>
      <c r="K34" s="22">
        <f>Tabela1[[#This Row],[Valor bruto (R$)]]/Tabela1[[#This Row],[Lucro líquido
(R$)]]</f>
        <v>0.14196011897446403</v>
      </c>
      <c r="L34" s="8" t="s">
        <v>10</v>
      </c>
      <c r="M34" s="8"/>
      <c r="N34" s="12"/>
    </row>
    <row r="35" spans="1:14" x14ac:dyDescent="0.35">
      <c r="A35" s="2" t="s">
        <v>7</v>
      </c>
      <c r="B35" s="3" t="s">
        <v>30</v>
      </c>
      <c r="C35" s="2">
        <v>41394</v>
      </c>
      <c r="D35" s="2">
        <v>41394</v>
      </c>
      <c r="E35" s="2">
        <v>41429</v>
      </c>
      <c r="F35" s="10">
        <v>50267669.350000001</v>
      </c>
      <c r="G35" s="7">
        <v>9.4952426000000006E-2</v>
      </c>
      <c r="H35" s="10">
        <f t="shared" si="6"/>
        <v>50267669.350000001</v>
      </c>
      <c r="I35" s="5">
        <f t="shared" si="0"/>
        <v>9.4952426000000006E-2</v>
      </c>
      <c r="J35" s="10">
        <v>58584000</v>
      </c>
      <c r="K35" s="22">
        <f>Tabela1[[#This Row],[Valor bruto (R$)]]/Tabela1[[#This Row],[Lucro líquido
(R$)]]</f>
        <v>0.8580443354840912</v>
      </c>
      <c r="L35" s="8" t="s">
        <v>10</v>
      </c>
      <c r="M35" s="8"/>
      <c r="N35" s="12"/>
    </row>
    <row r="36" spans="1:14" x14ac:dyDescent="0.35">
      <c r="A36" s="2" t="s">
        <v>11</v>
      </c>
      <c r="B36" s="3" t="s">
        <v>31</v>
      </c>
      <c r="C36" s="2">
        <v>41450</v>
      </c>
      <c r="D36" s="2">
        <v>41450</v>
      </c>
      <c r="E36" s="2">
        <v>41465</v>
      </c>
      <c r="F36" s="10">
        <v>8237309.6399999997</v>
      </c>
      <c r="G36" s="7">
        <v>1.5559753000000001E-2</v>
      </c>
      <c r="H36" s="10">
        <f t="shared" si="6"/>
        <v>7001713.1939999992</v>
      </c>
      <c r="I36" s="5">
        <f t="shared" si="0"/>
        <v>1.322579005E-2</v>
      </c>
      <c r="J36" s="10">
        <v>39352000</v>
      </c>
      <c r="K36" s="22">
        <f>Tabela1[[#This Row],[Valor bruto (R$)]]/Tabela1[[#This Row],[Lucro líquido
(R$)]]</f>
        <v>0.20932378633868673</v>
      </c>
      <c r="L36" s="8" t="s">
        <v>10</v>
      </c>
      <c r="M36" s="8"/>
      <c r="N36" s="12"/>
    </row>
    <row r="37" spans="1:14" x14ac:dyDescent="0.35">
      <c r="A37" s="2" t="s">
        <v>7</v>
      </c>
      <c r="B37" s="3" t="s">
        <v>31</v>
      </c>
      <c r="C37" s="2">
        <v>41485</v>
      </c>
      <c r="D37" s="2">
        <v>41485</v>
      </c>
      <c r="E37" s="2">
        <v>41521</v>
      </c>
      <c r="F37" s="10">
        <v>31114156.719999999</v>
      </c>
      <c r="G37" s="7">
        <v>5.8772659999999997E-2</v>
      </c>
      <c r="H37" s="10">
        <f t="shared" si="6"/>
        <v>31114156.719999999</v>
      </c>
      <c r="I37" s="5">
        <f t="shared" si="0"/>
        <v>5.8772659999999997E-2</v>
      </c>
      <c r="J37" s="10">
        <v>39352000</v>
      </c>
      <c r="K37" s="22">
        <f>Tabela1[[#This Row],[Valor bruto (R$)]]/Tabela1[[#This Row],[Lucro líquido
(R$)]]</f>
        <v>0.79066265297824756</v>
      </c>
      <c r="L37" s="8" t="s">
        <v>10</v>
      </c>
      <c r="M37" s="8"/>
      <c r="N37" s="12"/>
    </row>
    <row r="38" spans="1:14" x14ac:dyDescent="0.35">
      <c r="A38" s="2" t="s">
        <v>11</v>
      </c>
      <c r="B38" s="3" t="s">
        <v>32</v>
      </c>
      <c r="C38" s="2">
        <v>41576</v>
      </c>
      <c r="D38" s="2">
        <v>41576</v>
      </c>
      <c r="E38" s="2">
        <v>41591</v>
      </c>
      <c r="F38" s="10">
        <v>9464436.4600000009</v>
      </c>
      <c r="G38" s="7">
        <v>1.7818430999999999E-2</v>
      </c>
      <c r="H38" s="10">
        <f t="shared" si="6"/>
        <v>8044770.9910000004</v>
      </c>
      <c r="I38" s="5">
        <f t="shared" si="0"/>
        <v>1.5145666349999998E-2</v>
      </c>
      <c r="J38" s="10">
        <v>43023000</v>
      </c>
      <c r="K38" s="22">
        <f>Tabela1[[#This Row],[Valor bruto (R$)]]/Tabela1[[#This Row],[Lucro líquido
(R$)]]</f>
        <v>0.21998550682193246</v>
      </c>
      <c r="L38" s="8" t="s">
        <v>10</v>
      </c>
      <c r="M38" s="8"/>
      <c r="N38" s="12"/>
    </row>
    <row r="39" spans="1:14" x14ac:dyDescent="0.35">
      <c r="A39" s="2" t="s">
        <v>7</v>
      </c>
      <c r="B39" s="3" t="s">
        <v>32</v>
      </c>
      <c r="C39" s="2">
        <v>41576</v>
      </c>
      <c r="D39" s="2">
        <v>41576</v>
      </c>
      <c r="E39" s="2">
        <v>41612</v>
      </c>
      <c r="F39" s="10">
        <v>33558378.380000003</v>
      </c>
      <c r="G39" s="7">
        <v>6.3179423999999998E-2</v>
      </c>
      <c r="H39" s="10">
        <f t="shared" si="6"/>
        <v>33558378.380000003</v>
      </c>
      <c r="I39" s="5">
        <f t="shared" si="0"/>
        <v>6.3179423999999998E-2</v>
      </c>
      <c r="J39" s="10">
        <v>43023000</v>
      </c>
      <c r="K39" s="22">
        <f>Tabela1[[#This Row],[Valor bruto (R$)]]/Tabela1[[#This Row],[Lucro líquido
(R$)]]</f>
        <v>0.78001018943355882</v>
      </c>
      <c r="L39" s="8" t="s">
        <v>10</v>
      </c>
      <c r="M39" s="8"/>
      <c r="N39" s="12"/>
    </row>
    <row r="40" spans="1:14" x14ac:dyDescent="0.35">
      <c r="A40" s="2" t="s">
        <v>11</v>
      </c>
      <c r="B40" s="3" t="s">
        <v>33</v>
      </c>
      <c r="C40" s="2">
        <v>41628</v>
      </c>
      <c r="D40" s="2">
        <v>41628</v>
      </c>
      <c r="E40" s="2">
        <v>41647</v>
      </c>
      <c r="F40" s="10">
        <v>7190902.5</v>
      </c>
      <c r="G40" s="7">
        <v>1.3536658999999999E-2</v>
      </c>
      <c r="H40" s="10">
        <f t="shared" si="6"/>
        <v>6112267.125</v>
      </c>
      <c r="I40" s="5">
        <f t="shared" si="0"/>
        <v>1.150616015E-2</v>
      </c>
      <c r="J40" s="10">
        <v>47132000</v>
      </c>
      <c r="K40" s="22">
        <f>Tabela1[[#This Row],[Valor bruto (R$)]]/Tabela1[[#This Row],[Lucro líquido
(R$)]]</f>
        <v>0.15256943265721803</v>
      </c>
      <c r="L40" s="8" t="s">
        <v>10</v>
      </c>
      <c r="M40" s="8"/>
      <c r="N40" s="12"/>
    </row>
    <row r="41" spans="1:14" x14ac:dyDescent="0.35">
      <c r="A41" s="14" t="s">
        <v>89</v>
      </c>
      <c r="B41" s="15">
        <v>2013</v>
      </c>
      <c r="C41" s="14"/>
      <c r="D41" s="14"/>
      <c r="E41" s="14"/>
      <c r="F41" s="16">
        <f>SUM(F34:F40)</f>
        <v>148149444.66</v>
      </c>
      <c r="G41" s="17">
        <f t="shared" ref="G41" si="12">SUM(G34:G40)</f>
        <v>0.27952886500000002</v>
      </c>
      <c r="H41" s="16">
        <f t="shared" ref="H41" si="13">SUM(H34:H40)</f>
        <v>143168058.62849998</v>
      </c>
      <c r="I41" s="18">
        <f t="shared" ref="I41" si="14">SUM(I34:I40)</f>
        <v>0.27013521174999999</v>
      </c>
      <c r="J41" s="16">
        <v>188091000</v>
      </c>
      <c r="K41" s="23">
        <f>Tabela1[[#This Row],[Valor bruto (R$)]]/Tabela1[[#This Row],[Lucro líquido
(R$)]]</f>
        <v>0.78764770595084288</v>
      </c>
      <c r="L41" s="8"/>
      <c r="M41" s="8"/>
      <c r="N41" s="12"/>
    </row>
    <row r="42" spans="1:14" x14ac:dyDescent="0.35">
      <c r="A42" s="2" t="s">
        <v>11</v>
      </c>
      <c r="B42" s="3" t="s">
        <v>34</v>
      </c>
      <c r="C42" s="2">
        <v>41725</v>
      </c>
      <c r="D42" s="2">
        <v>41726</v>
      </c>
      <c r="E42" s="2">
        <v>41739</v>
      </c>
      <c r="F42" s="10">
        <v>8544645.9299999997</v>
      </c>
      <c r="G42" s="7">
        <v>1.6085041000000001E-2</v>
      </c>
      <c r="H42" s="10">
        <f t="shared" si="6"/>
        <v>7262949.0404999992</v>
      </c>
      <c r="I42" s="5">
        <f t="shared" si="0"/>
        <v>1.3672284850000001E-2</v>
      </c>
      <c r="J42" s="10">
        <v>58353000</v>
      </c>
      <c r="K42" s="22">
        <f>Tabela1[[#This Row],[Valor bruto (R$)]]/Tabela1[[#This Row],[Lucro líquido
(R$)]]</f>
        <v>0.1464302765924631</v>
      </c>
      <c r="L42" s="8" t="s">
        <v>10</v>
      </c>
      <c r="M42" s="8"/>
      <c r="N42" s="12"/>
    </row>
    <row r="43" spans="1:14" x14ac:dyDescent="0.35">
      <c r="A43" s="2" t="s">
        <v>7</v>
      </c>
      <c r="B43" s="3" t="s">
        <v>34</v>
      </c>
      <c r="C43" s="2">
        <v>41758</v>
      </c>
      <c r="D43" s="2">
        <v>41758</v>
      </c>
      <c r="E43" s="2">
        <v>41794</v>
      </c>
      <c r="F43" s="10">
        <v>49808697.770000003</v>
      </c>
      <c r="G43" s="7">
        <v>9.3760232999999998E-2</v>
      </c>
      <c r="H43" s="10">
        <f t="shared" si="6"/>
        <v>49808697.770000003</v>
      </c>
      <c r="I43" s="5">
        <f t="shared" si="0"/>
        <v>9.3760232999999998E-2</v>
      </c>
      <c r="J43" s="10">
        <v>58353000</v>
      </c>
      <c r="K43" s="22">
        <f>Tabela1[[#This Row],[Valor bruto (R$)]]/Tabela1[[#This Row],[Lucro líquido
(R$)]]</f>
        <v>0.85357561342176069</v>
      </c>
      <c r="L43" s="8" t="s">
        <v>10</v>
      </c>
      <c r="M43" s="8"/>
      <c r="N43" s="12"/>
    </row>
    <row r="44" spans="1:14" x14ac:dyDescent="0.35">
      <c r="A44" s="2" t="s">
        <v>7</v>
      </c>
      <c r="B44" s="3" t="s">
        <v>33</v>
      </c>
      <c r="C44" s="2">
        <v>41730</v>
      </c>
      <c r="D44" s="2">
        <v>41731</v>
      </c>
      <c r="E44" s="2">
        <v>41801</v>
      </c>
      <c r="F44" s="10">
        <v>58172157.640000001</v>
      </c>
      <c r="G44" s="7">
        <v>0.109503667</v>
      </c>
      <c r="H44" s="10">
        <f t="shared" si="6"/>
        <v>58172157.640000001</v>
      </c>
      <c r="I44" s="5">
        <f t="shared" si="0"/>
        <v>0.109503667</v>
      </c>
      <c r="J44" s="10">
        <v>47132000</v>
      </c>
      <c r="K44" s="22">
        <f>Tabela1[[#This Row],[Valor bruto (R$)]]/Tabela1[[#This Row],[Lucro líquido
(R$)]]</f>
        <v>1.2342391080370025</v>
      </c>
      <c r="L44" s="8" t="s">
        <v>10</v>
      </c>
      <c r="M44" s="8"/>
      <c r="N44" s="12"/>
    </row>
    <row r="45" spans="1:14" x14ac:dyDescent="0.35">
      <c r="A45" s="2" t="s">
        <v>11</v>
      </c>
      <c r="B45" s="3" t="s">
        <v>35</v>
      </c>
      <c r="C45" s="2">
        <v>41814</v>
      </c>
      <c r="D45" s="2">
        <v>41815</v>
      </c>
      <c r="E45" s="2">
        <v>41830</v>
      </c>
      <c r="F45" s="10">
        <v>8671101.7200000007</v>
      </c>
      <c r="G45" s="7">
        <v>1.6322540999999999E-2</v>
      </c>
      <c r="H45" s="10">
        <f t="shared" si="6"/>
        <v>7370436.4620000003</v>
      </c>
      <c r="I45" s="5">
        <f t="shared" si="0"/>
        <v>1.387415985E-2</v>
      </c>
      <c r="J45" s="10">
        <v>47776000</v>
      </c>
      <c r="K45" s="22">
        <f>Tabela1[[#This Row],[Valor bruto (R$)]]/Tabela1[[#This Row],[Lucro líquido
(R$)]]</f>
        <v>0.18149492883456131</v>
      </c>
      <c r="L45" s="8" t="s">
        <v>10</v>
      </c>
      <c r="M45" s="8"/>
      <c r="N45" s="12"/>
    </row>
    <row r="46" spans="1:14" x14ac:dyDescent="0.35">
      <c r="A46" s="2" t="s">
        <v>7</v>
      </c>
      <c r="B46" s="3" t="s">
        <v>35</v>
      </c>
      <c r="C46" s="2">
        <v>41849</v>
      </c>
      <c r="D46" s="2">
        <v>41849</v>
      </c>
      <c r="E46" s="2">
        <v>41885</v>
      </c>
      <c r="F46" s="10">
        <v>39104673.600000001</v>
      </c>
      <c r="G46" s="7">
        <v>7.3610904000000005E-2</v>
      </c>
      <c r="H46" s="10">
        <f t="shared" si="6"/>
        <v>39104673.600000001</v>
      </c>
      <c r="I46" s="5">
        <f t="shared" si="0"/>
        <v>7.3610904000000005E-2</v>
      </c>
      <c r="J46" s="10">
        <v>47776000</v>
      </c>
      <c r="K46" s="22">
        <f>Tabela1[[#This Row],[Valor bruto (R$)]]/Tabela1[[#This Row],[Lucro líquido
(R$)]]</f>
        <v>0.81850036838580043</v>
      </c>
      <c r="L46" s="8" t="s">
        <v>10</v>
      </c>
      <c r="M46" s="8"/>
      <c r="N46" s="12"/>
    </row>
    <row r="47" spans="1:14" x14ac:dyDescent="0.35">
      <c r="A47" s="2" t="s">
        <v>11</v>
      </c>
      <c r="B47" s="3" t="s">
        <v>36</v>
      </c>
      <c r="C47" s="2">
        <v>41898</v>
      </c>
      <c r="D47" s="2">
        <v>41900</v>
      </c>
      <c r="E47" s="2">
        <v>41920</v>
      </c>
      <c r="F47" s="10">
        <v>7832746.4800000004</v>
      </c>
      <c r="G47" s="7">
        <v>1.4785911000000001E-2</v>
      </c>
      <c r="H47" s="10">
        <f t="shared" si="6"/>
        <v>6657834.5080000004</v>
      </c>
      <c r="I47" s="5">
        <f t="shared" si="0"/>
        <v>1.256802435E-2</v>
      </c>
      <c r="J47" s="10">
        <v>45165000</v>
      </c>
      <c r="K47" s="22">
        <f>Tabela1[[#This Row],[Valor bruto (R$)]]/Tabela1[[#This Row],[Lucro líquido
(R$)]]</f>
        <v>0.17342514070629914</v>
      </c>
      <c r="L47" s="8" t="s">
        <v>10</v>
      </c>
      <c r="M47" s="8"/>
      <c r="N47" s="12"/>
    </row>
    <row r="48" spans="1:14" x14ac:dyDescent="0.35">
      <c r="A48" s="2" t="s">
        <v>7</v>
      </c>
      <c r="B48" s="3" t="s">
        <v>36</v>
      </c>
      <c r="C48" s="2">
        <v>41940</v>
      </c>
      <c r="D48" s="2">
        <v>41940</v>
      </c>
      <c r="E48" s="2">
        <v>41976</v>
      </c>
      <c r="F48" s="10">
        <v>37332541.640000001</v>
      </c>
      <c r="G48" s="7">
        <v>7.0569974999999993E-2</v>
      </c>
      <c r="H48" s="10">
        <f t="shared" si="6"/>
        <v>37332541.640000001</v>
      </c>
      <c r="I48" s="5">
        <f t="shared" si="0"/>
        <v>7.0569974999999993E-2</v>
      </c>
      <c r="J48" s="10">
        <v>45165000</v>
      </c>
      <c r="K48" s="22">
        <f>Tabela1[[#This Row],[Valor bruto (R$)]]/Tabela1[[#This Row],[Lucro líquido
(R$)]]</f>
        <v>0.8265812385696889</v>
      </c>
      <c r="L48" s="8" t="s">
        <v>10</v>
      </c>
      <c r="M48" s="8"/>
      <c r="N48" s="12"/>
    </row>
    <row r="49" spans="1:14" x14ac:dyDescent="0.35">
      <c r="A49" s="2" t="s">
        <v>11</v>
      </c>
      <c r="B49" s="3" t="s">
        <v>37</v>
      </c>
      <c r="C49" s="2">
        <v>41989</v>
      </c>
      <c r="D49" s="2">
        <v>41989</v>
      </c>
      <c r="E49" s="2">
        <v>42011</v>
      </c>
      <c r="F49" s="10">
        <v>7792833.8300000001</v>
      </c>
      <c r="G49" s="7">
        <v>1.4780234E-2</v>
      </c>
      <c r="H49" s="10">
        <f t="shared" si="6"/>
        <v>6623908.7555</v>
      </c>
      <c r="I49" s="5">
        <f t="shared" si="0"/>
        <v>1.2563198899999999E-2</v>
      </c>
      <c r="J49" s="10">
        <v>43415000</v>
      </c>
      <c r="K49" s="22">
        <f>Tabela1[[#This Row],[Valor bruto (R$)]]/Tabela1[[#This Row],[Lucro líquido
(R$)]]</f>
        <v>0.17949634527237129</v>
      </c>
      <c r="L49" s="8" t="s">
        <v>10</v>
      </c>
      <c r="M49" s="8"/>
      <c r="N49" s="12"/>
    </row>
    <row r="50" spans="1:14" x14ac:dyDescent="0.35">
      <c r="A50" s="2" t="s">
        <v>7</v>
      </c>
      <c r="B50" s="3" t="s">
        <v>37</v>
      </c>
      <c r="C50" s="2">
        <v>42100</v>
      </c>
      <c r="D50" s="2">
        <v>42101</v>
      </c>
      <c r="E50" s="2">
        <v>42130</v>
      </c>
      <c r="F50" s="10">
        <v>54494172.990000002</v>
      </c>
      <c r="G50" s="7">
        <v>0.103330538</v>
      </c>
      <c r="H50" s="10">
        <f>IF(A50="JCP",F50*0.85,F50)</f>
        <v>54494172.990000002</v>
      </c>
      <c r="I50" s="5">
        <f>IF($A50="JCP",G50*0.85,G50)</f>
        <v>0.103330538</v>
      </c>
      <c r="J50" s="10">
        <v>43415000</v>
      </c>
      <c r="K50" s="22">
        <f>Tabela1[[#This Row],[Valor bruto (R$)]]/Tabela1[[#This Row],[Lucro líquido
(R$)]]</f>
        <v>1.2551922835425544</v>
      </c>
      <c r="L50" s="8" t="s">
        <v>10</v>
      </c>
      <c r="M50" s="8"/>
      <c r="N50" s="12"/>
    </row>
    <row r="51" spans="1:14" x14ac:dyDescent="0.35">
      <c r="A51" s="14" t="s">
        <v>89</v>
      </c>
      <c r="B51" s="15">
        <v>2014</v>
      </c>
      <c r="C51" s="14"/>
      <c r="D51" s="14"/>
      <c r="E51" s="14"/>
      <c r="F51" s="16">
        <f>SUM(F42:F50)</f>
        <v>271753571.59999996</v>
      </c>
      <c r="G51" s="17">
        <f t="shared" ref="G51:I51" si="15">SUM(G42:G50)</f>
        <v>0.51274904399999999</v>
      </c>
      <c r="H51" s="16">
        <f t="shared" si="15"/>
        <v>266827372.40599999</v>
      </c>
      <c r="I51" s="18">
        <f t="shared" si="15"/>
        <v>0.50345298495000002</v>
      </c>
      <c r="J51" s="16">
        <v>194709000</v>
      </c>
      <c r="K51" s="23">
        <f>Tabela1[[#This Row],[Valor bruto (R$)]]/Tabela1[[#This Row],[Lucro líquido
(R$)]]</f>
        <v>1.395690859693183</v>
      </c>
      <c r="L51" s="8"/>
      <c r="M51" s="8"/>
      <c r="N51" s="12"/>
    </row>
    <row r="52" spans="1:14" x14ac:dyDescent="0.35">
      <c r="A52" s="2" t="s">
        <v>11</v>
      </c>
      <c r="B52" s="3" t="s">
        <v>38</v>
      </c>
      <c r="C52" s="2">
        <v>42075</v>
      </c>
      <c r="D52" s="2">
        <v>42076</v>
      </c>
      <c r="E52" s="2">
        <v>42103</v>
      </c>
      <c r="F52" s="10">
        <v>7884169.8300000001</v>
      </c>
      <c r="G52" s="7">
        <v>1.4949773E-2</v>
      </c>
      <c r="H52" s="10">
        <f t="shared" si="6"/>
        <v>6701544.3554999996</v>
      </c>
      <c r="I52" s="5">
        <f t="shared" si="0"/>
        <v>1.270730705E-2</v>
      </c>
      <c r="J52" s="10">
        <v>67817000</v>
      </c>
      <c r="K52" s="22">
        <f>Tabela1[[#This Row],[Valor bruto (R$)]]/Tabela1[[#This Row],[Lucro líquido
(R$)]]</f>
        <v>0.11625654083784302</v>
      </c>
      <c r="L52" s="8" t="s">
        <v>10</v>
      </c>
      <c r="M52" s="8"/>
      <c r="N52" s="12"/>
    </row>
    <row r="53" spans="1:14" x14ac:dyDescent="0.35">
      <c r="A53" s="2" t="s">
        <v>7</v>
      </c>
      <c r="B53" s="3" t="s">
        <v>38</v>
      </c>
      <c r="C53" s="2">
        <v>42123</v>
      </c>
      <c r="D53" s="2">
        <v>42124</v>
      </c>
      <c r="E53" s="2">
        <v>42158</v>
      </c>
      <c r="F53" s="10">
        <v>59932372.829999998</v>
      </c>
      <c r="G53" s="7">
        <v>0.113642321</v>
      </c>
      <c r="H53" s="10">
        <f t="shared" si="6"/>
        <v>59932372.829999998</v>
      </c>
      <c r="I53" s="5">
        <f t="shared" si="0"/>
        <v>0.113642321</v>
      </c>
      <c r="J53" s="10">
        <v>67817000</v>
      </c>
      <c r="K53" s="22">
        <f>Tabela1[[#This Row],[Valor bruto (R$)]]/Tabela1[[#This Row],[Lucro líquido
(R$)]]</f>
        <v>0.88373671542533583</v>
      </c>
      <c r="L53" s="8" t="s">
        <v>10</v>
      </c>
      <c r="M53" s="8"/>
      <c r="N53" s="12"/>
    </row>
    <row r="54" spans="1:14" x14ac:dyDescent="0.35">
      <c r="A54" s="2" t="s">
        <v>11</v>
      </c>
      <c r="B54" s="3" t="s">
        <v>39</v>
      </c>
      <c r="C54" s="2">
        <v>42166</v>
      </c>
      <c r="D54" s="2">
        <v>42166</v>
      </c>
      <c r="E54" s="2">
        <v>42192</v>
      </c>
      <c r="F54" s="10">
        <v>9881023.7699999996</v>
      </c>
      <c r="G54" s="7">
        <v>1.8736158999999999E-2</v>
      </c>
      <c r="H54" s="10">
        <f t="shared" si="6"/>
        <v>8398870.2044999991</v>
      </c>
      <c r="I54" s="5">
        <f t="shared" si="0"/>
        <v>1.5925735149999998E-2</v>
      </c>
      <c r="J54" s="10">
        <v>49620000</v>
      </c>
      <c r="K54" s="22">
        <f>Tabela1[[#This Row],[Valor bruto (R$)]]/Tabela1[[#This Row],[Lucro líquido
(R$)]]</f>
        <v>0.1991338929866989</v>
      </c>
      <c r="L54" s="8" t="s">
        <v>10</v>
      </c>
      <c r="M54" s="8"/>
      <c r="N54" s="12"/>
    </row>
    <row r="55" spans="1:14" x14ac:dyDescent="0.35">
      <c r="A55" s="2" t="s">
        <v>7</v>
      </c>
      <c r="B55" s="3" t="s">
        <v>39</v>
      </c>
      <c r="C55" s="2">
        <v>42214</v>
      </c>
      <c r="D55" s="2">
        <v>42214</v>
      </c>
      <c r="E55" s="2">
        <v>42250</v>
      </c>
      <c r="F55" s="10">
        <v>39739865.770000003</v>
      </c>
      <c r="G55" s="7">
        <v>7.5353775999999997E-2</v>
      </c>
      <c r="H55" s="10">
        <f t="shared" si="6"/>
        <v>39739865.770000003</v>
      </c>
      <c r="I55" s="5">
        <f t="shared" si="0"/>
        <v>7.5353775999999997E-2</v>
      </c>
      <c r="J55" s="10">
        <v>49620000</v>
      </c>
      <c r="K55" s="22">
        <f>Tabela1[[#This Row],[Valor bruto (R$)]]/Tabela1[[#This Row],[Lucro líquido
(R$)]]</f>
        <v>0.80088403405884734</v>
      </c>
      <c r="L55" s="8" t="s">
        <v>10</v>
      </c>
      <c r="M55" s="8"/>
      <c r="N55" s="12"/>
    </row>
    <row r="56" spans="1:14" x14ac:dyDescent="0.35">
      <c r="A56" s="2" t="s">
        <v>11</v>
      </c>
      <c r="B56" s="3" t="s">
        <v>40</v>
      </c>
      <c r="C56" s="2">
        <v>42263</v>
      </c>
      <c r="D56" s="2">
        <v>42263</v>
      </c>
      <c r="E56" s="2">
        <v>42282</v>
      </c>
      <c r="F56" s="10">
        <v>9673998.0500000007</v>
      </c>
      <c r="G56" s="7">
        <v>1.8342905999999999E-2</v>
      </c>
      <c r="H56" s="10">
        <f t="shared" si="6"/>
        <v>8222898.3425000003</v>
      </c>
      <c r="I56" s="5">
        <f t="shared" si="0"/>
        <v>1.5591470099999999E-2</v>
      </c>
      <c r="J56" s="10">
        <v>43482000</v>
      </c>
      <c r="K56" s="22">
        <f>Tabela1[[#This Row],[Valor bruto (R$)]]/Tabela1[[#This Row],[Lucro líquido
(R$)]]</f>
        <v>0.22248282162734007</v>
      </c>
      <c r="L56" s="8" t="s">
        <v>10</v>
      </c>
      <c r="M56" s="8"/>
      <c r="N56" s="12"/>
    </row>
    <row r="57" spans="1:14" x14ac:dyDescent="0.35">
      <c r="A57" s="2" t="s">
        <v>7</v>
      </c>
      <c r="B57" s="3" t="s">
        <v>40</v>
      </c>
      <c r="C57" s="2">
        <v>42305</v>
      </c>
      <c r="D57" s="2">
        <v>42306</v>
      </c>
      <c r="E57" s="2">
        <v>42341</v>
      </c>
      <c r="F57" s="10">
        <v>33807479.189999998</v>
      </c>
      <c r="G57" s="7">
        <v>6.4010354000000005E-2</v>
      </c>
      <c r="H57" s="10">
        <f t="shared" si="6"/>
        <v>33807479.189999998</v>
      </c>
      <c r="I57" s="5">
        <f t="shared" si="0"/>
        <v>6.4010354000000005E-2</v>
      </c>
      <c r="J57" s="10">
        <v>43482000</v>
      </c>
      <c r="K57" s="22">
        <f>Tabela1[[#This Row],[Valor bruto (R$)]]/Tabela1[[#This Row],[Lucro líquido
(R$)]]</f>
        <v>0.77750515592659031</v>
      </c>
      <c r="L57" s="8" t="s">
        <v>10</v>
      </c>
      <c r="M57" s="8"/>
      <c r="N57" s="12"/>
    </row>
    <row r="58" spans="1:14" x14ac:dyDescent="0.35">
      <c r="A58" s="2" t="s">
        <v>11</v>
      </c>
      <c r="B58" s="3" t="s">
        <v>41</v>
      </c>
      <c r="C58" s="2">
        <v>42352</v>
      </c>
      <c r="D58" s="2">
        <v>42353</v>
      </c>
      <c r="E58" s="2">
        <v>42375</v>
      </c>
      <c r="F58" s="10">
        <v>10696033.199999999</v>
      </c>
      <c r="G58" s="7">
        <v>2.0251638999999998E-2</v>
      </c>
      <c r="H58" s="10">
        <f t="shared" si="6"/>
        <v>9091628.2199999988</v>
      </c>
      <c r="I58" s="5">
        <f t="shared" si="0"/>
        <v>1.7213893149999999E-2</v>
      </c>
      <c r="J58" s="10">
        <v>60027000</v>
      </c>
      <c r="K58" s="22">
        <f>Tabela1[[#This Row],[Valor bruto (R$)]]/Tabela1[[#This Row],[Lucro líquido
(R$)]]</f>
        <v>0.17818703583387474</v>
      </c>
      <c r="L58" s="8" t="s">
        <v>10</v>
      </c>
      <c r="M58" s="8"/>
      <c r="N58" s="12"/>
    </row>
    <row r="59" spans="1:14" x14ac:dyDescent="0.35">
      <c r="A59" s="2" t="s">
        <v>7</v>
      </c>
      <c r="B59" s="3" t="s">
        <v>41</v>
      </c>
      <c r="C59" s="2">
        <v>42471</v>
      </c>
      <c r="D59" s="2">
        <v>42472</v>
      </c>
      <c r="E59" s="2">
        <v>42494</v>
      </c>
      <c r="F59" s="10">
        <v>49330731.82</v>
      </c>
      <c r="G59" s="7">
        <v>9.3395733999999994E-2</v>
      </c>
      <c r="H59" s="10">
        <f>IF(A59="JCP",F59*0.85,F59)</f>
        <v>49330731.82</v>
      </c>
      <c r="I59" s="5">
        <f>IF($A59="JCP",G59*0.85,G59)</f>
        <v>9.3395733999999994E-2</v>
      </c>
      <c r="J59" s="10">
        <v>60027000</v>
      </c>
      <c r="K59" s="22">
        <f>Tabela1[[#This Row],[Valor bruto (R$)]]/Tabela1[[#This Row],[Lucro líquido
(R$)]]</f>
        <v>0.82180904959434919</v>
      </c>
      <c r="L59" s="8" t="s">
        <v>10</v>
      </c>
      <c r="M59" s="8"/>
      <c r="N59" s="12"/>
    </row>
    <row r="60" spans="1:14" x14ac:dyDescent="0.35">
      <c r="A60" s="14" t="s">
        <v>89</v>
      </c>
      <c r="B60" s="15">
        <v>2015</v>
      </c>
      <c r="C60" s="14"/>
      <c r="D60" s="14"/>
      <c r="E60" s="14"/>
      <c r="F60" s="16">
        <f>SUM(F52:F59)</f>
        <v>220945674.45999998</v>
      </c>
      <c r="G60" s="17">
        <f t="shared" ref="G60:I60" si="16">SUM(G52:G59)</f>
        <v>0.41868266199999998</v>
      </c>
      <c r="H60" s="16">
        <f t="shared" si="16"/>
        <v>215225390.73249999</v>
      </c>
      <c r="I60" s="18">
        <f t="shared" si="16"/>
        <v>0.40784059044999998</v>
      </c>
      <c r="J60" s="16">
        <v>220946000</v>
      </c>
      <c r="K60" s="23">
        <f>Tabela1[[#This Row],[Valor bruto (R$)]]/Tabela1[[#This Row],[Lucro líquido
(R$)]]</f>
        <v>0.99999852660831146</v>
      </c>
      <c r="L60" s="8"/>
      <c r="M60" s="8"/>
      <c r="N60" s="12"/>
    </row>
    <row r="61" spans="1:14" x14ac:dyDescent="0.35">
      <c r="A61" s="2" t="s">
        <v>11</v>
      </c>
      <c r="B61" s="3" t="s">
        <v>42</v>
      </c>
      <c r="C61" s="2">
        <v>42443</v>
      </c>
      <c r="D61" s="2">
        <v>42443</v>
      </c>
      <c r="E61" s="2">
        <v>42465</v>
      </c>
      <c r="F61" s="10">
        <v>11902378.32</v>
      </c>
      <c r="G61" s="7">
        <v>2.2534255999999999E-2</v>
      </c>
      <c r="H61" s="10">
        <f t="shared" si="6"/>
        <v>10117021.572000001</v>
      </c>
      <c r="I61" s="5">
        <f t="shared" si="0"/>
        <v>1.9154117599999999E-2</v>
      </c>
      <c r="J61" s="10">
        <v>68772000</v>
      </c>
      <c r="K61" s="22">
        <f>Tabela1[[#This Row],[Valor bruto (R$)]]/Tabela1[[#This Row],[Lucro líquido
(R$)]]</f>
        <v>0.17307012039783634</v>
      </c>
      <c r="L61" s="8" t="s">
        <v>10</v>
      </c>
      <c r="M61" s="8"/>
      <c r="N61" s="12"/>
    </row>
    <row r="62" spans="1:14" x14ac:dyDescent="0.35">
      <c r="A62" s="2" t="s">
        <v>7</v>
      </c>
      <c r="B62" s="3" t="s">
        <v>42</v>
      </c>
      <c r="C62" s="2">
        <v>42487</v>
      </c>
      <c r="D62" s="2">
        <v>42487</v>
      </c>
      <c r="E62" s="2">
        <v>42524</v>
      </c>
      <c r="F62" s="10">
        <v>43115458.340000004</v>
      </c>
      <c r="G62" s="7">
        <v>8.1628625999999996E-2</v>
      </c>
      <c r="H62" s="10">
        <f t="shared" si="6"/>
        <v>43115458.340000004</v>
      </c>
      <c r="I62" s="5">
        <f t="shared" si="0"/>
        <v>8.1628625999999996E-2</v>
      </c>
      <c r="J62" s="10">
        <v>68772000</v>
      </c>
      <c r="K62" s="22">
        <f>Tabela1[[#This Row],[Valor bruto (R$)]]/Tabela1[[#This Row],[Lucro líquido
(R$)]]</f>
        <v>0.62693332082824416</v>
      </c>
      <c r="L62" s="8" t="s">
        <v>10</v>
      </c>
      <c r="M62" s="8"/>
      <c r="N62" s="12"/>
    </row>
    <row r="63" spans="1:14" x14ac:dyDescent="0.35">
      <c r="A63" s="2" t="s">
        <v>11</v>
      </c>
      <c r="B63" s="3" t="s">
        <v>43</v>
      </c>
      <c r="C63" s="2">
        <v>42535</v>
      </c>
      <c r="D63" s="2">
        <v>42538</v>
      </c>
      <c r="E63" s="2">
        <v>42556</v>
      </c>
      <c r="F63" s="10">
        <v>11402174.640000001</v>
      </c>
      <c r="G63" s="7">
        <v>2.1575176000000001E-2</v>
      </c>
      <c r="H63" s="10">
        <f t="shared" si="6"/>
        <v>9691848.4440000001</v>
      </c>
      <c r="I63" s="5">
        <f t="shared" si="0"/>
        <v>1.83388996E-2</v>
      </c>
      <c r="J63" s="10">
        <v>43976000</v>
      </c>
      <c r="K63" s="22">
        <f>Tabela1[[#This Row],[Valor bruto (R$)]]/Tabela1[[#This Row],[Lucro líquido
(R$)]]</f>
        <v>0.25928175914134982</v>
      </c>
      <c r="L63" s="8" t="s">
        <v>10</v>
      </c>
      <c r="M63" s="8"/>
      <c r="N63" s="12"/>
    </row>
    <row r="64" spans="1:14" x14ac:dyDescent="0.35">
      <c r="A64" s="2" t="s">
        <v>7</v>
      </c>
      <c r="B64" s="3" t="s">
        <v>43</v>
      </c>
      <c r="C64" s="2">
        <v>42578</v>
      </c>
      <c r="D64" s="2">
        <v>42583</v>
      </c>
      <c r="E64" s="2">
        <v>42618</v>
      </c>
      <c r="F64" s="10">
        <v>23778737.73</v>
      </c>
      <c r="G64" s="7">
        <v>4.4979547000000002E-2</v>
      </c>
      <c r="H64" s="10">
        <f t="shared" si="6"/>
        <v>23778737.73</v>
      </c>
      <c r="I64" s="5">
        <f t="shared" si="0"/>
        <v>4.4979547000000002E-2</v>
      </c>
      <c r="J64" s="10">
        <v>43976000</v>
      </c>
      <c r="K64" s="22">
        <f>Tabela1[[#This Row],[Valor bruto (R$)]]/Tabela1[[#This Row],[Lucro líquido
(R$)]]</f>
        <v>0.54072079611606327</v>
      </c>
      <c r="L64" s="8" t="s">
        <v>10</v>
      </c>
      <c r="M64" s="8"/>
      <c r="N64" s="12"/>
    </row>
    <row r="65" spans="1:14" x14ac:dyDescent="0.35">
      <c r="A65" s="2" t="s">
        <v>11</v>
      </c>
      <c r="B65" s="3" t="s">
        <v>44</v>
      </c>
      <c r="C65" s="2">
        <v>42628</v>
      </c>
      <c r="D65" s="2">
        <v>42633</v>
      </c>
      <c r="E65" s="2">
        <v>42648</v>
      </c>
      <c r="F65" s="10">
        <v>11336136.300000001</v>
      </c>
      <c r="G65" s="7">
        <v>2.1356434000000001E-2</v>
      </c>
      <c r="H65" s="10">
        <f t="shared" si="6"/>
        <v>9635715.8550000004</v>
      </c>
      <c r="I65" s="5">
        <f t="shared" si="0"/>
        <v>1.81529689E-2</v>
      </c>
      <c r="J65" s="10">
        <v>44168000</v>
      </c>
      <c r="K65" s="22">
        <f>Tabela1[[#This Row],[Valor bruto (R$)]]/Tabela1[[#This Row],[Lucro líquido
(R$)]]</f>
        <v>0.25665948877015038</v>
      </c>
      <c r="L65" s="8" t="s">
        <v>10</v>
      </c>
      <c r="M65" s="8"/>
      <c r="N65" s="12"/>
    </row>
    <row r="66" spans="1:14" x14ac:dyDescent="0.35">
      <c r="A66" s="2" t="s">
        <v>7</v>
      </c>
      <c r="B66" s="3" t="s">
        <v>44</v>
      </c>
      <c r="C66" s="2">
        <v>42669</v>
      </c>
      <c r="D66" s="2">
        <v>42674</v>
      </c>
      <c r="E66" s="2">
        <v>42709</v>
      </c>
      <c r="F66" s="10">
        <v>23998254.32</v>
      </c>
      <c r="G66" s="7">
        <v>4.5204894000000002E-2</v>
      </c>
      <c r="H66" s="10">
        <f t="shared" si="6"/>
        <v>23998254.32</v>
      </c>
      <c r="I66" s="5">
        <f t="shared" si="0"/>
        <v>4.5204894000000002E-2</v>
      </c>
      <c r="J66" s="10">
        <v>44168000</v>
      </c>
      <c r="K66" s="22">
        <f>Tabela1[[#This Row],[Valor bruto (R$)]]/Tabela1[[#This Row],[Lucro líquido
(R$)]]</f>
        <v>0.54334029885890234</v>
      </c>
      <c r="L66" s="8" t="s">
        <v>10</v>
      </c>
      <c r="M66" s="8"/>
      <c r="N66" s="12"/>
    </row>
    <row r="67" spans="1:14" x14ac:dyDescent="0.35">
      <c r="A67" s="2" t="s">
        <v>11</v>
      </c>
      <c r="B67" s="3" t="s">
        <v>45</v>
      </c>
      <c r="C67" s="2">
        <v>42717</v>
      </c>
      <c r="D67" s="2">
        <v>42354</v>
      </c>
      <c r="E67" s="2">
        <v>42739</v>
      </c>
      <c r="F67" s="10">
        <v>11796936.67</v>
      </c>
      <c r="G67" s="7">
        <v>2.2221586000000002E-2</v>
      </c>
      <c r="H67" s="10">
        <f t="shared" si="6"/>
        <v>10027396.169499999</v>
      </c>
      <c r="I67" s="5">
        <f t="shared" si="0"/>
        <v>1.8888348100000001E-2</v>
      </c>
      <c r="J67" s="10">
        <v>59074000</v>
      </c>
      <c r="K67" s="22">
        <f>Tabela1[[#This Row],[Valor bruto (R$)]]/Tabela1[[#This Row],[Lucro líquido
(R$)]]</f>
        <v>0.19969761096252159</v>
      </c>
      <c r="L67" s="8" t="s">
        <v>10</v>
      </c>
      <c r="M67" s="8"/>
      <c r="N67" s="12"/>
    </row>
    <row r="68" spans="1:14" x14ac:dyDescent="0.35">
      <c r="A68" s="2" t="s">
        <v>7</v>
      </c>
      <c r="B68" s="3" t="s">
        <v>45</v>
      </c>
      <c r="C68" s="2">
        <v>42822</v>
      </c>
      <c r="D68" s="2">
        <v>42825</v>
      </c>
      <c r="E68" s="2">
        <v>42859</v>
      </c>
      <c r="F68" s="10">
        <v>35462065.259999998</v>
      </c>
      <c r="G68" s="7">
        <v>6.6798978999999994E-2</v>
      </c>
      <c r="H68" s="10">
        <f>IF(A68="JCP",F68*0.85,F68)</f>
        <v>35462065.259999998</v>
      </c>
      <c r="I68" s="5">
        <f>IF($A68="JCP",G68*0.85,G68)</f>
        <v>6.6798978999999994E-2</v>
      </c>
      <c r="J68" s="10">
        <v>59074000</v>
      </c>
      <c r="K68" s="22">
        <f>Tabela1[[#This Row],[Valor bruto (R$)]]/Tabela1[[#This Row],[Lucro líquido
(R$)]]</f>
        <v>0.60029903612418323</v>
      </c>
      <c r="L68" s="8" t="s">
        <v>10</v>
      </c>
      <c r="M68" s="8"/>
      <c r="N68" s="12"/>
    </row>
    <row r="69" spans="1:14" x14ac:dyDescent="0.35">
      <c r="A69" s="14" t="s">
        <v>89</v>
      </c>
      <c r="B69" s="21" t="s">
        <v>90</v>
      </c>
      <c r="C69" s="14"/>
      <c r="D69" s="14"/>
      <c r="E69" s="14"/>
      <c r="F69" s="16">
        <f>SUM(F61:F68)</f>
        <v>172792141.57999998</v>
      </c>
      <c r="G69" s="17">
        <f t="shared" ref="G69" si="17">SUM(G61:G68)</f>
        <v>0.32629949799999997</v>
      </c>
      <c r="H69" s="16">
        <f t="shared" ref="H69" si="18">SUM(H61:H68)</f>
        <v>165826497.69049999</v>
      </c>
      <c r="I69" s="18">
        <f t="shared" ref="I69" si="19">SUM(I61:I68)</f>
        <v>0.31314638020000002</v>
      </c>
      <c r="J69" s="16">
        <v>215990000</v>
      </c>
      <c r="K69" s="23">
        <f>Tabela1[[#This Row],[Valor bruto (R$)]]/Tabela1[[#This Row],[Lucro líquido
(R$)]]</f>
        <v>0.80000065549330979</v>
      </c>
      <c r="L69" s="8"/>
      <c r="M69" s="8"/>
      <c r="N69" s="12"/>
    </row>
    <row r="70" spans="1:14" x14ac:dyDescent="0.35">
      <c r="A70" s="2" t="s">
        <v>11</v>
      </c>
      <c r="B70" s="3" t="s">
        <v>46</v>
      </c>
      <c r="C70" s="2">
        <v>42809</v>
      </c>
      <c r="D70" s="2">
        <v>42814</v>
      </c>
      <c r="E70" s="2">
        <v>42830</v>
      </c>
      <c r="F70" s="10">
        <v>12664358.279999999</v>
      </c>
      <c r="G70" s="7">
        <v>2.3855525999999998E-2</v>
      </c>
      <c r="H70" s="10">
        <f t="shared" si="6"/>
        <v>10764704.537999999</v>
      </c>
      <c r="I70" s="5">
        <f t="shared" si="0"/>
        <v>2.0277197099999998E-2</v>
      </c>
      <c r="J70" s="10">
        <v>68964000</v>
      </c>
      <c r="K70" s="22">
        <f>Tabela1[[#This Row],[Valor bruto (R$)]]/Tabela1[[#This Row],[Lucro líquido
(R$)]]</f>
        <v>0.18363723507917173</v>
      </c>
      <c r="L70" s="8" t="s">
        <v>10</v>
      </c>
      <c r="M70" s="8"/>
      <c r="N70" s="12"/>
    </row>
    <row r="71" spans="1:14" x14ac:dyDescent="0.35">
      <c r="A71" s="2" t="s">
        <v>7</v>
      </c>
      <c r="B71" s="3" t="s">
        <v>46</v>
      </c>
      <c r="C71" s="2">
        <v>42851</v>
      </c>
      <c r="D71" s="2">
        <v>42857</v>
      </c>
      <c r="E71" s="2">
        <v>42891</v>
      </c>
      <c r="F71" s="10">
        <v>42507082.100000001</v>
      </c>
      <c r="G71" s="7">
        <v>8.0069496000000004E-2</v>
      </c>
      <c r="H71" s="10">
        <f t="shared" si="6"/>
        <v>42507082.100000001</v>
      </c>
      <c r="I71" s="5">
        <f t="shared" si="0"/>
        <v>8.0069496000000004E-2</v>
      </c>
      <c r="J71" s="10">
        <v>68964000</v>
      </c>
      <c r="K71" s="22">
        <f>Tabela1[[#This Row],[Valor bruto (R$)]]/Tabela1[[#This Row],[Lucro líquido
(R$)]]</f>
        <v>0.61636625050751115</v>
      </c>
      <c r="L71" s="8" t="s">
        <v>10</v>
      </c>
      <c r="M71" s="8"/>
      <c r="N71" s="12"/>
    </row>
    <row r="72" spans="1:14" x14ac:dyDescent="0.35">
      <c r="A72" s="2" t="s">
        <v>11</v>
      </c>
      <c r="B72" s="3" t="s">
        <v>47</v>
      </c>
      <c r="C72" s="2">
        <v>42905</v>
      </c>
      <c r="D72" s="2">
        <v>42908</v>
      </c>
      <c r="E72" s="2">
        <v>42921</v>
      </c>
      <c r="F72" s="10">
        <v>11362654.199999999</v>
      </c>
      <c r="G72" s="7">
        <v>2.1403538999999999E-2</v>
      </c>
      <c r="H72" s="10">
        <f t="shared" si="6"/>
        <v>9658256.0699999984</v>
      </c>
      <c r="I72" s="5">
        <f t="shared" si="0"/>
        <v>1.8193008149999999E-2</v>
      </c>
      <c r="J72" s="10">
        <v>51629000</v>
      </c>
      <c r="K72" s="22">
        <f>Tabela1[[#This Row],[Valor bruto (R$)]]/Tabela1[[#This Row],[Lucro líquido
(R$)]]</f>
        <v>0.22008278680586491</v>
      </c>
      <c r="L72" s="8" t="s">
        <v>10</v>
      </c>
      <c r="M72" s="8"/>
      <c r="N72" s="12"/>
    </row>
    <row r="73" spans="1:14" x14ac:dyDescent="0.35">
      <c r="A73" s="2" t="s">
        <v>7</v>
      </c>
      <c r="B73" s="3" t="s">
        <v>47</v>
      </c>
      <c r="C73" s="2">
        <v>42942</v>
      </c>
      <c r="D73" s="2">
        <v>42947</v>
      </c>
      <c r="E73" s="2">
        <v>42983</v>
      </c>
      <c r="F73" s="10">
        <v>100000000</v>
      </c>
      <c r="G73" s="7">
        <v>0.188367425</v>
      </c>
      <c r="H73" s="10">
        <f t="shared" si="6"/>
        <v>100000000</v>
      </c>
      <c r="I73" s="5">
        <f t="shared" si="0"/>
        <v>0.188367425</v>
      </c>
      <c r="J73" s="10">
        <v>51629000</v>
      </c>
      <c r="K73" s="22">
        <f>Tabela1[[#This Row],[Valor bruto (R$)]]/Tabela1[[#This Row],[Lucro líquido
(R$)]]</f>
        <v>1.9368959305816498</v>
      </c>
      <c r="L73" s="8" t="s">
        <v>10</v>
      </c>
      <c r="M73" s="8"/>
      <c r="N73" s="12"/>
    </row>
    <row r="74" spans="1:14" x14ac:dyDescent="0.35">
      <c r="A74" s="2" t="s">
        <v>11</v>
      </c>
      <c r="B74" s="3" t="s">
        <v>48</v>
      </c>
      <c r="C74" s="2">
        <v>42996</v>
      </c>
      <c r="D74" s="2">
        <v>42999</v>
      </c>
      <c r="E74" s="2">
        <v>43012</v>
      </c>
      <c r="F74" s="10">
        <v>11675465.52</v>
      </c>
      <c r="G74" s="7">
        <v>2.1991070000000001E-2</v>
      </c>
      <c r="H74" s="10">
        <f t="shared" si="6"/>
        <v>9924145.6919999998</v>
      </c>
      <c r="I74" s="5">
        <f t="shared" si="0"/>
        <v>1.86924095E-2</v>
      </c>
      <c r="J74" s="10">
        <v>60003000</v>
      </c>
      <c r="K74" s="22">
        <f>Tabela1[[#This Row],[Valor bruto (R$)]]/Tabela1[[#This Row],[Lucro líquido
(R$)]]</f>
        <v>0.19458136293185341</v>
      </c>
      <c r="L74" s="8" t="s">
        <v>10</v>
      </c>
      <c r="M74" s="8"/>
      <c r="N74" s="12"/>
    </row>
    <row r="75" spans="1:14" x14ac:dyDescent="0.35">
      <c r="A75" s="2" t="s">
        <v>7</v>
      </c>
      <c r="B75" s="3" t="s">
        <v>48</v>
      </c>
      <c r="C75" s="2">
        <v>43033</v>
      </c>
      <c r="D75" s="2">
        <v>43038</v>
      </c>
      <c r="E75" s="2">
        <v>43075</v>
      </c>
      <c r="F75" s="10">
        <v>53543814.590000004</v>
      </c>
      <c r="G75" s="7">
        <v>0.100829593</v>
      </c>
      <c r="H75" s="10">
        <f t="shared" si="6"/>
        <v>53543814.590000004</v>
      </c>
      <c r="I75" s="5">
        <f t="shared" si="0"/>
        <v>0.100829593</v>
      </c>
      <c r="J75" s="10">
        <v>60003000</v>
      </c>
      <c r="K75" s="22">
        <f>Tabela1[[#This Row],[Valor bruto (R$)]]/Tabela1[[#This Row],[Lucro líquido
(R$)]]</f>
        <v>0.89235229221872248</v>
      </c>
      <c r="L75" s="8" t="s">
        <v>10</v>
      </c>
      <c r="M75" s="8"/>
      <c r="N75" s="12"/>
    </row>
    <row r="76" spans="1:14" x14ac:dyDescent="0.35">
      <c r="A76" s="2" t="s">
        <v>11</v>
      </c>
      <c r="B76" s="3" t="s">
        <v>49</v>
      </c>
      <c r="C76" s="2">
        <v>43080</v>
      </c>
      <c r="D76" s="2">
        <v>43083</v>
      </c>
      <c r="E76" s="2">
        <v>43104</v>
      </c>
      <c r="F76" s="10">
        <v>11944162.289999999</v>
      </c>
      <c r="G76" s="7">
        <v>2.2492327999999999E-2</v>
      </c>
      <c r="H76" s="10">
        <f t="shared" si="6"/>
        <v>10152537.9465</v>
      </c>
      <c r="I76" s="5">
        <f t="shared" si="0"/>
        <v>1.9118478799999998E-2</v>
      </c>
      <c r="J76" s="10">
        <v>63975000</v>
      </c>
      <c r="K76" s="22">
        <f>Tabela1[[#This Row],[Valor bruto (R$)]]/Tabela1[[#This Row],[Lucro líquido
(R$)]]</f>
        <v>0.18670046565064477</v>
      </c>
      <c r="L76" s="8" t="s">
        <v>10</v>
      </c>
      <c r="M76" s="8"/>
      <c r="N76" s="12"/>
    </row>
    <row r="77" spans="1:14" x14ac:dyDescent="0.35">
      <c r="A77" s="2" t="s">
        <v>7</v>
      </c>
      <c r="B77" s="3" t="s">
        <v>49</v>
      </c>
      <c r="C77" s="2">
        <v>43192</v>
      </c>
      <c r="D77" s="2">
        <v>43195</v>
      </c>
      <c r="E77" s="2">
        <v>43224</v>
      </c>
      <c r="F77" s="10">
        <v>2970147.05</v>
      </c>
      <c r="G77" s="7">
        <v>5.6237839999999997E-3</v>
      </c>
      <c r="H77" s="10">
        <f>IF(A77="JCP",F77*0.85,F77)</f>
        <v>2970147.05</v>
      </c>
      <c r="I77" s="5">
        <f>IF($A77="JCP",G77*0.85,G77)</f>
        <v>5.6237839999999997E-3</v>
      </c>
      <c r="J77" s="10">
        <v>63975000</v>
      </c>
      <c r="K77" s="22">
        <f>Tabela1[[#This Row],[Valor bruto (R$)]]/Tabela1[[#This Row],[Lucro líquido
(R$)]]</f>
        <v>4.642668307932786E-2</v>
      </c>
      <c r="L77" s="8" t="s">
        <v>10</v>
      </c>
      <c r="M77" s="8" t="s">
        <v>10</v>
      </c>
      <c r="N77" s="12"/>
    </row>
    <row r="78" spans="1:14" x14ac:dyDescent="0.35">
      <c r="A78" s="14" t="s">
        <v>89</v>
      </c>
      <c r="B78" s="21" t="s">
        <v>91</v>
      </c>
      <c r="C78" s="14"/>
      <c r="D78" s="14"/>
      <c r="E78" s="14"/>
      <c r="F78" s="16">
        <f>SUM(F70:F77)</f>
        <v>246667684.03</v>
      </c>
      <c r="G78" s="17">
        <f t="shared" ref="G78" si="20">SUM(G70:G77)</f>
        <v>0.46463276100000006</v>
      </c>
      <c r="H78" s="16">
        <f t="shared" ref="H78" si="21">SUM(H70:H77)</f>
        <v>239520687.98650002</v>
      </c>
      <c r="I78" s="18">
        <f t="shared" ref="I78" si="22">SUM(I70:I77)</f>
        <v>0.45117139155000002</v>
      </c>
      <c r="J78" s="16">
        <v>244571000</v>
      </c>
      <c r="K78" s="23">
        <f>Tabela1[[#This Row],[Valor bruto (R$)]]/Tabela1[[#This Row],[Lucro líquido
(R$)]]</f>
        <v>1.0085729053321939</v>
      </c>
      <c r="L78" s="8"/>
      <c r="M78" s="8"/>
      <c r="N78" s="12"/>
    </row>
    <row r="79" spans="1:14" x14ac:dyDescent="0.35">
      <c r="A79" s="2" t="s">
        <v>11</v>
      </c>
      <c r="B79" s="3" t="s">
        <v>50</v>
      </c>
      <c r="C79" s="2">
        <v>43171</v>
      </c>
      <c r="D79" s="2">
        <v>43174</v>
      </c>
      <c r="E79" s="2">
        <v>43194</v>
      </c>
      <c r="F79" s="10">
        <v>15096042.970000001</v>
      </c>
      <c r="G79" s="5">
        <v>2.8482058000000001E-2</v>
      </c>
      <c r="H79" s="10">
        <f t="shared" si="6"/>
        <v>12831636.524499999</v>
      </c>
      <c r="I79" s="5">
        <f t="shared" ref="I79:I139" si="23">IF($A79="JCP",G79*0.85,G79)</f>
        <v>2.42097493E-2</v>
      </c>
      <c r="J79" s="10">
        <v>81966000</v>
      </c>
      <c r="K79" s="22">
        <f>Tabela1[[#This Row],[Valor bruto (R$)]]/Tabela1[[#This Row],[Lucro líquido
(R$)]]</f>
        <v>0.18417445001586025</v>
      </c>
      <c r="L79" s="8" t="s">
        <v>10</v>
      </c>
      <c r="M79" s="8" t="s">
        <v>10</v>
      </c>
      <c r="N79" s="12"/>
    </row>
    <row r="80" spans="1:14" x14ac:dyDescent="0.35">
      <c r="A80" s="2" t="s">
        <v>11</v>
      </c>
      <c r="B80" s="3" t="s">
        <v>51</v>
      </c>
      <c r="C80" s="2">
        <v>43264</v>
      </c>
      <c r="D80" s="2">
        <v>43269</v>
      </c>
      <c r="E80" s="2">
        <v>43285</v>
      </c>
      <c r="F80" s="10">
        <v>14331829.6</v>
      </c>
      <c r="G80" s="7">
        <v>2.7121711E-2</v>
      </c>
      <c r="H80" s="10">
        <f t="shared" si="6"/>
        <v>12182055.16</v>
      </c>
      <c r="I80" s="5">
        <f t="shared" si="23"/>
        <v>2.3053454349999999E-2</v>
      </c>
      <c r="J80" s="10">
        <v>60344000</v>
      </c>
      <c r="K80" s="22">
        <f>Tabela1[[#This Row],[Valor bruto (R$)]]/Tabela1[[#This Row],[Lucro líquido
(R$)]]</f>
        <v>0.23750214768659683</v>
      </c>
      <c r="L80" s="8" t="s">
        <v>10</v>
      </c>
      <c r="M80" s="8"/>
      <c r="N80" s="12"/>
    </row>
    <row r="81" spans="1:14" x14ac:dyDescent="0.35">
      <c r="A81" s="2" t="s">
        <v>7</v>
      </c>
      <c r="B81" s="3" t="s">
        <v>51</v>
      </c>
      <c r="C81" s="2">
        <v>43306</v>
      </c>
      <c r="D81" s="2">
        <v>43311</v>
      </c>
      <c r="E81" s="2">
        <v>43348</v>
      </c>
      <c r="F81" s="10">
        <v>27909101.710000001</v>
      </c>
      <c r="G81" s="7">
        <v>5.2812492000000003E-2</v>
      </c>
      <c r="H81" s="10">
        <f t="shared" si="6"/>
        <v>27909101.710000001</v>
      </c>
      <c r="I81" s="5">
        <f t="shared" si="23"/>
        <v>5.2812492000000003E-2</v>
      </c>
      <c r="J81" s="10">
        <v>60344000</v>
      </c>
      <c r="K81" s="22">
        <f>Tabela1[[#This Row],[Valor bruto (R$)]]/Tabela1[[#This Row],[Lucro líquido
(R$)]]</f>
        <v>0.46250002833753151</v>
      </c>
      <c r="L81" s="8" t="s">
        <v>10</v>
      </c>
      <c r="M81" s="8"/>
      <c r="N81" s="12"/>
    </row>
    <row r="82" spans="1:14" x14ac:dyDescent="0.35">
      <c r="A82" s="2" t="s">
        <v>11</v>
      </c>
      <c r="B82" s="3" t="s">
        <v>52</v>
      </c>
      <c r="C82" s="2">
        <v>43364</v>
      </c>
      <c r="D82" s="2">
        <v>43369</v>
      </c>
      <c r="E82" s="2">
        <v>43378</v>
      </c>
      <c r="F82" s="10">
        <v>14464441.15</v>
      </c>
      <c r="G82" s="7">
        <v>2.7371112999999999E-2</v>
      </c>
      <c r="H82" s="10">
        <f t="shared" si="6"/>
        <v>12294774.977499999</v>
      </c>
      <c r="I82" s="5">
        <f t="shared" si="23"/>
        <v>2.3265446049999999E-2</v>
      </c>
      <c r="J82" s="10">
        <v>65037000</v>
      </c>
      <c r="K82" s="22">
        <f>Tabela1[[#This Row],[Valor bruto (R$)]]/Tabela1[[#This Row],[Lucro líquido
(R$)]]</f>
        <v>0.22240326506450175</v>
      </c>
      <c r="L82" s="8" t="s">
        <v>10</v>
      </c>
      <c r="M82" s="8"/>
      <c r="N82" s="12"/>
    </row>
    <row r="83" spans="1:14" x14ac:dyDescent="0.35">
      <c r="A83" s="2" t="s">
        <v>7</v>
      </c>
      <c r="B83" s="3" t="s">
        <v>52</v>
      </c>
      <c r="C83" s="2">
        <v>43452</v>
      </c>
      <c r="D83" s="2">
        <v>43455</v>
      </c>
      <c r="E83" s="2">
        <v>43474</v>
      </c>
      <c r="F83" s="10">
        <v>58063327.93</v>
      </c>
      <c r="G83" s="7">
        <v>0.109524156</v>
      </c>
      <c r="H83" s="10">
        <f t="shared" si="6"/>
        <v>58063327.93</v>
      </c>
      <c r="I83" s="5">
        <f t="shared" si="23"/>
        <v>0.109524156</v>
      </c>
      <c r="J83" s="10">
        <v>65037000</v>
      </c>
      <c r="K83" s="22">
        <f>Tabela1[[#This Row],[Valor bruto (R$)]]/Tabela1[[#This Row],[Lucro líquido
(R$)]]</f>
        <v>0.89277377385180745</v>
      </c>
      <c r="L83" s="8" t="s">
        <v>10</v>
      </c>
      <c r="M83" s="8"/>
      <c r="N83" s="12"/>
    </row>
    <row r="84" spans="1:14" x14ac:dyDescent="0.35">
      <c r="A84" s="2" t="s">
        <v>11</v>
      </c>
      <c r="B84" s="3" t="s">
        <v>53</v>
      </c>
      <c r="C84" s="2">
        <v>43452</v>
      </c>
      <c r="D84" s="2">
        <v>43455</v>
      </c>
      <c r="E84" s="2">
        <v>43474</v>
      </c>
      <c r="F84" s="10">
        <v>15735077.460000001</v>
      </c>
      <c r="G84" s="7">
        <v>2.9680887E-2</v>
      </c>
      <c r="H84" s="10">
        <f t="shared" si="6"/>
        <v>13374815.841</v>
      </c>
      <c r="I84" s="5">
        <f t="shared" si="23"/>
        <v>2.5228753949999998E-2</v>
      </c>
      <c r="J84" s="10">
        <v>77446000</v>
      </c>
      <c r="K84" s="22">
        <f>Tabela1[[#This Row],[Valor bruto (R$)]]/Tabela1[[#This Row],[Lucro líquido
(R$)]]</f>
        <v>0.20317482452289337</v>
      </c>
      <c r="L84" s="8" t="s">
        <v>10</v>
      </c>
      <c r="M84" s="8"/>
      <c r="N84" s="12"/>
    </row>
    <row r="85" spans="1:14" x14ac:dyDescent="0.35">
      <c r="A85" s="2" t="s">
        <v>7</v>
      </c>
      <c r="B85" s="3" t="s">
        <v>53</v>
      </c>
      <c r="C85" s="2">
        <v>43556</v>
      </c>
      <c r="D85" s="2">
        <v>43559</v>
      </c>
      <c r="E85" s="2">
        <v>43588</v>
      </c>
      <c r="F85" s="10">
        <v>27758404.449999999</v>
      </c>
      <c r="G85" s="7">
        <v>5.2310979000000001E-2</v>
      </c>
      <c r="H85" s="10">
        <f t="shared" si="6"/>
        <v>27758404.449999999</v>
      </c>
      <c r="I85" s="5">
        <f t="shared" si="23"/>
        <v>5.2310979000000001E-2</v>
      </c>
      <c r="J85" s="10">
        <v>77446000</v>
      </c>
      <c r="K85" s="22">
        <f>Tabela1[[#This Row],[Valor bruto (R$)]]/Tabela1[[#This Row],[Lucro líquido
(R$)]]</f>
        <v>0.35842270033313534</v>
      </c>
      <c r="L85" s="8" t="s">
        <v>10</v>
      </c>
      <c r="M85" s="8"/>
      <c r="N85" s="12"/>
    </row>
    <row r="86" spans="1:14" x14ac:dyDescent="0.35">
      <c r="A86" s="14" t="s">
        <v>89</v>
      </c>
      <c r="B86" s="21" t="s">
        <v>92</v>
      </c>
      <c r="C86" s="14"/>
      <c r="D86" s="14"/>
      <c r="E86" s="14"/>
      <c r="F86" s="16">
        <f>SUM(F79:F85)</f>
        <v>173358225.27000001</v>
      </c>
      <c r="G86" s="17">
        <f t="shared" ref="G86:I86" si="24">SUM(G79:G85)</f>
        <v>0.32730339599999997</v>
      </c>
      <c r="H86" s="16">
        <f t="shared" si="24"/>
        <v>164414116.59299999</v>
      </c>
      <c r="I86" s="18">
        <f t="shared" si="24"/>
        <v>0.31040503064999997</v>
      </c>
      <c r="J86" s="16">
        <v>284793000</v>
      </c>
      <c r="K86" s="23">
        <f>Tabela1[[#This Row],[Valor bruto (R$)]]/Tabela1[[#This Row],[Lucro líquido
(R$)]]</f>
        <v>0.60871659510591902</v>
      </c>
      <c r="L86" s="8"/>
      <c r="M86" s="8"/>
      <c r="N86" s="12"/>
    </row>
    <row r="87" spans="1:14" x14ac:dyDescent="0.35">
      <c r="A87" s="2" t="s">
        <v>11</v>
      </c>
      <c r="B87" s="3" t="s">
        <v>54</v>
      </c>
      <c r="C87" s="2">
        <v>43542</v>
      </c>
      <c r="D87" s="2">
        <v>43545</v>
      </c>
      <c r="E87" s="2">
        <v>43588</v>
      </c>
      <c r="F87" s="10">
        <v>17636348.66</v>
      </c>
      <c r="G87" s="7">
        <v>3.3235868000000002E-2</v>
      </c>
      <c r="H87" s="10">
        <f t="shared" si="6"/>
        <v>14990896.361</v>
      </c>
      <c r="I87" s="5">
        <f t="shared" si="23"/>
        <v>2.8250487800000001E-2</v>
      </c>
      <c r="J87" s="10">
        <v>97430000</v>
      </c>
      <c r="K87" s="22">
        <f>Tabela1[[#This Row],[Valor bruto (R$)]]/Tabela1[[#This Row],[Lucro líquido
(R$)]]</f>
        <v>0.18101558719080366</v>
      </c>
      <c r="L87" s="8" t="s">
        <v>10</v>
      </c>
      <c r="M87" s="8"/>
      <c r="N87" s="12"/>
    </row>
    <row r="88" spans="1:14" x14ac:dyDescent="0.35">
      <c r="A88" s="2" t="s">
        <v>7</v>
      </c>
      <c r="B88" s="3" t="s">
        <v>54</v>
      </c>
      <c r="C88" s="2">
        <v>43587</v>
      </c>
      <c r="D88" s="2">
        <v>43592</v>
      </c>
      <c r="E88" s="2">
        <v>43601</v>
      </c>
      <c r="F88" s="10">
        <v>50564997.460000001</v>
      </c>
      <c r="G88" s="7">
        <v>9.5254607000000005E-2</v>
      </c>
      <c r="H88" s="10">
        <f t="shared" si="6"/>
        <v>50564997.460000001</v>
      </c>
      <c r="I88" s="5">
        <f t="shared" si="23"/>
        <v>9.5254607000000005E-2</v>
      </c>
      <c r="J88" s="10">
        <v>97430000</v>
      </c>
      <c r="K88" s="22">
        <f>Tabela1[[#This Row],[Valor bruto (R$)]]/Tabela1[[#This Row],[Lucro líquido
(R$)]]</f>
        <v>0.51898796530842661</v>
      </c>
      <c r="L88" s="8" t="s">
        <v>10</v>
      </c>
      <c r="M88" s="8" t="s">
        <v>10</v>
      </c>
      <c r="N88" s="12"/>
    </row>
    <row r="89" spans="1:14" x14ac:dyDescent="0.35">
      <c r="A89" s="2" t="s">
        <v>11</v>
      </c>
      <c r="B89" s="3" t="s">
        <v>55</v>
      </c>
      <c r="C89" s="2">
        <v>43633</v>
      </c>
      <c r="D89" s="2">
        <v>43637</v>
      </c>
      <c r="E89" s="2">
        <v>43649</v>
      </c>
      <c r="F89" s="10">
        <v>15830360.869999999</v>
      </c>
      <c r="G89" s="7">
        <v>2.9899601000000001E-2</v>
      </c>
      <c r="H89" s="10">
        <f t="shared" si="6"/>
        <v>13455806.739499999</v>
      </c>
      <c r="I89" s="5">
        <f t="shared" si="23"/>
        <v>2.541466085E-2</v>
      </c>
      <c r="J89" s="10">
        <v>62274000</v>
      </c>
      <c r="K89" s="22">
        <f>Tabela1[[#This Row],[Valor bruto (R$)]]/Tabela1[[#This Row],[Lucro líquido
(R$)]]</f>
        <v>0.25420497912451423</v>
      </c>
      <c r="L89" s="8" t="s">
        <v>10</v>
      </c>
      <c r="M89" s="8"/>
      <c r="N89" s="12"/>
    </row>
    <row r="90" spans="1:14" x14ac:dyDescent="0.35">
      <c r="A90" s="2" t="s">
        <v>7</v>
      </c>
      <c r="B90" s="3" t="s">
        <v>55</v>
      </c>
      <c r="C90" s="2">
        <v>43678</v>
      </c>
      <c r="D90" s="2">
        <v>43683</v>
      </c>
      <c r="E90" s="2">
        <v>43712</v>
      </c>
      <c r="F90" s="10">
        <v>27761170.699999999</v>
      </c>
      <c r="G90" s="7">
        <v>5.2387077999999997E-2</v>
      </c>
      <c r="H90" s="10">
        <f t="shared" ref="H90:H139" si="25">IF(A90="JCP",F90*0.85,F90)</f>
        <v>27761170.699999999</v>
      </c>
      <c r="I90" s="5">
        <f t="shared" si="23"/>
        <v>5.2387077999999997E-2</v>
      </c>
      <c r="J90" s="10">
        <v>62274000</v>
      </c>
      <c r="K90" s="22">
        <f>Tabela1[[#This Row],[Valor bruto (R$)]]/Tabela1[[#This Row],[Lucro líquido
(R$)]]</f>
        <v>0.44579071040883833</v>
      </c>
      <c r="L90" s="8" t="s">
        <v>10</v>
      </c>
      <c r="M90" s="8"/>
      <c r="N90" s="12"/>
    </row>
    <row r="91" spans="1:14" x14ac:dyDescent="0.35">
      <c r="A91" s="2" t="s">
        <v>11</v>
      </c>
      <c r="B91" s="3" t="s">
        <v>56</v>
      </c>
      <c r="C91" s="2">
        <v>43732</v>
      </c>
      <c r="D91" s="2">
        <v>43735</v>
      </c>
      <c r="E91" s="2">
        <v>43747</v>
      </c>
      <c r="F91" s="10">
        <v>14893008.609999999</v>
      </c>
      <c r="G91" s="7">
        <v>2.8128430999999999E-2</v>
      </c>
      <c r="H91" s="10">
        <f t="shared" si="25"/>
        <v>12659057.318499999</v>
      </c>
      <c r="I91" s="5">
        <f t="shared" si="23"/>
        <v>2.3909166349999997E-2</v>
      </c>
      <c r="J91" s="10">
        <v>53376000</v>
      </c>
      <c r="K91" s="22">
        <f>Tabela1[[#This Row],[Valor bruto (R$)]]/Tabela1[[#This Row],[Lucro líquido
(R$)]]</f>
        <v>0.2790206948815947</v>
      </c>
      <c r="L91" s="8" t="s">
        <v>10</v>
      </c>
      <c r="M91" s="8"/>
      <c r="N91" s="12"/>
    </row>
    <row r="92" spans="1:14" x14ac:dyDescent="0.35">
      <c r="A92" s="2" t="s">
        <v>7</v>
      </c>
      <c r="B92" s="3" t="s">
        <v>56</v>
      </c>
      <c r="C92" s="2">
        <v>43768</v>
      </c>
      <c r="D92" s="2">
        <v>43773</v>
      </c>
      <c r="E92" s="2">
        <v>43805</v>
      </c>
      <c r="F92" s="10">
        <v>22470116.09</v>
      </c>
      <c r="G92" s="7">
        <v>4.2397615E-2</v>
      </c>
      <c r="H92" s="10">
        <f t="shared" si="25"/>
        <v>22470116.09</v>
      </c>
      <c r="I92" s="5">
        <f t="shared" si="23"/>
        <v>4.2397615E-2</v>
      </c>
      <c r="J92" s="10">
        <v>53376000</v>
      </c>
      <c r="K92" s="22">
        <f>Tabela1[[#This Row],[Valor bruto (R$)]]/Tabela1[[#This Row],[Lucro líquido
(R$)]]</f>
        <v>0.42097789437200239</v>
      </c>
      <c r="L92" s="8" t="s">
        <v>10</v>
      </c>
      <c r="M92" s="8"/>
      <c r="N92" s="12"/>
    </row>
    <row r="93" spans="1:14" x14ac:dyDescent="0.35">
      <c r="A93" s="2" t="s">
        <v>11</v>
      </c>
      <c r="B93" s="3" t="s">
        <v>57</v>
      </c>
      <c r="C93" s="2">
        <v>43815</v>
      </c>
      <c r="D93" s="2">
        <v>43818</v>
      </c>
      <c r="E93" s="2">
        <v>43838</v>
      </c>
      <c r="F93" s="10">
        <v>14195533.550000001</v>
      </c>
      <c r="G93" s="7">
        <v>2.6784763999999999E-2</v>
      </c>
      <c r="H93" s="10">
        <f t="shared" si="25"/>
        <v>12066203.5175</v>
      </c>
      <c r="I93" s="5">
        <f t="shared" si="23"/>
        <v>2.2767049399999999E-2</v>
      </c>
      <c r="J93" s="10">
        <v>71683000</v>
      </c>
      <c r="K93" s="22">
        <f>Tabela1[[#This Row],[Valor bruto (R$)]]/Tabela1[[#This Row],[Lucro líquido
(R$)]]</f>
        <v>0.19803207943305945</v>
      </c>
      <c r="L93" s="8" t="s">
        <v>10</v>
      </c>
      <c r="M93" s="8"/>
      <c r="N93" s="12"/>
    </row>
    <row r="94" spans="1:14" x14ac:dyDescent="0.35">
      <c r="A94" s="2" t="s">
        <v>7</v>
      </c>
      <c r="B94" s="3" t="s">
        <v>57</v>
      </c>
      <c r="C94" s="2">
        <v>43949</v>
      </c>
      <c r="D94" s="2">
        <v>43955</v>
      </c>
      <c r="E94" s="2">
        <v>44015</v>
      </c>
      <c r="F94" s="10">
        <v>35982821.43</v>
      </c>
      <c r="G94" s="7">
        <v>6.7845035999999997E-2</v>
      </c>
      <c r="H94" s="10">
        <f>IF(A94="JCP",F94*0.85,F94)</f>
        <v>35982821.43</v>
      </c>
      <c r="I94" s="5">
        <f>IF($A94="JCP",G94*0.85,G94)</f>
        <v>6.7845035999999997E-2</v>
      </c>
      <c r="J94" s="10">
        <v>71683000</v>
      </c>
      <c r="K94" s="22">
        <f>Tabela1[[#This Row],[Valor bruto (R$)]]/Tabela1[[#This Row],[Lucro líquido
(R$)]]</f>
        <v>0.50197147761672922</v>
      </c>
      <c r="L94" s="8" t="s">
        <v>10</v>
      </c>
      <c r="M94" s="8"/>
      <c r="N94" s="12"/>
    </row>
    <row r="95" spans="1:14" x14ac:dyDescent="0.35">
      <c r="A95" s="14" t="s">
        <v>89</v>
      </c>
      <c r="B95" s="21" t="s">
        <v>93</v>
      </c>
      <c r="C95" s="14"/>
      <c r="D95" s="14"/>
      <c r="E95" s="14"/>
      <c r="F95" s="16">
        <f>SUM(F87:F94)</f>
        <v>199334357.37000003</v>
      </c>
      <c r="G95" s="17">
        <f t="shared" ref="G95:I95" si="26">SUM(G87:G94)</f>
        <v>0.37593299999999996</v>
      </c>
      <c r="H95" s="16">
        <f t="shared" si="26"/>
        <v>189951069.61650002</v>
      </c>
      <c r="I95" s="18">
        <f t="shared" si="26"/>
        <v>0.35822570040000001</v>
      </c>
      <c r="J95" s="16">
        <v>284763000</v>
      </c>
      <c r="K95" s="23">
        <f>Tabela1[[#This Row],[Valor bruto (R$)]]/Tabela1[[#This Row],[Lucro líquido
(R$)]]</f>
        <v>0.70000090380421631</v>
      </c>
      <c r="L95" s="8"/>
      <c r="M95" s="8"/>
      <c r="N95" s="12"/>
    </row>
    <row r="96" spans="1:14" x14ac:dyDescent="0.35">
      <c r="A96" s="2" t="s">
        <v>11</v>
      </c>
      <c r="B96" s="3" t="s">
        <v>58</v>
      </c>
      <c r="C96" s="2">
        <v>43902</v>
      </c>
      <c r="D96" s="2">
        <v>43907</v>
      </c>
      <c r="E96" s="2">
        <v>43923</v>
      </c>
      <c r="F96" s="10">
        <v>13863792.970000001</v>
      </c>
      <c r="G96" s="7">
        <v>2.6139961E-2</v>
      </c>
      <c r="H96" s="10">
        <f t="shared" si="25"/>
        <v>11784224.024499999</v>
      </c>
      <c r="I96" s="5">
        <f t="shared" si="23"/>
        <v>2.2218966850000001E-2</v>
      </c>
      <c r="J96" s="10">
        <v>75222000</v>
      </c>
      <c r="K96" s="22">
        <f>Tabela1[[#This Row],[Valor bruto (R$)]]/Tabela1[[#This Row],[Lucro líquido
(R$)]]</f>
        <v>0.18430503004440191</v>
      </c>
      <c r="L96" s="8" t="s">
        <v>10</v>
      </c>
      <c r="M96" s="8"/>
      <c r="N96" s="12"/>
    </row>
    <row r="97" spans="1:14" x14ac:dyDescent="0.35">
      <c r="A97" s="2" t="s">
        <v>7</v>
      </c>
      <c r="B97" s="3" t="s">
        <v>58</v>
      </c>
      <c r="C97" s="2">
        <v>43950</v>
      </c>
      <c r="D97" s="2">
        <v>43956</v>
      </c>
      <c r="E97" s="2">
        <v>44111</v>
      </c>
      <c r="F97" s="10">
        <v>23747337.579999998</v>
      </c>
      <c r="G97" s="7">
        <v>4.4775227000000001E-2</v>
      </c>
      <c r="H97" s="10">
        <f>IF(A97="JCP",F97*0.85,F97)</f>
        <v>23747337.579999998</v>
      </c>
      <c r="I97" s="5">
        <f>IF($A97="JCP",G97*0.85,G97)</f>
        <v>4.4775227000000001E-2</v>
      </c>
      <c r="J97" s="10">
        <v>75222000</v>
      </c>
      <c r="K97" s="22">
        <f>Tabela1[[#This Row],[Valor bruto (R$)]]/Tabela1[[#This Row],[Lucro líquido
(R$)]]</f>
        <v>0.31569670548509743</v>
      </c>
      <c r="L97" s="8" t="s">
        <v>10</v>
      </c>
      <c r="M97" s="8"/>
      <c r="N97" s="12"/>
    </row>
    <row r="98" spans="1:14" x14ac:dyDescent="0.35">
      <c r="A98" s="2" t="s">
        <v>11</v>
      </c>
      <c r="B98" s="3" t="s">
        <v>59</v>
      </c>
      <c r="C98" s="2">
        <v>43992</v>
      </c>
      <c r="D98" s="2">
        <v>43998</v>
      </c>
      <c r="E98" s="2">
        <v>44015</v>
      </c>
      <c r="F98" s="10">
        <v>13389626.640000001</v>
      </c>
      <c r="G98" s="7">
        <v>2.5245928000000001E-2</v>
      </c>
      <c r="H98" s="10">
        <f t="shared" si="25"/>
        <v>11381182.643999999</v>
      </c>
      <c r="I98" s="5">
        <f t="shared" si="23"/>
        <v>2.14590388E-2</v>
      </c>
      <c r="J98" s="10">
        <v>116455000</v>
      </c>
      <c r="K98" s="22">
        <f>Tabela1[[#This Row],[Valor bruto (R$)]]/Tabela1[[#This Row],[Lucro líquido
(R$)]]</f>
        <v>0.11497682916147869</v>
      </c>
      <c r="L98" s="8" t="s">
        <v>10</v>
      </c>
      <c r="M98" s="8"/>
      <c r="N98" s="12"/>
    </row>
    <row r="99" spans="1:14" x14ac:dyDescent="0.35">
      <c r="A99" s="2" t="s">
        <v>7</v>
      </c>
      <c r="B99" s="3" t="s">
        <v>59</v>
      </c>
      <c r="C99" s="2">
        <v>44041</v>
      </c>
      <c r="D99" s="2">
        <v>44054</v>
      </c>
      <c r="E99" s="2">
        <v>44111</v>
      </c>
      <c r="F99" s="10">
        <v>83172994.959999993</v>
      </c>
      <c r="G99" s="7">
        <v>0.15681146100000001</v>
      </c>
      <c r="H99" s="10">
        <f t="shared" si="25"/>
        <v>83172994.959999993</v>
      </c>
      <c r="I99" s="5">
        <f t="shared" si="23"/>
        <v>0.15681146100000001</v>
      </c>
      <c r="J99" s="10">
        <v>116455000</v>
      </c>
      <c r="K99" s="22">
        <f>Tabela1[[#This Row],[Valor bruto (R$)]]/Tabela1[[#This Row],[Lucro líquido
(R$)]]</f>
        <v>0.71420716122107242</v>
      </c>
      <c r="L99" s="8" t="s">
        <v>10</v>
      </c>
      <c r="M99" s="8"/>
      <c r="N99" s="12"/>
    </row>
    <row r="100" spans="1:14" x14ac:dyDescent="0.35">
      <c r="A100" s="2" t="s">
        <v>11</v>
      </c>
      <c r="B100" s="3" t="s">
        <v>60</v>
      </c>
      <c r="C100" s="2">
        <v>44085</v>
      </c>
      <c r="D100" s="2">
        <v>44090</v>
      </c>
      <c r="E100" s="2">
        <v>44111</v>
      </c>
      <c r="F100" s="10">
        <v>13304160.73</v>
      </c>
      <c r="G100" s="7">
        <v>2.50832E-2</v>
      </c>
      <c r="H100" s="10">
        <f t="shared" si="25"/>
        <v>11308536.6205</v>
      </c>
      <c r="I100" s="5">
        <f t="shared" si="23"/>
        <v>2.1320719999999998E-2</v>
      </c>
      <c r="J100" s="10">
        <v>85866000</v>
      </c>
      <c r="K100" s="22">
        <f>Tabela1[[#This Row],[Valor bruto (R$)]]/Tabela1[[#This Row],[Lucro líquido
(R$)]]</f>
        <v>0.1549409630121352</v>
      </c>
      <c r="L100" s="8" t="s">
        <v>10</v>
      </c>
      <c r="M100" s="8"/>
      <c r="N100" s="12"/>
    </row>
    <row r="101" spans="1:14" x14ac:dyDescent="0.35">
      <c r="A101" s="2" t="s">
        <v>7</v>
      </c>
      <c r="B101" s="3" t="s">
        <v>60</v>
      </c>
      <c r="C101" s="2">
        <v>44132</v>
      </c>
      <c r="D101" s="2">
        <v>44138</v>
      </c>
      <c r="E101" s="2">
        <v>44174</v>
      </c>
      <c r="F101" s="10">
        <v>72562024.849999994</v>
      </c>
      <c r="G101" s="7">
        <v>0.136805908</v>
      </c>
      <c r="H101" s="10">
        <f t="shared" si="25"/>
        <v>72562024.849999994</v>
      </c>
      <c r="I101" s="5">
        <f t="shared" si="23"/>
        <v>0.136805908</v>
      </c>
      <c r="J101" s="10">
        <v>85866000</v>
      </c>
      <c r="K101" s="22">
        <f>Tabela1[[#This Row],[Valor bruto (R$)]]/Tabela1[[#This Row],[Lucro líquido
(R$)]]</f>
        <v>0.84506119826240877</v>
      </c>
      <c r="L101" s="8" t="s">
        <v>10</v>
      </c>
      <c r="M101" s="8"/>
      <c r="N101" s="12"/>
    </row>
    <row r="102" spans="1:14" x14ac:dyDescent="0.35">
      <c r="A102" s="2" t="s">
        <v>11</v>
      </c>
      <c r="B102" s="3" t="s">
        <v>62</v>
      </c>
      <c r="C102" s="2">
        <v>44175</v>
      </c>
      <c r="D102" s="2">
        <v>44180</v>
      </c>
      <c r="E102" s="2">
        <v>44200</v>
      </c>
      <c r="F102" s="10">
        <v>12460108.609999999</v>
      </c>
      <c r="G102" s="7">
        <v>2.3491854E-2</v>
      </c>
      <c r="H102" s="10">
        <f t="shared" si="25"/>
        <v>10591092.318499999</v>
      </c>
      <c r="I102" s="5">
        <f t="shared" si="23"/>
        <v>1.99680759E-2</v>
      </c>
      <c r="J102" s="10">
        <v>83585000</v>
      </c>
      <c r="K102" s="22">
        <f>Tabela1[[#This Row],[Valor bruto (R$)]]/Tabela1[[#This Row],[Lucro líquido
(R$)]]</f>
        <v>0.14907110857211223</v>
      </c>
      <c r="L102" s="8" t="s">
        <v>10</v>
      </c>
      <c r="M102" s="8"/>
      <c r="N102" s="12"/>
    </row>
    <row r="103" spans="1:14" x14ac:dyDescent="0.35">
      <c r="A103" s="2" t="s">
        <v>7</v>
      </c>
      <c r="B103" s="3" t="s">
        <v>62</v>
      </c>
      <c r="C103" s="2">
        <v>44291</v>
      </c>
      <c r="D103" s="2">
        <v>44298</v>
      </c>
      <c r="E103" s="2">
        <v>44383</v>
      </c>
      <c r="F103" s="10">
        <v>100713306.23</v>
      </c>
      <c r="G103" s="7">
        <v>0.190396073</v>
      </c>
      <c r="H103" s="10">
        <f>IF(A103="JCP",F103*0.85,F103)</f>
        <v>100713306.23</v>
      </c>
      <c r="I103" s="5">
        <f>IF($A103="JCP",G103*0.85,G103)</f>
        <v>0.190396073</v>
      </c>
      <c r="J103" s="10">
        <v>83585000</v>
      </c>
      <c r="K103" s="22">
        <f>Tabela1[[#This Row],[Valor bruto (R$)]]/Tabela1[[#This Row],[Lucro líquido
(R$)]]</f>
        <v>1.204920813902016</v>
      </c>
      <c r="L103" s="8" t="s">
        <v>10</v>
      </c>
      <c r="M103" s="8" t="s">
        <v>10</v>
      </c>
      <c r="N103" s="12"/>
    </row>
    <row r="104" spans="1:14" x14ac:dyDescent="0.35">
      <c r="A104" s="14" t="s">
        <v>89</v>
      </c>
      <c r="B104" s="21" t="s">
        <v>94</v>
      </c>
      <c r="C104" s="14"/>
      <c r="D104" s="14"/>
      <c r="E104" s="14"/>
      <c r="F104" s="16">
        <f>SUM(F96:F103)</f>
        <v>333213352.56999999</v>
      </c>
      <c r="G104" s="17">
        <f t="shared" ref="G104" si="27">SUM(G96:G103)</f>
        <v>0.62874961200000001</v>
      </c>
      <c r="H104" s="16">
        <f t="shared" ref="H104" si="28">SUM(H96:H103)</f>
        <v>325260699.22750002</v>
      </c>
      <c r="I104" s="18">
        <f t="shared" ref="I104" si="29">SUM(I96:I103)</f>
        <v>0.61375547055000002</v>
      </c>
      <c r="J104" s="16">
        <v>361128000</v>
      </c>
      <c r="K104" s="23">
        <f>Tabela1[[#This Row],[Valor bruto (R$)]]/Tabela1[[#This Row],[Lucro líquido
(R$)]]</f>
        <v>0.92270151461531646</v>
      </c>
      <c r="L104" s="8"/>
      <c r="M104" s="8"/>
      <c r="N104" s="12"/>
    </row>
    <row r="105" spans="1:14" x14ac:dyDescent="0.35">
      <c r="A105" s="2" t="s">
        <v>11</v>
      </c>
      <c r="B105" s="3" t="s">
        <v>61</v>
      </c>
      <c r="C105" s="2">
        <v>44266</v>
      </c>
      <c r="D105" s="2">
        <v>44271</v>
      </c>
      <c r="E105" s="2">
        <v>44292</v>
      </c>
      <c r="F105" s="10">
        <v>12980323.720000001</v>
      </c>
      <c r="G105" s="7">
        <v>2.4472510999999999E-2</v>
      </c>
      <c r="H105" s="10">
        <f t="shared" si="25"/>
        <v>11033275.162</v>
      </c>
      <c r="I105" s="5">
        <f t="shared" si="23"/>
        <v>2.0801634349999997E-2</v>
      </c>
      <c r="J105" s="10">
        <v>108734000</v>
      </c>
      <c r="K105" s="22">
        <f>Tabela1[[#This Row],[Valor bruto (R$)]]/Tabela1[[#This Row],[Lucro líquido
(R$)]]</f>
        <v>0.11937686206706274</v>
      </c>
      <c r="L105" s="8" t="s">
        <v>10</v>
      </c>
      <c r="M105" s="8"/>
      <c r="N105" s="12"/>
    </row>
    <row r="106" spans="1:14" x14ac:dyDescent="0.35">
      <c r="A106" s="2" t="s">
        <v>7</v>
      </c>
      <c r="B106" s="3" t="s">
        <v>61</v>
      </c>
      <c r="C106" s="2">
        <v>44314</v>
      </c>
      <c r="D106" s="2">
        <v>44335</v>
      </c>
      <c r="E106" s="2">
        <v>44383</v>
      </c>
      <c r="F106" s="10">
        <v>95753521.420000002</v>
      </c>
      <c r="G106" s="7" t="s">
        <v>66</v>
      </c>
      <c r="H106" s="10">
        <f t="shared" si="25"/>
        <v>95753521.420000002</v>
      </c>
      <c r="I106" s="5" t="str">
        <f t="shared" si="23"/>
        <v xml:space="preserve">0,181665407	</v>
      </c>
      <c r="J106" s="10">
        <v>108734000</v>
      </c>
      <c r="K106" s="22">
        <f>Tabela1[[#This Row],[Valor bruto (R$)]]/Tabela1[[#This Row],[Lucro líquido
(R$)]]</f>
        <v>0.88062171372339837</v>
      </c>
      <c r="L106" s="8" t="s">
        <v>10</v>
      </c>
      <c r="M106" s="8" t="s">
        <v>10</v>
      </c>
      <c r="N106" s="12"/>
    </row>
    <row r="107" spans="1:14" x14ac:dyDescent="0.35">
      <c r="A107" s="2" t="s">
        <v>11</v>
      </c>
      <c r="B107" s="3" t="s">
        <v>63</v>
      </c>
      <c r="C107" s="2">
        <v>44358</v>
      </c>
      <c r="D107" s="2">
        <v>44363</v>
      </c>
      <c r="E107" s="2">
        <v>44383</v>
      </c>
      <c r="F107" s="10">
        <v>13500382.08</v>
      </c>
      <c r="G107" s="7">
        <v>2.5707338E-2</v>
      </c>
      <c r="H107" s="10">
        <f t="shared" si="25"/>
        <v>11475324.767999999</v>
      </c>
      <c r="I107" s="5">
        <f t="shared" si="23"/>
        <v>2.18512373E-2</v>
      </c>
      <c r="J107" s="10">
        <v>86643000</v>
      </c>
      <c r="K107" s="22">
        <f>Tabela1[[#This Row],[Valor bruto (R$)]]/Tabela1[[#This Row],[Lucro líquido
(R$)]]</f>
        <v>0.15581618919012499</v>
      </c>
      <c r="L107" s="8" t="s">
        <v>10</v>
      </c>
      <c r="M107" s="8" t="s">
        <v>10</v>
      </c>
      <c r="N107" s="12"/>
    </row>
    <row r="108" spans="1:14" x14ac:dyDescent="0.35">
      <c r="A108" s="2" t="s">
        <v>11</v>
      </c>
      <c r="B108" s="3" t="s">
        <v>64</v>
      </c>
      <c r="C108" s="2">
        <v>44452</v>
      </c>
      <c r="D108" s="2">
        <v>44461</v>
      </c>
      <c r="E108" s="2">
        <v>44475</v>
      </c>
      <c r="F108" s="10">
        <v>13480893.09</v>
      </c>
      <c r="G108" s="7">
        <v>2.5898858E-2</v>
      </c>
      <c r="H108" s="10">
        <f t="shared" si="25"/>
        <v>11458759.126499999</v>
      </c>
      <c r="I108" s="5">
        <f t="shared" si="23"/>
        <v>2.2014029299999998E-2</v>
      </c>
      <c r="J108" s="10">
        <v>97803000</v>
      </c>
      <c r="K108" s="22">
        <f>Tabela1[[#This Row],[Valor bruto (R$)]]/Tabela1[[#This Row],[Lucro líquido
(R$)]]</f>
        <v>0.13783721450262262</v>
      </c>
      <c r="L108" s="8" t="s">
        <v>10</v>
      </c>
      <c r="M108" s="8"/>
      <c r="N108" s="12"/>
    </row>
    <row r="109" spans="1:14" x14ac:dyDescent="0.35">
      <c r="A109" s="2" t="s">
        <v>11</v>
      </c>
      <c r="B109" s="3" t="s">
        <v>65</v>
      </c>
      <c r="C109" s="2">
        <v>44544</v>
      </c>
      <c r="D109" s="2">
        <v>44547</v>
      </c>
      <c r="E109" s="2">
        <v>44560</v>
      </c>
      <c r="F109" s="10">
        <v>12270538.210000001</v>
      </c>
      <c r="G109" s="7">
        <v>2.3678950000000001E-2</v>
      </c>
      <c r="H109" s="10">
        <f t="shared" si="25"/>
        <v>10429957.478500001</v>
      </c>
      <c r="I109" s="5">
        <f t="shared" si="23"/>
        <v>2.0127107500000001E-2</v>
      </c>
      <c r="J109" s="10">
        <v>87179000</v>
      </c>
      <c r="K109" s="22">
        <f>Tabela1[[#This Row],[Valor bruto (R$)]]/Tabela1[[#This Row],[Lucro líquido
(R$)]]</f>
        <v>0.14075107778249349</v>
      </c>
      <c r="L109" s="8" t="s">
        <v>10</v>
      </c>
      <c r="M109" s="8"/>
      <c r="N109" s="12"/>
    </row>
    <row r="110" spans="1:14" x14ac:dyDescent="0.35">
      <c r="A110" s="2" t="s">
        <v>7</v>
      </c>
      <c r="B110" s="3" t="s">
        <v>65</v>
      </c>
      <c r="C110" s="2">
        <v>44655</v>
      </c>
      <c r="D110" s="2">
        <v>44655</v>
      </c>
      <c r="E110" s="2">
        <v>44839</v>
      </c>
      <c r="F110" s="10">
        <v>40519503.689999998</v>
      </c>
      <c r="G110" s="7">
        <v>7.9059407999999998E-2</v>
      </c>
      <c r="H110" s="10">
        <f>IF(A110="JCP",F110*0.85,F110)</f>
        <v>40519503.689999998</v>
      </c>
      <c r="I110" s="5">
        <f>IF($A110="JCP",G110*0.85,G110)</f>
        <v>7.9059407999999998E-2</v>
      </c>
      <c r="J110" s="10">
        <v>87179000</v>
      </c>
      <c r="K110" s="22">
        <f>Tabela1[[#This Row],[Valor bruto (R$)]]/Tabela1[[#This Row],[Lucro líquido
(R$)]]</f>
        <v>0.46478513965519214</v>
      </c>
      <c r="L110" s="8" t="s">
        <v>10</v>
      </c>
      <c r="M110" s="8"/>
      <c r="N110" s="12"/>
    </row>
    <row r="111" spans="1:14" x14ac:dyDescent="0.35">
      <c r="A111" s="14" t="s">
        <v>89</v>
      </c>
      <c r="B111" s="21" t="s">
        <v>95</v>
      </c>
      <c r="C111" s="14"/>
      <c r="D111" s="14"/>
      <c r="E111" s="14"/>
      <c r="F111" s="16">
        <f>SUM(F105:F110)</f>
        <v>188505162.21000001</v>
      </c>
      <c r="G111" s="17">
        <f t="shared" ref="G111:I111" si="30">SUM(G105:G110)</f>
        <v>0.178817065</v>
      </c>
      <c r="H111" s="16">
        <f t="shared" si="30"/>
        <v>180670341.64499998</v>
      </c>
      <c r="I111" s="18">
        <f t="shared" si="30"/>
        <v>0.16385341645000001</v>
      </c>
      <c r="J111" s="16">
        <v>380359000</v>
      </c>
      <c r="K111" s="23">
        <f>Tabela1[[#This Row],[Valor bruto (R$)]]/Tabela1[[#This Row],[Lucro líquido
(R$)]]</f>
        <v>0.49559800664635256</v>
      </c>
      <c r="L111" s="8"/>
      <c r="M111" s="8"/>
      <c r="N111" s="12"/>
    </row>
    <row r="112" spans="1:14" x14ac:dyDescent="0.35">
      <c r="A112" s="2" t="s">
        <v>11</v>
      </c>
      <c r="B112" s="3" t="s">
        <v>67</v>
      </c>
      <c r="C112" s="2">
        <v>44641</v>
      </c>
      <c r="D112" s="2">
        <v>44644</v>
      </c>
      <c r="E112" s="2">
        <v>44748</v>
      </c>
      <c r="F112" s="10">
        <v>16358796.35</v>
      </c>
      <c r="G112" s="7">
        <v>3.1918375999999998E-2</v>
      </c>
      <c r="H112" s="10">
        <f t="shared" si="25"/>
        <v>13904976.897499999</v>
      </c>
      <c r="I112" s="5">
        <f t="shared" si="23"/>
        <v>2.7130619599999999E-2</v>
      </c>
      <c r="J112" s="10">
        <v>161459000</v>
      </c>
      <c r="K112" s="22">
        <f>Tabela1[[#This Row],[Valor bruto (R$)]]/Tabela1[[#This Row],[Lucro líquido
(R$)]]</f>
        <v>0.10131857840070854</v>
      </c>
      <c r="L112" s="8" t="s">
        <v>10</v>
      </c>
      <c r="M112" s="8"/>
      <c r="N112" s="12"/>
    </row>
    <row r="113" spans="1:14" x14ac:dyDescent="0.35">
      <c r="A113" s="2" t="s">
        <v>7</v>
      </c>
      <c r="B113" s="3" t="s">
        <v>67</v>
      </c>
      <c r="C113" s="2">
        <v>44678</v>
      </c>
      <c r="D113" s="2">
        <v>44687</v>
      </c>
      <c r="E113" s="2">
        <v>44839</v>
      </c>
      <c r="F113" s="10">
        <v>60000000</v>
      </c>
      <c r="G113" s="7" t="s">
        <v>71</v>
      </c>
      <c r="H113" s="10">
        <f t="shared" si="25"/>
        <v>60000000</v>
      </c>
      <c r="I113" s="5" t="str">
        <f t="shared" si="23"/>
        <v xml:space="preserve">0,107203568	</v>
      </c>
      <c r="J113" s="10">
        <v>161459000</v>
      </c>
      <c r="K113" s="22">
        <f>Tabela1[[#This Row],[Valor bruto (R$)]]/Tabela1[[#This Row],[Lucro líquido
(R$)]]</f>
        <v>0.37161136883047707</v>
      </c>
      <c r="L113" s="8" t="s">
        <v>10</v>
      </c>
      <c r="M113" s="8"/>
      <c r="N113" s="12"/>
    </row>
    <row r="114" spans="1:14" x14ac:dyDescent="0.35">
      <c r="A114" s="2" t="s">
        <v>11</v>
      </c>
      <c r="B114" s="3" t="s">
        <v>68</v>
      </c>
      <c r="C114" s="2">
        <v>44732</v>
      </c>
      <c r="D114" s="2">
        <v>44735</v>
      </c>
      <c r="E114" s="2">
        <v>44916</v>
      </c>
      <c r="F114" s="10">
        <v>17632604.82</v>
      </c>
      <c r="G114" s="7">
        <v>3.1685868999999998E-2</v>
      </c>
      <c r="H114" s="10">
        <f t="shared" si="25"/>
        <v>14987714.096999999</v>
      </c>
      <c r="I114" s="5">
        <f t="shared" si="23"/>
        <v>2.6932988649999996E-2</v>
      </c>
      <c r="J114" s="10">
        <v>99573000</v>
      </c>
      <c r="K114" s="22">
        <f>Tabela1[[#This Row],[Valor bruto (R$)]]/Tabela1[[#This Row],[Lucro líquido
(R$)]]</f>
        <v>0.17708218914766052</v>
      </c>
      <c r="L114" s="8" t="s">
        <v>10</v>
      </c>
      <c r="M114" s="8"/>
      <c r="N114" s="12"/>
    </row>
    <row r="115" spans="1:14" x14ac:dyDescent="0.35">
      <c r="A115" s="2" t="s">
        <v>11</v>
      </c>
      <c r="B115" s="3" t="s">
        <v>69</v>
      </c>
      <c r="C115" s="2">
        <v>44819</v>
      </c>
      <c r="D115" s="2">
        <v>44824</v>
      </c>
      <c r="E115" s="2">
        <v>44922</v>
      </c>
      <c r="F115" s="10">
        <v>17533809.469999999</v>
      </c>
      <c r="G115" s="7">
        <v>3.1686901000000003E-2</v>
      </c>
      <c r="H115" s="10">
        <f t="shared" si="25"/>
        <v>14903738.049499998</v>
      </c>
      <c r="I115" s="5">
        <f t="shared" si="23"/>
        <v>2.6933865850000002E-2</v>
      </c>
      <c r="J115" s="10">
        <v>96188000</v>
      </c>
      <c r="K115" s="22">
        <f>Tabela1[[#This Row],[Valor bruto (R$)]]/Tabela1[[#This Row],[Lucro líquido
(R$)]]</f>
        <v>0.18228687019170789</v>
      </c>
      <c r="L115" s="8" t="s">
        <v>10</v>
      </c>
      <c r="M115" s="8"/>
      <c r="N115" s="12"/>
    </row>
    <row r="116" spans="1:14" x14ac:dyDescent="0.35">
      <c r="A116" s="2" t="s">
        <v>11</v>
      </c>
      <c r="B116" s="3" t="s">
        <v>70</v>
      </c>
      <c r="C116" s="2">
        <v>44907</v>
      </c>
      <c r="D116" s="2">
        <v>44910</v>
      </c>
      <c r="E116" s="2">
        <v>44922</v>
      </c>
      <c r="F116" s="10">
        <v>17731670.710000001</v>
      </c>
      <c r="G116" s="7">
        <v>3.2093773999999999E-2</v>
      </c>
      <c r="H116" s="10">
        <f t="shared" si="25"/>
        <v>15071920.103500001</v>
      </c>
      <c r="I116" s="5">
        <f t="shared" si="23"/>
        <v>2.7279707899999998E-2</v>
      </c>
      <c r="J116" s="10">
        <v>94951000</v>
      </c>
      <c r="K116" s="22">
        <f>Tabela1[[#This Row],[Valor bruto (R$)]]/Tabela1[[#This Row],[Lucro líquido
(R$)]]</f>
        <v>0.18674548672473171</v>
      </c>
      <c r="L116" s="8" t="s">
        <v>10</v>
      </c>
      <c r="M116" s="8"/>
      <c r="N116" s="12"/>
    </row>
    <row r="117" spans="1:14" x14ac:dyDescent="0.35">
      <c r="A117" s="2" t="s">
        <v>7</v>
      </c>
      <c r="B117" s="3" t="s">
        <v>70</v>
      </c>
      <c r="C117" s="2">
        <v>45021</v>
      </c>
      <c r="D117" s="2">
        <v>45036</v>
      </c>
      <c r="E117" s="2">
        <v>45119</v>
      </c>
      <c r="F117" s="10">
        <v>120000000</v>
      </c>
      <c r="G117" s="7">
        <v>0.21719627499999999</v>
      </c>
      <c r="H117" s="10">
        <f t="shared" si="25"/>
        <v>120000000</v>
      </c>
      <c r="I117" s="5">
        <f t="shared" si="23"/>
        <v>0.21719627499999999</v>
      </c>
      <c r="J117" s="10">
        <v>94951000</v>
      </c>
      <c r="K117" s="22">
        <f>Tabela1[[#This Row],[Valor bruto (R$)]]/Tabela1[[#This Row],[Lucro líquido
(R$)]]</f>
        <v>1.2638097545049551</v>
      </c>
      <c r="L117" s="8" t="s">
        <v>10</v>
      </c>
      <c r="M117" s="8"/>
      <c r="N117" s="12"/>
    </row>
    <row r="118" spans="1:14" x14ac:dyDescent="0.35">
      <c r="A118" s="14" t="s">
        <v>89</v>
      </c>
      <c r="B118" s="21" t="s">
        <v>96</v>
      </c>
      <c r="C118" s="14"/>
      <c r="D118" s="14"/>
      <c r="E118" s="14"/>
      <c r="F118" s="16">
        <f>SUM(F112:F117)</f>
        <v>249256881.34999999</v>
      </c>
      <c r="G118" s="17">
        <f t="shared" ref="G118:I118" si="31">SUM(G112:G117)</f>
        <v>0.34458119500000001</v>
      </c>
      <c r="H118" s="16">
        <f t="shared" si="31"/>
        <v>238868349.14750001</v>
      </c>
      <c r="I118" s="18">
        <f t="shared" si="31"/>
        <v>0.32547345699999997</v>
      </c>
      <c r="J118" s="16">
        <v>452171000</v>
      </c>
      <c r="K118" s="23">
        <f>Tabela1[[#This Row],[Valor bruto (R$)]]/Tabela1[[#This Row],[Lucro líquido
(R$)]]</f>
        <v>0.55124473119682593</v>
      </c>
      <c r="L118" s="8"/>
      <c r="M118" s="8"/>
      <c r="N118" s="12"/>
    </row>
    <row r="119" spans="1:14" x14ac:dyDescent="0.35">
      <c r="A119" s="2" t="s">
        <v>11</v>
      </c>
      <c r="B119" s="3" t="s">
        <v>72</v>
      </c>
      <c r="C119" s="2">
        <v>44999</v>
      </c>
      <c r="D119" s="2">
        <v>45002</v>
      </c>
      <c r="E119" s="2">
        <v>45279</v>
      </c>
      <c r="F119" s="10">
        <v>21238803.43</v>
      </c>
      <c r="G119" s="7">
        <v>3.8441574999999999E-2</v>
      </c>
      <c r="H119" s="10">
        <f t="shared" si="25"/>
        <v>18052982.9155</v>
      </c>
      <c r="I119" s="5">
        <f t="shared" si="23"/>
        <v>3.2675338749999998E-2</v>
      </c>
      <c r="J119" s="10">
        <v>169637000</v>
      </c>
      <c r="K119" s="22">
        <f>Tabela1[[#This Row],[Valor bruto (R$)]]/Tabela1[[#This Row],[Lucro líquido
(R$)]]</f>
        <v>0.12520147980688176</v>
      </c>
      <c r="L119" s="8" t="s">
        <v>10</v>
      </c>
      <c r="M119" s="8"/>
      <c r="N119" s="12"/>
    </row>
    <row r="120" spans="1:14" x14ac:dyDescent="0.35">
      <c r="A120" s="2" t="s">
        <v>11</v>
      </c>
      <c r="B120" s="3" t="s">
        <v>73</v>
      </c>
      <c r="C120" s="2">
        <v>45103</v>
      </c>
      <c r="D120" s="2">
        <v>45106</v>
      </c>
      <c r="E120" s="2">
        <v>45279</v>
      </c>
      <c r="F120" s="10">
        <v>21110810.5</v>
      </c>
      <c r="G120" s="7">
        <v>3.8209911999999999E-2</v>
      </c>
      <c r="H120" s="10">
        <f t="shared" si="25"/>
        <v>17944188.925000001</v>
      </c>
      <c r="I120" s="5">
        <f t="shared" si="23"/>
        <v>3.2478425200000001E-2</v>
      </c>
      <c r="J120" s="10">
        <v>117235000</v>
      </c>
      <c r="K120" s="22">
        <f>Tabela1[[#This Row],[Valor bruto (R$)]]/Tabela1[[#This Row],[Lucro líquido
(R$)]]</f>
        <v>0.18007259350876445</v>
      </c>
      <c r="L120" s="8" t="s">
        <v>10</v>
      </c>
      <c r="M120" s="8"/>
      <c r="N120" s="12"/>
    </row>
    <row r="121" spans="1:14" x14ac:dyDescent="0.35">
      <c r="A121" s="2" t="s">
        <v>11</v>
      </c>
      <c r="B121" s="3" t="s">
        <v>74</v>
      </c>
      <c r="C121" s="2">
        <v>45188</v>
      </c>
      <c r="D121" s="2">
        <v>45191</v>
      </c>
      <c r="E121" s="2">
        <v>45279</v>
      </c>
      <c r="F121" s="10">
        <v>20543789.489999998</v>
      </c>
      <c r="G121" s="7">
        <v>3.7183621E-2</v>
      </c>
      <c r="H121" s="10">
        <f t="shared" si="25"/>
        <v>17462221.066499997</v>
      </c>
      <c r="I121" s="5">
        <f t="shared" si="23"/>
        <v>3.1606077849999997E-2</v>
      </c>
      <c r="J121" s="10">
        <v>123385000</v>
      </c>
      <c r="K121" s="22">
        <f>Tabela1[[#This Row],[Valor bruto (R$)]]/Tabela1[[#This Row],[Lucro líquido
(R$)]]</f>
        <v>0.1665015155002634</v>
      </c>
      <c r="L121" s="8" t="s">
        <v>10</v>
      </c>
      <c r="M121" s="8"/>
      <c r="N121" s="12"/>
    </row>
    <row r="122" spans="1:14" x14ac:dyDescent="0.35">
      <c r="A122" s="2" t="s">
        <v>11</v>
      </c>
      <c r="B122" s="3" t="s">
        <v>75</v>
      </c>
      <c r="C122" s="2">
        <v>45273</v>
      </c>
      <c r="D122" s="2">
        <v>45278</v>
      </c>
      <c r="E122" s="2">
        <v>45338</v>
      </c>
      <c r="F122" s="10">
        <v>19579643.52</v>
      </c>
      <c r="G122" s="7">
        <v>3.5438547000000001E-2</v>
      </c>
      <c r="H122" s="10">
        <f t="shared" si="25"/>
        <v>16642696.991999999</v>
      </c>
      <c r="I122" s="5">
        <f t="shared" si="23"/>
        <v>3.0122764949999999E-2</v>
      </c>
      <c r="J122" s="10">
        <v>126296000</v>
      </c>
      <c r="K122" s="22">
        <f>Tabela1[[#This Row],[Valor bruto (R$)]]/Tabela1[[#This Row],[Lucro líquido
(R$)]]</f>
        <v>0.15502979920187496</v>
      </c>
      <c r="L122" s="8" t="s">
        <v>10</v>
      </c>
      <c r="M122" s="8"/>
      <c r="N122" s="12"/>
    </row>
    <row r="123" spans="1:14" x14ac:dyDescent="0.35">
      <c r="A123" s="2" t="s">
        <v>7</v>
      </c>
      <c r="B123" s="3" t="s">
        <v>75</v>
      </c>
      <c r="C123" s="2">
        <v>45385</v>
      </c>
      <c r="D123" s="2">
        <v>45394</v>
      </c>
      <c r="E123" s="2">
        <v>45525</v>
      </c>
      <c r="F123" s="10">
        <v>200000000</v>
      </c>
      <c r="G123" s="7" t="s">
        <v>77</v>
      </c>
      <c r="H123" s="10">
        <f t="shared" si="25"/>
        <v>200000000</v>
      </c>
      <c r="I123" s="5" t="str">
        <f t="shared" si="23"/>
        <v xml:space="preserve">0,364065058	</v>
      </c>
      <c r="J123" s="10">
        <v>126296000</v>
      </c>
      <c r="K123" s="22">
        <f>Tabela1[[#This Row],[Valor bruto (R$)]]/Tabela1[[#This Row],[Lucro líquido
(R$)]]</f>
        <v>1.5835814277570153</v>
      </c>
      <c r="L123" s="8" t="s">
        <v>10</v>
      </c>
      <c r="M123" s="8" t="s">
        <v>10</v>
      </c>
      <c r="N123" s="12"/>
    </row>
    <row r="124" spans="1:14" x14ac:dyDescent="0.35">
      <c r="A124" s="2" t="s">
        <v>7</v>
      </c>
      <c r="B124" s="3" t="s">
        <v>75</v>
      </c>
      <c r="C124" s="2">
        <v>45385</v>
      </c>
      <c r="D124" s="2">
        <v>45394</v>
      </c>
      <c r="E124" s="2">
        <v>45644</v>
      </c>
      <c r="F124" s="10">
        <v>227253506.55000001</v>
      </c>
      <c r="G124" s="7">
        <v>0.41367530499999999</v>
      </c>
      <c r="H124" s="10">
        <f t="shared" si="25"/>
        <v>227253506.55000001</v>
      </c>
      <c r="I124" s="5">
        <f t="shared" si="23"/>
        <v>0.41367530499999999</v>
      </c>
      <c r="J124" s="10">
        <v>126296000</v>
      </c>
      <c r="K124" s="22">
        <f>Tabela1[[#This Row],[Valor bruto (R$)]]/Tabela1[[#This Row],[Lucro líquido
(R$)]]</f>
        <v>1.7993721618261862</v>
      </c>
      <c r="L124" s="8" t="s">
        <v>10</v>
      </c>
      <c r="M124" s="8" t="s">
        <v>10</v>
      </c>
      <c r="N124" s="12"/>
    </row>
    <row r="125" spans="1:14" x14ac:dyDescent="0.35">
      <c r="A125" s="14" t="s">
        <v>89</v>
      </c>
      <c r="B125" s="21" t="s">
        <v>97</v>
      </c>
      <c r="C125" s="14"/>
      <c r="D125" s="14"/>
      <c r="E125" s="14"/>
      <c r="F125" s="16">
        <f>SUM(F119:F124)</f>
        <v>509726553.49000001</v>
      </c>
      <c r="G125" s="17">
        <f t="shared" ref="G125" si="32">SUM(G119:G124)</f>
        <v>0.56294895999999994</v>
      </c>
      <c r="H125" s="16">
        <f t="shared" ref="H125" si="33">SUM(H119:H124)</f>
        <v>497355596.449</v>
      </c>
      <c r="I125" s="18">
        <f t="shared" ref="I125" si="34">SUM(I119:I124)</f>
        <v>0.54055791175000001</v>
      </c>
      <c r="J125" s="16">
        <v>536554000</v>
      </c>
      <c r="K125" s="23">
        <f>Tabela1[[#This Row],[Valor bruto (R$)]]/Tabela1[[#This Row],[Lucro líquido
(R$)]]</f>
        <v>0.9500004724407981</v>
      </c>
      <c r="L125" s="8"/>
      <c r="M125" s="8"/>
      <c r="N125" s="12"/>
    </row>
    <row r="126" spans="1:14" x14ac:dyDescent="0.35">
      <c r="A126" s="2" t="s">
        <v>11</v>
      </c>
      <c r="B126" s="3" t="s">
        <v>76</v>
      </c>
      <c r="C126" s="2">
        <v>45378</v>
      </c>
      <c r="D126" s="2">
        <v>45383</v>
      </c>
      <c r="E126" s="2">
        <v>45525</v>
      </c>
      <c r="F126" s="10">
        <v>22779011.170000002</v>
      </c>
      <c r="G126" s="7">
        <v>4.1368165999999998E-2</v>
      </c>
      <c r="H126" s="10">
        <f t="shared" si="25"/>
        <v>19362159.4945</v>
      </c>
      <c r="I126" s="5">
        <f t="shared" si="23"/>
        <v>3.5162941099999998E-2</v>
      </c>
      <c r="J126" s="10">
        <v>155385000</v>
      </c>
      <c r="K126" s="22">
        <f>Tabela1[[#This Row],[Valor bruto (R$)]]/Tabela1[[#This Row],[Lucro líquido
(R$)]]</f>
        <v>0.14659723377417383</v>
      </c>
      <c r="L126" s="8" t="s">
        <v>10</v>
      </c>
      <c r="M126" s="8" t="s">
        <v>10</v>
      </c>
      <c r="N126" s="12"/>
    </row>
    <row r="127" spans="1:14" x14ac:dyDescent="0.35">
      <c r="A127" s="2" t="s">
        <v>7</v>
      </c>
      <c r="B127" s="3" t="s">
        <v>76</v>
      </c>
      <c r="C127" s="2">
        <v>45419</v>
      </c>
      <c r="D127" s="2">
        <v>45427</v>
      </c>
      <c r="E127" s="2">
        <v>45644</v>
      </c>
      <c r="F127" s="10">
        <v>73000000</v>
      </c>
      <c r="G127" s="7">
        <v>0.13332613400000001</v>
      </c>
      <c r="H127" s="10">
        <f t="shared" si="25"/>
        <v>73000000</v>
      </c>
      <c r="I127" s="5">
        <f t="shared" si="23"/>
        <v>0.13332613400000001</v>
      </c>
      <c r="J127" s="10">
        <v>155385000</v>
      </c>
      <c r="K127" s="22">
        <f>Tabela1[[#This Row],[Valor bruto (R$)]]/Tabela1[[#This Row],[Lucro líquido
(R$)]]</f>
        <v>0.46980081732470957</v>
      </c>
      <c r="L127" s="8" t="s">
        <v>10</v>
      </c>
      <c r="M127" s="8" t="s">
        <v>10</v>
      </c>
      <c r="N127" s="12"/>
    </row>
    <row r="128" spans="1:14" x14ac:dyDescent="0.35">
      <c r="A128" s="2" t="s">
        <v>11</v>
      </c>
      <c r="B128" s="3" t="s">
        <v>78</v>
      </c>
      <c r="C128" s="2">
        <v>45460</v>
      </c>
      <c r="D128" s="2">
        <v>45467</v>
      </c>
      <c r="E128" s="2">
        <v>45686</v>
      </c>
      <c r="F128" s="10">
        <v>21641858.23</v>
      </c>
      <c r="G128" s="7">
        <v>3.9533811000000002E-2</v>
      </c>
      <c r="H128" s="10">
        <f t="shared" si="25"/>
        <v>18395579.495499998</v>
      </c>
      <c r="I128" s="5">
        <f t="shared" si="23"/>
        <v>3.3603739350000002E-2</v>
      </c>
      <c r="J128" s="10">
        <v>122354000</v>
      </c>
      <c r="K128" s="22">
        <f>Tabela1[[#This Row],[Valor bruto (R$)]]/Tabela1[[#This Row],[Lucro líquido
(R$)]]</f>
        <v>0.17687904138810337</v>
      </c>
      <c r="L128" s="8" t="s">
        <v>10</v>
      </c>
      <c r="M128" s="8"/>
      <c r="N128" s="12"/>
    </row>
    <row r="129" spans="1:14" x14ac:dyDescent="0.35">
      <c r="A129" s="2" t="s">
        <v>7</v>
      </c>
      <c r="B129" s="3" t="s">
        <v>78</v>
      </c>
      <c r="C129" s="2">
        <v>45510</v>
      </c>
      <c r="D129" s="2">
        <v>45527</v>
      </c>
      <c r="E129" s="2">
        <v>45750</v>
      </c>
      <c r="F129" s="10">
        <v>85478453.219999999</v>
      </c>
      <c r="G129" s="7">
        <v>0.15614597299999999</v>
      </c>
      <c r="H129" s="10">
        <f t="shared" si="25"/>
        <v>85478453.219999999</v>
      </c>
      <c r="I129" s="5">
        <f t="shared" si="23"/>
        <v>0.15614597299999999</v>
      </c>
      <c r="J129" s="10">
        <v>122354000</v>
      </c>
      <c r="K129" s="22">
        <f>Tabela1[[#This Row],[Valor bruto (R$)]]/Tabela1[[#This Row],[Lucro líquido
(R$)]]</f>
        <v>0.69861592771793324</v>
      </c>
      <c r="L129" s="8" t="s">
        <v>10</v>
      </c>
      <c r="M129" s="8"/>
      <c r="N129" s="12"/>
    </row>
    <row r="130" spans="1:14" x14ac:dyDescent="0.35">
      <c r="A130" s="2" t="s">
        <v>11</v>
      </c>
      <c r="B130" s="3" t="s">
        <v>79</v>
      </c>
      <c r="C130" s="2">
        <v>45561</v>
      </c>
      <c r="D130" s="2">
        <v>45566</v>
      </c>
      <c r="E130" s="2">
        <v>45750</v>
      </c>
      <c r="F130" s="10">
        <v>18392010.960000001</v>
      </c>
      <c r="G130" s="7">
        <v>3.3597220999999997E-2</v>
      </c>
      <c r="H130" s="10">
        <f t="shared" si="25"/>
        <v>15633209.316</v>
      </c>
      <c r="I130" s="5">
        <f t="shared" si="23"/>
        <v>2.8557637849999998E-2</v>
      </c>
      <c r="J130" s="10">
        <v>141819000</v>
      </c>
      <c r="K130" s="22">
        <f>Tabela1[[#This Row],[Valor bruto (R$)]]/Tabela1[[#This Row],[Lucro líquido
(R$)]]</f>
        <v>0.12968650857783515</v>
      </c>
      <c r="L130" s="8" t="s">
        <v>10</v>
      </c>
      <c r="M130" s="8"/>
      <c r="N130" s="12"/>
    </row>
    <row r="131" spans="1:14" x14ac:dyDescent="0.35">
      <c r="A131" s="2" t="s">
        <v>7</v>
      </c>
      <c r="B131" s="3" t="s">
        <v>79</v>
      </c>
      <c r="C131" s="2">
        <v>45601</v>
      </c>
      <c r="D131" s="2">
        <v>45604</v>
      </c>
      <c r="E131" s="2">
        <v>45750</v>
      </c>
      <c r="F131" s="10">
        <v>123426853.56999999</v>
      </c>
      <c r="G131" s="7">
        <v>0.22567287999999999</v>
      </c>
      <c r="H131" s="10">
        <f t="shared" si="25"/>
        <v>123426853.56999999</v>
      </c>
      <c r="I131" s="5">
        <f t="shared" si="23"/>
        <v>0.22567287999999999</v>
      </c>
      <c r="J131" s="10">
        <v>141819000</v>
      </c>
      <c r="K131" s="22">
        <f>Tabela1[[#This Row],[Valor bruto (R$)]]/Tabela1[[#This Row],[Lucro líquido
(R$)]]</f>
        <v>0.87031253619049631</v>
      </c>
      <c r="L131" s="8" t="s">
        <v>10</v>
      </c>
      <c r="M131" s="8" t="s">
        <v>10</v>
      </c>
      <c r="N131" s="12"/>
    </row>
    <row r="132" spans="1:14" x14ac:dyDescent="0.35">
      <c r="A132" s="2" t="s">
        <v>11</v>
      </c>
      <c r="B132" s="3" t="s">
        <v>81</v>
      </c>
      <c r="C132" s="2">
        <v>45643</v>
      </c>
      <c r="D132" s="2">
        <v>45646</v>
      </c>
      <c r="E132" s="2">
        <v>46001</v>
      </c>
      <c r="F132" s="10">
        <v>21423454.59</v>
      </c>
      <c r="G132" s="7">
        <v>3.9185109000000003E-2</v>
      </c>
      <c r="H132" s="10">
        <f t="shared" si="25"/>
        <v>18209936.401499998</v>
      </c>
      <c r="I132" s="5">
        <f t="shared" si="23"/>
        <v>3.3307342650000002E-2</v>
      </c>
      <c r="J132" s="10">
        <v>114022000</v>
      </c>
      <c r="K132" s="22">
        <f>Tabela1[[#This Row],[Valor bruto (R$)]]/Tabela1[[#This Row],[Lucro líquido
(R$)]]</f>
        <v>0.18788878102471454</v>
      </c>
      <c r="L132" s="8" t="s">
        <v>10</v>
      </c>
      <c r="M132" s="8" t="s">
        <v>10</v>
      </c>
      <c r="N132" s="12"/>
    </row>
    <row r="133" spans="1:14" x14ac:dyDescent="0.35">
      <c r="A133" s="2" t="s">
        <v>7</v>
      </c>
      <c r="B133" s="3" t="s">
        <v>81</v>
      </c>
      <c r="C133" s="2" t="s">
        <v>80</v>
      </c>
      <c r="D133" s="2">
        <v>45758</v>
      </c>
      <c r="E133" s="2">
        <v>46001</v>
      </c>
      <c r="F133" s="10">
        <v>81000000</v>
      </c>
      <c r="G133" s="7">
        <v>0.148598445</v>
      </c>
      <c r="H133" s="10">
        <f t="shared" si="25"/>
        <v>81000000</v>
      </c>
      <c r="I133" s="5">
        <f t="shared" si="23"/>
        <v>0.148598445</v>
      </c>
      <c r="J133" s="10">
        <v>114022000</v>
      </c>
      <c r="K133" s="22">
        <f>Tabela1[[#This Row],[Valor bruto (R$)]]/Tabela1[[#This Row],[Lucro líquido
(R$)]]</f>
        <v>0.71038922313237796</v>
      </c>
      <c r="L133" s="8" t="s">
        <v>10</v>
      </c>
      <c r="M133" s="8" t="s">
        <v>10</v>
      </c>
      <c r="N133" s="12"/>
    </row>
    <row r="134" spans="1:14" x14ac:dyDescent="0.35">
      <c r="A134" s="14" t="s">
        <v>89</v>
      </c>
      <c r="B134" s="21" t="s">
        <v>98</v>
      </c>
      <c r="C134" s="14"/>
      <c r="D134" s="14"/>
      <c r="E134" s="14"/>
      <c r="F134" s="16">
        <f>SUM(F126:F133)</f>
        <v>447141641.73999995</v>
      </c>
      <c r="G134" s="17">
        <f t="shared" ref="G134:I134" si="35">SUM(G126:G133)</f>
        <v>0.8174277390000001</v>
      </c>
      <c r="H134" s="16">
        <f t="shared" si="35"/>
        <v>434506191.49749994</v>
      </c>
      <c r="I134" s="18">
        <f t="shared" si="35"/>
        <v>0.79437509294999997</v>
      </c>
      <c r="J134" s="16">
        <v>533581000</v>
      </c>
      <c r="K134" s="23">
        <f>Tabela1[[#This Row],[Valor bruto (R$)]]/Tabela1[[#This Row],[Lucro líquido
(R$)]]</f>
        <v>0.83800143134781779</v>
      </c>
      <c r="L134" s="8"/>
      <c r="M134" s="8"/>
      <c r="N134" s="12"/>
    </row>
    <row r="135" spans="1:14" x14ac:dyDescent="0.35">
      <c r="A135" s="2" t="s">
        <v>11</v>
      </c>
      <c r="B135" s="3" t="s">
        <v>82</v>
      </c>
      <c r="C135" s="2">
        <v>45735</v>
      </c>
      <c r="D135" s="2">
        <v>45740</v>
      </c>
      <c r="E135" s="2">
        <v>46001</v>
      </c>
      <c r="F135" s="10">
        <v>24749241.16</v>
      </c>
      <c r="G135" s="7">
        <v>4.5364399E-2</v>
      </c>
      <c r="H135" s="10">
        <f t="shared" si="25"/>
        <v>21036854.986000001</v>
      </c>
      <c r="I135" s="5">
        <f t="shared" si="23"/>
        <v>3.8559739150000001E-2</v>
      </c>
      <c r="J135" s="10">
        <v>166632000</v>
      </c>
      <c r="K135" s="22">
        <f>Tabela1[[#This Row],[Valor bruto (R$)]]/Tabela1[[#This Row],[Lucro líquido
(R$)]]</f>
        <v>0.14852634043881127</v>
      </c>
      <c r="L135" s="8" t="s">
        <v>10</v>
      </c>
      <c r="M135" s="8" t="s">
        <v>10</v>
      </c>
      <c r="N135" s="12"/>
    </row>
    <row r="136" spans="1:14" x14ac:dyDescent="0.35">
      <c r="A136" s="2" t="s">
        <v>7</v>
      </c>
      <c r="B136" s="3" t="s">
        <v>82</v>
      </c>
      <c r="C136" s="2">
        <v>45783</v>
      </c>
      <c r="D136" s="2">
        <v>45786</v>
      </c>
      <c r="E136" s="2">
        <v>46001</v>
      </c>
      <c r="F136" s="10">
        <v>118000000</v>
      </c>
      <c r="G136" s="7">
        <v>0.216476748</v>
      </c>
      <c r="H136" s="10">
        <f t="shared" si="25"/>
        <v>118000000</v>
      </c>
      <c r="I136" s="5">
        <f t="shared" si="23"/>
        <v>0.216476748</v>
      </c>
      <c r="J136" s="10">
        <v>166632000</v>
      </c>
      <c r="K136" s="22">
        <f>Tabela1[[#This Row],[Valor bruto (R$)]]/Tabela1[[#This Row],[Lucro líquido
(R$)]]</f>
        <v>0.70814729463728454</v>
      </c>
      <c r="L136" s="8" t="s">
        <v>10</v>
      </c>
      <c r="M136" s="8"/>
      <c r="N136" s="12"/>
    </row>
    <row r="137" spans="1:14" x14ac:dyDescent="0.35">
      <c r="A137" s="2" t="s">
        <v>11</v>
      </c>
      <c r="B137" s="3" t="s">
        <v>83</v>
      </c>
      <c r="C137" s="2">
        <v>45826</v>
      </c>
      <c r="D137" s="2">
        <v>45832</v>
      </c>
      <c r="E137" s="2">
        <v>46001</v>
      </c>
      <c r="F137" s="10">
        <v>26016246.09</v>
      </c>
      <c r="G137" s="7">
        <v>4.7728070999999997E-2</v>
      </c>
      <c r="H137" s="10">
        <f t="shared" si="25"/>
        <v>22113809.1765</v>
      </c>
      <c r="I137" s="5">
        <f t="shared" si="23"/>
        <v>4.0568860349999999E-2</v>
      </c>
      <c r="J137" s="10">
        <v>146196000</v>
      </c>
      <c r="K137" s="22">
        <f>Tabela1[[#This Row],[Valor bruto (R$)]]/Tabela1[[#This Row],[Lucro líquido
(R$)]]</f>
        <v>0.17795456845604532</v>
      </c>
      <c r="L137" s="8" t="s">
        <v>10</v>
      </c>
      <c r="M137" s="8"/>
      <c r="N137" s="12"/>
    </row>
    <row r="138" spans="1:14" x14ac:dyDescent="0.35">
      <c r="A138" s="2" t="s">
        <v>7</v>
      </c>
      <c r="B138" s="3" t="s">
        <v>83</v>
      </c>
      <c r="C138" s="2">
        <v>45874</v>
      </c>
      <c r="D138" s="2">
        <v>45877</v>
      </c>
      <c r="E138" s="2">
        <v>46001</v>
      </c>
      <c r="F138" s="10">
        <v>115154830.66</v>
      </c>
      <c r="G138" s="7">
        <v>0.21125714600000001</v>
      </c>
      <c r="H138" s="10">
        <f t="shared" si="25"/>
        <v>115154830.66</v>
      </c>
      <c r="I138" s="5">
        <f t="shared" si="23"/>
        <v>0.21125714600000001</v>
      </c>
      <c r="J138" s="10">
        <v>146196000</v>
      </c>
      <c r="K138" s="22">
        <f>Tabela1[[#This Row],[Valor bruto (R$)]]/Tabela1[[#This Row],[Lucro líquido
(R$)]]</f>
        <v>0.78767429108867548</v>
      </c>
      <c r="L138" s="8" t="s">
        <v>10</v>
      </c>
      <c r="M138" s="8"/>
      <c r="N138" s="12"/>
    </row>
    <row r="139" spans="1:14" x14ac:dyDescent="0.35">
      <c r="A139" s="2" t="s">
        <v>11</v>
      </c>
      <c r="B139" s="3" t="s">
        <v>88</v>
      </c>
      <c r="C139" s="2">
        <v>45915</v>
      </c>
      <c r="D139" s="2">
        <v>45918</v>
      </c>
      <c r="E139" s="2">
        <v>46001</v>
      </c>
      <c r="F139" s="10">
        <v>26849742.32</v>
      </c>
      <c r="G139" s="7">
        <v>4.9257160000000001E-2</v>
      </c>
      <c r="H139" s="10">
        <f t="shared" si="25"/>
        <v>22822280.971999999</v>
      </c>
      <c r="I139" s="5">
        <f t="shared" si="23"/>
        <v>4.1868585999999999E-2</v>
      </c>
      <c r="J139" s="10"/>
      <c r="K139" s="22"/>
      <c r="L139" s="8" t="s">
        <v>10</v>
      </c>
      <c r="M139" s="9"/>
    </row>
    <row r="140" spans="1:14" x14ac:dyDescent="0.35">
      <c r="A140" s="14" t="s">
        <v>89</v>
      </c>
      <c r="B140" s="21">
        <v>2025</v>
      </c>
      <c r="C140" s="14"/>
      <c r="D140" s="14"/>
      <c r="E140" s="14"/>
      <c r="F140" s="16">
        <f>SUM(F135:F139)</f>
        <v>310770060.22999996</v>
      </c>
      <c r="G140" s="17">
        <f t="shared" ref="G140:I140" si="36">SUM(G135:G139)</f>
        <v>0.57008352399999995</v>
      </c>
      <c r="H140" s="16">
        <f t="shared" si="36"/>
        <v>299127775.79449999</v>
      </c>
      <c r="I140" s="18">
        <f t="shared" si="36"/>
        <v>0.5487310795</v>
      </c>
      <c r="J140" s="16"/>
      <c r="K140" s="19"/>
      <c r="L140" s="8"/>
      <c r="M140" s="8"/>
    </row>
    <row r="141" spans="1:14" x14ac:dyDescent="0.35">
      <c r="A141" s="2"/>
      <c r="B141" s="3"/>
      <c r="C141" s="2"/>
      <c r="D141" s="2"/>
      <c r="E141" s="2"/>
      <c r="F141" s="4"/>
      <c r="G141" s="4"/>
      <c r="H141" s="4"/>
      <c r="I141" s="5"/>
      <c r="J141" s="10"/>
      <c r="K141" s="11"/>
      <c r="L141" s="9"/>
      <c r="M141" s="9"/>
    </row>
    <row r="142" spans="1:14" x14ac:dyDescent="0.35">
      <c r="A142" s="2"/>
      <c r="B142" s="3"/>
      <c r="C142" s="2"/>
      <c r="D142" s="2"/>
      <c r="E142" s="2"/>
      <c r="F142" s="4"/>
      <c r="G142" s="4"/>
      <c r="H142" s="4"/>
      <c r="I142" s="5"/>
      <c r="J142" s="10"/>
      <c r="K142" s="11"/>
      <c r="L142" s="9"/>
      <c r="M142" s="9"/>
    </row>
    <row r="143" spans="1:14" x14ac:dyDescent="0.35">
      <c r="A143" s="2"/>
      <c r="B143" s="3"/>
      <c r="C143" s="2"/>
      <c r="D143" s="2"/>
      <c r="E143" s="2"/>
      <c r="F143" s="4"/>
      <c r="G143" s="4"/>
      <c r="H143" s="4"/>
      <c r="I143" s="5"/>
      <c r="J143" s="10"/>
      <c r="K143" s="11"/>
      <c r="L143" s="9"/>
      <c r="M143" s="9"/>
    </row>
    <row r="144" spans="1:14" x14ac:dyDescent="0.35">
      <c r="A144" s="2"/>
      <c r="B144" s="3"/>
      <c r="C144" s="2"/>
      <c r="D144" s="2"/>
      <c r="E144" s="2"/>
      <c r="F144" s="4"/>
      <c r="G144" s="4"/>
      <c r="H144" s="4"/>
      <c r="I144" s="5"/>
      <c r="J144" s="10"/>
      <c r="K144" s="11"/>
      <c r="L144" s="9"/>
      <c r="M144" s="9"/>
    </row>
    <row r="145" spans="1:13" x14ac:dyDescent="0.35">
      <c r="A145" s="2"/>
      <c r="B145" s="3"/>
      <c r="C145" s="2"/>
      <c r="D145" s="2"/>
      <c r="E145" s="2"/>
      <c r="F145" s="4"/>
      <c r="G145" s="4"/>
      <c r="H145" s="4"/>
      <c r="I145" s="5"/>
      <c r="J145" s="10"/>
      <c r="K145" s="11"/>
      <c r="L145" s="9"/>
      <c r="M145" s="9"/>
    </row>
    <row r="146" spans="1:13" x14ac:dyDescent="0.35">
      <c r="A146" s="2"/>
      <c r="B146" s="3"/>
      <c r="C146" s="2"/>
      <c r="D146" s="2"/>
      <c r="E146" s="2"/>
      <c r="F146" s="4"/>
      <c r="G146" s="4"/>
      <c r="H146" s="4"/>
      <c r="I146" s="5"/>
      <c r="J146" s="10"/>
      <c r="K146" s="11"/>
      <c r="L146" s="9"/>
      <c r="M146" s="9"/>
    </row>
    <row r="147" spans="1:13" x14ac:dyDescent="0.35">
      <c r="A147" s="2"/>
      <c r="B147" s="3"/>
      <c r="C147" s="2"/>
      <c r="D147" s="2"/>
      <c r="E147" s="2"/>
      <c r="F147" s="4"/>
      <c r="G147" s="4"/>
      <c r="H147" s="4"/>
      <c r="I147" s="5"/>
      <c r="J147" s="10"/>
      <c r="K147" s="11"/>
      <c r="L147" s="8"/>
      <c r="M147" s="8"/>
    </row>
    <row r="148" spans="1:13" x14ac:dyDescent="0.35">
      <c r="A148" s="2"/>
      <c r="B148" s="3"/>
      <c r="C148" s="2"/>
      <c r="D148" s="2"/>
      <c r="E148" s="2"/>
      <c r="F148" s="4"/>
      <c r="G148" s="4"/>
      <c r="H148" s="4"/>
      <c r="I148" s="5"/>
      <c r="J148" s="10"/>
      <c r="K148" s="11"/>
      <c r="L148" s="8"/>
      <c r="M148" s="8"/>
    </row>
    <row r="149" spans="1:13" x14ac:dyDescent="0.35">
      <c r="A149" s="2"/>
      <c r="B149" s="3"/>
      <c r="C149" s="2"/>
      <c r="D149" s="2"/>
      <c r="E149" s="2"/>
      <c r="F149" s="4"/>
      <c r="G149" s="4"/>
      <c r="H149" s="4"/>
      <c r="I149" s="5"/>
      <c r="J149" s="10"/>
      <c r="K149" s="11"/>
      <c r="L149" s="8"/>
      <c r="M149" s="8"/>
    </row>
    <row r="150" spans="1:13" x14ac:dyDescent="0.35">
      <c r="A150" s="2"/>
      <c r="B150" s="3"/>
      <c r="C150" s="2"/>
      <c r="D150" s="2"/>
      <c r="E150" s="2"/>
      <c r="F150" s="4"/>
      <c r="G150" s="4"/>
      <c r="H150" s="4"/>
      <c r="I150" s="5"/>
      <c r="J150" s="10"/>
      <c r="K150" s="11"/>
      <c r="L150" s="8"/>
      <c r="M150" s="8"/>
    </row>
    <row r="151" spans="1:13" x14ac:dyDescent="0.35">
      <c r="A151" s="2"/>
      <c r="B151" s="3"/>
      <c r="C151" s="2"/>
      <c r="D151" s="2"/>
      <c r="E151" s="2"/>
      <c r="F151" s="4"/>
      <c r="G151" s="4"/>
      <c r="H151" s="4"/>
      <c r="I151" s="5"/>
      <c r="J151" s="10"/>
      <c r="K151" s="11"/>
      <c r="L151" s="8"/>
      <c r="M151" s="8"/>
    </row>
  </sheetData>
  <hyperlinks>
    <hyperlink ref="L3" r:id="rId1" xr:uid="{36241F4A-16D5-4B4D-8772-7C8CD2922EF2}"/>
    <hyperlink ref="L4" r:id="rId2" xr:uid="{396FFEDB-383C-4669-96A4-187C3DDEE4AC}"/>
    <hyperlink ref="L7" r:id="rId3" xr:uid="{257E9F8B-FB82-42DE-9584-8413087AB11D}"/>
    <hyperlink ref="L8" r:id="rId4" xr:uid="{9E6AE938-169A-4C49-AC86-8A3EDC46335A}"/>
    <hyperlink ref="L5" r:id="rId5" xr:uid="{1F06126B-9BB7-4A2D-B542-6D7263BDC033}"/>
    <hyperlink ref="L10" r:id="rId6" xr:uid="{83E239D4-2AF5-4A2B-A028-BF61E2F3E364}"/>
    <hyperlink ref="L12" r:id="rId7" xr:uid="{88628006-7AFC-478E-9F47-2C1BD29A91D2}"/>
    <hyperlink ref="L9" r:id="rId8" xr:uid="{5CEFFF03-7B89-4384-BB3B-CFC2FA057E23}"/>
    <hyperlink ref="L13" r:id="rId9" xr:uid="{2C6850A6-A1D2-4935-9986-7ACBDBC5FCE0}"/>
    <hyperlink ref="L16" r:id="rId10" xr:uid="{37BEECAD-4A04-45C9-81DF-AFB0B11A533F}"/>
    <hyperlink ref="L17" r:id="rId11" xr:uid="{584A15EF-AA04-48C0-9960-44B184F77152}"/>
    <hyperlink ref="L18" r:id="rId12" xr:uid="{3CEA8BB6-BF92-49DD-860A-638C8558DFE6}"/>
    <hyperlink ref="L19" r:id="rId13" xr:uid="{89D42917-878A-4A95-A4BF-48ED540FE6A9}"/>
    <hyperlink ref="L21" r:id="rId14" xr:uid="{0A13D434-55DF-419A-911A-EEB07ABECE01}"/>
    <hyperlink ref="L22" r:id="rId15" xr:uid="{D8835347-FE1E-47A8-A111-A53B07BC8F18}"/>
    <hyperlink ref="L23" r:id="rId16" xr:uid="{54C75BC0-B518-402A-B905-2035976027CF}"/>
    <hyperlink ref="L24" r:id="rId17" xr:uid="{D13E8D9B-695D-4A2D-8DB5-C2653AF57815}"/>
    <hyperlink ref="L26" r:id="rId18" xr:uid="{2F3E23BD-7FA7-4534-8C50-54D8A62ACD87}"/>
    <hyperlink ref="L27" r:id="rId19" xr:uid="{7F1C600E-48B4-4B85-9E71-CA0D04A7EE33}"/>
    <hyperlink ref="L28" r:id="rId20" xr:uid="{4574BA75-81F2-4DDE-B875-38E65E574961}"/>
    <hyperlink ref="L29" r:id="rId21" xr:uid="{8F73DAA5-E12E-4559-9560-51B094C4DED0}"/>
    <hyperlink ref="L30" r:id="rId22" xr:uid="{F203031D-C7BC-4931-8E70-871D47332BA5}"/>
    <hyperlink ref="L31" r:id="rId23" xr:uid="{570C5881-70CF-4C87-BBC5-08DD07D94E43}"/>
    <hyperlink ref="L32" r:id="rId24" xr:uid="{931FB838-9170-4F5F-9E80-4600FE6633A6}"/>
    <hyperlink ref="L34" r:id="rId25" xr:uid="{ADDB213C-AB23-427A-8914-E3D9B08BA622}"/>
    <hyperlink ref="L35" r:id="rId26" xr:uid="{442494C8-BB05-47AD-B8B9-706E25A2421F}"/>
    <hyperlink ref="L36" r:id="rId27" xr:uid="{3AC5547D-2ACC-4F2D-ACC7-5F3CB1AF2F87}"/>
    <hyperlink ref="L37" r:id="rId28" xr:uid="{412CCE89-C67C-4B31-8472-418DB9B38B6E}"/>
    <hyperlink ref="L38" r:id="rId29" xr:uid="{D841B363-6D9B-434C-AD1E-9286EFF5BC85}"/>
    <hyperlink ref="L39" r:id="rId30" xr:uid="{E69D215B-CF7C-47DD-8014-8BCA4F9CDA65}"/>
    <hyperlink ref="L40" r:id="rId31" xr:uid="{473795A4-4915-41A2-B2D5-A4E246A3C6D4}"/>
    <hyperlink ref="L42" r:id="rId32" xr:uid="{2E580947-E099-4966-8A8B-723EBF002A33}"/>
    <hyperlink ref="L43" r:id="rId33" xr:uid="{F3EA8F44-50C2-4402-B71C-57FC39EE9C5D}"/>
    <hyperlink ref="L44" r:id="rId34" xr:uid="{E8EA7F67-C644-4BE7-A0E9-939E37D89029}"/>
    <hyperlink ref="L45" r:id="rId35" xr:uid="{E1925FD3-A75C-43C1-9EF0-83A2C8302841}"/>
    <hyperlink ref="L46" r:id="rId36" xr:uid="{8D6FF333-82DA-4950-8938-D73279B35FF2}"/>
    <hyperlink ref="L47" r:id="rId37" xr:uid="{0C961CDC-16DB-4C9F-8DD0-7BDCA8E4598D}"/>
    <hyperlink ref="L48" r:id="rId38" xr:uid="{AA4AFC74-E500-4D03-A819-FCF23BE452A7}"/>
    <hyperlink ref="L49" r:id="rId39" xr:uid="{E38505C0-D877-4874-8D43-FF2CED6385E5}"/>
    <hyperlink ref="L52" r:id="rId40" xr:uid="{D692E26D-C166-40B3-A1A0-E74A0BBDAD78}"/>
    <hyperlink ref="L50" r:id="rId41" xr:uid="{4E71DFFD-CC88-4F7C-BED4-A0643824AB22}"/>
    <hyperlink ref="L53" r:id="rId42" xr:uid="{39DB8062-C68B-47C8-87CF-89F4FCF045A3}"/>
    <hyperlink ref="L54" r:id="rId43" xr:uid="{E8993C44-8E74-44BB-9D39-D2600971B934}"/>
    <hyperlink ref="L55" r:id="rId44" xr:uid="{6EABAA96-1750-4BE5-B728-73405CA635B0}"/>
    <hyperlink ref="L56" r:id="rId45" xr:uid="{15CB6EA5-5533-4B5A-BEF7-8787C58C2037}"/>
    <hyperlink ref="L57" r:id="rId46" xr:uid="{DED68E1D-C34E-4A68-B8D9-3498D1DB3B36}"/>
    <hyperlink ref="L58" r:id="rId47" xr:uid="{669BD6D9-25D8-432C-89AB-85E41D202C16}"/>
    <hyperlink ref="L59" r:id="rId48" xr:uid="{B8A8933F-70A7-4704-A521-AFAB094EB0F4}"/>
    <hyperlink ref="L61" r:id="rId49" xr:uid="{0F4E39C6-D07C-4D12-BD48-04282D0DC25A}"/>
    <hyperlink ref="L62" r:id="rId50" xr:uid="{254DCF95-4A0A-4CB5-A655-E42EB88F5446}"/>
    <hyperlink ref="L63" r:id="rId51" xr:uid="{2B702EEB-58D9-4080-A8BC-2DD68F3203F0}"/>
    <hyperlink ref="L64" r:id="rId52" xr:uid="{AAA028D7-0903-4D4E-B46C-34280AFA320F}"/>
    <hyperlink ref="L65" r:id="rId53" xr:uid="{5F4FBDAE-DD3F-4EA2-B1A0-72503BD80BEE}"/>
    <hyperlink ref="L66" r:id="rId54" xr:uid="{75CD17A6-911C-4F2B-9879-37A708AA43F2}"/>
    <hyperlink ref="L67" r:id="rId55" xr:uid="{A08E521A-1DB0-4CE3-BFCE-5B6FF88A9E31}"/>
    <hyperlink ref="L70" r:id="rId56" xr:uid="{9F0546B8-117E-424D-B5BF-8F52D2AC3F02}"/>
    <hyperlink ref="L68" r:id="rId57" xr:uid="{BC994B3B-A207-4356-B04B-8C383BB958A5}"/>
    <hyperlink ref="L71" r:id="rId58" xr:uid="{D2013CD0-3419-4C82-BE4B-13159FDD9CD8}"/>
    <hyperlink ref="L72" r:id="rId59" xr:uid="{71C42B41-2E6C-4704-80DF-9359BBF74891}"/>
    <hyperlink ref="L73" r:id="rId60" xr:uid="{516158F1-D763-463B-BF30-BC6F24A37CBA}"/>
    <hyperlink ref="L74" r:id="rId61" xr:uid="{5431EA9B-6F03-40D0-873F-E774BDEF4E95}"/>
    <hyperlink ref="L75" r:id="rId62" xr:uid="{13D6AC42-D880-44A4-AFDA-123BC2098CD0}"/>
    <hyperlink ref="L76" r:id="rId63" xr:uid="{6C54472B-2F40-43C9-B592-CFBA7ADECE09}"/>
    <hyperlink ref="L79" r:id="rId64" xr:uid="{E159807B-4A79-4FCF-9B14-0FEEE568C7B7}"/>
    <hyperlink ref="L77" r:id="rId65" xr:uid="{863F7B81-D4A0-4A0C-8777-8442030C0AE6}"/>
    <hyperlink ref="L80" r:id="rId66" xr:uid="{22CD2B0F-68D7-4C22-BC00-890D5844926B}"/>
    <hyperlink ref="L81" r:id="rId67" xr:uid="{85FBD37E-A929-4500-AFAF-CCC241E6D6F9}"/>
    <hyperlink ref="L82" r:id="rId68" xr:uid="{1D2BABC7-CC6D-44F8-8F8A-81FF8D29BA80}"/>
    <hyperlink ref="L83" r:id="rId69" xr:uid="{7ACADB1B-289F-41CE-ABA7-20D08BA0CD16}"/>
    <hyperlink ref="L84" r:id="rId70" xr:uid="{ACF37EED-EBD9-4BDA-9E53-CE060974C79F}"/>
    <hyperlink ref="L85" r:id="rId71" xr:uid="{3577EE91-CC3F-48AB-9FD5-9AB98DD376FC}"/>
    <hyperlink ref="L87" r:id="rId72" xr:uid="{C074EB42-0177-4B72-A084-831475553C44}"/>
    <hyperlink ref="L88" r:id="rId73" xr:uid="{46BA289C-9248-4732-B296-9BCDFFB5809C}"/>
    <hyperlink ref="L90" r:id="rId74" xr:uid="{9043B52D-D46F-4271-97B9-3D71CAB5FDEE}"/>
    <hyperlink ref="L89" r:id="rId75" xr:uid="{D25A18D8-F7CF-4475-9F83-2EE25293DB06}"/>
    <hyperlink ref="L91" r:id="rId76" xr:uid="{8B0A1879-55E9-4C5A-B293-426E0D57296A}"/>
    <hyperlink ref="L92" r:id="rId77" xr:uid="{721609E2-5327-44DA-A1D3-809CED2DF60B}"/>
    <hyperlink ref="L93" r:id="rId78" xr:uid="{60396A31-88A3-4E04-A9B9-0B784683A853}"/>
    <hyperlink ref="L96" r:id="rId79" xr:uid="{07D222F2-71D7-4695-8B7D-B98CADE45DFD}"/>
    <hyperlink ref="L94" r:id="rId80" xr:uid="{5FD35777-28FC-4E1F-ADFB-A8A740C2AB45}"/>
    <hyperlink ref="L98" r:id="rId81" xr:uid="{14DA7DAF-2525-447A-B86C-9CE8AF0E6FA7}"/>
    <hyperlink ref="L97" r:id="rId82" xr:uid="{8F3E3A2E-45A9-4E1D-B744-748AEB97F521}"/>
    <hyperlink ref="L99" r:id="rId83" xr:uid="{1D1A236C-AAD3-4BE8-8327-081CABEF02F5}"/>
    <hyperlink ref="L100" r:id="rId84" xr:uid="{C46E7FAC-29A4-4B35-BC5E-4A2FC124AB9F}"/>
    <hyperlink ref="L101" r:id="rId85" xr:uid="{D97FA5DC-C0B4-40C2-B73A-BB6DA334B7CD}"/>
    <hyperlink ref="L102" r:id="rId86" xr:uid="{383B1E27-7477-4070-B493-6E1FA9BEBDD2}"/>
    <hyperlink ref="L105" r:id="rId87" xr:uid="{49FEFF84-AD50-4219-83E2-853E091E93BD}"/>
    <hyperlink ref="L107" r:id="rId88" xr:uid="{89BD52CA-7548-4272-9750-5799BE98F8F4}"/>
    <hyperlink ref="L108" r:id="rId89" xr:uid="{2B9880A6-2AFA-4AD0-B94D-B88839A455C1}"/>
    <hyperlink ref="L109" r:id="rId90" xr:uid="{51CD5930-0D95-4A2E-8AFE-7F9A84C9408B}"/>
    <hyperlink ref="L106" r:id="rId91" xr:uid="{BCA56F13-9679-4325-B4B5-E46E7E703E01}"/>
    <hyperlink ref="L103" r:id="rId92" xr:uid="{3199B1EB-03EA-44E5-95C7-4B184E93C5C1}"/>
    <hyperlink ref="L112" r:id="rId93" xr:uid="{C7E19799-ACC2-4ABD-B6DC-4509F9C9D6E0}"/>
    <hyperlink ref="L110" r:id="rId94" xr:uid="{722A5504-CD1C-4B32-AFF7-622340A9278C}"/>
    <hyperlink ref="L113" r:id="rId95" xr:uid="{0DF04D81-7DA2-428B-8153-2182136BDC0F}"/>
    <hyperlink ref="L114" r:id="rId96" xr:uid="{576220B7-BA74-4B74-871D-41C1C685BB10}"/>
    <hyperlink ref="L115" r:id="rId97" xr:uid="{AF45AED9-78D1-4C57-844F-494623BA278D}"/>
    <hyperlink ref="L116" r:id="rId98" xr:uid="{07330189-17EF-4EEF-B8A4-1147BB0A4468}"/>
    <hyperlink ref="L121" r:id="rId99" xr:uid="{AA504454-AB29-4E5F-8601-F34D5A0D983F}"/>
    <hyperlink ref="L120" r:id="rId100" xr:uid="{B92F1E00-7ADA-44ED-8E0E-0C21A626E3FB}"/>
    <hyperlink ref="L119" r:id="rId101" xr:uid="{FEA5AE19-85D2-4D4E-B88D-B9F880EA9D62}"/>
    <hyperlink ref="L117" r:id="rId102" xr:uid="{CC6664BF-6535-4C68-806B-37BE5FAE3C6C}"/>
    <hyperlink ref="L122" r:id="rId103" xr:uid="{55B3388A-83E7-425B-B654-F0C20B672FCC}"/>
    <hyperlink ref="L126" r:id="rId104" xr:uid="{F259F76F-0124-4ADC-9ACD-AEF8766A1CD5}"/>
    <hyperlink ref="L123" r:id="rId105" xr:uid="{B4985966-1883-4D1E-831B-8A2C7C6709A2}"/>
    <hyperlink ref="L124" r:id="rId106" xr:uid="{879A27B9-8EF1-44A5-8815-DDD30C7DF5C6}"/>
    <hyperlink ref="L127" r:id="rId107" xr:uid="{88CD3542-7561-4F18-A098-F26029200549}"/>
    <hyperlink ref="L131" r:id="rId108" xr:uid="{F6F2CE08-4A5A-4FE3-8030-0A80E9531656}"/>
    <hyperlink ref="L130" r:id="rId109" xr:uid="{B020B094-0A6B-4ECF-B873-C01D5705B0B0}"/>
    <hyperlink ref="L129" r:id="rId110" xr:uid="{581048CD-4DFC-4CE9-B7FE-1C7C217B2A1E}"/>
    <hyperlink ref="L128" r:id="rId111" xr:uid="{51379CDC-ABEB-4311-BCAD-DBEDFBCBEBC7}"/>
    <hyperlink ref="L132" r:id="rId112" xr:uid="{B2355060-BB1E-43B7-BAF9-4FDA3ABDA037}"/>
    <hyperlink ref="L135" r:id="rId113" xr:uid="{9BEDB739-0AF1-4DF1-8D0D-2AB9599DE2CD}"/>
    <hyperlink ref="L133" r:id="rId114" xr:uid="{8AD3EE63-4458-4824-BE4B-34BF73AF3B61}"/>
    <hyperlink ref="L136" r:id="rId115" xr:uid="{625576D2-ADA1-465E-8184-8D47CC0F048C}"/>
    <hyperlink ref="L137" r:id="rId116" xr:uid="{ECD61AA2-08A9-4561-A39B-D7734D22E6A0}"/>
    <hyperlink ref="L138" r:id="rId117" xr:uid="{0B3D760C-A45D-42DE-927F-1D86B97F2370}"/>
    <hyperlink ref="M126" r:id="rId118" display="Ajuste" xr:uid="{F875DB67-B0B1-4EEA-94A4-1F04B6F7D170}"/>
    <hyperlink ref="M127" r:id="rId119" display="Ajuste" xr:uid="{D07604C4-C67F-49C6-B15D-0F06DEE865CE}"/>
    <hyperlink ref="M131" r:id="rId120" display="Ajuste" xr:uid="{03A67EAB-E379-459A-ABEA-036349BFE893}"/>
    <hyperlink ref="M132" r:id="rId121" display="Ajuste" xr:uid="{A608A608-58D9-489A-9C23-B0AEDBA71C55}"/>
    <hyperlink ref="M133" r:id="rId122" display="Ajuste" xr:uid="{22B37283-4083-412F-A900-C0D362F2766C}"/>
    <hyperlink ref="M135" r:id="rId123" display="Ajuste" xr:uid="{D7955AA1-319C-4314-8A53-87D716FA10AA}"/>
    <hyperlink ref="L14" r:id="rId124" xr:uid="{64BCEE47-33F0-43BA-ADBF-DB371BA638F5}"/>
    <hyperlink ref="M123" r:id="rId125" xr:uid="{87FB74AC-1415-403A-8E7F-6855382255B8}"/>
    <hyperlink ref="M124" r:id="rId126" xr:uid="{8289F65D-475C-412C-BA41-9931BDAAAEF1}"/>
    <hyperlink ref="M77" r:id="rId127" xr:uid="{B53FF4E5-7B8D-46ED-AB09-DA0CE639032A}"/>
    <hyperlink ref="M79" r:id="rId128" xr:uid="{065A5EFD-EC13-46BA-860F-0A55203C3425}"/>
    <hyperlink ref="M107" r:id="rId129" xr:uid="{3A57B767-2823-49C0-BD20-2EABEBED765D}"/>
    <hyperlink ref="M106" r:id="rId130" xr:uid="{66D3D8DC-BF93-4CFB-952A-93EF4DF46849}"/>
    <hyperlink ref="M103" r:id="rId131" xr:uid="{42EAEF71-67FC-4472-A8CD-456F626E428B}"/>
    <hyperlink ref="M88" r:id="rId132" xr:uid="{9065542A-B483-44F1-AE05-0DB4FE8AB8F5}"/>
    <hyperlink ref="L139" r:id="rId133" xr:uid="{F61934BF-109C-445B-9D11-8D7399C47515}"/>
  </hyperlinks>
  <pageMargins left="0.511811024" right="0.511811024" top="0.78740157499999996" bottom="0.78740157499999996" header="0.31496062000000002" footer="0.31496062000000002"/>
  <pageSetup paperSize="9" orientation="portrait" r:id="rId134"/>
  <ignoredErrors>
    <ignoredError sqref="B119:J124 B125:G125 J125 B134 B111:G118 J111:J118" numberStoredAsText="1"/>
    <ignoredError sqref="H125:I125 H111:I118" numberStoredAsText="1" formula="1"/>
    <ignoredError sqref="H134:J134 H104:I110 H95:I95 H78:I86 H60:I69 H41:I51 H20:I33 H6:I15" formula="1"/>
  </ignoredErrors>
  <tableParts count="1">
    <tablePart r:id="rId13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Competência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Maria Araujo Bruno</dc:creator>
  <cp:lastModifiedBy>Catarina Maria Araujo Bruno</cp:lastModifiedBy>
  <dcterms:created xsi:type="dcterms:W3CDTF">2025-08-28T17:40:31Z</dcterms:created>
  <dcterms:modified xsi:type="dcterms:W3CDTF">2025-09-17T22:08:36Z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2025-08-28T18:03:08Z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720a8c25-ca68-4b94-82d4-7c67dabcedf0</vt:lpwstr>
  </property>
  <property fmtid="{D5CDD505-2E9C-101B-9397-08002B2CF9AE}" pid="8" name="MSIP_Label_92444c4c-8bf2-41f2-9034-db3445275fd9_ContentBits">
    <vt:lpwstr>0</vt:lpwstr>
  </property>
  <property fmtid="{D5CDD505-2E9C-101B-9397-08002B2CF9AE}" pid="9" name="MSIP_Label_92444c4c-8bf2-41f2-9034-db3445275fd9_Tag">
    <vt:lpwstr>10, 3, 0, 1</vt:lpwstr>
  </property>
</Properties>
</file>