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650" activeTab="0"/>
  </bookViews>
  <sheets>
    <sheet name="PT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<sst xmlns="http://schemas.openxmlformats.org/spreadsheetml/2006/main" count="86" uniqueCount="16">
  <si>
    <t>DIVIDENDOS E JUROS SOBRE CAPITAL PROPRIO PAGOS PELA AMBEV</t>
  </si>
  <si>
    <t>DATA</t>
  </si>
  <si>
    <t>VLR POR AÇÃO (LÍQ)</t>
  </si>
  <si>
    <t>MONTANTE (R$ milhões)</t>
  </si>
  <si>
    <t>FORMA DE</t>
  </si>
  <si>
    <t>APROVAÇÃO</t>
  </si>
  <si>
    <t>PAGAMENTO</t>
  </si>
  <si>
    <t>ON</t>
  </si>
  <si>
    <t>PN</t>
  </si>
  <si>
    <t>BRUTO</t>
  </si>
  <si>
    <t>LÍQUIDO</t>
  </si>
  <si>
    <r>
      <t>DISTRIBUIÇÃO</t>
    </r>
    <r>
      <rPr>
        <b/>
        <vertAlign val="superscript"/>
        <sz val="9"/>
        <color indexed="9"/>
        <rFont val="Verdana"/>
        <family val="2"/>
      </rPr>
      <t>1 2</t>
    </r>
  </si>
  <si>
    <t>JCP</t>
  </si>
  <si>
    <t>DIVID</t>
  </si>
  <si>
    <r>
      <rPr>
        <vertAlign val="superscript"/>
        <sz val="8"/>
        <rFont val="Verdana"/>
        <family val="2"/>
      </rPr>
      <t xml:space="preserve">1 </t>
    </r>
    <r>
      <rPr>
        <sz val="8"/>
        <rFont val="Verdana"/>
        <family val="2"/>
      </rPr>
      <t>JCP = Juros sobre capital próprio / DIVID: Dividendos</t>
    </r>
  </si>
  <si>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Dados por ação ajustados para refletir qualquer desdobramento ou grupamento no período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</si>
</sst>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dd\-mmm\-yy"/>
    <numFmt numFmtId="167" formatCode="0.0000000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sz val="9"/>
      <color indexed="9"/>
      <name val="Verdana"/>
      <family val="2"/>
    </font>
    <font>
      <b/>
      <vertAlign val="superscript"/>
      <sz val="9"/>
      <color indexed="9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86D4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9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1" borderId="0" xfId="0" applyNumberFormat="1" applyFont="1" applyFill="1" applyBorder="1" applyAlignment="1">
      <alignment horizontal="center"/>
    </xf>
    <xf numFmtId="168" fontId="4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7" fontId="4" fillId="0" borderId="0" xfId="0" applyNumberFormat="1" applyFont="1" applyBorder="1" applyAlignment="1">
      <alignment horizontal="center"/>
    </xf>
    <xf numFmtId="168" fontId="4" fillId="0" borderId="0" xfId="60" applyNumberFormat="1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4" fontId="4" fillId="0" borderId="0" xfId="6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57150</xdr:rowOff>
    </xdr:from>
    <xdr:to>
      <xdr:col>4</xdr:col>
      <xdr:colOff>400050</xdr:colOff>
      <xdr:row>4</xdr:row>
      <xdr:rowOff>104775</xdr:rowOff>
    </xdr:to>
    <xdr:pic>
      <xdr:nvPicPr>
        <xdr:cNvPr id="1" name="Picture 2" descr="C:\Users\99800286\AppData\Local\Microsoft\Windows\Temporary Internet Files\Content.Outlook\YGRQMC4L\logo_cervejaria_ambev.png"/>
        <xdr:cNvPicPr preferRelativeResize="1">
          <a:picLocks noChangeAspect="1"/>
        </xdr:cNvPicPr>
      </xdr:nvPicPr>
      <xdr:blipFill>
        <a:blip r:embed="rId1"/>
        <a:srcRect t="13929" b="13690"/>
        <a:stretch>
          <a:fillRect/>
        </a:stretch>
      </xdr:blipFill>
      <xdr:spPr>
        <a:xfrm>
          <a:off x="2486025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O8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6.57421875" style="1" customWidth="1"/>
    <col min="2" max="2" width="14.421875" style="1" customWidth="1"/>
    <col min="3" max="4" width="12.8515625" style="1" customWidth="1"/>
    <col min="5" max="6" width="13.00390625" style="1" customWidth="1"/>
    <col min="7" max="7" width="18.00390625" style="1" customWidth="1"/>
    <col min="8" max="8" width="4.00390625" style="1" bestFit="1" customWidth="1"/>
    <col min="9" max="9" width="11.00390625" style="1" bestFit="1" customWidth="1"/>
    <col min="10" max="10" width="11.7109375" style="1" bestFit="1" customWidth="1"/>
    <col min="11" max="11" width="12.421875" style="1" customWidth="1"/>
    <col min="12" max="12" width="11.8515625" style="1" customWidth="1"/>
    <col min="13" max="13" width="11.8515625" style="0" customWidth="1"/>
    <col min="14" max="254" width="9.140625" style="1" customWidth="1"/>
    <col min="255" max="255" width="8.421875" style="1" bestFit="1" customWidth="1"/>
    <col min="256" max="16384" width="7.8515625" style="1" bestFit="1" customWidth="1"/>
  </cols>
  <sheetData>
    <row r="1" ht="12.75"/>
    <row r="2" ht="12.75"/>
    <row r="3" ht="12.75"/>
    <row r="4" ht="12.75">
      <c r="E4" s="2"/>
    </row>
    <row r="5" ht="12.75"/>
    <row r="6" spans="1:7" ht="14.25">
      <c r="A6" s="3" t="s">
        <v>0</v>
      </c>
      <c r="B6" s="3"/>
      <c r="C6" s="3"/>
      <c r="D6" s="3"/>
      <c r="E6" s="3"/>
      <c r="F6" s="3"/>
      <c r="G6" s="3"/>
    </row>
    <row r="7" spans="1:7" ht="15" thickBot="1">
      <c r="A7" s="5"/>
      <c r="B7" s="5"/>
      <c r="C7" s="6"/>
      <c r="D7" s="5"/>
      <c r="E7" s="5"/>
      <c r="F7" s="5"/>
      <c r="G7" s="5"/>
    </row>
    <row r="8" spans="1:7" ht="12.75">
      <c r="A8" s="7" t="s">
        <v>1</v>
      </c>
      <c r="B8" s="7" t="s">
        <v>1</v>
      </c>
      <c r="C8" s="8" t="s">
        <v>2</v>
      </c>
      <c r="D8" s="9"/>
      <c r="E8" s="8" t="s">
        <v>3</v>
      </c>
      <c r="F8" s="10"/>
      <c r="G8" s="11" t="s">
        <v>4</v>
      </c>
    </row>
    <row r="9" spans="1:7" ht="13.5" thickBot="1">
      <c r="A9" s="12" t="s">
        <v>5</v>
      </c>
      <c r="B9" s="12" t="s">
        <v>6</v>
      </c>
      <c r="C9" s="13" t="s">
        <v>7</v>
      </c>
      <c r="D9" s="14" t="s">
        <v>8</v>
      </c>
      <c r="E9" s="13" t="s">
        <v>9</v>
      </c>
      <c r="F9" s="15" t="s">
        <v>10</v>
      </c>
      <c r="G9" s="16" t="s">
        <v>11</v>
      </c>
    </row>
    <row r="10" spans="1:8" ht="12.75">
      <c r="A10" s="17">
        <v>44174</v>
      </c>
      <c r="B10" s="17">
        <v>44195</v>
      </c>
      <c r="C10" s="18">
        <v>0.3516</v>
      </c>
      <c r="D10" s="19"/>
      <c r="E10" s="20">
        <v>6509.49870104</v>
      </c>
      <c r="F10" s="20">
        <v>5666.05599044</v>
      </c>
      <c r="G10" s="21" t="s">
        <v>12</v>
      </c>
      <c r="H10" s="22"/>
    </row>
    <row r="11" spans="1:8" ht="12.75">
      <c r="A11" s="17">
        <v>43801</v>
      </c>
      <c r="B11" s="17">
        <v>43829</v>
      </c>
      <c r="C11" s="18">
        <v>0.4906</v>
      </c>
      <c r="D11" s="19"/>
      <c r="E11" s="20">
        <f>7717419618.63/1000000</f>
        <v>7717.4196186300005</v>
      </c>
      <c r="F11" s="20">
        <f>6718807500.46/1000000</f>
        <v>6718.8075004600005</v>
      </c>
      <c r="G11" s="21" t="s">
        <v>12</v>
      </c>
      <c r="H11" s="22"/>
    </row>
    <row r="12" spans="1:8" ht="12.75">
      <c r="A12" s="17">
        <v>43437</v>
      </c>
      <c r="B12" s="17">
        <v>43462</v>
      </c>
      <c r="C12" s="18">
        <v>0.272</v>
      </c>
      <c r="D12" s="19"/>
      <c r="E12" s="20">
        <v>5030.50725056</v>
      </c>
      <c r="F12" s="20">
        <v>4372.97385923</v>
      </c>
      <c r="G12" s="21" t="s">
        <v>12</v>
      </c>
      <c r="H12" s="22"/>
    </row>
    <row r="13" spans="1:8" ht="12.75">
      <c r="A13" s="17">
        <v>43235</v>
      </c>
      <c r="B13" s="17">
        <v>43311</v>
      </c>
      <c r="C13" s="18">
        <v>0.16</v>
      </c>
      <c r="D13" s="19"/>
      <c r="E13" s="20">
        <v>2515.10106288</v>
      </c>
      <c r="F13" s="20">
        <v>2515.10106288</v>
      </c>
      <c r="G13" s="4" t="s">
        <v>13</v>
      </c>
      <c r="H13" s="22"/>
    </row>
    <row r="14" spans="1:9" ht="12.75">
      <c r="A14" s="17">
        <v>43090</v>
      </c>
      <c r="B14" s="17">
        <v>43153</v>
      </c>
      <c r="C14" s="18">
        <v>0.07</v>
      </c>
      <c r="D14" s="19"/>
      <c r="E14" s="20">
        <v>1099.76507641</v>
      </c>
      <c r="F14" s="20">
        <v>1099.76507641</v>
      </c>
      <c r="G14" s="4" t="s">
        <v>13</v>
      </c>
      <c r="H14" s="22"/>
      <c r="I14"/>
    </row>
    <row r="15" spans="1:9" ht="12.75">
      <c r="A15" s="17">
        <v>43070</v>
      </c>
      <c r="B15" s="17">
        <v>43097</v>
      </c>
      <c r="C15" s="18">
        <v>0.2635</v>
      </c>
      <c r="D15" s="19"/>
      <c r="E15" s="20">
        <v>4869.76853343</v>
      </c>
      <c r="F15" s="20">
        <v>4234.44944535</v>
      </c>
      <c r="G15" s="4" t="s">
        <v>12</v>
      </c>
      <c r="H15" s="22"/>
      <c r="I15"/>
    </row>
    <row r="16" spans="1:9" ht="12.75">
      <c r="A16" s="17">
        <v>42871</v>
      </c>
      <c r="B16" s="17">
        <v>42933</v>
      </c>
      <c r="C16" s="18">
        <v>0.16</v>
      </c>
      <c r="D16" s="19"/>
      <c r="E16" s="20">
        <v>2513.07674016</v>
      </c>
      <c r="F16" s="20">
        <v>2513.07674016</v>
      </c>
      <c r="G16" s="4" t="s">
        <v>13</v>
      </c>
      <c r="I16"/>
    </row>
    <row r="17" spans="1:9" ht="12.75">
      <c r="A17" s="17">
        <v>42726</v>
      </c>
      <c r="B17" s="17">
        <v>42789</v>
      </c>
      <c r="C17" s="18">
        <v>0.07</v>
      </c>
      <c r="D17" s="19"/>
      <c r="E17" s="20">
        <v>1098.92808011</v>
      </c>
      <c r="F17" s="20">
        <v>1098.92808011</v>
      </c>
      <c r="G17" s="4" t="s">
        <v>13</v>
      </c>
      <c r="I17"/>
    </row>
    <row r="18" spans="1:9" ht="12.75">
      <c r="A18" s="17">
        <v>42705</v>
      </c>
      <c r="B18" s="17">
        <v>42733</v>
      </c>
      <c r="C18" s="18">
        <v>0.187</v>
      </c>
      <c r="D18" s="19"/>
      <c r="E18" s="20">
        <v>3454.17297016</v>
      </c>
      <c r="F18" s="20">
        <v>3003.2828883</v>
      </c>
      <c r="G18" s="4" t="s">
        <v>12</v>
      </c>
      <c r="I18"/>
    </row>
    <row r="19" spans="1:9" ht="12.75">
      <c r="A19" s="17">
        <v>42662</v>
      </c>
      <c r="B19" s="17">
        <v>42699</v>
      </c>
      <c r="C19" s="18">
        <v>0.16</v>
      </c>
      <c r="D19" s="19"/>
      <c r="E19" s="20">
        <v>2511.95043136</v>
      </c>
      <c r="F19" s="20">
        <v>2511.95043136</v>
      </c>
      <c r="G19" s="4" t="s">
        <v>13</v>
      </c>
      <c r="I19"/>
    </row>
    <row r="20" spans="1:9" ht="12.75">
      <c r="A20" s="17">
        <v>42545</v>
      </c>
      <c r="B20" s="17">
        <v>42580</v>
      </c>
      <c r="C20" s="18">
        <v>0.13</v>
      </c>
      <c r="D20" s="19"/>
      <c r="E20" s="20">
        <v>2040.80042153</v>
      </c>
      <c r="F20" s="20">
        <v>2040.80042153</v>
      </c>
      <c r="G20" s="4" t="s">
        <v>13</v>
      </c>
      <c r="I20"/>
    </row>
    <row r="21" spans="1:9" ht="12.75">
      <c r="A21" s="17">
        <v>42384</v>
      </c>
      <c r="B21" s="17">
        <v>42429</v>
      </c>
      <c r="C21" s="18">
        <v>0.1105</v>
      </c>
      <c r="D21" s="19"/>
      <c r="E21" s="20">
        <v>2039.17095694</v>
      </c>
      <c r="F21" s="20">
        <v>1774.55678162</v>
      </c>
      <c r="G21" s="21" t="s">
        <v>12</v>
      </c>
      <c r="I21"/>
    </row>
    <row r="22" spans="1:9" ht="12.75">
      <c r="A22" s="17">
        <v>42339</v>
      </c>
      <c r="B22" s="17">
        <v>42368</v>
      </c>
      <c r="C22" s="18">
        <v>0.1275</v>
      </c>
      <c r="D22" s="19"/>
      <c r="E22" s="20">
        <v>2352.7541592</v>
      </c>
      <c r="F22" s="20">
        <v>2047.8232080099997</v>
      </c>
      <c r="G22" s="21" t="s">
        <v>12</v>
      </c>
      <c r="I22"/>
    </row>
    <row r="23" spans="1:9" ht="12.75">
      <c r="A23" s="17">
        <v>42244</v>
      </c>
      <c r="B23" s="17">
        <v>42275</v>
      </c>
      <c r="C23" s="18">
        <v>0.15</v>
      </c>
      <c r="D23" s="19"/>
      <c r="E23" s="20">
        <v>2352.43789875</v>
      </c>
      <c r="F23" s="20">
        <v>2352.43789875</v>
      </c>
      <c r="G23" s="4" t="s">
        <v>13</v>
      </c>
      <c r="I23"/>
    </row>
    <row r="24" spans="1:9" ht="12.75">
      <c r="A24" s="17">
        <v>42137</v>
      </c>
      <c r="B24" s="17">
        <v>42184</v>
      </c>
      <c r="C24" s="18">
        <v>0.085</v>
      </c>
      <c r="D24" s="19"/>
      <c r="E24" s="20">
        <v>1570.6</v>
      </c>
      <c r="F24" s="20">
        <v>1367.2</v>
      </c>
      <c r="G24" s="21" t="s">
        <v>12</v>
      </c>
      <c r="I24"/>
    </row>
    <row r="25" spans="1:12" ht="12.75">
      <c r="A25" s="17">
        <v>42058</v>
      </c>
      <c r="B25" s="17">
        <v>42094</v>
      </c>
      <c r="C25" s="18">
        <v>0.0765</v>
      </c>
      <c r="D25" s="19"/>
      <c r="E25" s="20">
        <v>1414.44842877</v>
      </c>
      <c r="F25" s="20">
        <v>1231.36889645</v>
      </c>
      <c r="G25" s="21" t="s">
        <v>12</v>
      </c>
      <c r="I25"/>
      <c r="J25" s="23"/>
      <c r="K25" s="23"/>
      <c r="L25" s="24"/>
    </row>
    <row r="26" spans="1:12" s="24" customFormat="1" ht="12.75">
      <c r="A26" s="17">
        <v>42004</v>
      </c>
      <c r="B26" s="17">
        <v>42034</v>
      </c>
      <c r="C26" s="25">
        <v>0.0816</v>
      </c>
      <c r="D26" s="19"/>
      <c r="E26" s="20">
        <v>1508.37137616</v>
      </c>
      <c r="F26" s="26">
        <v>1313.39083317</v>
      </c>
      <c r="G26" s="21" t="s">
        <v>12</v>
      </c>
      <c r="I26"/>
      <c r="J26" s="1"/>
      <c r="K26" s="1"/>
      <c r="L26" s="1"/>
    </row>
    <row r="27" spans="1:9" ht="12.75">
      <c r="A27" s="17">
        <v>41995</v>
      </c>
      <c r="B27" s="17">
        <v>42018</v>
      </c>
      <c r="C27" s="25">
        <v>0.1105</v>
      </c>
      <c r="D27" s="19"/>
      <c r="E27" s="20">
        <v>2042.58623855</v>
      </c>
      <c r="F27" s="26">
        <v>1778.63397034</v>
      </c>
      <c r="G27" s="21" t="s">
        <v>12</v>
      </c>
      <c r="I27"/>
    </row>
    <row r="28" spans="1:9" ht="12.75">
      <c r="A28" s="27">
        <v>41927</v>
      </c>
      <c r="B28" s="27">
        <v>41956</v>
      </c>
      <c r="C28" s="25">
        <v>0.22</v>
      </c>
      <c r="D28" s="19"/>
      <c r="E28" s="20">
        <v>3454.0304563600002</v>
      </c>
      <c r="F28" s="26">
        <v>3454.0304563600002</v>
      </c>
      <c r="G28" s="4" t="s">
        <v>13</v>
      </c>
      <c r="I28"/>
    </row>
    <row r="29" spans="1:9" ht="12.75">
      <c r="A29" s="27">
        <v>41834</v>
      </c>
      <c r="B29" s="27">
        <v>41879</v>
      </c>
      <c r="C29" s="25">
        <v>0.06</v>
      </c>
      <c r="D29" s="19"/>
      <c r="E29" s="20">
        <v>941.5452161999999</v>
      </c>
      <c r="F29" s="26">
        <v>941.5452161999999</v>
      </c>
      <c r="G29" s="4" t="s">
        <v>13</v>
      </c>
      <c r="I29"/>
    </row>
    <row r="30" spans="1:9" ht="12.75">
      <c r="A30" s="27">
        <v>41834</v>
      </c>
      <c r="B30" s="27">
        <v>41879</v>
      </c>
      <c r="C30" s="25">
        <v>0.085</v>
      </c>
      <c r="D30" s="19"/>
      <c r="E30" s="20">
        <v>1569.242027</v>
      </c>
      <c r="F30" s="26">
        <v>1371.61688458</v>
      </c>
      <c r="G30" s="4" t="s">
        <v>12</v>
      </c>
      <c r="I30"/>
    </row>
    <row r="31" spans="1:9" ht="12.75">
      <c r="A31" s="27">
        <v>41723</v>
      </c>
      <c r="B31" s="27">
        <v>41754</v>
      </c>
      <c r="C31" s="25">
        <v>0.13</v>
      </c>
      <c r="D31" s="19"/>
      <c r="E31" s="20">
        <v>2036.57348986</v>
      </c>
      <c r="F31" s="26">
        <v>2036.57348986</v>
      </c>
      <c r="G31" s="4" t="s">
        <v>13</v>
      </c>
      <c r="I31"/>
    </row>
    <row r="32" spans="1:9" ht="12.75">
      <c r="A32" s="27">
        <v>41645</v>
      </c>
      <c r="B32" s="27">
        <v>41662</v>
      </c>
      <c r="C32" s="25">
        <v>0.1309</v>
      </c>
      <c r="D32" s="19"/>
      <c r="E32" s="20">
        <v>2412.16452231</v>
      </c>
      <c r="F32" s="26">
        <v>2107.57929354</v>
      </c>
      <c r="G32" s="4" t="s">
        <v>12</v>
      </c>
      <c r="I32"/>
    </row>
    <row r="33" spans="1:9" ht="12.75">
      <c r="A33" s="27">
        <v>41645</v>
      </c>
      <c r="B33" s="27">
        <v>41662</v>
      </c>
      <c r="C33" s="25">
        <v>0.1</v>
      </c>
      <c r="D33" s="19"/>
      <c r="E33" s="20">
        <v>1566.3405989</v>
      </c>
      <c r="F33" s="26">
        <v>1566.3405989</v>
      </c>
      <c r="G33" s="4" t="s">
        <v>13</v>
      </c>
      <c r="H33" s="28"/>
      <c r="I33"/>
    </row>
    <row r="34" spans="1:9" ht="12.75">
      <c r="A34" s="27">
        <v>41516</v>
      </c>
      <c r="B34" s="27">
        <v>41544</v>
      </c>
      <c r="C34" s="25">
        <v>0.13</v>
      </c>
      <c r="D34" s="25">
        <v>0.13</v>
      </c>
      <c r="E34" s="20">
        <f>2035986695.6/1000000</f>
        <v>2035.9866955999998</v>
      </c>
      <c r="F34" s="26">
        <f>2035986695.6/1000000</f>
        <v>2035.9866955999998</v>
      </c>
      <c r="G34" s="4" t="s">
        <v>13</v>
      </c>
      <c r="H34" s="28"/>
      <c r="I34"/>
    </row>
    <row r="35" spans="1:9" ht="12.75">
      <c r="A35" s="27">
        <v>41330</v>
      </c>
      <c r="B35" s="27">
        <v>41361</v>
      </c>
      <c r="C35" s="25">
        <v>0.013600000000000001</v>
      </c>
      <c r="D35" s="25">
        <v>0.014960000000000001</v>
      </c>
      <c r="E35" s="20">
        <f>261128156.49/1000000</f>
        <v>261.12815649000004</v>
      </c>
      <c r="F35" s="26">
        <f>227453102.8/1000000</f>
        <v>227.4531028</v>
      </c>
      <c r="G35" s="4" t="s">
        <v>12</v>
      </c>
      <c r="H35" s="28"/>
      <c r="I35"/>
    </row>
    <row r="36" spans="1:9" ht="12.75">
      <c r="A36" s="27">
        <v>41330</v>
      </c>
      <c r="B36" s="27">
        <v>41361</v>
      </c>
      <c r="C36" s="25">
        <v>0.11359999999999999</v>
      </c>
      <c r="D36" s="25">
        <v>0.12496</v>
      </c>
      <c r="E36" s="20">
        <f>1854009911.06/1000000</f>
        <v>1854.00991106</v>
      </c>
      <c r="F36" s="26">
        <f>1854009911.06/1000000</f>
        <v>1854.00991106</v>
      </c>
      <c r="G36" s="4" t="s">
        <v>13</v>
      </c>
      <c r="H36" s="28"/>
      <c r="I36"/>
    </row>
    <row r="37" spans="1:12" ht="12.75">
      <c r="A37" s="27">
        <v>41257</v>
      </c>
      <c r="B37" s="27">
        <v>41295</v>
      </c>
      <c r="C37" s="25">
        <v>0.0187</v>
      </c>
      <c r="D37" s="25">
        <v>0.020569999999999998</v>
      </c>
      <c r="E37" s="20">
        <f>359051241.55/1000000</f>
        <v>359.05124155</v>
      </c>
      <c r="F37" s="26">
        <f>312920079.23/1000000</f>
        <v>312.92007923</v>
      </c>
      <c r="G37" s="4" t="s">
        <v>12</v>
      </c>
      <c r="H37" s="28"/>
      <c r="I37"/>
      <c r="J37" s="25"/>
      <c r="K37" s="25"/>
      <c r="L37" s="29"/>
    </row>
    <row r="38" spans="1:249" ht="12.75">
      <c r="A38" s="27">
        <v>41257</v>
      </c>
      <c r="B38" s="27">
        <v>41295</v>
      </c>
      <c r="C38" s="25">
        <v>0.162</v>
      </c>
      <c r="D38" s="25">
        <v>0.1782</v>
      </c>
      <c r="E38" s="20">
        <f>2643922778.68/1000000</f>
        <v>2643.9227786799997</v>
      </c>
      <c r="F38" s="26">
        <f>2643922778.68/1000000</f>
        <v>2643.9227786799997</v>
      </c>
      <c r="G38" s="4" t="s">
        <v>13</v>
      </c>
      <c r="H38" s="28"/>
      <c r="I38"/>
      <c r="J38" s="25"/>
      <c r="K38" s="25"/>
      <c r="L38" s="29"/>
      <c r="N38" s="29"/>
      <c r="O38" s="27"/>
      <c r="P38" s="27"/>
      <c r="Q38" s="25"/>
      <c r="R38" s="25"/>
      <c r="S38" s="29"/>
      <c r="T38" s="29"/>
      <c r="U38" s="4"/>
      <c r="V38" s="27"/>
      <c r="W38" s="27"/>
      <c r="X38" s="25"/>
      <c r="Y38" s="25"/>
      <c r="Z38" s="29"/>
      <c r="AA38" s="29"/>
      <c r="AB38" s="4"/>
      <c r="AC38" s="27"/>
      <c r="AD38" s="27"/>
      <c r="AE38" s="25"/>
      <c r="AF38" s="25"/>
      <c r="AG38" s="29"/>
      <c r="AH38" s="29"/>
      <c r="AI38" s="4"/>
      <c r="AJ38" s="27"/>
      <c r="AK38" s="27"/>
      <c r="AL38" s="25"/>
      <c r="AM38" s="25"/>
      <c r="AN38" s="29"/>
      <c r="AO38" s="29"/>
      <c r="AP38" s="4"/>
      <c r="AQ38" s="27"/>
      <c r="AR38" s="27"/>
      <c r="AS38" s="25"/>
      <c r="AT38" s="25"/>
      <c r="AU38" s="29"/>
      <c r="AV38" s="29"/>
      <c r="AW38" s="4"/>
      <c r="AX38" s="27"/>
      <c r="AY38" s="27"/>
      <c r="AZ38" s="25"/>
      <c r="BA38" s="25"/>
      <c r="BB38" s="29"/>
      <c r="BC38" s="29"/>
      <c r="BD38" s="4"/>
      <c r="BE38" s="27"/>
      <c r="BF38" s="27"/>
      <c r="BG38" s="25"/>
      <c r="BH38" s="25"/>
      <c r="BI38" s="29"/>
      <c r="BJ38" s="29"/>
      <c r="BK38" s="4"/>
      <c r="BL38" s="27"/>
      <c r="BM38" s="27"/>
      <c r="BN38" s="25"/>
      <c r="BO38" s="25"/>
      <c r="BP38" s="29"/>
      <c r="BQ38" s="29"/>
      <c r="BR38" s="4"/>
      <c r="BS38" s="27"/>
      <c r="BT38" s="27"/>
      <c r="BU38" s="25"/>
      <c r="BV38" s="25"/>
      <c r="BW38" s="29"/>
      <c r="BX38" s="29"/>
      <c r="BY38" s="4"/>
      <c r="BZ38" s="27"/>
      <c r="CA38" s="27"/>
      <c r="CB38" s="25"/>
      <c r="CC38" s="25"/>
      <c r="CD38" s="29"/>
      <c r="CE38" s="29"/>
      <c r="CF38" s="4"/>
      <c r="CG38" s="27"/>
      <c r="CH38" s="27"/>
      <c r="CI38" s="25"/>
      <c r="CJ38" s="25"/>
      <c r="CK38" s="29"/>
      <c r="CL38" s="29"/>
      <c r="CM38" s="4"/>
      <c r="CN38" s="27"/>
      <c r="CO38" s="27"/>
      <c r="CP38" s="25"/>
      <c r="CQ38" s="25"/>
      <c r="CR38" s="29"/>
      <c r="CS38" s="29"/>
      <c r="CT38" s="4"/>
      <c r="CU38" s="27"/>
      <c r="CV38" s="27"/>
      <c r="CW38" s="25"/>
      <c r="CX38" s="25"/>
      <c r="CY38" s="29"/>
      <c r="CZ38" s="29"/>
      <c r="DA38" s="4"/>
      <c r="DB38" s="27"/>
      <c r="DC38" s="27"/>
      <c r="DD38" s="25"/>
      <c r="DE38" s="25"/>
      <c r="DF38" s="29"/>
      <c r="DG38" s="29"/>
      <c r="DH38" s="4"/>
      <c r="DI38" s="27"/>
      <c r="DJ38" s="27"/>
      <c r="DK38" s="25"/>
      <c r="DL38" s="25"/>
      <c r="DM38" s="29"/>
      <c r="DN38" s="29"/>
      <c r="DO38" s="4"/>
      <c r="DP38" s="27"/>
      <c r="DQ38" s="27"/>
      <c r="DR38" s="25"/>
      <c r="DS38" s="25"/>
      <c r="DT38" s="29"/>
      <c r="DU38" s="29"/>
      <c r="DV38" s="4"/>
      <c r="DW38" s="27"/>
      <c r="DX38" s="27"/>
      <c r="DY38" s="25"/>
      <c r="DZ38" s="25"/>
      <c r="EA38" s="29"/>
      <c r="EB38" s="29"/>
      <c r="EC38" s="4"/>
      <c r="ED38" s="27"/>
      <c r="EE38" s="27"/>
      <c r="EF38" s="25"/>
      <c r="EG38" s="25"/>
      <c r="EH38" s="29"/>
      <c r="EI38" s="29"/>
      <c r="EJ38" s="4"/>
      <c r="EK38" s="27"/>
      <c r="EL38" s="27"/>
      <c r="EM38" s="25"/>
      <c r="EN38" s="25"/>
      <c r="EO38" s="29"/>
      <c r="EP38" s="29"/>
      <c r="EQ38" s="4"/>
      <c r="ER38" s="27"/>
      <c r="ES38" s="27"/>
      <c r="ET38" s="25"/>
      <c r="EU38" s="25"/>
      <c r="EV38" s="29"/>
      <c r="EW38" s="29"/>
      <c r="EX38" s="4"/>
      <c r="EY38" s="27"/>
      <c r="EZ38" s="27"/>
      <c r="FA38" s="25"/>
      <c r="FB38" s="25"/>
      <c r="FC38" s="29"/>
      <c r="FD38" s="29"/>
      <c r="FE38" s="4"/>
      <c r="FF38" s="27"/>
      <c r="FG38" s="27"/>
      <c r="FH38" s="25"/>
      <c r="FI38" s="25"/>
      <c r="FJ38" s="29"/>
      <c r="FK38" s="29"/>
      <c r="FL38" s="4"/>
      <c r="FM38" s="27"/>
      <c r="FN38" s="27"/>
      <c r="FO38" s="25"/>
      <c r="FP38" s="25"/>
      <c r="FQ38" s="29"/>
      <c r="FR38" s="29"/>
      <c r="FS38" s="4"/>
      <c r="FT38" s="27"/>
      <c r="FU38" s="27"/>
      <c r="FV38" s="25"/>
      <c r="FW38" s="25"/>
      <c r="FX38" s="29"/>
      <c r="FY38" s="29"/>
      <c r="FZ38" s="4"/>
      <c r="GA38" s="27"/>
      <c r="GB38" s="27"/>
      <c r="GC38" s="25"/>
      <c r="GD38" s="25"/>
      <c r="GE38" s="29"/>
      <c r="GF38" s="29"/>
      <c r="GG38" s="4"/>
      <c r="GH38" s="27"/>
      <c r="GI38" s="27"/>
      <c r="GJ38" s="25"/>
      <c r="GK38" s="25"/>
      <c r="GL38" s="29"/>
      <c r="GM38" s="29"/>
      <c r="GN38" s="4"/>
      <c r="GO38" s="27"/>
      <c r="GP38" s="27"/>
      <c r="GQ38" s="25"/>
      <c r="GR38" s="25"/>
      <c r="GS38" s="29"/>
      <c r="GT38" s="29"/>
      <c r="GU38" s="4"/>
      <c r="GV38" s="27"/>
      <c r="GW38" s="27"/>
      <c r="GX38" s="25"/>
      <c r="GY38" s="25"/>
      <c r="GZ38" s="29"/>
      <c r="HA38" s="29"/>
      <c r="HB38" s="4"/>
      <c r="HC38" s="27"/>
      <c r="HD38" s="27"/>
      <c r="HE38" s="25"/>
      <c r="HF38" s="25"/>
      <c r="HG38" s="29"/>
      <c r="HH38" s="29"/>
      <c r="HI38" s="4"/>
      <c r="HJ38" s="27"/>
      <c r="HK38" s="27"/>
      <c r="HL38" s="25"/>
      <c r="HM38" s="25"/>
      <c r="HN38" s="29"/>
      <c r="HO38" s="29"/>
      <c r="HP38" s="4"/>
      <c r="HQ38" s="27"/>
      <c r="HR38" s="27"/>
      <c r="HS38" s="25"/>
      <c r="HT38" s="25"/>
      <c r="HU38" s="29"/>
      <c r="HV38" s="29"/>
      <c r="HW38" s="4"/>
      <c r="HX38" s="27"/>
      <c r="HY38" s="27"/>
      <c r="HZ38" s="25"/>
      <c r="IA38" s="25"/>
      <c r="IB38" s="29"/>
      <c r="IC38" s="29"/>
      <c r="ID38" s="4"/>
      <c r="IE38" s="27"/>
      <c r="IF38" s="27"/>
      <c r="IG38" s="25"/>
      <c r="IH38" s="25"/>
      <c r="II38" s="29"/>
      <c r="IJ38" s="29"/>
      <c r="IK38" s="4"/>
      <c r="IL38" s="27"/>
      <c r="IM38" s="27"/>
      <c r="IN38" s="25"/>
      <c r="IO38" s="25"/>
    </row>
    <row r="39" spans="1:249" ht="12.75">
      <c r="A39" s="27">
        <v>41170</v>
      </c>
      <c r="B39" s="27">
        <v>41197</v>
      </c>
      <c r="C39" s="25">
        <v>0.0187</v>
      </c>
      <c r="D39" s="25">
        <v>0.020569999999999998</v>
      </c>
      <c r="E39" s="20">
        <v>358.9690337</v>
      </c>
      <c r="F39" s="26">
        <v>312.74902108</v>
      </c>
      <c r="G39" s="4" t="s">
        <v>12</v>
      </c>
      <c r="H39" s="28"/>
      <c r="I39"/>
      <c r="J39" s="25"/>
      <c r="K39" s="25"/>
      <c r="L39" s="29"/>
      <c r="N39" s="29"/>
      <c r="O39" s="27"/>
      <c r="P39" s="27"/>
      <c r="Q39" s="25"/>
      <c r="R39" s="25"/>
      <c r="S39" s="29"/>
      <c r="T39" s="29"/>
      <c r="U39" s="4"/>
      <c r="V39" s="27"/>
      <c r="W39" s="27"/>
      <c r="X39" s="25"/>
      <c r="Y39" s="25"/>
      <c r="Z39" s="29"/>
      <c r="AA39" s="29"/>
      <c r="AB39" s="4"/>
      <c r="AC39" s="27"/>
      <c r="AD39" s="27"/>
      <c r="AE39" s="25"/>
      <c r="AF39" s="25"/>
      <c r="AG39" s="29"/>
      <c r="AH39" s="29"/>
      <c r="AI39" s="4"/>
      <c r="AJ39" s="27"/>
      <c r="AK39" s="27"/>
      <c r="AL39" s="25"/>
      <c r="AM39" s="25"/>
      <c r="AN39" s="29"/>
      <c r="AO39" s="29"/>
      <c r="AP39" s="4"/>
      <c r="AQ39" s="27"/>
      <c r="AR39" s="27"/>
      <c r="AS39" s="25"/>
      <c r="AT39" s="25"/>
      <c r="AU39" s="29"/>
      <c r="AV39" s="29"/>
      <c r="AW39" s="4"/>
      <c r="AX39" s="27"/>
      <c r="AY39" s="27"/>
      <c r="AZ39" s="25"/>
      <c r="BA39" s="25"/>
      <c r="BB39" s="29"/>
      <c r="BC39" s="29"/>
      <c r="BD39" s="4"/>
      <c r="BE39" s="27"/>
      <c r="BF39" s="27"/>
      <c r="BG39" s="25"/>
      <c r="BH39" s="25"/>
      <c r="BI39" s="29"/>
      <c r="BJ39" s="29"/>
      <c r="BK39" s="4"/>
      <c r="BL39" s="27"/>
      <c r="BM39" s="27"/>
      <c r="BN39" s="25"/>
      <c r="BO39" s="25"/>
      <c r="BP39" s="29"/>
      <c r="BQ39" s="29"/>
      <c r="BR39" s="4"/>
      <c r="BS39" s="27"/>
      <c r="BT39" s="27"/>
      <c r="BU39" s="25"/>
      <c r="BV39" s="25"/>
      <c r="BW39" s="29"/>
      <c r="BX39" s="29"/>
      <c r="BY39" s="4"/>
      <c r="BZ39" s="27"/>
      <c r="CA39" s="27"/>
      <c r="CB39" s="25"/>
      <c r="CC39" s="25"/>
      <c r="CD39" s="29"/>
      <c r="CE39" s="29"/>
      <c r="CF39" s="4"/>
      <c r="CG39" s="27"/>
      <c r="CH39" s="27"/>
      <c r="CI39" s="25"/>
      <c r="CJ39" s="25"/>
      <c r="CK39" s="29"/>
      <c r="CL39" s="29"/>
      <c r="CM39" s="4"/>
      <c r="CN39" s="27"/>
      <c r="CO39" s="27"/>
      <c r="CP39" s="25"/>
      <c r="CQ39" s="25"/>
      <c r="CR39" s="29"/>
      <c r="CS39" s="29"/>
      <c r="CT39" s="4"/>
      <c r="CU39" s="27"/>
      <c r="CV39" s="27"/>
      <c r="CW39" s="25"/>
      <c r="CX39" s="25"/>
      <c r="CY39" s="29"/>
      <c r="CZ39" s="29"/>
      <c r="DA39" s="4"/>
      <c r="DB39" s="27"/>
      <c r="DC39" s="27"/>
      <c r="DD39" s="25"/>
      <c r="DE39" s="25"/>
      <c r="DF39" s="29"/>
      <c r="DG39" s="29"/>
      <c r="DH39" s="4"/>
      <c r="DI39" s="27"/>
      <c r="DJ39" s="27"/>
      <c r="DK39" s="25"/>
      <c r="DL39" s="25"/>
      <c r="DM39" s="29"/>
      <c r="DN39" s="29"/>
      <c r="DO39" s="4"/>
      <c r="DP39" s="27"/>
      <c r="DQ39" s="27"/>
      <c r="DR39" s="25"/>
      <c r="DS39" s="25"/>
      <c r="DT39" s="29"/>
      <c r="DU39" s="29"/>
      <c r="DV39" s="4"/>
      <c r="DW39" s="27"/>
      <c r="DX39" s="27"/>
      <c r="DY39" s="25"/>
      <c r="DZ39" s="25"/>
      <c r="EA39" s="29"/>
      <c r="EB39" s="29"/>
      <c r="EC39" s="4"/>
      <c r="ED39" s="27"/>
      <c r="EE39" s="27"/>
      <c r="EF39" s="25"/>
      <c r="EG39" s="25"/>
      <c r="EH39" s="29"/>
      <c r="EI39" s="29"/>
      <c r="EJ39" s="4"/>
      <c r="EK39" s="27"/>
      <c r="EL39" s="27"/>
      <c r="EM39" s="25"/>
      <c r="EN39" s="25"/>
      <c r="EO39" s="29"/>
      <c r="EP39" s="29"/>
      <c r="EQ39" s="4"/>
      <c r="ER39" s="27"/>
      <c r="ES39" s="27"/>
      <c r="ET39" s="25"/>
      <c r="EU39" s="25"/>
      <c r="EV39" s="29"/>
      <c r="EW39" s="29"/>
      <c r="EX39" s="4"/>
      <c r="EY39" s="27"/>
      <c r="EZ39" s="27"/>
      <c r="FA39" s="25"/>
      <c r="FB39" s="25"/>
      <c r="FC39" s="29"/>
      <c r="FD39" s="29"/>
      <c r="FE39" s="4"/>
      <c r="FF39" s="27"/>
      <c r="FG39" s="27"/>
      <c r="FH39" s="25"/>
      <c r="FI39" s="25"/>
      <c r="FJ39" s="29"/>
      <c r="FK39" s="29"/>
      <c r="FL39" s="4"/>
      <c r="FM39" s="27"/>
      <c r="FN39" s="27"/>
      <c r="FO39" s="25"/>
      <c r="FP39" s="25"/>
      <c r="FQ39" s="29"/>
      <c r="FR39" s="29"/>
      <c r="FS39" s="4"/>
      <c r="FT39" s="27"/>
      <c r="FU39" s="27"/>
      <c r="FV39" s="25"/>
      <c r="FW39" s="25"/>
      <c r="FX39" s="29"/>
      <c r="FY39" s="29"/>
      <c r="FZ39" s="4"/>
      <c r="GA39" s="27"/>
      <c r="GB39" s="27"/>
      <c r="GC39" s="25"/>
      <c r="GD39" s="25"/>
      <c r="GE39" s="29"/>
      <c r="GF39" s="29"/>
      <c r="GG39" s="4"/>
      <c r="GH39" s="27"/>
      <c r="GI39" s="27"/>
      <c r="GJ39" s="25"/>
      <c r="GK39" s="25"/>
      <c r="GL39" s="29"/>
      <c r="GM39" s="29"/>
      <c r="GN39" s="4"/>
      <c r="GO39" s="27"/>
      <c r="GP39" s="27"/>
      <c r="GQ39" s="25"/>
      <c r="GR39" s="25"/>
      <c r="GS39" s="29"/>
      <c r="GT39" s="29"/>
      <c r="GU39" s="4"/>
      <c r="GV39" s="27"/>
      <c r="GW39" s="27"/>
      <c r="GX39" s="25"/>
      <c r="GY39" s="25"/>
      <c r="GZ39" s="29"/>
      <c r="HA39" s="29"/>
      <c r="HB39" s="4"/>
      <c r="HC39" s="27"/>
      <c r="HD39" s="27"/>
      <c r="HE39" s="25"/>
      <c r="HF39" s="25"/>
      <c r="HG39" s="29"/>
      <c r="HH39" s="29"/>
      <c r="HI39" s="4"/>
      <c r="HJ39" s="27"/>
      <c r="HK39" s="27"/>
      <c r="HL39" s="25"/>
      <c r="HM39" s="25"/>
      <c r="HN39" s="29"/>
      <c r="HO39" s="29"/>
      <c r="HP39" s="4"/>
      <c r="HQ39" s="27"/>
      <c r="HR39" s="27"/>
      <c r="HS39" s="25"/>
      <c r="HT39" s="25"/>
      <c r="HU39" s="29"/>
      <c r="HV39" s="29"/>
      <c r="HW39" s="4"/>
      <c r="HX39" s="27"/>
      <c r="HY39" s="27"/>
      <c r="HZ39" s="25"/>
      <c r="IA39" s="25"/>
      <c r="IB39" s="29"/>
      <c r="IC39" s="29"/>
      <c r="ID39" s="4"/>
      <c r="IE39" s="27"/>
      <c r="IF39" s="27"/>
      <c r="IG39" s="25"/>
      <c r="IH39" s="25"/>
      <c r="II39" s="29"/>
      <c r="IJ39" s="29"/>
      <c r="IK39" s="4"/>
      <c r="IL39" s="27"/>
      <c r="IM39" s="27"/>
      <c r="IN39" s="25"/>
      <c r="IO39" s="25"/>
    </row>
    <row r="40" spans="1:249" ht="12.75">
      <c r="A40" s="27">
        <v>41170</v>
      </c>
      <c r="B40" s="27">
        <v>41197</v>
      </c>
      <c r="C40" s="25">
        <v>0.08399999999999999</v>
      </c>
      <c r="D40" s="25">
        <v>0.09240000000000001</v>
      </c>
      <c r="E40" s="26">
        <v>1370.60903776</v>
      </c>
      <c r="F40" s="26">
        <v>1370.60903776</v>
      </c>
      <c r="G40" s="4" t="s">
        <v>13</v>
      </c>
      <c r="H40" s="28"/>
      <c r="I40"/>
      <c r="J40" s="25"/>
      <c r="K40" s="25"/>
      <c r="L40" s="29"/>
      <c r="N40" s="29"/>
      <c r="O40" s="27"/>
      <c r="P40" s="27"/>
      <c r="Q40" s="25"/>
      <c r="R40" s="25"/>
      <c r="S40" s="29"/>
      <c r="T40" s="29"/>
      <c r="U40" s="4"/>
      <c r="V40" s="27"/>
      <c r="W40" s="27"/>
      <c r="X40" s="25"/>
      <c r="Y40" s="25"/>
      <c r="Z40" s="29"/>
      <c r="AA40" s="29"/>
      <c r="AB40" s="4"/>
      <c r="AC40" s="27"/>
      <c r="AD40" s="27"/>
      <c r="AE40" s="25"/>
      <c r="AF40" s="25"/>
      <c r="AG40" s="29"/>
      <c r="AH40" s="29"/>
      <c r="AI40" s="4"/>
      <c r="AJ40" s="27"/>
      <c r="AK40" s="27"/>
      <c r="AL40" s="25"/>
      <c r="AM40" s="25"/>
      <c r="AN40" s="29"/>
      <c r="AO40" s="29"/>
      <c r="AP40" s="4"/>
      <c r="AQ40" s="27"/>
      <c r="AR40" s="27"/>
      <c r="AS40" s="25"/>
      <c r="AT40" s="25"/>
      <c r="AU40" s="29"/>
      <c r="AV40" s="29"/>
      <c r="AW40" s="4"/>
      <c r="AX40" s="27"/>
      <c r="AY40" s="27"/>
      <c r="AZ40" s="25"/>
      <c r="BA40" s="25"/>
      <c r="BB40" s="29"/>
      <c r="BC40" s="29"/>
      <c r="BD40" s="4"/>
      <c r="BE40" s="27"/>
      <c r="BF40" s="27"/>
      <c r="BG40" s="25"/>
      <c r="BH40" s="25"/>
      <c r="BI40" s="29"/>
      <c r="BJ40" s="29"/>
      <c r="BK40" s="4"/>
      <c r="BL40" s="27"/>
      <c r="BM40" s="27"/>
      <c r="BN40" s="25"/>
      <c r="BO40" s="25"/>
      <c r="BP40" s="29"/>
      <c r="BQ40" s="29"/>
      <c r="BR40" s="4"/>
      <c r="BS40" s="27"/>
      <c r="BT40" s="27"/>
      <c r="BU40" s="25"/>
      <c r="BV40" s="25"/>
      <c r="BW40" s="29"/>
      <c r="BX40" s="29"/>
      <c r="BY40" s="4"/>
      <c r="BZ40" s="27"/>
      <c r="CA40" s="27"/>
      <c r="CB40" s="25"/>
      <c r="CC40" s="25"/>
      <c r="CD40" s="29"/>
      <c r="CE40" s="29"/>
      <c r="CF40" s="4"/>
      <c r="CG40" s="27"/>
      <c r="CH40" s="27"/>
      <c r="CI40" s="25"/>
      <c r="CJ40" s="25"/>
      <c r="CK40" s="29"/>
      <c r="CL40" s="29"/>
      <c r="CM40" s="4"/>
      <c r="CN40" s="27"/>
      <c r="CO40" s="27"/>
      <c r="CP40" s="25"/>
      <c r="CQ40" s="25"/>
      <c r="CR40" s="29"/>
      <c r="CS40" s="29"/>
      <c r="CT40" s="4"/>
      <c r="CU40" s="27"/>
      <c r="CV40" s="27"/>
      <c r="CW40" s="25"/>
      <c r="CX40" s="25"/>
      <c r="CY40" s="29"/>
      <c r="CZ40" s="29"/>
      <c r="DA40" s="4"/>
      <c r="DB40" s="27"/>
      <c r="DC40" s="27"/>
      <c r="DD40" s="25"/>
      <c r="DE40" s="25"/>
      <c r="DF40" s="29"/>
      <c r="DG40" s="29"/>
      <c r="DH40" s="4"/>
      <c r="DI40" s="27"/>
      <c r="DJ40" s="27"/>
      <c r="DK40" s="25"/>
      <c r="DL40" s="25"/>
      <c r="DM40" s="29"/>
      <c r="DN40" s="29"/>
      <c r="DO40" s="4"/>
      <c r="DP40" s="27"/>
      <c r="DQ40" s="27"/>
      <c r="DR40" s="25"/>
      <c r="DS40" s="25"/>
      <c r="DT40" s="29"/>
      <c r="DU40" s="29"/>
      <c r="DV40" s="4"/>
      <c r="DW40" s="27"/>
      <c r="DX40" s="27"/>
      <c r="DY40" s="25"/>
      <c r="DZ40" s="25"/>
      <c r="EA40" s="29"/>
      <c r="EB40" s="29"/>
      <c r="EC40" s="4"/>
      <c r="ED40" s="27"/>
      <c r="EE40" s="27"/>
      <c r="EF40" s="25"/>
      <c r="EG40" s="25"/>
      <c r="EH40" s="29"/>
      <c r="EI40" s="29"/>
      <c r="EJ40" s="4"/>
      <c r="EK40" s="27"/>
      <c r="EL40" s="27"/>
      <c r="EM40" s="25"/>
      <c r="EN40" s="25"/>
      <c r="EO40" s="29"/>
      <c r="EP40" s="29"/>
      <c r="EQ40" s="4"/>
      <c r="ER40" s="27"/>
      <c r="ES40" s="27"/>
      <c r="ET40" s="25"/>
      <c r="EU40" s="25"/>
      <c r="EV40" s="29"/>
      <c r="EW40" s="29"/>
      <c r="EX40" s="4"/>
      <c r="EY40" s="27"/>
      <c r="EZ40" s="27"/>
      <c r="FA40" s="25"/>
      <c r="FB40" s="25"/>
      <c r="FC40" s="29"/>
      <c r="FD40" s="29"/>
      <c r="FE40" s="4"/>
      <c r="FF40" s="27"/>
      <c r="FG40" s="27"/>
      <c r="FH40" s="25"/>
      <c r="FI40" s="25"/>
      <c r="FJ40" s="29"/>
      <c r="FK40" s="29"/>
      <c r="FL40" s="4"/>
      <c r="FM40" s="27"/>
      <c r="FN40" s="27"/>
      <c r="FO40" s="25"/>
      <c r="FP40" s="25"/>
      <c r="FQ40" s="29"/>
      <c r="FR40" s="29"/>
      <c r="FS40" s="4"/>
      <c r="FT40" s="27"/>
      <c r="FU40" s="27"/>
      <c r="FV40" s="25"/>
      <c r="FW40" s="25"/>
      <c r="FX40" s="29"/>
      <c r="FY40" s="29"/>
      <c r="FZ40" s="4"/>
      <c r="GA40" s="27"/>
      <c r="GB40" s="27"/>
      <c r="GC40" s="25"/>
      <c r="GD40" s="25"/>
      <c r="GE40" s="29"/>
      <c r="GF40" s="29"/>
      <c r="GG40" s="4"/>
      <c r="GH40" s="27"/>
      <c r="GI40" s="27"/>
      <c r="GJ40" s="25"/>
      <c r="GK40" s="25"/>
      <c r="GL40" s="29"/>
      <c r="GM40" s="29"/>
      <c r="GN40" s="4"/>
      <c r="GO40" s="27"/>
      <c r="GP40" s="27"/>
      <c r="GQ40" s="25"/>
      <c r="GR40" s="25"/>
      <c r="GS40" s="29"/>
      <c r="GT40" s="29"/>
      <c r="GU40" s="4"/>
      <c r="GV40" s="27"/>
      <c r="GW40" s="27"/>
      <c r="GX40" s="25"/>
      <c r="GY40" s="25"/>
      <c r="GZ40" s="29"/>
      <c r="HA40" s="29"/>
      <c r="HB40" s="4"/>
      <c r="HC40" s="27"/>
      <c r="HD40" s="27"/>
      <c r="HE40" s="25"/>
      <c r="HF40" s="25"/>
      <c r="HG40" s="29"/>
      <c r="HH40" s="29"/>
      <c r="HI40" s="4"/>
      <c r="HJ40" s="27"/>
      <c r="HK40" s="27"/>
      <c r="HL40" s="25"/>
      <c r="HM40" s="25"/>
      <c r="HN40" s="29"/>
      <c r="HO40" s="29"/>
      <c r="HP40" s="4"/>
      <c r="HQ40" s="27"/>
      <c r="HR40" s="27"/>
      <c r="HS40" s="25"/>
      <c r="HT40" s="25"/>
      <c r="HU40" s="29"/>
      <c r="HV40" s="29"/>
      <c r="HW40" s="4"/>
      <c r="HX40" s="27"/>
      <c r="HY40" s="27"/>
      <c r="HZ40" s="25"/>
      <c r="IA40" s="25"/>
      <c r="IB40" s="29"/>
      <c r="IC40" s="29"/>
      <c r="ID40" s="4"/>
      <c r="IE40" s="27"/>
      <c r="IF40" s="27"/>
      <c r="IG40" s="25"/>
      <c r="IH40" s="25"/>
      <c r="II40" s="29"/>
      <c r="IJ40" s="29"/>
      <c r="IK40" s="4"/>
      <c r="IL40" s="27"/>
      <c r="IM40" s="27"/>
      <c r="IN40" s="25"/>
      <c r="IO40" s="25"/>
    </row>
    <row r="41" spans="1:249" ht="12.75">
      <c r="A41" s="27">
        <v>41059</v>
      </c>
      <c r="B41" s="27">
        <v>41117</v>
      </c>
      <c r="C41" s="25">
        <v>0.0428</v>
      </c>
      <c r="D41" s="25">
        <v>0.04708</v>
      </c>
      <c r="E41" s="26">
        <f>696603893.36/1000000</f>
        <v>696.60389336</v>
      </c>
      <c r="F41" s="26">
        <f>696603893.36/1000000</f>
        <v>696.60389336</v>
      </c>
      <c r="G41" s="4" t="s">
        <v>13</v>
      </c>
      <c r="H41" s="28"/>
      <c r="I41"/>
      <c r="J41" s="25"/>
      <c r="K41" s="25"/>
      <c r="L41" s="29"/>
      <c r="N41" s="29"/>
      <c r="O41" s="27"/>
      <c r="P41" s="27"/>
      <c r="Q41" s="25"/>
      <c r="R41" s="25"/>
      <c r="S41" s="29"/>
      <c r="T41" s="29"/>
      <c r="U41" s="4"/>
      <c r="V41" s="27"/>
      <c r="W41" s="27"/>
      <c r="X41" s="25"/>
      <c r="Y41" s="25"/>
      <c r="Z41" s="29"/>
      <c r="AA41" s="29"/>
      <c r="AB41" s="4"/>
      <c r="AC41" s="27"/>
      <c r="AD41" s="27"/>
      <c r="AE41" s="25"/>
      <c r="AF41" s="25"/>
      <c r="AG41" s="29"/>
      <c r="AH41" s="29"/>
      <c r="AI41" s="4"/>
      <c r="AJ41" s="27"/>
      <c r="AK41" s="27"/>
      <c r="AL41" s="25"/>
      <c r="AM41" s="25"/>
      <c r="AN41" s="29"/>
      <c r="AO41" s="29"/>
      <c r="AP41" s="4"/>
      <c r="AQ41" s="27"/>
      <c r="AR41" s="27"/>
      <c r="AS41" s="25"/>
      <c r="AT41" s="25"/>
      <c r="AU41" s="29"/>
      <c r="AV41" s="29"/>
      <c r="AW41" s="4"/>
      <c r="AX41" s="27"/>
      <c r="AY41" s="27"/>
      <c r="AZ41" s="25"/>
      <c r="BA41" s="25"/>
      <c r="BB41" s="29"/>
      <c r="BC41" s="29"/>
      <c r="BD41" s="4"/>
      <c r="BE41" s="27"/>
      <c r="BF41" s="27"/>
      <c r="BG41" s="25"/>
      <c r="BH41" s="25"/>
      <c r="BI41" s="29"/>
      <c r="BJ41" s="29"/>
      <c r="BK41" s="4"/>
      <c r="BL41" s="27"/>
      <c r="BM41" s="27"/>
      <c r="BN41" s="25"/>
      <c r="BO41" s="25"/>
      <c r="BP41" s="29"/>
      <c r="BQ41" s="29"/>
      <c r="BR41" s="4"/>
      <c r="BS41" s="27"/>
      <c r="BT41" s="27"/>
      <c r="BU41" s="25"/>
      <c r="BV41" s="25"/>
      <c r="BW41" s="29"/>
      <c r="BX41" s="29"/>
      <c r="BY41" s="4"/>
      <c r="BZ41" s="27"/>
      <c r="CA41" s="27"/>
      <c r="CB41" s="25"/>
      <c r="CC41" s="25"/>
      <c r="CD41" s="29"/>
      <c r="CE41" s="29"/>
      <c r="CF41" s="4"/>
      <c r="CG41" s="27"/>
      <c r="CH41" s="27"/>
      <c r="CI41" s="25"/>
      <c r="CJ41" s="25"/>
      <c r="CK41" s="29"/>
      <c r="CL41" s="29"/>
      <c r="CM41" s="4"/>
      <c r="CN41" s="27"/>
      <c r="CO41" s="27"/>
      <c r="CP41" s="25"/>
      <c r="CQ41" s="25"/>
      <c r="CR41" s="29"/>
      <c r="CS41" s="29"/>
      <c r="CT41" s="4"/>
      <c r="CU41" s="27"/>
      <c r="CV41" s="27"/>
      <c r="CW41" s="25"/>
      <c r="CX41" s="25"/>
      <c r="CY41" s="29"/>
      <c r="CZ41" s="29"/>
      <c r="DA41" s="4"/>
      <c r="DB41" s="27"/>
      <c r="DC41" s="27"/>
      <c r="DD41" s="25"/>
      <c r="DE41" s="25"/>
      <c r="DF41" s="29"/>
      <c r="DG41" s="29"/>
      <c r="DH41" s="4"/>
      <c r="DI41" s="27"/>
      <c r="DJ41" s="27"/>
      <c r="DK41" s="25"/>
      <c r="DL41" s="25"/>
      <c r="DM41" s="29"/>
      <c r="DN41" s="29"/>
      <c r="DO41" s="4"/>
      <c r="DP41" s="27"/>
      <c r="DQ41" s="27"/>
      <c r="DR41" s="25"/>
      <c r="DS41" s="25"/>
      <c r="DT41" s="29"/>
      <c r="DU41" s="29"/>
      <c r="DV41" s="4"/>
      <c r="DW41" s="27"/>
      <c r="DX41" s="27"/>
      <c r="DY41" s="25"/>
      <c r="DZ41" s="25"/>
      <c r="EA41" s="29"/>
      <c r="EB41" s="29"/>
      <c r="EC41" s="4"/>
      <c r="ED41" s="27"/>
      <c r="EE41" s="27"/>
      <c r="EF41" s="25"/>
      <c r="EG41" s="25"/>
      <c r="EH41" s="29"/>
      <c r="EI41" s="29"/>
      <c r="EJ41" s="4"/>
      <c r="EK41" s="27"/>
      <c r="EL41" s="27"/>
      <c r="EM41" s="25"/>
      <c r="EN41" s="25"/>
      <c r="EO41" s="29"/>
      <c r="EP41" s="29"/>
      <c r="EQ41" s="4"/>
      <c r="ER41" s="27"/>
      <c r="ES41" s="27"/>
      <c r="ET41" s="25"/>
      <c r="EU41" s="25"/>
      <c r="EV41" s="29"/>
      <c r="EW41" s="29"/>
      <c r="EX41" s="4"/>
      <c r="EY41" s="27"/>
      <c r="EZ41" s="27"/>
      <c r="FA41" s="25"/>
      <c r="FB41" s="25"/>
      <c r="FC41" s="29"/>
      <c r="FD41" s="29"/>
      <c r="FE41" s="4"/>
      <c r="FF41" s="27"/>
      <c r="FG41" s="27"/>
      <c r="FH41" s="25"/>
      <c r="FI41" s="25"/>
      <c r="FJ41" s="29"/>
      <c r="FK41" s="29"/>
      <c r="FL41" s="4"/>
      <c r="FM41" s="27"/>
      <c r="FN41" s="27"/>
      <c r="FO41" s="25"/>
      <c r="FP41" s="25"/>
      <c r="FQ41" s="29"/>
      <c r="FR41" s="29"/>
      <c r="FS41" s="4"/>
      <c r="FT41" s="27"/>
      <c r="FU41" s="27"/>
      <c r="FV41" s="25"/>
      <c r="FW41" s="25"/>
      <c r="FX41" s="29"/>
      <c r="FY41" s="29"/>
      <c r="FZ41" s="4"/>
      <c r="GA41" s="27"/>
      <c r="GB41" s="27"/>
      <c r="GC41" s="25"/>
      <c r="GD41" s="25"/>
      <c r="GE41" s="29"/>
      <c r="GF41" s="29"/>
      <c r="GG41" s="4"/>
      <c r="GH41" s="27"/>
      <c r="GI41" s="27"/>
      <c r="GJ41" s="25"/>
      <c r="GK41" s="25"/>
      <c r="GL41" s="29"/>
      <c r="GM41" s="29"/>
      <c r="GN41" s="4"/>
      <c r="GO41" s="27"/>
      <c r="GP41" s="27"/>
      <c r="GQ41" s="25"/>
      <c r="GR41" s="25"/>
      <c r="GS41" s="29"/>
      <c r="GT41" s="29"/>
      <c r="GU41" s="4"/>
      <c r="GV41" s="27"/>
      <c r="GW41" s="27"/>
      <c r="GX41" s="25"/>
      <c r="GY41" s="25"/>
      <c r="GZ41" s="29"/>
      <c r="HA41" s="29"/>
      <c r="HB41" s="4"/>
      <c r="HC41" s="27"/>
      <c r="HD41" s="27"/>
      <c r="HE41" s="25"/>
      <c r="HF41" s="25"/>
      <c r="HG41" s="29"/>
      <c r="HH41" s="29"/>
      <c r="HI41" s="4"/>
      <c r="HJ41" s="27"/>
      <c r="HK41" s="27"/>
      <c r="HL41" s="25"/>
      <c r="HM41" s="25"/>
      <c r="HN41" s="29"/>
      <c r="HO41" s="29"/>
      <c r="HP41" s="4"/>
      <c r="HQ41" s="27"/>
      <c r="HR41" s="27"/>
      <c r="HS41" s="25"/>
      <c r="HT41" s="25"/>
      <c r="HU41" s="29"/>
      <c r="HV41" s="29"/>
      <c r="HW41" s="4"/>
      <c r="HX41" s="27"/>
      <c r="HY41" s="27"/>
      <c r="HZ41" s="25"/>
      <c r="IA41" s="25"/>
      <c r="IB41" s="29"/>
      <c r="IC41" s="29"/>
      <c r="ID41" s="4"/>
      <c r="IE41" s="27"/>
      <c r="IF41" s="27"/>
      <c r="IG41" s="25"/>
      <c r="IH41" s="25"/>
      <c r="II41" s="29"/>
      <c r="IJ41" s="29"/>
      <c r="IK41" s="4"/>
      <c r="IL41" s="27"/>
      <c r="IM41" s="27"/>
      <c r="IN41" s="25"/>
      <c r="IO41" s="25"/>
    </row>
    <row r="42" spans="1:249" ht="12.75">
      <c r="A42" s="27">
        <v>41059</v>
      </c>
      <c r="B42" s="27">
        <v>41117</v>
      </c>
      <c r="C42" s="25">
        <v>0.01</v>
      </c>
      <c r="D42" s="25">
        <v>0.011</v>
      </c>
      <c r="E42" s="26">
        <f>162757919.01/1000000</f>
        <v>162.75791901</v>
      </c>
      <c r="F42" s="26">
        <f>162757919.01/1000000</f>
        <v>162.75791901</v>
      </c>
      <c r="G42" s="4" t="s">
        <v>13</v>
      </c>
      <c r="H42" s="28"/>
      <c r="I42"/>
      <c r="J42" s="25"/>
      <c r="K42" s="25"/>
      <c r="L42" s="29"/>
      <c r="N42" s="29"/>
      <c r="O42" s="27"/>
      <c r="P42" s="27"/>
      <c r="Q42" s="25"/>
      <c r="R42" s="25"/>
      <c r="S42" s="29"/>
      <c r="T42" s="29"/>
      <c r="U42" s="4"/>
      <c r="V42" s="27"/>
      <c r="W42" s="27"/>
      <c r="X42" s="25"/>
      <c r="Y42" s="25"/>
      <c r="Z42" s="29"/>
      <c r="AA42" s="29"/>
      <c r="AB42" s="4"/>
      <c r="AC42" s="27"/>
      <c r="AD42" s="27"/>
      <c r="AE42" s="25"/>
      <c r="AF42" s="25"/>
      <c r="AG42" s="29"/>
      <c r="AH42" s="29"/>
      <c r="AI42" s="4"/>
      <c r="AJ42" s="27"/>
      <c r="AK42" s="27"/>
      <c r="AL42" s="25"/>
      <c r="AM42" s="25"/>
      <c r="AN42" s="29"/>
      <c r="AO42" s="29"/>
      <c r="AP42" s="4"/>
      <c r="AQ42" s="27"/>
      <c r="AR42" s="27"/>
      <c r="AS42" s="25"/>
      <c r="AT42" s="25"/>
      <c r="AU42" s="29"/>
      <c r="AV42" s="29"/>
      <c r="AW42" s="4"/>
      <c r="AX42" s="27"/>
      <c r="AY42" s="27"/>
      <c r="AZ42" s="25"/>
      <c r="BA42" s="25"/>
      <c r="BB42" s="29"/>
      <c r="BC42" s="29"/>
      <c r="BD42" s="4"/>
      <c r="BE42" s="27"/>
      <c r="BF42" s="27"/>
      <c r="BG42" s="25"/>
      <c r="BH42" s="25"/>
      <c r="BI42" s="29"/>
      <c r="BJ42" s="29"/>
      <c r="BK42" s="4"/>
      <c r="BL42" s="27"/>
      <c r="BM42" s="27"/>
      <c r="BN42" s="25"/>
      <c r="BO42" s="25"/>
      <c r="BP42" s="29"/>
      <c r="BQ42" s="29"/>
      <c r="BR42" s="4"/>
      <c r="BS42" s="27"/>
      <c r="BT42" s="27"/>
      <c r="BU42" s="25"/>
      <c r="BV42" s="25"/>
      <c r="BW42" s="29"/>
      <c r="BX42" s="29"/>
      <c r="BY42" s="4"/>
      <c r="BZ42" s="27"/>
      <c r="CA42" s="27"/>
      <c r="CB42" s="25"/>
      <c r="CC42" s="25"/>
      <c r="CD42" s="29"/>
      <c r="CE42" s="29"/>
      <c r="CF42" s="4"/>
      <c r="CG42" s="27"/>
      <c r="CH42" s="27"/>
      <c r="CI42" s="25"/>
      <c r="CJ42" s="25"/>
      <c r="CK42" s="29"/>
      <c r="CL42" s="29"/>
      <c r="CM42" s="4"/>
      <c r="CN42" s="27"/>
      <c r="CO42" s="27"/>
      <c r="CP42" s="25"/>
      <c r="CQ42" s="25"/>
      <c r="CR42" s="29"/>
      <c r="CS42" s="29"/>
      <c r="CT42" s="4"/>
      <c r="CU42" s="27"/>
      <c r="CV42" s="27"/>
      <c r="CW42" s="25"/>
      <c r="CX42" s="25"/>
      <c r="CY42" s="29"/>
      <c r="CZ42" s="29"/>
      <c r="DA42" s="4"/>
      <c r="DB42" s="27"/>
      <c r="DC42" s="27"/>
      <c r="DD42" s="25"/>
      <c r="DE42" s="25"/>
      <c r="DF42" s="29"/>
      <c r="DG42" s="29"/>
      <c r="DH42" s="4"/>
      <c r="DI42" s="27"/>
      <c r="DJ42" s="27"/>
      <c r="DK42" s="25"/>
      <c r="DL42" s="25"/>
      <c r="DM42" s="29"/>
      <c r="DN42" s="29"/>
      <c r="DO42" s="4"/>
      <c r="DP42" s="27"/>
      <c r="DQ42" s="27"/>
      <c r="DR42" s="25"/>
      <c r="DS42" s="25"/>
      <c r="DT42" s="29"/>
      <c r="DU42" s="29"/>
      <c r="DV42" s="4"/>
      <c r="DW42" s="27"/>
      <c r="DX42" s="27"/>
      <c r="DY42" s="25"/>
      <c r="DZ42" s="25"/>
      <c r="EA42" s="29"/>
      <c r="EB42" s="29"/>
      <c r="EC42" s="4"/>
      <c r="ED42" s="27"/>
      <c r="EE42" s="27"/>
      <c r="EF42" s="25"/>
      <c r="EG42" s="25"/>
      <c r="EH42" s="29"/>
      <c r="EI42" s="29"/>
      <c r="EJ42" s="4"/>
      <c r="EK42" s="27"/>
      <c r="EL42" s="27"/>
      <c r="EM42" s="25"/>
      <c r="EN42" s="25"/>
      <c r="EO42" s="29"/>
      <c r="EP42" s="29"/>
      <c r="EQ42" s="4"/>
      <c r="ER42" s="27"/>
      <c r="ES42" s="27"/>
      <c r="ET42" s="25"/>
      <c r="EU42" s="25"/>
      <c r="EV42" s="29"/>
      <c r="EW42" s="29"/>
      <c r="EX42" s="4"/>
      <c r="EY42" s="27"/>
      <c r="EZ42" s="27"/>
      <c r="FA42" s="25"/>
      <c r="FB42" s="25"/>
      <c r="FC42" s="29"/>
      <c r="FD42" s="29"/>
      <c r="FE42" s="4"/>
      <c r="FF42" s="27"/>
      <c r="FG42" s="27"/>
      <c r="FH42" s="25"/>
      <c r="FI42" s="25"/>
      <c r="FJ42" s="29"/>
      <c r="FK42" s="29"/>
      <c r="FL42" s="4"/>
      <c r="FM42" s="27"/>
      <c r="FN42" s="27"/>
      <c r="FO42" s="25"/>
      <c r="FP42" s="25"/>
      <c r="FQ42" s="29"/>
      <c r="FR42" s="29"/>
      <c r="FS42" s="4"/>
      <c r="FT42" s="27"/>
      <c r="FU42" s="27"/>
      <c r="FV42" s="25"/>
      <c r="FW42" s="25"/>
      <c r="FX42" s="29"/>
      <c r="FY42" s="29"/>
      <c r="FZ42" s="4"/>
      <c r="GA42" s="27"/>
      <c r="GB42" s="27"/>
      <c r="GC42" s="25"/>
      <c r="GD42" s="25"/>
      <c r="GE42" s="29"/>
      <c r="GF42" s="29"/>
      <c r="GG42" s="4"/>
      <c r="GH42" s="27"/>
      <c r="GI42" s="27"/>
      <c r="GJ42" s="25"/>
      <c r="GK42" s="25"/>
      <c r="GL42" s="29"/>
      <c r="GM42" s="29"/>
      <c r="GN42" s="4"/>
      <c r="GO42" s="27"/>
      <c r="GP42" s="27"/>
      <c r="GQ42" s="25"/>
      <c r="GR42" s="25"/>
      <c r="GS42" s="29"/>
      <c r="GT42" s="29"/>
      <c r="GU42" s="4"/>
      <c r="GV42" s="27"/>
      <c r="GW42" s="27"/>
      <c r="GX42" s="25"/>
      <c r="GY42" s="25"/>
      <c r="GZ42" s="29"/>
      <c r="HA42" s="29"/>
      <c r="HB42" s="4"/>
      <c r="HC42" s="27"/>
      <c r="HD42" s="27"/>
      <c r="HE42" s="25"/>
      <c r="HF42" s="25"/>
      <c r="HG42" s="29"/>
      <c r="HH42" s="29"/>
      <c r="HI42" s="4"/>
      <c r="HJ42" s="27"/>
      <c r="HK42" s="27"/>
      <c r="HL42" s="25"/>
      <c r="HM42" s="25"/>
      <c r="HN42" s="29"/>
      <c r="HO42" s="29"/>
      <c r="HP42" s="4"/>
      <c r="HQ42" s="27"/>
      <c r="HR42" s="27"/>
      <c r="HS42" s="25"/>
      <c r="HT42" s="25"/>
      <c r="HU42" s="29"/>
      <c r="HV42" s="29"/>
      <c r="HW42" s="4"/>
      <c r="HX42" s="27"/>
      <c r="HY42" s="27"/>
      <c r="HZ42" s="25"/>
      <c r="IA42" s="25"/>
      <c r="IB42" s="29"/>
      <c r="IC42" s="29"/>
      <c r="ID42" s="4"/>
      <c r="IE42" s="27"/>
      <c r="IF42" s="27"/>
      <c r="IG42" s="25"/>
      <c r="IH42" s="25"/>
      <c r="II42" s="29"/>
      <c r="IJ42" s="29"/>
      <c r="IK42" s="4"/>
      <c r="IL42" s="27"/>
      <c r="IM42" s="27"/>
      <c r="IN42" s="25"/>
      <c r="IO42" s="25"/>
    </row>
    <row r="43" spans="1:249" ht="12.75">
      <c r="A43" s="27">
        <v>41059</v>
      </c>
      <c r="B43" s="27">
        <v>41117</v>
      </c>
      <c r="C43" s="25">
        <v>0.020399999999999998</v>
      </c>
      <c r="D43" s="25">
        <v>0.022439999999999998</v>
      </c>
      <c r="E43" s="26">
        <f>390619005.62/1000000</f>
        <v>390.61900562</v>
      </c>
      <c r="F43" s="26">
        <f>340607222.05/1000000</f>
        <v>340.60722205</v>
      </c>
      <c r="G43" s="4" t="s">
        <v>12</v>
      </c>
      <c r="H43" s="28"/>
      <c r="I43"/>
      <c r="J43" s="25"/>
      <c r="K43" s="25"/>
      <c r="L43" s="29"/>
      <c r="N43" s="29"/>
      <c r="O43" s="27"/>
      <c r="P43" s="27"/>
      <c r="Q43" s="25"/>
      <c r="R43" s="25"/>
      <c r="S43" s="29"/>
      <c r="T43" s="29"/>
      <c r="U43" s="4"/>
      <c r="V43" s="27"/>
      <c r="W43" s="27"/>
      <c r="X43" s="25"/>
      <c r="Y43" s="25"/>
      <c r="Z43" s="29"/>
      <c r="AA43" s="29"/>
      <c r="AB43" s="4"/>
      <c r="AC43" s="27"/>
      <c r="AD43" s="27"/>
      <c r="AE43" s="25"/>
      <c r="AF43" s="25"/>
      <c r="AG43" s="29"/>
      <c r="AH43" s="29"/>
      <c r="AI43" s="4"/>
      <c r="AJ43" s="27"/>
      <c r="AK43" s="27"/>
      <c r="AL43" s="25"/>
      <c r="AM43" s="25"/>
      <c r="AN43" s="29"/>
      <c r="AO43" s="29"/>
      <c r="AP43" s="4"/>
      <c r="AQ43" s="27"/>
      <c r="AR43" s="27"/>
      <c r="AS43" s="25"/>
      <c r="AT43" s="25"/>
      <c r="AU43" s="29"/>
      <c r="AV43" s="29"/>
      <c r="AW43" s="4"/>
      <c r="AX43" s="27"/>
      <c r="AY43" s="27"/>
      <c r="AZ43" s="25"/>
      <c r="BA43" s="25"/>
      <c r="BB43" s="29"/>
      <c r="BC43" s="29"/>
      <c r="BD43" s="4"/>
      <c r="BE43" s="27"/>
      <c r="BF43" s="27"/>
      <c r="BG43" s="25"/>
      <c r="BH43" s="25"/>
      <c r="BI43" s="29"/>
      <c r="BJ43" s="29"/>
      <c r="BK43" s="4"/>
      <c r="BL43" s="27"/>
      <c r="BM43" s="27"/>
      <c r="BN43" s="25"/>
      <c r="BO43" s="25"/>
      <c r="BP43" s="29"/>
      <c r="BQ43" s="29"/>
      <c r="BR43" s="4"/>
      <c r="BS43" s="27"/>
      <c r="BT43" s="27"/>
      <c r="BU43" s="25"/>
      <c r="BV43" s="25"/>
      <c r="BW43" s="29"/>
      <c r="BX43" s="29"/>
      <c r="BY43" s="4"/>
      <c r="BZ43" s="27"/>
      <c r="CA43" s="27"/>
      <c r="CB43" s="25"/>
      <c r="CC43" s="25"/>
      <c r="CD43" s="29"/>
      <c r="CE43" s="29"/>
      <c r="CF43" s="4"/>
      <c r="CG43" s="27"/>
      <c r="CH43" s="27"/>
      <c r="CI43" s="25"/>
      <c r="CJ43" s="25"/>
      <c r="CK43" s="29"/>
      <c r="CL43" s="29"/>
      <c r="CM43" s="4"/>
      <c r="CN43" s="27"/>
      <c r="CO43" s="27"/>
      <c r="CP43" s="25"/>
      <c r="CQ43" s="25"/>
      <c r="CR43" s="29"/>
      <c r="CS43" s="29"/>
      <c r="CT43" s="4"/>
      <c r="CU43" s="27"/>
      <c r="CV43" s="27"/>
      <c r="CW43" s="25"/>
      <c r="CX43" s="25"/>
      <c r="CY43" s="29"/>
      <c r="CZ43" s="29"/>
      <c r="DA43" s="4"/>
      <c r="DB43" s="27"/>
      <c r="DC43" s="27"/>
      <c r="DD43" s="25"/>
      <c r="DE43" s="25"/>
      <c r="DF43" s="29"/>
      <c r="DG43" s="29"/>
      <c r="DH43" s="4"/>
      <c r="DI43" s="27"/>
      <c r="DJ43" s="27"/>
      <c r="DK43" s="25"/>
      <c r="DL43" s="25"/>
      <c r="DM43" s="29"/>
      <c r="DN43" s="29"/>
      <c r="DO43" s="4"/>
      <c r="DP43" s="27"/>
      <c r="DQ43" s="27"/>
      <c r="DR43" s="25"/>
      <c r="DS43" s="25"/>
      <c r="DT43" s="29"/>
      <c r="DU43" s="29"/>
      <c r="DV43" s="4"/>
      <c r="DW43" s="27"/>
      <c r="DX43" s="27"/>
      <c r="DY43" s="25"/>
      <c r="DZ43" s="25"/>
      <c r="EA43" s="29"/>
      <c r="EB43" s="29"/>
      <c r="EC43" s="4"/>
      <c r="ED43" s="27"/>
      <c r="EE43" s="27"/>
      <c r="EF43" s="25"/>
      <c r="EG43" s="25"/>
      <c r="EH43" s="29"/>
      <c r="EI43" s="29"/>
      <c r="EJ43" s="4"/>
      <c r="EK43" s="27"/>
      <c r="EL43" s="27"/>
      <c r="EM43" s="25"/>
      <c r="EN43" s="25"/>
      <c r="EO43" s="29"/>
      <c r="EP43" s="29"/>
      <c r="EQ43" s="4"/>
      <c r="ER43" s="27"/>
      <c r="ES43" s="27"/>
      <c r="ET43" s="25"/>
      <c r="EU43" s="25"/>
      <c r="EV43" s="29"/>
      <c r="EW43" s="29"/>
      <c r="EX43" s="4"/>
      <c r="EY43" s="27"/>
      <c r="EZ43" s="27"/>
      <c r="FA43" s="25"/>
      <c r="FB43" s="25"/>
      <c r="FC43" s="29"/>
      <c r="FD43" s="29"/>
      <c r="FE43" s="4"/>
      <c r="FF43" s="27"/>
      <c r="FG43" s="27"/>
      <c r="FH43" s="25"/>
      <c r="FI43" s="25"/>
      <c r="FJ43" s="29"/>
      <c r="FK43" s="29"/>
      <c r="FL43" s="4"/>
      <c r="FM43" s="27"/>
      <c r="FN43" s="27"/>
      <c r="FO43" s="25"/>
      <c r="FP43" s="25"/>
      <c r="FQ43" s="29"/>
      <c r="FR43" s="29"/>
      <c r="FS43" s="4"/>
      <c r="FT43" s="27"/>
      <c r="FU43" s="27"/>
      <c r="FV43" s="25"/>
      <c r="FW43" s="25"/>
      <c r="FX43" s="29"/>
      <c r="FY43" s="29"/>
      <c r="FZ43" s="4"/>
      <c r="GA43" s="27"/>
      <c r="GB43" s="27"/>
      <c r="GC43" s="25"/>
      <c r="GD43" s="25"/>
      <c r="GE43" s="29"/>
      <c r="GF43" s="29"/>
      <c r="GG43" s="4"/>
      <c r="GH43" s="27"/>
      <c r="GI43" s="27"/>
      <c r="GJ43" s="25"/>
      <c r="GK43" s="25"/>
      <c r="GL43" s="29"/>
      <c r="GM43" s="29"/>
      <c r="GN43" s="4"/>
      <c r="GO43" s="27"/>
      <c r="GP43" s="27"/>
      <c r="GQ43" s="25"/>
      <c r="GR43" s="25"/>
      <c r="GS43" s="29"/>
      <c r="GT43" s="29"/>
      <c r="GU43" s="4"/>
      <c r="GV43" s="27"/>
      <c r="GW43" s="27"/>
      <c r="GX43" s="25"/>
      <c r="GY43" s="25"/>
      <c r="GZ43" s="29"/>
      <c r="HA43" s="29"/>
      <c r="HB43" s="4"/>
      <c r="HC43" s="27"/>
      <c r="HD43" s="27"/>
      <c r="HE43" s="25"/>
      <c r="HF43" s="25"/>
      <c r="HG43" s="29"/>
      <c r="HH43" s="29"/>
      <c r="HI43" s="4"/>
      <c r="HJ43" s="27"/>
      <c r="HK43" s="27"/>
      <c r="HL43" s="25"/>
      <c r="HM43" s="25"/>
      <c r="HN43" s="29"/>
      <c r="HO43" s="29"/>
      <c r="HP43" s="4"/>
      <c r="HQ43" s="27"/>
      <c r="HR43" s="27"/>
      <c r="HS43" s="25"/>
      <c r="HT43" s="25"/>
      <c r="HU43" s="29"/>
      <c r="HV43" s="29"/>
      <c r="HW43" s="4"/>
      <c r="HX43" s="27"/>
      <c r="HY43" s="27"/>
      <c r="HZ43" s="25"/>
      <c r="IA43" s="25"/>
      <c r="IB43" s="29"/>
      <c r="IC43" s="29"/>
      <c r="ID43" s="4"/>
      <c r="IE43" s="27"/>
      <c r="IF43" s="27"/>
      <c r="IG43" s="25"/>
      <c r="IH43" s="25"/>
      <c r="II43" s="29"/>
      <c r="IJ43" s="29"/>
      <c r="IK43" s="4"/>
      <c r="IL43" s="27"/>
      <c r="IM43" s="27"/>
      <c r="IN43" s="25"/>
      <c r="IO43" s="25"/>
    </row>
    <row r="44" spans="1:249" ht="12.75">
      <c r="A44" s="27">
        <v>40956</v>
      </c>
      <c r="B44" s="27">
        <v>41009</v>
      </c>
      <c r="C44" s="25">
        <v>0.12</v>
      </c>
      <c r="D44" s="25">
        <v>0.132</v>
      </c>
      <c r="E44" s="26">
        <f>1952303464.86/1000000</f>
        <v>1952.3034648599998</v>
      </c>
      <c r="F44" s="26">
        <f>1952303464.86/1000000</f>
        <v>1952.3034648599998</v>
      </c>
      <c r="G44" s="4" t="s">
        <v>13</v>
      </c>
      <c r="H44" s="28"/>
      <c r="I44"/>
      <c r="J44" s="25"/>
      <c r="K44" s="25"/>
      <c r="L44" s="29"/>
      <c r="N44" s="29"/>
      <c r="O44" s="27"/>
      <c r="P44" s="27"/>
      <c r="Q44" s="25"/>
      <c r="R44" s="25"/>
      <c r="S44" s="29"/>
      <c r="T44" s="29"/>
      <c r="U44" s="4"/>
      <c r="V44" s="27"/>
      <c r="W44" s="27"/>
      <c r="X44" s="25"/>
      <c r="Y44" s="25"/>
      <c r="Z44" s="29"/>
      <c r="AA44" s="29"/>
      <c r="AB44" s="4"/>
      <c r="AC44" s="27"/>
      <c r="AD44" s="27"/>
      <c r="AE44" s="25"/>
      <c r="AF44" s="25"/>
      <c r="AG44" s="29"/>
      <c r="AH44" s="29"/>
      <c r="AI44" s="4"/>
      <c r="AJ44" s="27"/>
      <c r="AK44" s="27"/>
      <c r="AL44" s="25"/>
      <c r="AM44" s="25"/>
      <c r="AN44" s="29"/>
      <c r="AO44" s="29"/>
      <c r="AP44" s="4"/>
      <c r="AQ44" s="27"/>
      <c r="AR44" s="27"/>
      <c r="AS44" s="25"/>
      <c r="AT44" s="25"/>
      <c r="AU44" s="29"/>
      <c r="AV44" s="29"/>
      <c r="AW44" s="4"/>
      <c r="AX44" s="27"/>
      <c r="AY44" s="27"/>
      <c r="AZ44" s="25"/>
      <c r="BA44" s="25"/>
      <c r="BB44" s="29"/>
      <c r="BC44" s="29"/>
      <c r="BD44" s="4"/>
      <c r="BE44" s="27"/>
      <c r="BF44" s="27"/>
      <c r="BG44" s="25"/>
      <c r="BH44" s="25"/>
      <c r="BI44" s="29"/>
      <c r="BJ44" s="29"/>
      <c r="BK44" s="4"/>
      <c r="BL44" s="27"/>
      <c r="BM44" s="27"/>
      <c r="BN44" s="25"/>
      <c r="BO44" s="25"/>
      <c r="BP44" s="29"/>
      <c r="BQ44" s="29"/>
      <c r="BR44" s="4"/>
      <c r="BS44" s="27"/>
      <c r="BT44" s="27"/>
      <c r="BU44" s="25"/>
      <c r="BV44" s="25"/>
      <c r="BW44" s="29"/>
      <c r="BX44" s="29"/>
      <c r="BY44" s="4"/>
      <c r="BZ44" s="27"/>
      <c r="CA44" s="27"/>
      <c r="CB44" s="25"/>
      <c r="CC44" s="25"/>
      <c r="CD44" s="29"/>
      <c r="CE44" s="29"/>
      <c r="CF44" s="4"/>
      <c r="CG44" s="27"/>
      <c r="CH44" s="27"/>
      <c r="CI44" s="25"/>
      <c r="CJ44" s="25"/>
      <c r="CK44" s="29"/>
      <c r="CL44" s="29"/>
      <c r="CM44" s="4"/>
      <c r="CN44" s="27"/>
      <c r="CO44" s="27"/>
      <c r="CP44" s="25"/>
      <c r="CQ44" s="25"/>
      <c r="CR44" s="29"/>
      <c r="CS44" s="29"/>
      <c r="CT44" s="4"/>
      <c r="CU44" s="27"/>
      <c r="CV44" s="27"/>
      <c r="CW44" s="25"/>
      <c r="CX44" s="25"/>
      <c r="CY44" s="29"/>
      <c r="CZ44" s="29"/>
      <c r="DA44" s="4"/>
      <c r="DB44" s="27"/>
      <c r="DC44" s="27"/>
      <c r="DD44" s="25"/>
      <c r="DE44" s="25"/>
      <c r="DF44" s="29"/>
      <c r="DG44" s="29"/>
      <c r="DH44" s="4"/>
      <c r="DI44" s="27"/>
      <c r="DJ44" s="27"/>
      <c r="DK44" s="25"/>
      <c r="DL44" s="25"/>
      <c r="DM44" s="29"/>
      <c r="DN44" s="29"/>
      <c r="DO44" s="4"/>
      <c r="DP44" s="27"/>
      <c r="DQ44" s="27"/>
      <c r="DR44" s="25"/>
      <c r="DS44" s="25"/>
      <c r="DT44" s="29"/>
      <c r="DU44" s="29"/>
      <c r="DV44" s="4"/>
      <c r="DW44" s="27"/>
      <c r="DX44" s="27"/>
      <c r="DY44" s="25"/>
      <c r="DZ44" s="25"/>
      <c r="EA44" s="29"/>
      <c r="EB44" s="29"/>
      <c r="EC44" s="4"/>
      <c r="ED44" s="27"/>
      <c r="EE44" s="27"/>
      <c r="EF44" s="25"/>
      <c r="EG44" s="25"/>
      <c r="EH44" s="29"/>
      <c r="EI44" s="29"/>
      <c r="EJ44" s="4"/>
      <c r="EK44" s="27"/>
      <c r="EL44" s="27"/>
      <c r="EM44" s="25"/>
      <c r="EN44" s="25"/>
      <c r="EO44" s="29"/>
      <c r="EP44" s="29"/>
      <c r="EQ44" s="4"/>
      <c r="ER44" s="27"/>
      <c r="ES44" s="27"/>
      <c r="ET44" s="25"/>
      <c r="EU44" s="25"/>
      <c r="EV44" s="29"/>
      <c r="EW44" s="29"/>
      <c r="EX44" s="4"/>
      <c r="EY44" s="27"/>
      <c r="EZ44" s="27"/>
      <c r="FA44" s="25"/>
      <c r="FB44" s="25"/>
      <c r="FC44" s="29"/>
      <c r="FD44" s="29"/>
      <c r="FE44" s="4"/>
      <c r="FF44" s="27"/>
      <c r="FG44" s="27"/>
      <c r="FH44" s="25"/>
      <c r="FI44" s="25"/>
      <c r="FJ44" s="29"/>
      <c r="FK44" s="29"/>
      <c r="FL44" s="4"/>
      <c r="FM44" s="27"/>
      <c r="FN44" s="27"/>
      <c r="FO44" s="25"/>
      <c r="FP44" s="25"/>
      <c r="FQ44" s="29"/>
      <c r="FR44" s="29"/>
      <c r="FS44" s="4"/>
      <c r="FT44" s="27"/>
      <c r="FU44" s="27"/>
      <c r="FV44" s="25"/>
      <c r="FW44" s="25"/>
      <c r="FX44" s="29"/>
      <c r="FY44" s="29"/>
      <c r="FZ44" s="4"/>
      <c r="GA44" s="27"/>
      <c r="GB44" s="27"/>
      <c r="GC44" s="25"/>
      <c r="GD44" s="25"/>
      <c r="GE44" s="29"/>
      <c r="GF44" s="29"/>
      <c r="GG44" s="4"/>
      <c r="GH44" s="27"/>
      <c r="GI44" s="27"/>
      <c r="GJ44" s="25"/>
      <c r="GK44" s="25"/>
      <c r="GL44" s="29"/>
      <c r="GM44" s="29"/>
      <c r="GN44" s="4"/>
      <c r="GO44" s="27"/>
      <c r="GP44" s="27"/>
      <c r="GQ44" s="25"/>
      <c r="GR44" s="25"/>
      <c r="GS44" s="29"/>
      <c r="GT44" s="29"/>
      <c r="GU44" s="4"/>
      <c r="GV44" s="27"/>
      <c r="GW44" s="27"/>
      <c r="GX44" s="25"/>
      <c r="GY44" s="25"/>
      <c r="GZ44" s="29"/>
      <c r="HA44" s="29"/>
      <c r="HB44" s="4"/>
      <c r="HC44" s="27"/>
      <c r="HD44" s="27"/>
      <c r="HE44" s="25"/>
      <c r="HF44" s="25"/>
      <c r="HG44" s="29"/>
      <c r="HH44" s="29"/>
      <c r="HI44" s="4"/>
      <c r="HJ44" s="27"/>
      <c r="HK44" s="27"/>
      <c r="HL44" s="25"/>
      <c r="HM44" s="25"/>
      <c r="HN44" s="29"/>
      <c r="HO44" s="29"/>
      <c r="HP44" s="4"/>
      <c r="HQ44" s="27"/>
      <c r="HR44" s="27"/>
      <c r="HS44" s="25"/>
      <c r="HT44" s="25"/>
      <c r="HU44" s="29"/>
      <c r="HV44" s="29"/>
      <c r="HW44" s="4"/>
      <c r="HX44" s="27"/>
      <c r="HY44" s="27"/>
      <c r="HZ44" s="25"/>
      <c r="IA44" s="25"/>
      <c r="IB44" s="29"/>
      <c r="IC44" s="29"/>
      <c r="ID44" s="4"/>
      <c r="IE44" s="27"/>
      <c r="IF44" s="27"/>
      <c r="IG44" s="25"/>
      <c r="IH44" s="25"/>
      <c r="II44" s="29"/>
      <c r="IJ44" s="29"/>
      <c r="IK44" s="4"/>
      <c r="IL44" s="27"/>
      <c r="IM44" s="27"/>
      <c r="IN44" s="25"/>
      <c r="IO44" s="25"/>
    </row>
    <row r="45" spans="1:249" ht="12.75">
      <c r="A45" s="27">
        <v>40956</v>
      </c>
      <c r="B45" s="27">
        <v>41009</v>
      </c>
      <c r="C45" s="25">
        <v>0.0306</v>
      </c>
      <c r="D45" s="25">
        <v>0.03366</v>
      </c>
      <c r="E45" s="26">
        <f>585691039.458/1000000</f>
        <v>585.691039458</v>
      </c>
      <c r="F45" s="26">
        <f>511364103.418/1000000</f>
        <v>511.36410341799996</v>
      </c>
      <c r="G45" s="4" t="s">
        <v>12</v>
      </c>
      <c r="H45" s="28"/>
      <c r="I45"/>
      <c r="J45" s="25"/>
      <c r="K45" s="25"/>
      <c r="L45" s="29"/>
      <c r="N45" s="29"/>
      <c r="O45" s="27"/>
      <c r="P45" s="27"/>
      <c r="Q45" s="25"/>
      <c r="R45" s="25"/>
      <c r="S45" s="29"/>
      <c r="T45" s="29"/>
      <c r="U45" s="4"/>
      <c r="V45" s="27"/>
      <c r="W45" s="27"/>
      <c r="X45" s="25"/>
      <c r="Y45" s="25"/>
      <c r="Z45" s="29"/>
      <c r="AA45" s="29"/>
      <c r="AB45" s="4"/>
      <c r="AC45" s="27"/>
      <c r="AD45" s="27"/>
      <c r="AE45" s="25"/>
      <c r="AF45" s="25"/>
      <c r="AG45" s="29"/>
      <c r="AH45" s="29"/>
      <c r="AI45" s="4"/>
      <c r="AJ45" s="27"/>
      <c r="AK45" s="27"/>
      <c r="AL45" s="25"/>
      <c r="AM45" s="25"/>
      <c r="AN45" s="29"/>
      <c r="AO45" s="29"/>
      <c r="AP45" s="4"/>
      <c r="AQ45" s="27"/>
      <c r="AR45" s="27"/>
      <c r="AS45" s="25"/>
      <c r="AT45" s="25"/>
      <c r="AU45" s="29"/>
      <c r="AV45" s="29"/>
      <c r="AW45" s="4"/>
      <c r="AX45" s="27"/>
      <c r="AY45" s="27"/>
      <c r="AZ45" s="25"/>
      <c r="BA45" s="25"/>
      <c r="BB45" s="29"/>
      <c r="BC45" s="29"/>
      <c r="BD45" s="4"/>
      <c r="BE45" s="27"/>
      <c r="BF45" s="27"/>
      <c r="BG45" s="25"/>
      <c r="BH45" s="25"/>
      <c r="BI45" s="29"/>
      <c r="BJ45" s="29"/>
      <c r="BK45" s="4"/>
      <c r="BL45" s="27"/>
      <c r="BM45" s="27"/>
      <c r="BN45" s="25"/>
      <c r="BO45" s="25"/>
      <c r="BP45" s="29"/>
      <c r="BQ45" s="29"/>
      <c r="BR45" s="4"/>
      <c r="BS45" s="27"/>
      <c r="BT45" s="27"/>
      <c r="BU45" s="25"/>
      <c r="BV45" s="25"/>
      <c r="BW45" s="29"/>
      <c r="BX45" s="29"/>
      <c r="BY45" s="4"/>
      <c r="BZ45" s="27"/>
      <c r="CA45" s="27"/>
      <c r="CB45" s="25"/>
      <c r="CC45" s="25"/>
      <c r="CD45" s="29"/>
      <c r="CE45" s="29"/>
      <c r="CF45" s="4"/>
      <c r="CG45" s="27"/>
      <c r="CH45" s="27"/>
      <c r="CI45" s="25"/>
      <c r="CJ45" s="25"/>
      <c r="CK45" s="29"/>
      <c r="CL45" s="29"/>
      <c r="CM45" s="4"/>
      <c r="CN45" s="27"/>
      <c r="CO45" s="27"/>
      <c r="CP45" s="25"/>
      <c r="CQ45" s="25"/>
      <c r="CR45" s="29"/>
      <c r="CS45" s="29"/>
      <c r="CT45" s="4"/>
      <c r="CU45" s="27"/>
      <c r="CV45" s="27"/>
      <c r="CW45" s="25"/>
      <c r="CX45" s="25"/>
      <c r="CY45" s="29"/>
      <c r="CZ45" s="29"/>
      <c r="DA45" s="4"/>
      <c r="DB45" s="27"/>
      <c r="DC45" s="27"/>
      <c r="DD45" s="25"/>
      <c r="DE45" s="25"/>
      <c r="DF45" s="29"/>
      <c r="DG45" s="29"/>
      <c r="DH45" s="4"/>
      <c r="DI45" s="27"/>
      <c r="DJ45" s="27"/>
      <c r="DK45" s="25"/>
      <c r="DL45" s="25"/>
      <c r="DM45" s="29"/>
      <c r="DN45" s="29"/>
      <c r="DO45" s="4"/>
      <c r="DP45" s="27"/>
      <c r="DQ45" s="27"/>
      <c r="DR45" s="25"/>
      <c r="DS45" s="25"/>
      <c r="DT45" s="29"/>
      <c r="DU45" s="29"/>
      <c r="DV45" s="4"/>
      <c r="DW45" s="27"/>
      <c r="DX45" s="27"/>
      <c r="DY45" s="25"/>
      <c r="DZ45" s="25"/>
      <c r="EA45" s="29"/>
      <c r="EB45" s="29"/>
      <c r="EC45" s="4"/>
      <c r="ED45" s="27"/>
      <c r="EE45" s="27"/>
      <c r="EF45" s="25"/>
      <c r="EG45" s="25"/>
      <c r="EH45" s="29"/>
      <c r="EI45" s="29"/>
      <c r="EJ45" s="4"/>
      <c r="EK45" s="27"/>
      <c r="EL45" s="27"/>
      <c r="EM45" s="25"/>
      <c r="EN45" s="25"/>
      <c r="EO45" s="29"/>
      <c r="EP45" s="29"/>
      <c r="EQ45" s="4"/>
      <c r="ER45" s="27"/>
      <c r="ES45" s="27"/>
      <c r="ET45" s="25"/>
      <c r="EU45" s="25"/>
      <c r="EV45" s="29"/>
      <c r="EW45" s="29"/>
      <c r="EX45" s="4"/>
      <c r="EY45" s="27"/>
      <c r="EZ45" s="27"/>
      <c r="FA45" s="25"/>
      <c r="FB45" s="25"/>
      <c r="FC45" s="29"/>
      <c r="FD45" s="29"/>
      <c r="FE45" s="4"/>
      <c r="FF45" s="27"/>
      <c r="FG45" s="27"/>
      <c r="FH45" s="25"/>
      <c r="FI45" s="25"/>
      <c r="FJ45" s="29"/>
      <c r="FK45" s="29"/>
      <c r="FL45" s="4"/>
      <c r="FM45" s="27"/>
      <c r="FN45" s="27"/>
      <c r="FO45" s="25"/>
      <c r="FP45" s="25"/>
      <c r="FQ45" s="29"/>
      <c r="FR45" s="29"/>
      <c r="FS45" s="4"/>
      <c r="FT45" s="27"/>
      <c r="FU45" s="27"/>
      <c r="FV45" s="25"/>
      <c r="FW45" s="25"/>
      <c r="FX45" s="29"/>
      <c r="FY45" s="29"/>
      <c r="FZ45" s="4"/>
      <c r="GA45" s="27"/>
      <c r="GB45" s="27"/>
      <c r="GC45" s="25"/>
      <c r="GD45" s="25"/>
      <c r="GE45" s="29"/>
      <c r="GF45" s="29"/>
      <c r="GG45" s="4"/>
      <c r="GH45" s="27"/>
      <c r="GI45" s="27"/>
      <c r="GJ45" s="25"/>
      <c r="GK45" s="25"/>
      <c r="GL45" s="29"/>
      <c r="GM45" s="29"/>
      <c r="GN45" s="4"/>
      <c r="GO45" s="27"/>
      <c r="GP45" s="27"/>
      <c r="GQ45" s="25"/>
      <c r="GR45" s="25"/>
      <c r="GS45" s="29"/>
      <c r="GT45" s="29"/>
      <c r="GU45" s="4"/>
      <c r="GV45" s="27"/>
      <c r="GW45" s="27"/>
      <c r="GX45" s="25"/>
      <c r="GY45" s="25"/>
      <c r="GZ45" s="29"/>
      <c r="HA45" s="29"/>
      <c r="HB45" s="4"/>
      <c r="HC45" s="27"/>
      <c r="HD45" s="27"/>
      <c r="HE45" s="25"/>
      <c r="HF45" s="25"/>
      <c r="HG45" s="29"/>
      <c r="HH45" s="29"/>
      <c r="HI45" s="4"/>
      <c r="HJ45" s="27"/>
      <c r="HK45" s="27"/>
      <c r="HL45" s="25"/>
      <c r="HM45" s="25"/>
      <c r="HN45" s="29"/>
      <c r="HO45" s="29"/>
      <c r="HP45" s="4"/>
      <c r="HQ45" s="27"/>
      <c r="HR45" s="27"/>
      <c r="HS45" s="25"/>
      <c r="HT45" s="25"/>
      <c r="HU45" s="29"/>
      <c r="HV45" s="29"/>
      <c r="HW45" s="4"/>
      <c r="HX45" s="27"/>
      <c r="HY45" s="27"/>
      <c r="HZ45" s="25"/>
      <c r="IA45" s="25"/>
      <c r="IB45" s="29"/>
      <c r="IC45" s="29"/>
      <c r="ID45" s="4"/>
      <c r="IE45" s="27"/>
      <c r="IF45" s="27"/>
      <c r="IG45" s="25"/>
      <c r="IH45" s="25"/>
      <c r="II45" s="29"/>
      <c r="IJ45" s="29"/>
      <c r="IK45" s="4"/>
      <c r="IL45" s="27"/>
      <c r="IM45" s="27"/>
      <c r="IN45" s="25"/>
      <c r="IO45" s="25"/>
    </row>
    <row r="46" spans="1:249" ht="12.75">
      <c r="A46" s="27">
        <v>40805</v>
      </c>
      <c r="B46" s="27">
        <v>40865</v>
      </c>
      <c r="C46" s="25">
        <v>0.1244</v>
      </c>
      <c r="D46" s="25">
        <v>0.13684000000000002</v>
      </c>
      <c r="E46" s="26">
        <f>2023655386.56/1000000</f>
        <v>2023.65538656</v>
      </c>
      <c r="F46" s="26">
        <f>2023655386.56/1000000</f>
        <v>2023.65538656</v>
      </c>
      <c r="G46" s="4" t="s">
        <v>13</v>
      </c>
      <c r="H46" s="28"/>
      <c r="I46"/>
      <c r="J46" s="25"/>
      <c r="K46" s="25"/>
      <c r="L46" s="29"/>
      <c r="N46" s="29"/>
      <c r="O46" s="27"/>
      <c r="P46" s="27"/>
      <c r="Q46" s="25"/>
      <c r="R46" s="25"/>
      <c r="S46" s="29"/>
      <c r="T46" s="29"/>
      <c r="U46" s="4"/>
      <c r="V46" s="27"/>
      <c r="W46" s="27"/>
      <c r="X46" s="25"/>
      <c r="Y46" s="25"/>
      <c r="Z46" s="29"/>
      <c r="AA46" s="29"/>
      <c r="AB46" s="4"/>
      <c r="AC46" s="27"/>
      <c r="AD46" s="27"/>
      <c r="AE46" s="25"/>
      <c r="AF46" s="25"/>
      <c r="AG46" s="29"/>
      <c r="AH46" s="29"/>
      <c r="AI46" s="4"/>
      <c r="AJ46" s="27"/>
      <c r="AK46" s="27"/>
      <c r="AL46" s="25"/>
      <c r="AM46" s="25"/>
      <c r="AN46" s="29"/>
      <c r="AO46" s="29"/>
      <c r="AP46" s="4"/>
      <c r="AQ46" s="27"/>
      <c r="AR46" s="27"/>
      <c r="AS46" s="25"/>
      <c r="AT46" s="25"/>
      <c r="AU46" s="29"/>
      <c r="AV46" s="29"/>
      <c r="AW46" s="4"/>
      <c r="AX46" s="27"/>
      <c r="AY46" s="27"/>
      <c r="AZ46" s="25"/>
      <c r="BA46" s="25"/>
      <c r="BB46" s="29"/>
      <c r="BC46" s="29"/>
      <c r="BD46" s="4"/>
      <c r="BE46" s="27"/>
      <c r="BF46" s="27"/>
      <c r="BG46" s="25"/>
      <c r="BH46" s="25"/>
      <c r="BI46" s="29"/>
      <c r="BJ46" s="29"/>
      <c r="BK46" s="4"/>
      <c r="BL46" s="27"/>
      <c r="BM46" s="27"/>
      <c r="BN46" s="25"/>
      <c r="BO46" s="25"/>
      <c r="BP46" s="29"/>
      <c r="BQ46" s="29"/>
      <c r="BR46" s="4"/>
      <c r="BS46" s="27"/>
      <c r="BT46" s="27"/>
      <c r="BU46" s="25"/>
      <c r="BV46" s="25"/>
      <c r="BW46" s="29"/>
      <c r="BX46" s="29"/>
      <c r="BY46" s="4"/>
      <c r="BZ46" s="27"/>
      <c r="CA46" s="27"/>
      <c r="CB46" s="25"/>
      <c r="CC46" s="25"/>
      <c r="CD46" s="29"/>
      <c r="CE46" s="29"/>
      <c r="CF46" s="4"/>
      <c r="CG46" s="27"/>
      <c r="CH46" s="27"/>
      <c r="CI46" s="25"/>
      <c r="CJ46" s="25"/>
      <c r="CK46" s="29"/>
      <c r="CL46" s="29"/>
      <c r="CM46" s="4"/>
      <c r="CN46" s="27"/>
      <c r="CO46" s="27"/>
      <c r="CP46" s="25"/>
      <c r="CQ46" s="25"/>
      <c r="CR46" s="29"/>
      <c r="CS46" s="29"/>
      <c r="CT46" s="4"/>
      <c r="CU46" s="27"/>
      <c r="CV46" s="27"/>
      <c r="CW46" s="25"/>
      <c r="CX46" s="25"/>
      <c r="CY46" s="29"/>
      <c r="CZ46" s="29"/>
      <c r="DA46" s="4"/>
      <c r="DB46" s="27"/>
      <c r="DC46" s="27"/>
      <c r="DD46" s="25"/>
      <c r="DE46" s="25"/>
      <c r="DF46" s="29"/>
      <c r="DG46" s="29"/>
      <c r="DH46" s="4"/>
      <c r="DI46" s="27"/>
      <c r="DJ46" s="27"/>
      <c r="DK46" s="25"/>
      <c r="DL46" s="25"/>
      <c r="DM46" s="29"/>
      <c r="DN46" s="29"/>
      <c r="DO46" s="4"/>
      <c r="DP46" s="27"/>
      <c r="DQ46" s="27"/>
      <c r="DR46" s="25"/>
      <c r="DS46" s="25"/>
      <c r="DT46" s="29"/>
      <c r="DU46" s="29"/>
      <c r="DV46" s="4"/>
      <c r="DW46" s="27"/>
      <c r="DX46" s="27"/>
      <c r="DY46" s="25"/>
      <c r="DZ46" s="25"/>
      <c r="EA46" s="29"/>
      <c r="EB46" s="29"/>
      <c r="EC46" s="4"/>
      <c r="ED46" s="27"/>
      <c r="EE46" s="27"/>
      <c r="EF46" s="25"/>
      <c r="EG46" s="25"/>
      <c r="EH46" s="29"/>
      <c r="EI46" s="29"/>
      <c r="EJ46" s="4"/>
      <c r="EK46" s="27"/>
      <c r="EL46" s="27"/>
      <c r="EM46" s="25"/>
      <c r="EN46" s="25"/>
      <c r="EO46" s="29"/>
      <c r="EP46" s="29"/>
      <c r="EQ46" s="4"/>
      <c r="ER46" s="27"/>
      <c r="ES46" s="27"/>
      <c r="ET46" s="25"/>
      <c r="EU46" s="25"/>
      <c r="EV46" s="29"/>
      <c r="EW46" s="29"/>
      <c r="EX46" s="4"/>
      <c r="EY46" s="27"/>
      <c r="EZ46" s="27"/>
      <c r="FA46" s="25"/>
      <c r="FB46" s="25"/>
      <c r="FC46" s="29"/>
      <c r="FD46" s="29"/>
      <c r="FE46" s="4"/>
      <c r="FF46" s="27"/>
      <c r="FG46" s="27"/>
      <c r="FH46" s="25"/>
      <c r="FI46" s="25"/>
      <c r="FJ46" s="29"/>
      <c r="FK46" s="29"/>
      <c r="FL46" s="4"/>
      <c r="FM46" s="27"/>
      <c r="FN46" s="27"/>
      <c r="FO46" s="25"/>
      <c r="FP46" s="25"/>
      <c r="FQ46" s="29"/>
      <c r="FR46" s="29"/>
      <c r="FS46" s="4"/>
      <c r="FT46" s="27"/>
      <c r="FU46" s="27"/>
      <c r="FV46" s="25"/>
      <c r="FW46" s="25"/>
      <c r="FX46" s="29"/>
      <c r="FY46" s="29"/>
      <c r="FZ46" s="4"/>
      <c r="GA46" s="27"/>
      <c r="GB46" s="27"/>
      <c r="GC46" s="25"/>
      <c r="GD46" s="25"/>
      <c r="GE46" s="29"/>
      <c r="GF46" s="29"/>
      <c r="GG46" s="4"/>
      <c r="GH46" s="27"/>
      <c r="GI46" s="27"/>
      <c r="GJ46" s="25"/>
      <c r="GK46" s="25"/>
      <c r="GL46" s="29"/>
      <c r="GM46" s="29"/>
      <c r="GN46" s="4"/>
      <c r="GO46" s="27"/>
      <c r="GP46" s="27"/>
      <c r="GQ46" s="25"/>
      <c r="GR46" s="25"/>
      <c r="GS46" s="29"/>
      <c r="GT46" s="29"/>
      <c r="GU46" s="4"/>
      <c r="GV46" s="27"/>
      <c r="GW46" s="27"/>
      <c r="GX46" s="25"/>
      <c r="GY46" s="25"/>
      <c r="GZ46" s="29"/>
      <c r="HA46" s="29"/>
      <c r="HB46" s="4"/>
      <c r="HC46" s="27"/>
      <c r="HD46" s="27"/>
      <c r="HE46" s="25"/>
      <c r="HF46" s="25"/>
      <c r="HG46" s="29"/>
      <c r="HH46" s="29"/>
      <c r="HI46" s="4"/>
      <c r="HJ46" s="27"/>
      <c r="HK46" s="27"/>
      <c r="HL46" s="25"/>
      <c r="HM46" s="25"/>
      <c r="HN46" s="29"/>
      <c r="HO46" s="29"/>
      <c r="HP46" s="4"/>
      <c r="HQ46" s="27"/>
      <c r="HR46" s="27"/>
      <c r="HS46" s="25"/>
      <c r="HT46" s="25"/>
      <c r="HU46" s="29"/>
      <c r="HV46" s="29"/>
      <c r="HW46" s="4"/>
      <c r="HX46" s="27"/>
      <c r="HY46" s="27"/>
      <c r="HZ46" s="25"/>
      <c r="IA46" s="25"/>
      <c r="IB46" s="29"/>
      <c r="IC46" s="29"/>
      <c r="ID46" s="4"/>
      <c r="IE46" s="27"/>
      <c r="IF46" s="27"/>
      <c r="IG46" s="25"/>
      <c r="IH46" s="25"/>
      <c r="II46" s="29"/>
      <c r="IJ46" s="29"/>
      <c r="IK46" s="4"/>
      <c r="IL46" s="27"/>
      <c r="IM46" s="27"/>
      <c r="IN46" s="25"/>
      <c r="IO46" s="25"/>
    </row>
    <row r="47" spans="1:249" ht="12.75">
      <c r="A47" s="27">
        <v>40805</v>
      </c>
      <c r="B47" s="27">
        <v>40865</v>
      </c>
      <c r="C47" s="25">
        <v>0.017</v>
      </c>
      <c r="D47" s="25">
        <v>0.0187</v>
      </c>
      <c r="E47" s="26">
        <f>325346525.17/1000000</f>
        <v>325.34652517</v>
      </c>
      <c r="F47" s="26">
        <f>284224445.63/1000000</f>
        <v>284.22444563</v>
      </c>
      <c r="G47" s="4" t="s">
        <v>12</v>
      </c>
      <c r="H47" s="28"/>
      <c r="I47"/>
      <c r="J47" s="25"/>
      <c r="K47" s="25"/>
      <c r="L47" s="29"/>
      <c r="N47" s="29"/>
      <c r="O47" s="27"/>
      <c r="P47" s="27"/>
      <c r="Q47" s="25"/>
      <c r="R47" s="25"/>
      <c r="S47" s="29"/>
      <c r="T47" s="29"/>
      <c r="U47" s="4"/>
      <c r="V47" s="27"/>
      <c r="W47" s="27"/>
      <c r="X47" s="25"/>
      <c r="Y47" s="25"/>
      <c r="Z47" s="29"/>
      <c r="AA47" s="29"/>
      <c r="AB47" s="4"/>
      <c r="AC47" s="27"/>
      <c r="AD47" s="27"/>
      <c r="AE47" s="25"/>
      <c r="AF47" s="25"/>
      <c r="AG47" s="29"/>
      <c r="AH47" s="29"/>
      <c r="AI47" s="4"/>
      <c r="AJ47" s="27"/>
      <c r="AK47" s="27"/>
      <c r="AL47" s="25"/>
      <c r="AM47" s="25"/>
      <c r="AN47" s="29"/>
      <c r="AO47" s="29"/>
      <c r="AP47" s="4"/>
      <c r="AQ47" s="27"/>
      <c r="AR47" s="27"/>
      <c r="AS47" s="25"/>
      <c r="AT47" s="25"/>
      <c r="AU47" s="29"/>
      <c r="AV47" s="29"/>
      <c r="AW47" s="4"/>
      <c r="AX47" s="27"/>
      <c r="AY47" s="27"/>
      <c r="AZ47" s="25"/>
      <c r="BA47" s="25"/>
      <c r="BB47" s="29"/>
      <c r="BC47" s="29"/>
      <c r="BD47" s="4"/>
      <c r="BE47" s="27"/>
      <c r="BF47" s="27"/>
      <c r="BG47" s="25"/>
      <c r="BH47" s="25"/>
      <c r="BI47" s="29"/>
      <c r="BJ47" s="29"/>
      <c r="BK47" s="4"/>
      <c r="BL47" s="27"/>
      <c r="BM47" s="27"/>
      <c r="BN47" s="25"/>
      <c r="BO47" s="25"/>
      <c r="BP47" s="29"/>
      <c r="BQ47" s="29"/>
      <c r="BR47" s="4"/>
      <c r="BS47" s="27"/>
      <c r="BT47" s="27"/>
      <c r="BU47" s="25"/>
      <c r="BV47" s="25"/>
      <c r="BW47" s="29"/>
      <c r="BX47" s="29"/>
      <c r="BY47" s="4"/>
      <c r="BZ47" s="27"/>
      <c r="CA47" s="27"/>
      <c r="CB47" s="25"/>
      <c r="CC47" s="25"/>
      <c r="CD47" s="29"/>
      <c r="CE47" s="29"/>
      <c r="CF47" s="4"/>
      <c r="CG47" s="27"/>
      <c r="CH47" s="27"/>
      <c r="CI47" s="25"/>
      <c r="CJ47" s="25"/>
      <c r="CK47" s="29"/>
      <c r="CL47" s="29"/>
      <c r="CM47" s="4"/>
      <c r="CN47" s="27"/>
      <c r="CO47" s="27"/>
      <c r="CP47" s="25"/>
      <c r="CQ47" s="25"/>
      <c r="CR47" s="29"/>
      <c r="CS47" s="29"/>
      <c r="CT47" s="4"/>
      <c r="CU47" s="27"/>
      <c r="CV47" s="27"/>
      <c r="CW47" s="25"/>
      <c r="CX47" s="25"/>
      <c r="CY47" s="29"/>
      <c r="CZ47" s="29"/>
      <c r="DA47" s="4"/>
      <c r="DB47" s="27"/>
      <c r="DC47" s="27"/>
      <c r="DD47" s="25"/>
      <c r="DE47" s="25"/>
      <c r="DF47" s="29"/>
      <c r="DG47" s="29"/>
      <c r="DH47" s="4"/>
      <c r="DI47" s="27"/>
      <c r="DJ47" s="27"/>
      <c r="DK47" s="25"/>
      <c r="DL47" s="25"/>
      <c r="DM47" s="29"/>
      <c r="DN47" s="29"/>
      <c r="DO47" s="4"/>
      <c r="DP47" s="27"/>
      <c r="DQ47" s="27"/>
      <c r="DR47" s="25"/>
      <c r="DS47" s="25"/>
      <c r="DT47" s="29"/>
      <c r="DU47" s="29"/>
      <c r="DV47" s="4"/>
      <c r="DW47" s="27"/>
      <c r="DX47" s="27"/>
      <c r="DY47" s="25"/>
      <c r="DZ47" s="25"/>
      <c r="EA47" s="29"/>
      <c r="EB47" s="29"/>
      <c r="EC47" s="4"/>
      <c r="ED47" s="27"/>
      <c r="EE47" s="27"/>
      <c r="EF47" s="25"/>
      <c r="EG47" s="25"/>
      <c r="EH47" s="29"/>
      <c r="EI47" s="29"/>
      <c r="EJ47" s="4"/>
      <c r="EK47" s="27"/>
      <c r="EL47" s="27"/>
      <c r="EM47" s="25"/>
      <c r="EN47" s="25"/>
      <c r="EO47" s="29"/>
      <c r="EP47" s="29"/>
      <c r="EQ47" s="4"/>
      <c r="ER47" s="27"/>
      <c r="ES47" s="27"/>
      <c r="ET47" s="25"/>
      <c r="EU47" s="25"/>
      <c r="EV47" s="29"/>
      <c r="EW47" s="29"/>
      <c r="EX47" s="4"/>
      <c r="EY47" s="27"/>
      <c r="EZ47" s="27"/>
      <c r="FA47" s="25"/>
      <c r="FB47" s="25"/>
      <c r="FC47" s="29"/>
      <c r="FD47" s="29"/>
      <c r="FE47" s="4"/>
      <c r="FF47" s="27"/>
      <c r="FG47" s="27"/>
      <c r="FH47" s="25"/>
      <c r="FI47" s="25"/>
      <c r="FJ47" s="29"/>
      <c r="FK47" s="29"/>
      <c r="FL47" s="4"/>
      <c r="FM47" s="27"/>
      <c r="FN47" s="27"/>
      <c r="FO47" s="25"/>
      <c r="FP47" s="25"/>
      <c r="FQ47" s="29"/>
      <c r="FR47" s="29"/>
      <c r="FS47" s="4"/>
      <c r="FT47" s="27"/>
      <c r="FU47" s="27"/>
      <c r="FV47" s="25"/>
      <c r="FW47" s="25"/>
      <c r="FX47" s="29"/>
      <c r="FY47" s="29"/>
      <c r="FZ47" s="4"/>
      <c r="GA47" s="27"/>
      <c r="GB47" s="27"/>
      <c r="GC47" s="25"/>
      <c r="GD47" s="25"/>
      <c r="GE47" s="29"/>
      <c r="GF47" s="29"/>
      <c r="GG47" s="4"/>
      <c r="GH47" s="27"/>
      <c r="GI47" s="27"/>
      <c r="GJ47" s="25"/>
      <c r="GK47" s="25"/>
      <c r="GL47" s="29"/>
      <c r="GM47" s="29"/>
      <c r="GN47" s="4"/>
      <c r="GO47" s="27"/>
      <c r="GP47" s="27"/>
      <c r="GQ47" s="25"/>
      <c r="GR47" s="25"/>
      <c r="GS47" s="29"/>
      <c r="GT47" s="29"/>
      <c r="GU47" s="4"/>
      <c r="GV47" s="27"/>
      <c r="GW47" s="27"/>
      <c r="GX47" s="25"/>
      <c r="GY47" s="25"/>
      <c r="GZ47" s="29"/>
      <c r="HA47" s="29"/>
      <c r="HB47" s="4"/>
      <c r="HC47" s="27"/>
      <c r="HD47" s="27"/>
      <c r="HE47" s="25"/>
      <c r="HF47" s="25"/>
      <c r="HG47" s="29"/>
      <c r="HH47" s="29"/>
      <c r="HI47" s="4"/>
      <c r="HJ47" s="27"/>
      <c r="HK47" s="27"/>
      <c r="HL47" s="25"/>
      <c r="HM47" s="25"/>
      <c r="HN47" s="29"/>
      <c r="HO47" s="29"/>
      <c r="HP47" s="4"/>
      <c r="HQ47" s="27"/>
      <c r="HR47" s="27"/>
      <c r="HS47" s="25"/>
      <c r="HT47" s="25"/>
      <c r="HU47" s="29"/>
      <c r="HV47" s="29"/>
      <c r="HW47" s="4"/>
      <c r="HX47" s="27"/>
      <c r="HY47" s="27"/>
      <c r="HZ47" s="25"/>
      <c r="IA47" s="25"/>
      <c r="IB47" s="29"/>
      <c r="IC47" s="29"/>
      <c r="ID47" s="4"/>
      <c r="IE47" s="27"/>
      <c r="IF47" s="27"/>
      <c r="IG47" s="25"/>
      <c r="IH47" s="25"/>
      <c r="II47" s="29"/>
      <c r="IJ47" s="29"/>
      <c r="IK47" s="4"/>
      <c r="IL47" s="27"/>
      <c r="IM47" s="27"/>
      <c r="IN47" s="25"/>
      <c r="IO47" s="25"/>
    </row>
    <row r="48" spans="1:249" ht="12.75">
      <c r="A48" s="27">
        <v>40721</v>
      </c>
      <c r="B48" s="27">
        <v>40760</v>
      </c>
      <c r="C48" s="25">
        <v>0.028000000000000004</v>
      </c>
      <c r="D48" s="25">
        <v>0.0308</v>
      </c>
      <c r="E48" s="26">
        <f>453632366.87/1000000</f>
        <v>453.63236687</v>
      </c>
      <c r="F48" s="26">
        <f>453632366.87/1000000</f>
        <v>453.63236687</v>
      </c>
      <c r="G48" s="4" t="s">
        <v>13</v>
      </c>
      <c r="H48" s="28"/>
      <c r="I48"/>
      <c r="J48" s="25"/>
      <c r="K48" s="25"/>
      <c r="L48" s="29"/>
      <c r="N48" s="29"/>
      <c r="O48" s="27"/>
      <c r="P48" s="27"/>
      <c r="Q48" s="25"/>
      <c r="R48" s="25"/>
      <c r="S48" s="29"/>
      <c r="T48" s="29"/>
      <c r="U48" s="4"/>
      <c r="V48" s="27"/>
      <c r="W48" s="27"/>
      <c r="X48" s="25"/>
      <c r="Y48" s="25"/>
      <c r="Z48" s="29"/>
      <c r="AA48" s="29"/>
      <c r="AB48" s="4"/>
      <c r="AC48" s="27"/>
      <c r="AD48" s="27"/>
      <c r="AE48" s="25"/>
      <c r="AF48" s="25"/>
      <c r="AG48" s="29"/>
      <c r="AH48" s="29"/>
      <c r="AI48" s="4"/>
      <c r="AJ48" s="27"/>
      <c r="AK48" s="27"/>
      <c r="AL48" s="25"/>
      <c r="AM48" s="25"/>
      <c r="AN48" s="29"/>
      <c r="AO48" s="29"/>
      <c r="AP48" s="4"/>
      <c r="AQ48" s="27"/>
      <c r="AR48" s="27"/>
      <c r="AS48" s="25"/>
      <c r="AT48" s="25"/>
      <c r="AU48" s="29"/>
      <c r="AV48" s="29"/>
      <c r="AW48" s="4"/>
      <c r="AX48" s="27"/>
      <c r="AY48" s="27"/>
      <c r="AZ48" s="25"/>
      <c r="BA48" s="25"/>
      <c r="BB48" s="29"/>
      <c r="BC48" s="29"/>
      <c r="BD48" s="4"/>
      <c r="BE48" s="27"/>
      <c r="BF48" s="27"/>
      <c r="BG48" s="25"/>
      <c r="BH48" s="25"/>
      <c r="BI48" s="29"/>
      <c r="BJ48" s="29"/>
      <c r="BK48" s="4"/>
      <c r="BL48" s="27"/>
      <c r="BM48" s="27"/>
      <c r="BN48" s="25"/>
      <c r="BO48" s="25"/>
      <c r="BP48" s="29"/>
      <c r="BQ48" s="29"/>
      <c r="BR48" s="4"/>
      <c r="BS48" s="27"/>
      <c r="BT48" s="27"/>
      <c r="BU48" s="25"/>
      <c r="BV48" s="25"/>
      <c r="BW48" s="29"/>
      <c r="BX48" s="29"/>
      <c r="BY48" s="4"/>
      <c r="BZ48" s="27"/>
      <c r="CA48" s="27"/>
      <c r="CB48" s="25"/>
      <c r="CC48" s="25"/>
      <c r="CD48" s="29"/>
      <c r="CE48" s="29"/>
      <c r="CF48" s="4"/>
      <c r="CG48" s="27"/>
      <c r="CH48" s="27"/>
      <c r="CI48" s="25"/>
      <c r="CJ48" s="25"/>
      <c r="CK48" s="29"/>
      <c r="CL48" s="29"/>
      <c r="CM48" s="4"/>
      <c r="CN48" s="27"/>
      <c r="CO48" s="27"/>
      <c r="CP48" s="25"/>
      <c r="CQ48" s="25"/>
      <c r="CR48" s="29"/>
      <c r="CS48" s="29"/>
      <c r="CT48" s="4"/>
      <c r="CU48" s="27"/>
      <c r="CV48" s="27"/>
      <c r="CW48" s="25"/>
      <c r="CX48" s="25"/>
      <c r="CY48" s="29"/>
      <c r="CZ48" s="29"/>
      <c r="DA48" s="4"/>
      <c r="DB48" s="27"/>
      <c r="DC48" s="27"/>
      <c r="DD48" s="25"/>
      <c r="DE48" s="25"/>
      <c r="DF48" s="29"/>
      <c r="DG48" s="29"/>
      <c r="DH48" s="4"/>
      <c r="DI48" s="27"/>
      <c r="DJ48" s="27"/>
      <c r="DK48" s="25"/>
      <c r="DL48" s="25"/>
      <c r="DM48" s="29"/>
      <c r="DN48" s="29"/>
      <c r="DO48" s="4"/>
      <c r="DP48" s="27"/>
      <c r="DQ48" s="27"/>
      <c r="DR48" s="25"/>
      <c r="DS48" s="25"/>
      <c r="DT48" s="29"/>
      <c r="DU48" s="29"/>
      <c r="DV48" s="4"/>
      <c r="DW48" s="27"/>
      <c r="DX48" s="27"/>
      <c r="DY48" s="25"/>
      <c r="DZ48" s="25"/>
      <c r="EA48" s="29"/>
      <c r="EB48" s="29"/>
      <c r="EC48" s="4"/>
      <c r="ED48" s="27"/>
      <c r="EE48" s="27"/>
      <c r="EF48" s="25"/>
      <c r="EG48" s="25"/>
      <c r="EH48" s="29"/>
      <c r="EI48" s="29"/>
      <c r="EJ48" s="4"/>
      <c r="EK48" s="27"/>
      <c r="EL48" s="27"/>
      <c r="EM48" s="25"/>
      <c r="EN48" s="25"/>
      <c r="EO48" s="29"/>
      <c r="EP48" s="29"/>
      <c r="EQ48" s="4"/>
      <c r="ER48" s="27"/>
      <c r="ES48" s="27"/>
      <c r="ET48" s="25"/>
      <c r="EU48" s="25"/>
      <c r="EV48" s="29"/>
      <c r="EW48" s="29"/>
      <c r="EX48" s="4"/>
      <c r="EY48" s="27"/>
      <c r="EZ48" s="27"/>
      <c r="FA48" s="25"/>
      <c r="FB48" s="25"/>
      <c r="FC48" s="29"/>
      <c r="FD48" s="29"/>
      <c r="FE48" s="4"/>
      <c r="FF48" s="27"/>
      <c r="FG48" s="27"/>
      <c r="FH48" s="25"/>
      <c r="FI48" s="25"/>
      <c r="FJ48" s="29"/>
      <c r="FK48" s="29"/>
      <c r="FL48" s="4"/>
      <c r="FM48" s="27"/>
      <c r="FN48" s="27"/>
      <c r="FO48" s="25"/>
      <c r="FP48" s="25"/>
      <c r="FQ48" s="29"/>
      <c r="FR48" s="29"/>
      <c r="FS48" s="4"/>
      <c r="FT48" s="27"/>
      <c r="FU48" s="27"/>
      <c r="FV48" s="25"/>
      <c r="FW48" s="25"/>
      <c r="FX48" s="29"/>
      <c r="FY48" s="29"/>
      <c r="FZ48" s="4"/>
      <c r="GA48" s="27"/>
      <c r="GB48" s="27"/>
      <c r="GC48" s="25"/>
      <c r="GD48" s="25"/>
      <c r="GE48" s="29"/>
      <c r="GF48" s="29"/>
      <c r="GG48" s="4"/>
      <c r="GH48" s="27"/>
      <c r="GI48" s="27"/>
      <c r="GJ48" s="25"/>
      <c r="GK48" s="25"/>
      <c r="GL48" s="29"/>
      <c r="GM48" s="29"/>
      <c r="GN48" s="4"/>
      <c r="GO48" s="27"/>
      <c r="GP48" s="27"/>
      <c r="GQ48" s="25"/>
      <c r="GR48" s="25"/>
      <c r="GS48" s="29"/>
      <c r="GT48" s="29"/>
      <c r="GU48" s="4"/>
      <c r="GV48" s="27"/>
      <c r="GW48" s="27"/>
      <c r="GX48" s="25"/>
      <c r="GY48" s="25"/>
      <c r="GZ48" s="29"/>
      <c r="HA48" s="29"/>
      <c r="HB48" s="4"/>
      <c r="HC48" s="27"/>
      <c r="HD48" s="27"/>
      <c r="HE48" s="25"/>
      <c r="HF48" s="25"/>
      <c r="HG48" s="29"/>
      <c r="HH48" s="29"/>
      <c r="HI48" s="4"/>
      <c r="HJ48" s="27"/>
      <c r="HK48" s="27"/>
      <c r="HL48" s="25"/>
      <c r="HM48" s="25"/>
      <c r="HN48" s="29"/>
      <c r="HO48" s="29"/>
      <c r="HP48" s="4"/>
      <c r="HQ48" s="27"/>
      <c r="HR48" s="27"/>
      <c r="HS48" s="25"/>
      <c r="HT48" s="25"/>
      <c r="HU48" s="29"/>
      <c r="HV48" s="29"/>
      <c r="HW48" s="4"/>
      <c r="HX48" s="27"/>
      <c r="HY48" s="27"/>
      <c r="HZ48" s="25"/>
      <c r="IA48" s="25"/>
      <c r="IB48" s="29"/>
      <c r="IC48" s="29"/>
      <c r="ID48" s="4"/>
      <c r="IE48" s="27"/>
      <c r="IF48" s="27"/>
      <c r="IG48" s="25"/>
      <c r="IH48" s="25"/>
      <c r="II48" s="29"/>
      <c r="IJ48" s="29"/>
      <c r="IK48" s="4"/>
      <c r="IL48" s="27"/>
      <c r="IM48" s="27"/>
      <c r="IN48" s="25"/>
      <c r="IO48" s="25"/>
    </row>
    <row r="49" spans="1:249" ht="12.75">
      <c r="A49" s="27">
        <v>40721</v>
      </c>
      <c r="B49" s="27">
        <v>40760</v>
      </c>
      <c r="C49" s="25">
        <v>0.042499999999999996</v>
      </c>
      <c r="D49" s="25">
        <v>0.04675</v>
      </c>
      <c r="E49" s="26">
        <f>810057797.98/1000000</f>
        <v>810.05779798</v>
      </c>
      <c r="F49" s="26">
        <f>707204783.94/1000000</f>
        <v>707.2047839400001</v>
      </c>
      <c r="G49" s="4" t="s">
        <v>12</v>
      </c>
      <c r="H49" s="28"/>
      <c r="I49"/>
      <c r="N49" s="29"/>
      <c r="O49" s="27"/>
      <c r="P49" s="27"/>
      <c r="Q49" s="25"/>
      <c r="R49" s="25"/>
      <c r="S49" s="29"/>
      <c r="T49" s="29"/>
      <c r="U49" s="4"/>
      <c r="V49" s="27"/>
      <c r="W49" s="27"/>
      <c r="X49" s="25"/>
      <c r="Y49" s="25"/>
      <c r="Z49" s="29"/>
      <c r="AA49" s="29"/>
      <c r="AB49" s="4"/>
      <c r="AC49" s="27"/>
      <c r="AD49" s="27"/>
      <c r="AE49" s="25"/>
      <c r="AF49" s="25"/>
      <c r="AG49" s="29"/>
      <c r="AH49" s="29"/>
      <c r="AI49" s="4"/>
      <c r="AJ49" s="27"/>
      <c r="AK49" s="27"/>
      <c r="AL49" s="25"/>
      <c r="AM49" s="25"/>
      <c r="AN49" s="29"/>
      <c r="AO49" s="29"/>
      <c r="AP49" s="4"/>
      <c r="AQ49" s="27"/>
      <c r="AR49" s="27"/>
      <c r="AS49" s="25"/>
      <c r="AT49" s="25"/>
      <c r="AU49" s="29"/>
      <c r="AV49" s="29"/>
      <c r="AW49" s="4"/>
      <c r="AX49" s="27"/>
      <c r="AY49" s="27"/>
      <c r="AZ49" s="25"/>
      <c r="BA49" s="25"/>
      <c r="BB49" s="29"/>
      <c r="BC49" s="29"/>
      <c r="BD49" s="4"/>
      <c r="BE49" s="27"/>
      <c r="BF49" s="27"/>
      <c r="BG49" s="25"/>
      <c r="BH49" s="25"/>
      <c r="BI49" s="29"/>
      <c r="BJ49" s="29"/>
      <c r="BK49" s="4"/>
      <c r="BL49" s="27"/>
      <c r="BM49" s="27"/>
      <c r="BN49" s="25"/>
      <c r="BO49" s="25"/>
      <c r="BP49" s="29"/>
      <c r="BQ49" s="29"/>
      <c r="BR49" s="4"/>
      <c r="BS49" s="27"/>
      <c r="BT49" s="27"/>
      <c r="BU49" s="25"/>
      <c r="BV49" s="25"/>
      <c r="BW49" s="29"/>
      <c r="BX49" s="29"/>
      <c r="BY49" s="4"/>
      <c r="BZ49" s="27"/>
      <c r="CA49" s="27"/>
      <c r="CB49" s="25"/>
      <c r="CC49" s="25"/>
      <c r="CD49" s="29"/>
      <c r="CE49" s="29"/>
      <c r="CF49" s="4"/>
      <c r="CG49" s="27"/>
      <c r="CH49" s="27"/>
      <c r="CI49" s="25"/>
      <c r="CJ49" s="25"/>
      <c r="CK49" s="29"/>
      <c r="CL49" s="29"/>
      <c r="CM49" s="4"/>
      <c r="CN49" s="27"/>
      <c r="CO49" s="27"/>
      <c r="CP49" s="25"/>
      <c r="CQ49" s="25"/>
      <c r="CR49" s="29"/>
      <c r="CS49" s="29"/>
      <c r="CT49" s="4"/>
      <c r="CU49" s="27"/>
      <c r="CV49" s="27"/>
      <c r="CW49" s="25"/>
      <c r="CX49" s="25"/>
      <c r="CY49" s="29"/>
      <c r="CZ49" s="29"/>
      <c r="DA49" s="4"/>
      <c r="DB49" s="27"/>
      <c r="DC49" s="27"/>
      <c r="DD49" s="25"/>
      <c r="DE49" s="25"/>
      <c r="DF49" s="29"/>
      <c r="DG49" s="29"/>
      <c r="DH49" s="4"/>
      <c r="DI49" s="27"/>
      <c r="DJ49" s="27"/>
      <c r="DK49" s="25"/>
      <c r="DL49" s="25"/>
      <c r="DM49" s="29"/>
      <c r="DN49" s="29"/>
      <c r="DO49" s="4"/>
      <c r="DP49" s="27"/>
      <c r="DQ49" s="27"/>
      <c r="DR49" s="25"/>
      <c r="DS49" s="25"/>
      <c r="DT49" s="29"/>
      <c r="DU49" s="29"/>
      <c r="DV49" s="4"/>
      <c r="DW49" s="27"/>
      <c r="DX49" s="27"/>
      <c r="DY49" s="25"/>
      <c r="DZ49" s="25"/>
      <c r="EA49" s="29"/>
      <c r="EB49" s="29"/>
      <c r="EC49" s="4"/>
      <c r="ED49" s="27"/>
      <c r="EE49" s="27"/>
      <c r="EF49" s="25"/>
      <c r="EG49" s="25"/>
      <c r="EH49" s="29"/>
      <c r="EI49" s="29"/>
      <c r="EJ49" s="4"/>
      <c r="EK49" s="27"/>
      <c r="EL49" s="27"/>
      <c r="EM49" s="25"/>
      <c r="EN49" s="25"/>
      <c r="EO49" s="29"/>
      <c r="EP49" s="29"/>
      <c r="EQ49" s="4"/>
      <c r="ER49" s="27"/>
      <c r="ES49" s="27"/>
      <c r="ET49" s="25"/>
      <c r="EU49" s="25"/>
      <c r="EV49" s="29"/>
      <c r="EW49" s="29"/>
      <c r="EX49" s="4"/>
      <c r="EY49" s="27"/>
      <c r="EZ49" s="27"/>
      <c r="FA49" s="25"/>
      <c r="FB49" s="25"/>
      <c r="FC49" s="29"/>
      <c r="FD49" s="29"/>
      <c r="FE49" s="4"/>
      <c r="FF49" s="27"/>
      <c r="FG49" s="27"/>
      <c r="FH49" s="25"/>
      <c r="FI49" s="25"/>
      <c r="FJ49" s="29"/>
      <c r="FK49" s="29"/>
      <c r="FL49" s="4"/>
      <c r="FM49" s="27"/>
      <c r="FN49" s="27"/>
      <c r="FO49" s="25"/>
      <c r="FP49" s="25"/>
      <c r="FQ49" s="29"/>
      <c r="FR49" s="29"/>
      <c r="FS49" s="4"/>
      <c r="FT49" s="27"/>
      <c r="FU49" s="27"/>
      <c r="FV49" s="25"/>
      <c r="FW49" s="25"/>
      <c r="FX49" s="29"/>
      <c r="FY49" s="29"/>
      <c r="FZ49" s="4"/>
      <c r="GA49" s="27"/>
      <c r="GB49" s="27"/>
      <c r="GC49" s="25"/>
      <c r="GD49" s="25"/>
      <c r="GE49" s="29"/>
      <c r="GF49" s="29"/>
      <c r="GG49" s="4"/>
      <c r="GH49" s="27"/>
      <c r="GI49" s="27"/>
      <c r="GJ49" s="25"/>
      <c r="GK49" s="25"/>
      <c r="GL49" s="29"/>
      <c r="GM49" s="29"/>
      <c r="GN49" s="4"/>
      <c r="GO49" s="27"/>
      <c r="GP49" s="27"/>
      <c r="GQ49" s="25"/>
      <c r="GR49" s="25"/>
      <c r="GS49" s="29"/>
      <c r="GT49" s="29"/>
      <c r="GU49" s="4"/>
      <c r="GV49" s="27"/>
      <c r="GW49" s="27"/>
      <c r="GX49" s="25"/>
      <c r="GY49" s="25"/>
      <c r="GZ49" s="29"/>
      <c r="HA49" s="29"/>
      <c r="HB49" s="4"/>
      <c r="HC49" s="27"/>
      <c r="HD49" s="27"/>
      <c r="HE49" s="25"/>
      <c r="HF49" s="25"/>
      <c r="HG49" s="29"/>
      <c r="HH49" s="29"/>
      <c r="HI49" s="4"/>
      <c r="HJ49" s="27"/>
      <c r="HK49" s="27"/>
      <c r="HL49" s="25"/>
      <c r="HM49" s="25"/>
      <c r="HN49" s="29"/>
      <c r="HO49" s="29"/>
      <c r="HP49" s="4"/>
      <c r="HQ49" s="27"/>
      <c r="HR49" s="27"/>
      <c r="HS49" s="25"/>
      <c r="HT49" s="25"/>
      <c r="HU49" s="29"/>
      <c r="HV49" s="29"/>
      <c r="HW49" s="4"/>
      <c r="HX49" s="27"/>
      <c r="HY49" s="27"/>
      <c r="HZ49" s="25"/>
      <c r="IA49" s="25"/>
      <c r="IB49" s="29"/>
      <c r="IC49" s="29"/>
      <c r="ID49" s="4"/>
      <c r="IE49" s="27"/>
      <c r="IF49" s="27"/>
      <c r="IG49" s="25"/>
      <c r="IH49" s="25"/>
      <c r="II49" s="29"/>
      <c r="IJ49" s="29"/>
      <c r="IK49" s="4"/>
      <c r="IL49" s="27"/>
      <c r="IM49" s="27"/>
      <c r="IN49" s="25"/>
      <c r="IO49" s="25"/>
    </row>
    <row r="50" spans="1:9" ht="12.75">
      <c r="A50" s="27">
        <v>40602</v>
      </c>
      <c r="B50" s="27">
        <v>40624</v>
      </c>
      <c r="C50" s="25">
        <v>0.11200000000000002</v>
      </c>
      <c r="D50" s="25">
        <v>0.1232</v>
      </c>
      <c r="E50" s="26">
        <v>1813.87421712</v>
      </c>
      <c r="F50" s="26">
        <v>1813.87421712</v>
      </c>
      <c r="G50" s="4" t="s">
        <v>13</v>
      </c>
      <c r="H50" s="28"/>
      <c r="I50"/>
    </row>
    <row r="51" spans="1:9" ht="12.75">
      <c r="A51" s="27">
        <v>40477</v>
      </c>
      <c r="B51" s="27">
        <v>40527</v>
      </c>
      <c r="C51" s="25">
        <v>0.11199999999999999</v>
      </c>
      <c r="D51" s="25">
        <v>0.1232</v>
      </c>
      <c r="E51" s="26">
        <v>1813.91543513</v>
      </c>
      <c r="F51" s="26">
        <v>1813.91543513</v>
      </c>
      <c r="G51" s="4" t="s">
        <v>13</v>
      </c>
      <c r="H51" s="28"/>
      <c r="I51"/>
    </row>
    <row r="52" spans="1:9" ht="12.75">
      <c r="A52" s="27">
        <v>40477</v>
      </c>
      <c r="B52" s="27">
        <v>40527</v>
      </c>
      <c r="C52" s="25">
        <v>0.0102</v>
      </c>
      <c r="D52" s="25">
        <v>0.01122</v>
      </c>
      <c r="E52" s="26">
        <v>194.34808233</v>
      </c>
      <c r="F52" s="26">
        <v>169.69404767</v>
      </c>
      <c r="G52" s="4" t="s">
        <v>12</v>
      </c>
      <c r="H52" s="28"/>
      <c r="I52"/>
    </row>
    <row r="53" spans="1:9" ht="12.75">
      <c r="A53" s="27">
        <v>40448</v>
      </c>
      <c r="B53" s="27">
        <v>40465</v>
      </c>
      <c r="C53" s="25">
        <v>0.0864</v>
      </c>
      <c r="D53" s="25">
        <v>0.09503999999999999</v>
      </c>
      <c r="E53" s="26">
        <v>1399.22424047</v>
      </c>
      <c r="F53" s="26">
        <v>1399.22424047</v>
      </c>
      <c r="G53" s="4" t="s">
        <v>13</v>
      </c>
      <c r="H53" s="28"/>
      <c r="I53"/>
    </row>
    <row r="54" spans="1:9" ht="12.75">
      <c r="A54" s="27">
        <v>40448</v>
      </c>
      <c r="B54" s="27">
        <v>40465</v>
      </c>
      <c r="C54" s="25">
        <v>0.031619999999999995</v>
      </c>
      <c r="D54" s="25">
        <v>0.034782</v>
      </c>
      <c r="E54" s="26">
        <v>602.4437702</v>
      </c>
      <c r="F54" s="26">
        <v>526.8707649300001</v>
      </c>
      <c r="G54" s="4" t="s">
        <v>12</v>
      </c>
      <c r="H54" s="28"/>
      <c r="I54"/>
    </row>
    <row r="55" spans="1:9" ht="12.75">
      <c r="A55" s="27">
        <v>40238</v>
      </c>
      <c r="B55" s="27">
        <v>40269</v>
      </c>
      <c r="C55" s="25">
        <v>0.0153</v>
      </c>
      <c r="D55" s="25">
        <v>0.01683</v>
      </c>
      <c r="E55" s="26">
        <v>289.54460452999996</v>
      </c>
      <c r="F55" s="26">
        <v>246.11291384999998</v>
      </c>
      <c r="G55" s="4" t="s">
        <v>12</v>
      </c>
      <c r="H55" s="28"/>
      <c r="I55"/>
    </row>
    <row r="56" spans="1:9" ht="12.75">
      <c r="A56" s="27">
        <v>40238</v>
      </c>
      <c r="B56" s="27">
        <v>40269</v>
      </c>
      <c r="C56" s="25">
        <v>0.044000000000000004</v>
      </c>
      <c r="D56" s="25">
        <v>0.0484</v>
      </c>
      <c r="E56" s="26">
        <v>707.77569997</v>
      </c>
      <c r="F56" s="26">
        <v>707.77569997</v>
      </c>
      <c r="G56" s="4" t="s">
        <v>13</v>
      </c>
      <c r="H56" s="28"/>
      <c r="I56"/>
    </row>
    <row r="57" spans="1:12" ht="12.75">
      <c r="A57" s="27">
        <v>40126</v>
      </c>
      <c r="B57" s="27">
        <v>40165</v>
      </c>
      <c r="C57" s="25">
        <v>0.01836</v>
      </c>
      <c r="D57" s="25">
        <v>0.020196</v>
      </c>
      <c r="E57" s="26">
        <v>347.46223898610003</v>
      </c>
      <c r="F57" s="26">
        <v>295.342903138185</v>
      </c>
      <c r="G57" s="4" t="s">
        <v>12</v>
      </c>
      <c r="H57" s="28"/>
      <c r="I57"/>
      <c r="J57" s="24"/>
      <c r="K57" s="24"/>
      <c r="L57" s="24"/>
    </row>
    <row r="58" spans="1:9" s="24" customFormat="1" ht="12.75">
      <c r="A58" s="27">
        <v>40126</v>
      </c>
      <c r="B58" s="27">
        <v>40165</v>
      </c>
      <c r="C58" s="25">
        <v>0.059199999999999996</v>
      </c>
      <c r="D58" s="25">
        <v>0.06512</v>
      </c>
      <c r="E58" s="26">
        <v>952.3039142582</v>
      </c>
      <c r="F58" s="26">
        <v>952.3039142582</v>
      </c>
      <c r="G58" s="4" t="s">
        <v>13</v>
      </c>
      <c r="H58" s="28"/>
      <c r="I58"/>
    </row>
    <row r="59" spans="1:9" s="24" customFormat="1" ht="12.75">
      <c r="A59" s="27">
        <v>40036</v>
      </c>
      <c r="B59" s="27">
        <v>40088</v>
      </c>
      <c r="C59" s="25">
        <v>0.008499999999999999</v>
      </c>
      <c r="D59" s="25">
        <v>0.00935</v>
      </c>
      <c r="E59" s="26">
        <v>160.88120621000002</v>
      </c>
      <c r="F59" s="26">
        <v>136.74902527</v>
      </c>
      <c r="G59" s="4" t="s">
        <v>12</v>
      </c>
      <c r="H59" s="28"/>
      <c r="I59"/>
    </row>
    <row r="60" spans="1:9" s="24" customFormat="1" ht="12.75">
      <c r="A60" s="27">
        <v>40036</v>
      </c>
      <c r="B60" s="27">
        <v>40088</v>
      </c>
      <c r="C60" s="25">
        <v>0.052000000000000005</v>
      </c>
      <c r="D60" s="25">
        <v>0.057199999999999994</v>
      </c>
      <c r="E60" s="26">
        <v>836.58227226</v>
      </c>
      <c r="F60" s="26">
        <v>836.58227226</v>
      </c>
      <c r="G60" s="4" t="s">
        <v>13</v>
      </c>
      <c r="H60" s="28"/>
      <c r="I60"/>
    </row>
    <row r="61" spans="1:12" s="24" customFormat="1" ht="12.75">
      <c r="A61" s="27">
        <v>39993</v>
      </c>
      <c r="B61" s="27">
        <v>40025</v>
      </c>
      <c r="C61" s="25">
        <v>0.012920000000000001</v>
      </c>
      <c r="D61" s="25">
        <v>0.014211999999999999</v>
      </c>
      <c r="E61" s="26">
        <v>244.31963804</v>
      </c>
      <c r="F61" s="26">
        <v>207.67169233</v>
      </c>
      <c r="G61" s="4" t="s">
        <v>12</v>
      </c>
      <c r="H61" s="28"/>
      <c r="I61"/>
      <c r="J61" s="1"/>
      <c r="K61" s="1"/>
      <c r="L61" s="1"/>
    </row>
    <row r="62" spans="1:9" ht="12.75">
      <c r="A62" s="27">
        <v>39993</v>
      </c>
      <c r="B62" s="27">
        <v>40025</v>
      </c>
      <c r="C62" s="25">
        <v>0.0312</v>
      </c>
      <c r="D62" s="25">
        <v>0.03432</v>
      </c>
      <c r="E62" s="26">
        <v>501.49820441</v>
      </c>
      <c r="F62" s="26">
        <v>501.49820441</v>
      </c>
      <c r="G62" s="4" t="s">
        <v>13</v>
      </c>
      <c r="H62" s="28"/>
      <c r="I62"/>
    </row>
    <row r="63" spans="1:9" ht="12.75">
      <c r="A63" s="27">
        <v>39916</v>
      </c>
      <c r="B63" s="27">
        <v>39962</v>
      </c>
      <c r="C63" s="25">
        <v>0.01394</v>
      </c>
      <c r="D63" s="25">
        <v>0.015334</v>
      </c>
      <c r="E63" s="26">
        <v>262.71391351</v>
      </c>
      <c r="F63" s="26">
        <v>223.30682648</v>
      </c>
      <c r="G63" s="4" t="s">
        <v>12</v>
      </c>
      <c r="H63" s="28"/>
      <c r="I63"/>
    </row>
    <row r="64" spans="1:9" ht="12.75">
      <c r="A64" s="27">
        <v>39804</v>
      </c>
      <c r="B64" s="27">
        <v>39843</v>
      </c>
      <c r="C64" s="25">
        <v>0.01326</v>
      </c>
      <c r="D64" s="25">
        <v>0.014585999999999998</v>
      </c>
      <c r="E64" s="26">
        <v>249.93296484</v>
      </c>
      <c r="F64" s="26">
        <v>212.44302011000002</v>
      </c>
      <c r="G64" s="4" t="s">
        <v>12</v>
      </c>
      <c r="H64" s="28"/>
      <c r="I64"/>
    </row>
    <row r="65" spans="1:9" ht="12.75">
      <c r="A65" s="27">
        <v>39715</v>
      </c>
      <c r="B65" s="27">
        <v>39734</v>
      </c>
      <c r="C65" s="25">
        <v>0.01258</v>
      </c>
      <c r="D65" s="25">
        <v>0.01384</v>
      </c>
      <c r="E65" s="26">
        <v>237.12908962999998</v>
      </c>
      <c r="F65" s="26">
        <v>201.55972618</v>
      </c>
      <c r="G65" s="4" t="s">
        <v>12</v>
      </c>
      <c r="H65" s="28"/>
      <c r="I65"/>
    </row>
    <row r="66" spans="1:9" ht="12.75">
      <c r="A66" s="27">
        <v>39715</v>
      </c>
      <c r="B66" s="27">
        <v>39734</v>
      </c>
      <c r="C66" s="25">
        <v>0.0376</v>
      </c>
      <c r="D66" s="25">
        <v>0.04136</v>
      </c>
      <c r="E66" s="26">
        <v>602.43606553</v>
      </c>
      <c r="F66" s="26">
        <v>602.43606553</v>
      </c>
      <c r="G66" s="4" t="s">
        <v>13</v>
      </c>
      <c r="H66" s="28"/>
      <c r="I66"/>
    </row>
    <row r="67" spans="1:9" ht="12.75">
      <c r="A67" s="27">
        <v>39640</v>
      </c>
      <c r="B67" s="27">
        <v>39660</v>
      </c>
      <c r="C67" s="25">
        <v>0.012920000000000001</v>
      </c>
      <c r="D67" s="25">
        <v>0.014211999999999999</v>
      </c>
      <c r="E67" s="26">
        <v>243.63732031</v>
      </c>
      <c r="F67" s="26">
        <v>207.09172225999998</v>
      </c>
      <c r="G67" s="4" t="s">
        <v>12</v>
      </c>
      <c r="H67" s="28"/>
      <c r="I67"/>
    </row>
    <row r="68" spans="1:9" ht="12.75">
      <c r="A68" s="27">
        <v>39640</v>
      </c>
      <c r="B68" s="27">
        <v>39660</v>
      </c>
      <c r="C68" s="25">
        <v>0.0464</v>
      </c>
      <c r="D68" s="25">
        <v>0.051039999999999995</v>
      </c>
      <c r="E68" s="26">
        <v>743.73497778</v>
      </c>
      <c r="F68" s="26">
        <v>743.73497778</v>
      </c>
      <c r="G68" s="4" t="s">
        <v>13</v>
      </c>
      <c r="H68" s="28"/>
      <c r="I68"/>
    </row>
    <row r="69" spans="1:9" ht="12.75">
      <c r="A69" s="27">
        <v>39541</v>
      </c>
      <c r="B69" s="27">
        <v>39566</v>
      </c>
      <c r="C69" s="25">
        <v>0.013600000000000001</v>
      </c>
      <c r="D69" s="25">
        <v>0.014960000000000001</v>
      </c>
      <c r="E69" s="26">
        <v>255.31505649000002</v>
      </c>
      <c r="F69" s="26">
        <v>217.01779802000001</v>
      </c>
      <c r="G69" s="4" t="s">
        <v>12</v>
      </c>
      <c r="H69" s="28"/>
      <c r="I69"/>
    </row>
    <row r="70" spans="1:9" ht="12.75">
      <c r="A70" s="27">
        <v>39541</v>
      </c>
      <c r="B70" s="27">
        <v>39566</v>
      </c>
      <c r="C70" s="25">
        <v>0.053200000000000004</v>
      </c>
      <c r="D70" s="25">
        <v>0.05852</v>
      </c>
      <c r="E70" s="26">
        <v>848.9225628099999</v>
      </c>
      <c r="F70" s="26">
        <v>848.9225628099999</v>
      </c>
      <c r="G70" s="4" t="s">
        <v>13</v>
      </c>
      <c r="H70" s="28"/>
      <c r="I70"/>
    </row>
    <row r="71" spans="1:9" ht="12.75">
      <c r="A71" s="27">
        <v>39415</v>
      </c>
      <c r="B71" s="27">
        <v>39434</v>
      </c>
      <c r="C71" s="25">
        <v>0.016319999999999998</v>
      </c>
      <c r="D71" s="25">
        <v>0.017952</v>
      </c>
      <c r="E71" s="26">
        <v>309.71082057999996</v>
      </c>
      <c r="F71" s="26">
        <v>263.2541975</v>
      </c>
      <c r="G71" s="4" t="s">
        <v>12</v>
      </c>
      <c r="H71" s="28"/>
      <c r="I71"/>
    </row>
    <row r="72" spans="1:9" ht="12.75">
      <c r="A72" s="27">
        <v>39343</v>
      </c>
      <c r="B72" s="27">
        <v>39365</v>
      </c>
      <c r="C72" s="25">
        <v>0.013600000000000001</v>
      </c>
      <c r="D72" s="25">
        <v>0.014960000000000001</v>
      </c>
      <c r="E72" s="26">
        <v>259.38031965</v>
      </c>
      <c r="F72" s="26">
        <v>220.4732717</v>
      </c>
      <c r="G72" s="4" t="s">
        <v>12</v>
      </c>
      <c r="H72" s="28"/>
      <c r="I72"/>
    </row>
    <row r="73" spans="1:9" ht="12.75">
      <c r="A73" s="27">
        <v>39343</v>
      </c>
      <c r="B73" s="27">
        <v>39365</v>
      </c>
      <c r="C73" s="25">
        <v>0.04440000000000001</v>
      </c>
      <c r="D73" s="25">
        <v>0.04884000000000001</v>
      </c>
      <c r="E73" s="26">
        <v>719.78038701</v>
      </c>
      <c r="F73" s="26">
        <v>719.78038701</v>
      </c>
      <c r="G73" s="4" t="s">
        <v>13</v>
      </c>
      <c r="H73" s="28"/>
      <c r="I73"/>
    </row>
    <row r="74" spans="1:9" ht="12.75">
      <c r="A74" s="27">
        <v>39251</v>
      </c>
      <c r="B74" s="27">
        <v>39262</v>
      </c>
      <c r="C74" s="25">
        <v>0.011016</v>
      </c>
      <c r="D74" s="25">
        <v>0.0121176</v>
      </c>
      <c r="E74" s="26">
        <v>210.94680808</v>
      </c>
      <c r="F74" s="26">
        <v>179.30478687000002</v>
      </c>
      <c r="G74" s="4" t="s">
        <v>12</v>
      </c>
      <c r="H74" s="28"/>
      <c r="I74"/>
    </row>
    <row r="75" spans="1:9" ht="12.75">
      <c r="A75" s="27">
        <v>39157</v>
      </c>
      <c r="B75" s="27">
        <v>39171</v>
      </c>
      <c r="C75" s="25">
        <v>0.01904</v>
      </c>
      <c r="D75" s="25">
        <v>0.020944</v>
      </c>
      <c r="E75" s="26">
        <v>369.02116008999997</v>
      </c>
      <c r="F75" s="26">
        <v>313.66798608</v>
      </c>
      <c r="G75" s="4" t="s">
        <v>12</v>
      </c>
      <c r="H75" s="28"/>
      <c r="I75"/>
    </row>
    <row r="76" spans="1:9" ht="12.75">
      <c r="A76" s="27">
        <v>39157</v>
      </c>
      <c r="B76" s="27">
        <v>39171</v>
      </c>
      <c r="C76" s="25">
        <v>0.0073999999999999995</v>
      </c>
      <c r="D76" s="25">
        <v>0.00814</v>
      </c>
      <c r="E76" s="26">
        <v>121.9087761</v>
      </c>
      <c r="F76" s="26">
        <v>121.9087761</v>
      </c>
      <c r="G76" s="4" t="s">
        <v>13</v>
      </c>
      <c r="H76" s="28"/>
      <c r="I76"/>
    </row>
    <row r="77" spans="1:9" ht="12.75">
      <c r="A77" s="27">
        <v>39062</v>
      </c>
      <c r="B77" s="27">
        <v>39079</v>
      </c>
      <c r="C77" s="25">
        <v>0.026860000000000002</v>
      </c>
      <c r="D77" s="25">
        <v>0.029546</v>
      </c>
      <c r="E77" s="26">
        <v>527.37261772</v>
      </c>
      <c r="F77" s="26">
        <v>448.26672506</v>
      </c>
      <c r="G77" s="4" t="s">
        <v>12</v>
      </c>
      <c r="H77" s="28"/>
      <c r="I77"/>
    </row>
    <row r="78" spans="1:9" ht="12.75">
      <c r="A78" s="27">
        <v>38971</v>
      </c>
      <c r="B78" s="27">
        <v>39020</v>
      </c>
      <c r="C78" s="25">
        <v>0.0221</v>
      </c>
      <c r="D78" s="25">
        <v>0.024310000000000002</v>
      </c>
      <c r="E78" s="26">
        <v>438.63155164999995</v>
      </c>
      <c r="F78" s="26">
        <v>372.83681889999997</v>
      </c>
      <c r="G78" s="4" t="s">
        <v>12</v>
      </c>
      <c r="H78" s="28"/>
      <c r="I78"/>
    </row>
    <row r="79" spans="1:9" ht="12.75">
      <c r="A79" s="27">
        <v>38860</v>
      </c>
      <c r="B79" s="27">
        <v>38898</v>
      </c>
      <c r="C79" s="25">
        <v>0.0221</v>
      </c>
      <c r="D79" s="25">
        <v>0.024310000000000002</v>
      </c>
      <c r="E79" s="26">
        <v>442.14088910000004</v>
      </c>
      <c r="F79" s="26">
        <v>375.81975573</v>
      </c>
      <c r="G79" s="4" t="s">
        <v>12</v>
      </c>
      <c r="H79" s="28"/>
      <c r="I79"/>
    </row>
    <row r="80" spans="1:9" ht="12.75">
      <c r="A80" s="27">
        <v>38770</v>
      </c>
      <c r="B80" s="27">
        <v>38807</v>
      </c>
      <c r="C80" s="25">
        <v>0.023</v>
      </c>
      <c r="D80" s="25">
        <v>0.0253</v>
      </c>
      <c r="E80" s="26">
        <v>390.87548795</v>
      </c>
      <c r="F80" s="26">
        <v>390.87548795</v>
      </c>
      <c r="G80" s="4" t="s">
        <v>13</v>
      </c>
      <c r="I80"/>
    </row>
    <row r="81" spans="2:7" ht="12.75">
      <c r="B81" s="30"/>
      <c r="C81" s="30"/>
      <c r="D81" s="30"/>
      <c r="E81" s="30"/>
      <c r="F81" s="30"/>
      <c r="G81" s="30"/>
    </row>
    <row r="82" spans="1:7" ht="12.75">
      <c r="A82" s="31" t="s">
        <v>14</v>
      </c>
      <c r="B82" s="30"/>
      <c r="C82" s="30"/>
      <c r="D82" s="30"/>
      <c r="E82" s="30"/>
      <c r="F82" s="30"/>
      <c r="G82" s="30"/>
    </row>
    <row r="83" spans="1:7" ht="12.75">
      <c r="A83" s="31" t="s">
        <v>15</v>
      </c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Bastos De Lima (AC)</dc:creator>
  <cp:keywords/>
  <dc:description/>
  <cp:lastModifiedBy>Anderson Scavazza</cp:lastModifiedBy>
  <dcterms:created xsi:type="dcterms:W3CDTF">2020-01-09T18:04:05Z</dcterms:created>
  <dcterms:modified xsi:type="dcterms:W3CDTF">2021-01-05T16:39:36Z</dcterms:modified>
  <cp:category/>
  <cp:version/>
  <cp:contentType/>
  <cp:contentStatus/>
</cp:coreProperties>
</file>