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RE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<sst xmlns="http://schemas.openxmlformats.org/spreadsheetml/2006/main" count="77" uniqueCount="77">
  <si>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Receita operacional líquida</t>
  </si>
  <si>
    <t>Custos</t>
  </si>
  <si>
    <t>Resultado bruto</t>
  </si>
  <si>
    <t>Receitas (despesas) operacionais</t>
  </si>
  <si>
    <t>Lucro operacional</t>
  </si>
  <si>
    <t>Resultado financeiro</t>
  </si>
  <si>
    <t>Receitas financeiras</t>
  </si>
  <si>
    <t>Despesas financeiras</t>
  </si>
  <si>
    <t>Lucro (prejuízo) antes do IRCS</t>
  </si>
  <si>
    <t>Correntes</t>
  </si>
  <si>
    <t>Diferidos</t>
  </si>
  <si>
    <t>Lucro (prejuízo) do periodo</t>
  </si>
  <si>
    <t>Imposto de renda e contribuição social</t>
  </si>
  <si>
    <t>3T13</t>
  </si>
  <si>
    <t>2T13</t>
  </si>
  <si>
    <t>2T12</t>
  </si>
  <si>
    <t>3T12</t>
  </si>
  <si>
    <t>1T13</t>
  </si>
  <si>
    <t>1T12</t>
  </si>
  <si>
    <t>3T11</t>
  </si>
  <si>
    <t>2T11</t>
  </si>
  <si>
    <t>1T10</t>
  </si>
  <si>
    <t>2T10</t>
  </si>
  <si>
    <t>3T10</t>
  </si>
  <si>
    <t>4T12</t>
  </si>
  <si>
    <t>4T11</t>
  </si>
  <si>
    <t>1T11</t>
  </si>
  <si>
    <t>4T10</t>
  </si>
  <si>
    <t>4T13</t>
  </si>
  <si>
    <t>1T14</t>
  </si>
  <si>
    <t>Despesas com vendas</t>
  </si>
  <si>
    <t>Despesas administrativas</t>
  </si>
  <si>
    <t>Outras receitas (despesas) operacionais, líquidas</t>
  </si>
  <si>
    <t>Resultado de equivalência patrimonial</t>
  </si>
  <si>
    <t>Demonstração dos Resultados (R$ milhares)</t>
  </si>
  <si>
    <t>2T14</t>
  </si>
  <si>
    <t>3T14</t>
  </si>
  <si>
    <t>4T14</t>
  </si>
  <si>
    <t>1T15</t>
  </si>
  <si>
    <t>2T15</t>
  </si>
  <si>
    <t>3T15</t>
  </si>
  <si>
    <t>4T15</t>
  </si>
  <si>
    <t>Lucro Atribuível a:</t>
  </si>
  <si>
    <t>Proprietários da Companhia</t>
  </si>
  <si>
    <t>Participações não controladoras</t>
  </si>
  <si>
    <t>1T16</t>
  </si>
  <si>
    <t>2T16</t>
  </si>
  <si>
    <t>3T16</t>
  </si>
  <si>
    <t>Lucro líquido do período de operações continuadas</t>
  </si>
  <si>
    <t>Lucro líquido do período de operações descontinuadas</t>
  </si>
  <si>
    <t xml:space="preserve">Resultado líquido do período proveniente de oper. desc. 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</si>
  <si>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</si>
  <si>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</si>
  <si>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</si>
  <si>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</si>
  <si>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</si>
  <si>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</si>
  <si>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</si>
  <si>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</si>
  <si>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</si>
  <si>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r>
      <t xml:space="preserve">1T19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</si>
  <si>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</si>
  <si>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</si>
  <si>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</si>
  <si>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2019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</si>
  <si>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</si>
  <si>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</si>
  <si>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</si>
  <si>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2020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</si>
  <si>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</si>
  <si>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</si>
  <si>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</si>
  <si>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</si>
  <si>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</si>
  <si>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1T22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</si>
  <si>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2021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</si>
  <si>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2T22 </t>
    </r>
    <r>
      <rPr>
        <b/>
        <vertAlign val="superscript"/>
        <sz val="11"/>
        <color indexed="9"/>
        <rFont val="Roboto Condensed"/>
        <family val="0"/>
      </rPr>
      <t>IFRS16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</si>
</sst>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#,##0.000"/>
    <numFmt numFmtId="176" formatCode="#,##0.0000"/>
    <numFmt numFmtId="177" formatCode="_(* #,##0_);_(* \(#,##0\);_(* &quot;-&quot;??_);_(@_)"/>
    <numFmt numFmtId="178" formatCode="0.0%"/>
    <numFmt numFmtId="179" formatCode="0.0_);\(0.0\)"/>
    <numFmt numFmtId="180" formatCode="0.0"/>
    <numFmt numFmtId="181" formatCode="_-* #,##0.0_-;\-* #,##0.0_-;_-* &quot;-&quot;??_-;_-@_-"/>
    <numFmt numFmtId="182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Roboto Condensed"/>
      <family val="0"/>
    </font>
    <font>
      <b/>
      <vertAlign val="superscript"/>
      <sz val="11"/>
      <color indexed="9"/>
      <name val="Roboto Condense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6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3" fontId="45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46" fillId="33" borderId="0" xfId="0" applyNumberFormat="1" applyFont="1" applyFill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1" fontId="46" fillId="33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7" fillId="34" borderId="0" xfId="0" applyFont="1" applyFill="1" applyAlignment="1">
      <alignment horizontal="left" vertical="center"/>
    </xf>
    <xf numFmtId="0" fontId="47" fillId="34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48" fillId="35" borderId="0" xfId="0" applyNumberFormat="1" applyFont="1" applyFill="1" applyAlignment="1">
      <alignment horizontal="center" vertical="center"/>
    </xf>
    <xf numFmtId="3" fontId="49" fillId="35" borderId="0" xfId="0" applyNumberFormat="1" applyFont="1" applyFill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35" borderId="0" xfId="0" applyNumberFormat="1" applyFont="1" applyFill="1" applyAlignment="1" quotePrefix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123825</xdr:rowOff>
    </xdr:from>
    <xdr:to>
      <xdr:col>1</xdr:col>
      <xdr:colOff>2600325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2133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"/>
  <sheetViews>
    <sheetView showGridLines="0" tabSelected="1" zoomScale="90" zoomScaleNormal="90" zoomScalePageLayoutView="0" workbookViewId="0" topLeftCell="A1">
      <pane xSplit="2" ySplit="7" topLeftCell="AY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L60" sqref="BL60"/>
    </sheetView>
  </sheetViews>
  <sheetFormatPr defaultColWidth="9.140625" defaultRowHeight="15" outlineLevelCol="1"/>
  <cols>
    <col min="1" max="1" width="1.57421875" style="1" customWidth="1"/>
    <col min="2" max="2" width="50.57421875" style="4" bestFit="1" customWidth="1"/>
    <col min="3" max="6" width="11.421875" style="4" hidden="1" customWidth="1" outlineLevel="1"/>
    <col min="7" max="7" width="11.421875" style="15" customWidth="1" collapsed="1"/>
    <col min="8" max="11" width="11.421875" style="15" hidden="1" customWidth="1" outlineLevel="1"/>
    <col min="12" max="12" width="11.421875" style="15" customWidth="1" collapsed="1"/>
    <col min="13" max="16" width="11.421875" style="15" hidden="1" customWidth="1" outlineLevel="1"/>
    <col min="17" max="17" width="11.421875" style="15" customWidth="1" collapsed="1"/>
    <col min="18" max="21" width="11.421875" style="15" hidden="1" customWidth="1" outlineLevel="1"/>
    <col min="22" max="22" width="11.421875" style="15" customWidth="1" collapsed="1"/>
    <col min="23" max="23" width="11.421875" style="15" hidden="1" customWidth="1" outlineLevel="1"/>
    <col min="24" max="26" width="9.140625" style="15" hidden="1" customWidth="1" outlineLevel="1"/>
    <col min="27" max="27" width="11.421875" style="15" customWidth="1" collapsed="1"/>
    <col min="28" max="31" width="9.140625" style="15" hidden="1" customWidth="1" outlineLevel="1"/>
    <col min="32" max="32" width="10.421875" style="15" bestFit="1" customWidth="1" collapsed="1"/>
    <col min="33" max="35" width="9.140625" style="15" hidden="1" customWidth="1" outlineLevel="1"/>
    <col min="36" max="36" width="9.57421875" style="15" hidden="1" customWidth="1" outlineLevel="1"/>
    <col min="37" max="37" width="10.421875" style="15" bestFit="1" customWidth="1" collapsed="1"/>
    <col min="38" max="41" width="9.8515625" style="15" hidden="1" customWidth="1" outlineLevel="1"/>
    <col min="42" max="43" width="10.421875" style="15" bestFit="1" customWidth="1" collapsed="1"/>
    <col min="44" max="45" width="10.421875" style="15" customWidth="1" collapsed="1"/>
    <col min="46" max="46" width="10.140625" style="11" bestFit="1" customWidth="1"/>
    <col min="47" max="52" width="12.140625" style="11" bestFit="1" customWidth="1"/>
    <col min="53" max="59" width="11.421875" style="0" bestFit="1" customWidth="1"/>
    <col min="62" max="62" width="10.140625" style="0" bestFit="1" customWidth="1"/>
  </cols>
  <sheetData>
    <row r="1" spans="2:52" s="2" customFormat="1" ht="8.25" customHeight="1">
      <c r="B1" s="3"/>
      <c r="C1" s="3"/>
      <c r="D1" s="3"/>
      <c r="E1" s="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0"/>
      <c r="AU1" s="10"/>
      <c r="AV1" s="10"/>
      <c r="AW1" s="10"/>
      <c r="AX1" s="10"/>
      <c r="AY1" s="10"/>
      <c r="AZ1" s="10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spans="1:64" ht="16.5" customHeight="1">
      <c r="A7" s="2"/>
      <c r="B7" s="21" t="s">
        <v>34</v>
      </c>
      <c r="C7" s="22" t="s">
        <v>21</v>
      </c>
      <c r="D7" s="22" t="s">
        <v>22</v>
      </c>
      <c r="E7" s="22" t="s">
        <v>23</v>
      </c>
      <c r="F7" s="22" t="s">
        <v>27</v>
      </c>
      <c r="G7" s="22">
        <v>2010</v>
      </c>
      <c r="H7" s="22" t="s">
        <v>26</v>
      </c>
      <c r="I7" s="22" t="s">
        <v>20</v>
      </c>
      <c r="J7" s="22" t="s">
        <v>19</v>
      </c>
      <c r="K7" s="22" t="s">
        <v>25</v>
      </c>
      <c r="L7" s="22">
        <v>2011</v>
      </c>
      <c r="M7" s="22" t="s">
        <v>18</v>
      </c>
      <c r="N7" s="22" t="s">
        <v>15</v>
      </c>
      <c r="O7" s="22" t="s">
        <v>16</v>
      </c>
      <c r="P7" s="22" t="s">
        <v>24</v>
      </c>
      <c r="Q7" s="22">
        <v>2012</v>
      </c>
      <c r="R7" s="22" t="s">
        <v>17</v>
      </c>
      <c r="S7" s="22" t="s">
        <v>14</v>
      </c>
      <c r="T7" s="22" t="s">
        <v>13</v>
      </c>
      <c r="U7" s="22" t="s">
        <v>28</v>
      </c>
      <c r="V7" s="22">
        <v>2013</v>
      </c>
      <c r="W7" s="22" t="s">
        <v>29</v>
      </c>
      <c r="X7" s="22" t="s">
        <v>35</v>
      </c>
      <c r="Y7" s="22" t="s">
        <v>36</v>
      </c>
      <c r="Z7" s="22" t="s">
        <v>37</v>
      </c>
      <c r="AA7" s="22">
        <v>2014</v>
      </c>
      <c r="AB7" s="22" t="s">
        <v>38</v>
      </c>
      <c r="AC7" s="22" t="s">
        <v>39</v>
      </c>
      <c r="AD7" s="22" t="s">
        <v>40</v>
      </c>
      <c r="AE7" s="22" t="s">
        <v>41</v>
      </c>
      <c r="AF7" s="22">
        <v>2015</v>
      </c>
      <c r="AG7" s="22" t="s">
        <v>45</v>
      </c>
      <c r="AH7" s="22" t="s">
        <v>46</v>
      </c>
      <c r="AI7" s="22" t="s">
        <v>47</v>
      </c>
      <c r="AJ7" s="22" t="s">
        <v>51</v>
      </c>
      <c r="AK7" s="22">
        <v>2016</v>
      </c>
      <c r="AL7" s="22" t="s">
        <v>52</v>
      </c>
      <c r="AM7" s="22" t="s">
        <v>53</v>
      </c>
      <c r="AN7" s="22" t="s">
        <v>54</v>
      </c>
      <c r="AO7" s="22" t="s">
        <v>55</v>
      </c>
      <c r="AP7" s="22">
        <v>2017</v>
      </c>
      <c r="AQ7" s="22" t="s">
        <v>56</v>
      </c>
      <c r="AR7" s="22" t="s">
        <v>57</v>
      </c>
      <c r="AS7" s="22" t="s">
        <v>58</v>
      </c>
      <c r="AT7" s="22" t="s">
        <v>59</v>
      </c>
      <c r="AU7" s="22">
        <v>2018</v>
      </c>
      <c r="AV7" s="22" t="s">
        <v>60</v>
      </c>
      <c r="AW7" s="22" t="s">
        <v>61</v>
      </c>
      <c r="AX7" s="22" t="s">
        <v>62</v>
      </c>
      <c r="AY7" s="22" t="s">
        <v>63</v>
      </c>
      <c r="AZ7" s="22" t="s">
        <v>64</v>
      </c>
      <c r="BA7" s="22" t="s">
        <v>65</v>
      </c>
      <c r="BB7" s="22" t="s">
        <v>66</v>
      </c>
      <c r="BC7" s="22" t="s">
        <v>67</v>
      </c>
      <c r="BD7" s="22" t="s">
        <v>70</v>
      </c>
      <c r="BE7" s="22" t="s">
        <v>68</v>
      </c>
      <c r="BF7" s="22" t="s">
        <v>69</v>
      </c>
      <c r="BG7" s="22" t="s">
        <v>71</v>
      </c>
      <c r="BH7" s="22" t="s">
        <v>72</v>
      </c>
      <c r="BI7" s="22" t="s">
        <v>73</v>
      </c>
      <c r="BJ7" s="22" t="s">
        <v>75</v>
      </c>
      <c r="BK7" s="22" t="s">
        <v>74</v>
      </c>
      <c r="BL7" s="22" t="s">
        <v>76</v>
      </c>
    </row>
    <row r="8" spans="1:62" ht="15">
      <c r="A8" s="2"/>
      <c r="BA8" s="11"/>
      <c r="BB8" s="11"/>
      <c r="BC8" s="11"/>
      <c r="BD8" s="11"/>
      <c r="BE8" s="11"/>
      <c r="BF8" s="11"/>
      <c r="BG8" s="11"/>
      <c r="BI8" s="25"/>
      <c r="BJ8" s="25"/>
    </row>
    <row r="9" spans="1:64" ht="15">
      <c r="A9" s="2"/>
      <c r="B9" s="5" t="s">
        <v>0</v>
      </c>
      <c r="C9" s="6" t="e">
        <f>#REF!+#REF!+#REF!</f>
        <v>#REF!</v>
      </c>
      <c r="D9" s="6" t="e">
        <f>#REF!+#REF!+#REF!</f>
        <v>#REF!</v>
      </c>
      <c r="E9" s="6" t="e">
        <f>#REF!+#REF!+#REF!</f>
        <v>#REF!</v>
      </c>
      <c r="F9" s="6" t="e">
        <f>#REF!+#REF!+#REF!</f>
        <v>#REF!</v>
      </c>
      <c r="G9" s="12">
        <v>756849</v>
      </c>
      <c r="H9" s="12">
        <v>205999</v>
      </c>
      <c r="I9" s="12">
        <v>211993</v>
      </c>
      <c r="J9" s="12">
        <v>228211</v>
      </c>
      <c r="K9" s="12">
        <v>227716</v>
      </c>
      <c r="L9" s="12">
        <v>873919</v>
      </c>
      <c r="M9" s="12">
        <v>219007</v>
      </c>
      <c r="N9" s="12">
        <v>229875</v>
      </c>
      <c r="O9" s="12">
        <v>223469</v>
      </c>
      <c r="P9" s="12">
        <v>224351</v>
      </c>
      <c r="Q9" s="12">
        <v>896702</v>
      </c>
      <c r="R9" s="12">
        <v>267275</v>
      </c>
      <c r="S9" s="12">
        <v>275286</v>
      </c>
      <c r="T9" s="12">
        <v>315813</v>
      </c>
      <c r="U9" s="12">
        <v>316618</v>
      </c>
      <c r="V9" s="12">
        <v>1174992</v>
      </c>
      <c r="W9" s="12">
        <v>300145</v>
      </c>
      <c r="X9" s="12">
        <v>294512</v>
      </c>
      <c r="Y9" s="12">
        <v>342796</v>
      </c>
      <c r="Z9" s="12">
        <v>358603</v>
      </c>
      <c r="AA9" s="12">
        <v>1296056</v>
      </c>
      <c r="AB9" s="12">
        <v>361093</v>
      </c>
      <c r="AC9" s="12">
        <v>378461</v>
      </c>
      <c r="AD9" s="12">
        <v>451289</v>
      </c>
      <c r="AE9" s="12">
        <v>446564</v>
      </c>
      <c r="AF9" s="12">
        <v>1637407</v>
      </c>
      <c r="AG9" s="12">
        <v>443148</v>
      </c>
      <c r="AH9" s="12">
        <v>437802</v>
      </c>
      <c r="AI9" s="12">
        <v>425901</v>
      </c>
      <c r="AJ9" s="12">
        <v>416999</v>
      </c>
      <c r="AK9" s="12">
        <v>1723850</v>
      </c>
      <c r="AL9" s="12">
        <v>358522</v>
      </c>
      <c r="AM9" s="12">
        <v>391928</v>
      </c>
      <c r="AN9" s="12">
        <v>412111</v>
      </c>
      <c r="AO9" s="12">
        <v>411913</v>
      </c>
      <c r="AP9" s="12">
        <v>1574474</v>
      </c>
      <c r="AQ9" s="12">
        <v>386331</v>
      </c>
      <c r="AR9" s="12">
        <v>421851</v>
      </c>
      <c r="AS9" s="12">
        <v>478851</v>
      </c>
      <c r="AT9" s="12">
        <v>447279</v>
      </c>
      <c r="AU9" s="12">
        <v>1734312</v>
      </c>
      <c r="AV9" s="12">
        <v>426779</v>
      </c>
      <c r="AW9" s="12">
        <v>463343</v>
      </c>
      <c r="AX9" s="12">
        <v>569035</v>
      </c>
      <c r="AY9" s="12">
        <v>548805</v>
      </c>
      <c r="AZ9" s="12">
        <v>2007962</v>
      </c>
      <c r="BA9" s="12">
        <v>463740</v>
      </c>
      <c r="BB9" s="12">
        <v>414624</v>
      </c>
      <c r="BC9" s="12">
        <v>522060</v>
      </c>
      <c r="BD9" s="12">
        <v>538718</v>
      </c>
      <c r="BE9" s="12">
        <v>1939142</v>
      </c>
      <c r="BF9" s="12">
        <v>489706</v>
      </c>
      <c r="BG9" s="12">
        <v>541122</v>
      </c>
      <c r="BH9" s="12">
        <v>583426</v>
      </c>
      <c r="BI9" s="30">
        <v>583747</v>
      </c>
      <c r="BJ9" s="30">
        <v>2198001</v>
      </c>
      <c r="BK9" s="12">
        <v>579657</v>
      </c>
      <c r="BL9" s="12">
        <v>601599</v>
      </c>
    </row>
    <row r="10" spans="1:64" ht="15">
      <c r="A10" s="2"/>
      <c r="B10" s="4" t="s">
        <v>1</v>
      </c>
      <c r="C10" s="8">
        <v>-128804</v>
      </c>
      <c r="D10" s="8">
        <v>-142920</v>
      </c>
      <c r="E10" s="8">
        <v>-144057</v>
      </c>
      <c r="F10" s="8">
        <v>-144287</v>
      </c>
      <c r="G10" s="13">
        <v>-560068</v>
      </c>
      <c r="H10" s="13">
        <v>-151598</v>
      </c>
      <c r="I10" s="13">
        <v>-154742</v>
      </c>
      <c r="J10" s="13">
        <v>-159497</v>
      </c>
      <c r="K10" s="13">
        <v>-162954</v>
      </c>
      <c r="L10" s="13">
        <v>-628791</v>
      </c>
      <c r="M10" s="13">
        <v>-154598</v>
      </c>
      <c r="N10" s="13">
        <v>-156892</v>
      </c>
      <c r="O10" s="13">
        <v>-153821</v>
      </c>
      <c r="P10" s="13">
        <v>-158980</v>
      </c>
      <c r="Q10" s="13">
        <v>-624291</v>
      </c>
      <c r="R10" s="13">
        <v>-201100</v>
      </c>
      <c r="S10" s="13">
        <v>-211133</v>
      </c>
      <c r="T10" s="13">
        <v>-229444</v>
      </c>
      <c r="U10" s="13">
        <v>-231349</v>
      </c>
      <c r="V10" s="13">
        <v>-873026</v>
      </c>
      <c r="W10" s="13">
        <v>-221985</v>
      </c>
      <c r="X10" s="13">
        <v>-215623</v>
      </c>
      <c r="Y10" s="13">
        <v>-240854</v>
      </c>
      <c r="Z10" s="13">
        <v>-260811</v>
      </c>
      <c r="AA10" s="13">
        <v>-939273</v>
      </c>
      <c r="AB10" s="13">
        <v>-264864</v>
      </c>
      <c r="AC10" s="13">
        <v>-270720</v>
      </c>
      <c r="AD10" s="13">
        <v>-334104</v>
      </c>
      <c r="AE10" s="13">
        <v>-337007</v>
      </c>
      <c r="AF10" s="13">
        <v>-1206695</v>
      </c>
      <c r="AG10" s="13">
        <v>-336584</v>
      </c>
      <c r="AH10" s="13">
        <v>-325520</v>
      </c>
      <c r="AI10" s="13">
        <v>-309984</v>
      </c>
      <c r="AJ10" s="13">
        <f>AK10-AG10-AH10-AI10</f>
        <v>-305112</v>
      </c>
      <c r="AK10" s="13">
        <v>-1277200</v>
      </c>
      <c r="AL10" s="13">
        <v>-281395</v>
      </c>
      <c r="AM10" s="13">
        <v>-307415</v>
      </c>
      <c r="AN10" s="13">
        <v>-312167</v>
      </c>
      <c r="AO10" s="13">
        <v>-319970</v>
      </c>
      <c r="AP10" s="13">
        <v>-1220947</v>
      </c>
      <c r="AQ10" s="13">
        <v>-285795</v>
      </c>
      <c r="AR10" s="13">
        <v>-318692</v>
      </c>
      <c r="AS10" s="13">
        <v>-359242</v>
      </c>
      <c r="AT10" s="13">
        <v>-347326</v>
      </c>
      <c r="AU10" s="13">
        <v>-1311055</v>
      </c>
      <c r="AV10" s="13">
        <v>-334074</v>
      </c>
      <c r="AW10" s="13">
        <v>-369727</v>
      </c>
      <c r="AX10" s="13">
        <v>-433019</v>
      </c>
      <c r="AY10" s="13">
        <v>-429944</v>
      </c>
      <c r="AZ10" s="13">
        <v>-1566764</v>
      </c>
      <c r="BA10" s="13">
        <v>-376929</v>
      </c>
      <c r="BB10" s="13">
        <v>-372551</v>
      </c>
      <c r="BC10" s="13">
        <v>-412820</v>
      </c>
      <c r="BD10" s="13">
        <v>-434006</v>
      </c>
      <c r="BE10" s="13">
        <v>-1596306</v>
      </c>
      <c r="BF10" s="13">
        <v>-392039</v>
      </c>
      <c r="BG10" s="13">
        <v>-399429.73</v>
      </c>
      <c r="BH10" s="13">
        <v>-443691.35999999987</v>
      </c>
      <c r="BI10" s="27">
        <v>-447319.3700000001</v>
      </c>
      <c r="BJ10" s="27">
        <v>-1682479.46</v>
      </c>
      <c r="BK10" s="13">
        <v>-426086.36</v>
      </c>
      <c r="BL10" s="13">
        <v>-413573.37</v>
      </c>
    </row>
    <row r="11" spans="1:64" ht="15">
      <c r="A11" s="2"/>
      <c r="B11" s="5" t="s">
        <v>2</v>
      </c>
      <c r="C11" s="6" t="e">
        <f aca="true" t="shared" si="0" ref="C11:AI11">C9+C10</f>
        <v>#REF!</v>
      </c>
      <c r="D11" s="6" t="e">
        <f t="shared" si="0"/>
        <v>#REF!</v>
      </c>
      <c r="E11" s="6" t="e">
        <f t="shared" si="0"/>
        <v>#REF!</v>
      </c>
      <c r="F11" s="6" t="e">
        <f t="shared" si="0"/>
        <v>#REF!</v>
      </c>
      <c r="G11" s="12">
        <f t="shared" si="0"/>
        <v>196781</v>
      </c>
      <c r="H11" s="12">
        <f t="shared" si="0"/>
        <v>54401</v>
      </c>
      <c r="I11" s="12">
        <f t="shared" si="0"/>
        <v>57251</v>
      </c>
      <c r="J11" s="12">
        <f t="shared" si="0"/>
        <v>68714</v>
      </c>
      <c r="K11" s="12">
        <f t="shared" si="0"/>
        <v>64762</v>
      </c>
      <c r="L11" s="12">
        <f t="shared" si="0"/>
        <v>245128</v>
      </c>
      <c r="M11" s="12">
        <f t="shared" si="0"/>
        <v>64409</v>
      </c>
      <c r="N11" s="12">
        <f t="shared" si="0"/>
        <v>72983</v>
      </c>
      <c r="O11" s="12">
        <f t="shared" si="0"/>
        <v>69648</v>
      </c>
      <c r="P11" s="12">
        <f t="shared" si="0"/>
        <v>65371</v>
      </c>
      <c r="Q11" s="12">
        <f t="shared" si="0"/>
        <v>272411</v>
      </c>
      <c r="R11" s="12">
        <f t="shared" si="0"/>
        <v>66175</v>
      </c>
      <c r="S11" s="12">
        <f t="shared" si="0"/>
        <v>64153</v>
      </c>
      <c r="T11" s="12">
        <f t="shared" si="0"/>
        <v>86369</v>
      </c>
      <c r="U11" s="12">
        <f t="shared" si="0"/>
        <v>85269</v>
      </c>
      <c r="V11" s="12">
        <f t="shared" si="0"/>
        <v>301966</v>
      </c>
      <c r="W11" s="12">
        <f t="shared" si="0"/>
        <v>78160</v>
      </c>
      <c r="X11" s="12">
        <f t="shared" si="0"/>
        <v>78889</v>
      </c>
      <c r="Y11" s="12">
        <f t="shared" si="0"/>
        <v>101942</v>
      </c>
      <c r="Z11" s="12">
        <f t="shared" si="0"/>
        <v>97792</v>
      </c>
      <c r="AA11" s="12">
        <f t="shared" si="0"/>
        <v>356783</v>
      </c>
      <c r="AB11" s="12">
        <f t="shared" si="0"/>
        <v>96229</v>
      </c>
      <c r="AC11" s="12">
        <f t="shared" si="0"/>
        <v>107741</v>
      </c>
      <c r="AD11" s="12">
        <f t="shared" si="0"/>
        <v>117185</v>
      </c>
      <c r="AE11" s="12">
        <f t="shared" si="0"/>
        <v>109557</v>
      </c>
      <c r="AF11" s="12">
        <f t="shared" si="0"/>
        <v>430712</v>
      </c>
      <c r="AG11" s="12">
        <f t="shared" si="0"/>
        <v>106564</v>
      </c>
      <c r="AH11" s="12">
        <f t="shared" si="0"/>
        <v>112282</v>
      </c>
      <c r="AI11" s="12">
        <f t="shared" si="0"/>
        <v>115917</v>
      </c>
      <c r="AJ11" s="12">
        <f>AK11-AG11-AH11-AI11</f>
        <v>111887</v>
      </c>
      <c r="AK11" s="12">
        <f aca="true" t="shared" si="1" ref="AK11:AP11">AK9+AK10</f>
        <v>446650</v>
      </c>
      <c r="AL11" s="12">
        <f t="shared" si="1"/>
        <v>77127</v>
      </c>
      <c r="AM11" s="12">
        <f t="shared" si="1"/>
        <v>84513</v>
      </c>
      <c r="AN11" s="12">
        <f t="shared" si="1"/>
        <v>99944</v>
      </c>
      <c r="AO11" s="12">
        <f t="shared" si="1"/>
        <v>91943</v>
      </c>
      <c r="AP11" s="12">
        <f t="shared" si="1"/>
        <v>353527</v>
      </c>
      <c r="AQ11" s="12">
        <f aca="true" t="shared" si="2" ref="AQ11:AW11">AQ9+AQ10</f>
        <v>100536</v>
      </c>
      <c r="AR11" s="12">
        <f t="shared" si="2"/>
        <v>103159</v>
      </c>
      <c r="AS11" s="12">
        <f t="shared" si="2"/>
        <v>119609</v>
      </c>
      <c r="AT11" s="12">
        <f t="shared" si="2"/>
        <v>99953</v>
      </c>
      <c r="AU11" s="12">
        <f t="shared" si="2"/>
        <v>423257</v>
      </c>
      <c r="AV11" s="12">
        <f t="shared" si="2"/>
        <v>92705</v>
      </c>
      <c r="AW11" s="12">
        <f t="shared" si="2"/>
        <v>93616</v>
      </c>
      <c r="AX11" s="12">
        <f aca="true" t="shared" si="3" ref="AX11:BD11">AX9+AX10</f>
        <v>136016</v>
      </c>
      <c r="AY11" s="12">
        <f t="shared" si="3"/>
        <v>118861</v>
      </c>
      <c r="AZ11" s="12">
        <f t="shared" si="3"/>
        <v>441198</v>
      </c>
      <c r="BA11" s="12">
        <f t="shared" si="3"/>
        <v>86811</v>
      </c>
      <c r="BB11" s="12">
        <f t="shared" si="3"/>
        <v>42073</v>
      </c>
      <c r="BC11" s="12">
        <f t="shared" si="3"/>
        <v>109240</v>
      </c>
      <c r="BD11" s="12">
        <f t="shared" si="3"/>
        <v>104712</v>
      </c>
      <c r="BE11" s="12">
        <f>BE9+BE10</f>
        <v>342836</v>
      </c>
      <c r="BF11" s="12">
        <f>BF9+BF10</f>
        <v>97667</v>
      </c>
      <c r="BG11" s="12">
        <f>BG9+BG10</f>
        <v>141692.27000000002</v>
      </c>
      <c r="BH11" s="12">
        <v>139734.64000000013</v>
      </c>
      <c r="BI11" s="26">
        <v>136427.6299999999</v>
      </c>
      <c r="BJ11" s="26">
        <v>515521.54000000004</v>
      </c>
      <c r="BK11" s="12">
        <v>153570.64</v>
      </c>
      <c r="BL11" s="12">
        <v>188025.63</v>
      </c>
    </row>
    <row r="12" spans="1:62" ht="15">
      <c r="A12" s="2"/>
      <c r="B12" s="5"/>
      <c r="C12" s="6"/>
      <c r="D12" s="6"/>
      <c r="E12" s="6"/>
      <c r="F12" s="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6"/>
      <c r="Y12" s="16"/>
      <c r="Z12" s="16"/>
      <c r="AA12" s="12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BA12" s="11"/>
      <c r="BB12" s="11"/>
      <c r="BC12" s="11"/>
      <c r="BD12" s="11"/>
      <c r="BE12" s="11"/>
      <c r="BF12" s="11"/>
      <c r="BG12" s="11"/>
      <c r="BI12" s="25"/>
      <c r="BJ12" s="25"/>
    </row>
    <row r="13" spans="1:62" ht="15">
      <c r="A13" s="2"/>
      <c r="B13" s="5" t="s">
        <v>3</v>
      </c>
      <c r="C13" s="8"/>
      <c r="D13" s="8"/>
      <c r="E13" s="8"/>
      <c r="F13" s="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6"/>
      <c r="Y13" s="16"/>
      <c r="Z13" s="16"/>
      <c r="AA13" s="13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BA13" s="11"/>
      <c r="BB13" s="11"/>
      <c r="BC13" s="11"/>
      <c r="BD13" s="11"/>
      <c r="BE13" s="11"/>
      <c r="BF13" s="11"/>
      <c r="BG13" s="11"/>
      <c r="BI13" s="25"/>
      <c r="BJ13" s="25"/>
    </row>
    <row r="14" spans="1:64" ht="15">
      <c r="A14" s="2"/>
      <c r="B14" s="4" t="s">
        <v>30</v>
      </c>
      <c r="C14" s="8">
        <v>-6461</v>
      </c>
      <c r="D14" s="8">
        <v>-9316</v>
      </c>
      <c r="E14" s="8">
        <v>-9400</v>
      </c>
      <c r="F14" s="8">
        <v>-9096</v>
      </c>
      <c r="G14" s="13">
        <v>-34273</v>
      </c>
      <c r="H14" s="13">
        <v>-10048</v>
      </c>
      <c r="I14" s="13">
        <v>-13919</v>
      </c>
      <c r="J14" s="13">
        <v>-15266</v>
      </c>
      <c r="K14" s="13">
        <v>-17168</v>
      </c>
      <c r="L14" s="13">
        <v>-56401</v>
      </c>
      <c r="M14" s="13">
        <v>-16277</v>
      </c>
      <c r="N14" s="13">
        <v>-15092</v>
      </c>
      <c r="O14" s="13">
        <v>-16537</v>
      </c>
      <c r="P14" s="13">
        <v>-10800</v>
      </c>
      <c r="Q14" s="13">
        <v>-58706</v>
      </c>
      <c r="R14" s="13">
        <v>-18551</v>
      </c>
      <c r="S14" s="13">
        <v>-21187</v>
      </c>
      <c r="T14" s="13">
        <v>-23585</v>
      </c>
      <c r="U14" s="13">
        <v>-21638</v>
      </c>
      <c r="V14" s="13">
        <v>-84961</v>
      </c>
      <c r="W14" s="13">
        <v>-23588</v>
      </c>
      <c r="X14" s="13">
        <v>-24758</v>
      </c>
      <c r="Y14" s="13">
        <v>-24759</v>
      </c>
      <c r="Z14" s="13">
        <v>-22667</v>
      </c>
      <c r="AA14" s="13">
        <v>-95772</v>
      </c>
      <c r="AB14" s="13">
        <v>-26761</v>
      </c>
      <c r="AC14" s="13">
        <v>-26881</v>
      </c>
      <c r="AD14" s="13">
        <v>-34134</v>
      </c>
      <c r="AE14" s="13">
        <v>-32873</v>
      </c>
      <c r="AF14" s="13">
        <v>-120649</v>
      </c>
      <c r="AG14" s="13">
        <v>-36904</v>
      </c>
      <c r="AH14" s="13">
        <v>-37706</v>
      </c>
      <c r="AI14" s="13">
        <v>-37604</v>
      </c>
      <c r="AJ14" s="13">
        <f>AK14-AG14-AH14-AI14</f>
        <v>-51722</v>
      </c>
      <c r="AK14" s="13">
        <v>-163936</v>
      </c>
      <c r="AL14" s="13">
        <v>-28008</v>
      </c>
      <c r="AM14" s="13">
        <v>-28102</v>
      </c>
      <c r="AN14" s="13">
        <v>-31916</v>
      </c>
      <c r="AO14" s="13">
        <v>-27095</v>
      </c>
      <c r="AP14" s="13">
        <v>-115121</v>
      </c>
      <c r="AQ14" s="13">
        <v>-31253</v>
      </c>
      <c r="AR14" s="13">
        <v>-31699</v>
      </c>
      <c r="AS14" s="13">
        <v>-44096</v>
      </c>
      <c r="AT14" s="13">
        <v>-28604</v>
      </c>
      <c r="AU14" s="13">
        <v>-135652</v>
      </c>
      <c r="AV14" s="13">
        <v>-33638</v>
      </c>
      <c r="AW14" s="13">
        <v>-39091</v>
      </c>
      <c r="AX14" s="13">
        <v>-48732</v>
      </c>
      <c r="AY14" s="13">
        <v>-47661</v>
      </c>
      <c r="AZ14" s="13">
        <v>-169122</v>
      </c>
      <c r="BA14" s="13">
        <v>-36930</v>
      </c>
      <c r="BB14" s="13">
        <v>-36494</v>
      </c>
      <c r="BC14" s="13">
        <v>-39688</v>
      </c>
      <c r="BD14" s="13">
        <v>-69901</v>
      </c>
      <c r="BE14" s="13">
        <v>-183013</v>
      </c>
      <c r="BF14" s="13">
        <v>-40453</v>
      </c>
      <c r="BG14" s="13">
        <v>-64515</v>
      </c>
      <c r="BH14" s="13">
        <v>-45952</v>
      </c>
      <c r="BI14" s="27">
        <v>-40671</v>
      </c>
      <c r="BJ14" s="27">
        <v>-191591</v>
      </c>
      <c r="BK14" s="13">
        <v>-46553</v>
      </c>
      <c r="BL14" s="13">
        <v>-52342</v>
      </c>
    </row>
    <row r="15" spans="1:64" ht="15">
      <c r="A15" s="2"/>
      <c r="B15" s="4" t="s">
        <v>31</v>
      </c>
      <c r="C15" s="8">
        <v>-5609</v>
      </c>
      <c r="D15" s="8">
        <v>-5610</v>
      </c>
      <c r="E15" s="8">
        <v>-6346</v>
      </c>
      <c r="F15" s="8">
        <v>-6284</v>
      </c>
      <c r="G15" s="13">
        <v>-23849</v>
      </c>
      <c r="H15" s="13">
        <v>-9483</v>
      </c>
      <c r="I15" s="13">
        <v>-7149</v>
      </c>
      <c r="J15" s="13">
        <v>-8896</v>
      </c>
      <c r="K15" s="13">
        <v>-8184</v>
      </c>
      <c r="L15" s="13">
        <v>-33712</v>
      </c>
      <c r="M15" s="13">
        <v>-10737</v>
      </c>
      <c r="N15" s="13">
        <v>-9679</v>
      </c>
      <c r="O15" s="13">
        <v>-8991</v>
      </c>
      <c r="P15" s="13">
        <v>-8663</v>
      </c>
      <c r="Q15" s="13">
        <v>-38070</v>
      </c>
      <c r="R15" s="13">
        <v>-9918</v>
      </c>
      <c r="S15" s="13">
        <v>-14656</v>
      </c>
      <c r="T15" s="13">
        <v>-10987</v>
      </c>
      <c r="U15" s="13">
        <v>-13193</v>
      </c>
      <c r="V15" s="13">
        <v>-48754</v>
      </c>
      <c r="W15" s="13">
        <v>-13532</v>
      </c>
      <c r="X15" s="13">
        <v>-13889</v>
      </c>
      <c r="Y15" s="13">
        <v>-15143</v>
      </c>
      <c r="Z15" s="13">
        <v>-18827</v>
      </c>
      <c r="AA15" s="13">
        <v>-61391</v>
      </c>
      <c r="AB15" s="13">
        <v>-20943</v>
      </c>
      <c r="AC15" s="13">
        <v>-25502</v>
      </c>
      <c r="AD15" s="13">
        <v>-22962</v>
      </c>
      <c r="AE15" s="13">
        <v>-26438</v>
      </c>
      <c r="AF15" s="13">
        <v>-95845</v>
      </c>
      <c r="AG15" s="13">
        <v>-26160</v>
      </c>
      <c r="AH15" s="13">
        <v>-27638</v>
      </c>
      <c r="AI15" s="13">
        <v>-26056</v>
      </c>
      <c r="AJ15" s="13">
        <f>AK15-AG15-AH15-AI15</f>
        <v>-21560</v>
      </c>
      <c r="AK15" s="13">
        <v>-101414</v>
      </c>
      <c r="AL15" s="13">
        <v>-22768</v>
      </c>
      <c r="AM15" s="13">
        <v>-21841</v>
      </c>
      <c r="AN15" s="13">
        <v>-20064</v>
      </c>
      <c r="AO15" s="13">
        <v>-23441</v>
      </c>
      <c r="AP15" s="13">
        <v>-88114</v>
      </c>
      <c r="AQ15" s="13">
        <v>-20629</v>
      </c>
      <c r="AR15" s="13">
        <v>-20842</v>
      </c>
      <c r="AS15" s="13">
        <v>-21238</v>
      </c>
      <c r="AT15" s="13">
        <v>-23588</v>
      </c>
      <c r="AU15" s="13">
        <v>-86297</v>
      </c>
      <c r="AV15" s="13">
        <v>-20752</v>
      </c>
      <c r="AW15" s="13">
        <v>-21304</v>
      </c>
      <c r="AX15" s="13">
        <v>-19489</v>
      </c>
      <c r="AY15" s="13">
        <v>-20930</v>
      </c>
      <c r="AZ15" s="13">
        <v>-82475</v>
      </c>
      <c r="BA15" s="13">
        <v>-19884</v>
      </c>
      <c r="BB15" s="13">
        <v>-20960</v>
      </c>
      <c r="BC15" s="13">
        <v>-28727</v>
      </c>
      <c r="BD15" s="13">
        <v>-21369</v>
      </c>
      <c r="BE15" s="13">
        <v>-90940</v>
      </c>
      <c r="BF15" s="13">
        <v>-26703</v>
      </c>
      <c r="BG15" s="13">
        <v>-35907</v>
      </c>
      <c r="BH15" s="13">
        <v>-30075.999999999996</v>
      </c>
      <c r="BI15" s="27">
        <v>-32509</v>
      </c>
      <c r="BJ15" s="27">
        <v>-125195</v>
      </c>
      <c r="BK15" s="13">
        <v>-37963</v>
      </c>
      <c r="BL15" s="13">
        <v>-31644</v>
      </c>
    </row>
    <row r="16" spans="1:64" ht="15">
      <c r="A16" s="2"/>
      <c r="B16" s="4" t="s">
        <v>32</v>
      </c>
      <c r="C16" s="8">
        <v>-444</v>
      </c>
      <c r="D16" s="8">
        <v>225</v>
      </c>
      <c r="E16" s="8">
        <v>-1050</v>
      </c>
      <c r="F16" s="8">
        <v>-716</v>
      </c>
      <c r="G16" s="13">
        <v>-1985</v>
      </c>
      <c r="H16" s="13">
        <v>-245</v>
      </c>
      <c r="I16" s="13">
        <v>64</v>
      </c>
      <c r="J16" s="13">
        <v>-1039</v>
      </c>
      <c r="K16" s="13">
        <v>-1932</v>
      </c>
      <c r="L16" s="13">
        <v>-3152</v>
      </c>
      <c r="M16" s="13">
        <v>-463</v>
      </c>
      <c r="N16" s="13">
        <v>2163</v>
      </c>
      <c r="O16" s="13">
        <v>-1660</v>
      </c>
      <c r="P16" s="13">
        <v>-16790</v>
      </c>
      <c r="Q16" s="13">
        <v>-16750</v>
      </c>
      <c r="R16" s="13">
        <v>-949</v>
      </c>
      <c r="S16" s="13">
        <v>-4603</v>
      </c>
      <c r="T16" s="13">
        <v>-25837</v>
      </c>
      <c r="U16" s="13">
        <v>-6087</v>
      </c>
      <c r="V16" s="13">
        <v>-37476</v>
      </c>
      <c r="W16" s="13">
        <v>-626</v>
      </c>
      <c r="X16" s="13">
        <v>-1236</v>
      </c>
      <c r="Y16" s="13">
        <v>-1360</v>
      </c>
      <c r="Z16" s="13">
        <v>-11477</v>
      </c>
      <c r="AA16" s="13">
        <v>-14699</v>
      </c>
      <c r="AB16" s="13">
        <v>-1659</v>
      </c>
      <c r="AC16" s="13">
        <v>-7635</v>
      </c>
      <c r="AD16" s="13">
        <v>-3694</v>
      </c>
      <c r="AE16" s="13">
        <v>-13023</v>
      </c>
      <c r="AF16" s="13">
        <v>-26011</v>
      </c>
      <c r="AG16" s="13">
        <v>-6450</v>
      </c>
      <c r="AH16" s="13">
        <v>-42329</v>
      </c>
      <c r="AI16" s="13">
        <v>-9353</v>
      </c>
      <c r="AJ16" s="13">
        <f>AK16-AG16-AH16-AI16</f>
        <v>-9972</v>
      </c>
      <c r="AK16" s="13">
        <v>-68104</v>
      </c>
      <c r="AL16" s="13">
        <v>-17203</v>
      </c>
      <c r="AM16" s="13">
        <v>-12672</v>
      </c>
      <c r="AN16" s="13">
        <v>-14164</v>
      </c>
      <c r="AO16" s="13">
        <v>-10859</v>
      </c>
      <c r="AP16" s="17">
        <v>-54898</v>
      </c>
      <c r="AQ16" s="13">
        <v>-11672</v>
      </c>
      <c r="AR16" s="13">
        <v>-12684</v>
      </c>
      <c r="AS16" s="13">
        <v>-4746</v>
      </c>
      <c r="AT16" s="13">
        <v>-16882</v>
      </c>
      <c r="AU16" s="13">
        <v>-45984</v>
      </c>
      <c r="AV16" s="13">
        <v>-4362</v>
      </c>
      <c r="AW16" s="13">
        <v>-2803</v>
      </c>
      <c r="AX16" s="13">
        <v>-6934</v>
      </c>
      <c r="AY16" s="13">
        <v>-47479</v>
      </c>
      <c r="AZ16" s="13">
        <v>-61578</v>
      </c>
      <c r="BA16" s="13">
        <v>2597</v>
      </c>
      <c r="BB16" s="13">
        <v>-130934</v>
      </c>
      <c r="BC16" s="13">
        <v>-11259</v>
      </c>
      <c r="BD16" s="13">
        <v>-39454</v>
      </c>
      <c r="BE16" s="13">
        <v>-179050</v>
      </c>
      <c r="BF16" s="13">
        <v>-10477</v>
      </c>
      <c r="BG16" s="13">
        <v>-31972</v>
      </c>
      <c r="BH16" s="13">
        <v>-5151</v>
      </c>
      <c r="BI16" s="27">
        <v>-12621</v>
      </c>
      <c r="BJ16" s="27">
        <v>-60221</v>
      </c>
      <c r="BK16" s="13">
        <v>-8357</v>
      </c>
      <c r="BL16" s="13">
        <v>-64636</v>
      </c>
    </row>
    <row r="17" spans="1:64" ht="15">
      <c r="A17" s="2"/>
      <c r="B17" s="4" t="s">
        <v>33</v>
      </c>
      <c r="C17" s="8">
        <v>0</v>
      </c>
      <c r="D17" s="8">
        <v>0</v>
      </c>
      <c r="E17" s="8">
        <v>499</v>
      </c>
      <c r="F17" s="8">
        <v>406</v>
      </c>
      <c r="G17" s="13">
        <v>905</v>
      </c>
      <c r="H17" s="13">
        <v>719</v>
      </c>
      <c r="I17" s="13">
        <v>843</v>
      </c>
      <c r="J17" s="13">
        <v>812</v>
      </c>
      <c r="K17" s="13">
        <v>1473</v>
      </c>
      <c r="L17" s="13">
        <v>3847</v>
      </c>
      <c r="M17" s="13">
        <v>1795</v>
      </c>
      <c r="N17" s="13">
        <v>1027</v>
      </c>
      <c r="O17" s="13">
        <v>1468</v>
      </c>
      <c r="P17" s="13">
        <v>-1150</v>
      </c>
      <c r="Q17" s="13">
        <v>3140</v>
      </c>
      <c r="R17" s="13">
        <v>854</v>
      </c>
      <c r="S17" s="13">
        <v>182</v>
      </c>
      <c r="T17" s="13">
        <v>2279</v>
      </c>
      <c r="U17" s="13">
        <v>-972</v>
      </c>
      <c r="V17" s="13">
        <v>2343</v>
      </c>
      <c r="W17" s="13">
        <v>1333</v>
      </c>
      <c r="X17" s="13">
        <v>-711</v>
      </c>
      <c r="Y17" s="13">
        <v>-6117</v>
      </c>
      <c r="Z17" s="13">
        <v>-6398</v>
      </c>
      <c r="AA17" s="13">
        <v>-11893</v>
      </c>
      <c r="AB17" s="13">
        <v>911</v>
      </c>
      <c r="AC17" s="13">
        <v>731</v>
      </c>
      <c r="AD17" s="13">
        <v>585</v>
      </c>
      <c r="AE17" s="13">
        <v>3218</v>
      </c>
      <c r="AF17" s="13">
        <v>5445</v>
      </c>
      <c r="AG17" s="13">
        <v>1100</v>
      </c>
      <c r="AH17" s="13">
        <v>805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-311</v>
      </c>
      <c r="AO17" s="13">
        <v>-1348</v>
      </c>
      <c r="AP17" s="13">
        <v>-1659</v>
      </c>
      <c r="AQ17" s="13">
        <v>-278</v>
      </c>
      <c r="AR17" s="13">
        <v>-976</v>
      </c>
      <c r="AS17" s="13">
        <v>-791</v>
      </c>
      <c r="AT17" s="13">
        <v>-632</v>
      </c>
      <c r="AU17" s="13">
        <v>-2677</v>
      </c>
      <c r="AV17" s="13">
        <v>-218</v>
      </c>
      <c r="AW17" s="13">
        <v>-549</v>
      </c>
      <c r="AX17" s="13">
        <v>-14</v>
      </c>
      <c r="AY17" s="13">
        <v>3127</v>
      </c>
      <c r="AZ17" s="13">
        <v>2346</v>
      </c>
      <c r="BA17" s="13">
        <v>-156</v>
      </c>
      <c r="BB17" s="13">
        <v>-1731</v>
      </c>
      <c r="BC17" s="13">
        <v>691</v>
      </c>
      <c r="BD17" s="13">
        <f>--1997</f>
        <v>1997</v>
      </c>
      <c r="BE17" s="13">
        <v>801</v>
      </c>
      <c r="BF17" s="13">
        <v>36</v>
      </c>
      <c r="BG17" s="13">
        <v>-387</v>
      </c>
      <c r="BH17" s="13">
        <v>-681</v>
      </c>
      <c r="BI17" s="27">
        <v>-1596</v>
      </c>
      <c r="BJ17" s="27">
        <v>-2628</v>
      </c>
      <c r="BK17" s="13">
        <v>-354</v>
      </c>
      <c r="BL17" s="13">
        <v>-876</v>
      </c>
    </row>
    <row r="18" spans="1:64" ht="15">
      <c r="A18" s="2"/>
      <c r="C18" s="6">
        <f aca="true" t="shared" si="4" ref="C18:AN18">SUM(C14:C17)</f>
        <v>-12514</v>
      </c>
      <c r="D18" s="6">
        <f t="shared" si="4"/>
        <v>-14701</v>
      </c>
      <c r="E18" s="6">
        <f t="shared" si="4"/>
        <v>-16297</v>
      </c>
      <c r="F18" s="6">
        <f t="shared" si="4"/>
        <v>-15690</v>
      </c>
      <c r="G18" s="12">
        <f t="shared" si="4"/>
        <v>-59202</v>
      </c>
      <c r="H18" s="12">
        <f t="shared" si="4"/>
        <v>-19057</v>
      </c>
      <c r="I18" s="12">
        <f t="shared" si="4"/>
        <v>-20161</v>
      </c>
      <c r="J18" s="12">
        <f t="shared" si="4"/>
        <v>-24389</v>
      </c>
      <c r="K18" s="12">
        <f t="shared" si="4"/>
        <v>-25811</v>
      </c>
      <c r="L18" s="12">
        <f t="shared" si="4"/>
        <v>-89418</v>
      </c>
      <c r="M18" s="12">
        <f t="shared" si="4"/>
        <v>-25682</v>
      </c>
      <c r="N18" s="12">
        <f t="shared" si="4"/>
        <v>-21581</v>
      </c>
      <c r="O18" s="12">
        <f t="shared" si="4"/>
        <v>-25720</v>
      </c>
      <c r="P18" s="12">
        <f t="shared" si="4"/>
        <v>-37403</v>
      </c>
      <c r="Q18" s="12">
        <f t="shared" si="4"/>
        <v>-110386</v>
      </c>
      <c r="R18" s="12">
        <f t="shared" si="4"/>
        <v>-28564</v>
      </c>
      <c r="S18" s="12">
        <f t="shared" si="4"/>
        <v>-40264</v>
      </c>
      <c r="T18" s="12">
        <f t="shared" si="4"/>
        <v>-58130</v>
      </c>
      <c r="U18" s="12">
        <f t="shared" si="4"/>
        <v>-41890</v>
      </c>
      <c r="V18" s="12">
        <f t="shared" si="4"/>
        <v>-168848</v>
      </c>
      <c r="W18" s="12">
        <f t="shared" si="4"/>
        <v>-36413</v>
      </c>
      <c r="X18" s="12">
        <f t="shared" si="4"/>
        <v>-40594</v>
      </c>
      <c r="Y18" s="12">
        <f t="shared" si="4"/>
        <v>-47379</v>
      </c>
      <c r="Z18" s="12">
        <f t="shared" si="4"/>
        <v>-59369</v>
      </c>
      <c r="AA18" s="12">
        <f t="shared" si="4"/>
        <v>-183755</v>
      </c>
      <c r="AB18" s="12">
        <f t="shared" si="4"/>
        <v>-48452</v>
      </c>
      <c r="AC18" s="12">
        <f t="shared" si="4"/>
        <v>-59287</v>
      </c>
      <c r="AD18" s="12">
        <f t="shared" si="4"/>
        <v>-60205</v>
      </c>
      <c r="AE18" s="12">
        <f t="shared" si="4"/>
        <v>-69116</v>
      </c>
      <c r="AF18" s="12">
        <f t="shared" si="4"/>
        <v>-237060</v>
      </c>
      <c r="AG18" s="12">
        <f t="shared" si="4"/>
        <v>-68414</v>
      </c>
      <c r="AH18" s="12">
        <f t="shared" si="4"/>
        <v>-106868</v>
      </c>
      <c r="AI18" s="12">
        <f t="shared" si="4"/>
        <v>-73013</v>
      </c>
      <c r="AJ18" s="12">
        <f t="shared" si="4"/>
        <v>-83254</v>
      </c>
      <c r="AK18" s="12">
        <f t="shared" si="4"/>
        <v>-333454</v>
      </c>
      <c r="AL18" s="12">
        <f t="shared" si="4"/>
        <v>-67979</v>
      </c>
      <c r="AM18" s="12">
        <f t="shared" si="4"/>
        <v>-62615</v>
      </c>
      <c r="AN18" s="12">
        <f t="shared" si="4"/>
        <v>-66455</v>
      </c>
      <c r="AO18" s="12">
        <f aca="true" t="shared" si="5" ref="AO18:AV18">SUM(AO14:AO17)</f>
        <v>-62743</v>
      </c>
      <c r="AP18" s="12">
        <f t="shared" si="5"/>
        <v>-259792</v>
      </c>
      <c r="AQ18" s="12">
        <f t="shared" si="5"/>
        <v>-63832</v>
      </c>
      <c r="AR18" s="12">
        <f t="shared" si="5"/>
        <v>-66201</v>
      </c>
      <c r="AS18" s="12">
        <f t="shared" si="5"/>
        <v>-70871</v>
      </c>
      <c r="AT18" s="12">
        <f t="shared" si="5"/>
        <v>-69706</v>
      </c>
      <c r="AU18" s="12">
        <f t="shared" si="5"/>
        <v>-270610</v>
      </c>
      <c r="AV18" s="12">
        <f t="shared" si="5"/>
        <v>-58970</v>
      </c>
      <c r="AW18" s="12">
        <f aca="true" t="shared" si="6" ref="AW18:BC18">SUM(AW14:AW17)</f>
        <v>-63747</v>
      </c>
      <c r="AX18" s="12">
        <f t="shared" si="6"/>
        <v>-75169</v>
      </c>
      <c r="AY18" s="12">
        <f t="shared" si="6"/>
        <v>-112943</v>
      </c>
      <c r="AZ18" s="12">
        <f t="shared" si="6"/>
        <v>-310829</v>
      </c>
      <c r="BA18" s="12">
        <f t="shared" si="6"/>
        <v>-54373</v>
      </c>
      <c r="BB18" s="12">
        <f t="shared" si="6"/>
        <v>-190119</v>
      </c>
      <c r="BC18" s="12">
        <f t="shared" si="6"/>
        <v>-78983</v>
      </c>
      <c r="BD18" s="12">
        <f>SUM(BD14:BD17)</f>
        <v>-128727</v>
      </c>
      <c r="BE18" s="12">
        <f>SUM(BE14:BE17)</f>
        <v>-452202</v>
      </c>
      <c r="BF18" s="12">
        <f>SUM(BF14:BF17)</f>
        <v>-77597</v>
      </c>
      <c r="BG18" s="12">
        <f>SUM(BG14:BG17)</f>
        <v>-132781</v>
      </c>
      <c r="BH18" s="12">
        <v>-81860</v>
      </c>
      <c r="BI18" s="26">
        <v>-87397</v>
      </c>
      <c r="BJ18" s="26">
        <v>-379635</v>
      </c>
      <c r="BK18" s="12">
        <v>-93227</v>
      </c>
      <c r="BL18" s="12">
        <v>-149498</v>
      </c>
    </row>
    <row r="19" spans="1:62" ht="15">
      <c r="A19" s="2"/>
      <c r="C19" s="6"/>
      <c r="D19" s="6"/>
      <c r="E19" s="6"/>
      <c r="F19" s="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BA19" s="11"/>
      <c r="BB19" s="11"/>
      <c r="BC19" s="11"/>
      <c r="BD19" s="11"/>
      <c r="BE19" s="11"/>
      <c r="BF19" s="11"/>
      <c r="BG19" s="11"/>
      <c r="BI19" s="25"/>
      <c r="BJ19" s="25"/>
    </row>
    <row r="20" spans="1:64" ht="15">
      <c r="A20" s="2"/>
      <c r="B20" s="5" t="s">
        <v>4</v>
      </c>
      <c r="C20" s="6" t="e">
        <f aca="true" t="shared" si="7" ref="C20:AL20">C11+C18</f>
        <v>#REF!</v>
      </c>
      <c r="D20" s="6" t="e">
        <f t="shared" si="7"/>
        <v>#REF!</v>
      </c>
      <c r="E20" s="6" t="e">
        <f t="shared" si="7"/>
        <v>#REF!</v>
      </c>
      <c r="F20" s="6" t="e">
        <f t="shared" si="7"/>
        <v>#REF!</v>
      </c>
      <c r="G20" s="12">
        <f t="shared" si="7"/>
        <v>137579</v>
      </c>
      <c r="H20" s="12">
        <f t="shared" si="7"/>
        <v>35344</v>
      </c>
      <c r="I20" s="12">
        <f t="shared" si="7"/>
        <v>37090</v>
      </c>
      <c r="J20" s="12">
        <f t="shared" si="7"/>
        <v>44325</v>
      </c>
      <c r="K20" s="12">
        <f t="shared" si="7"/>
        <v>38951</v>
      </c>
      <c r="L20" s="12">
        <f t="shared" si="7"/>
        <v>155710</v>
      </c>
      <c r="M20" s="12">
        <f t="shared" si="7"/>
        <v>38727</v>
      </c>
      <c r="N20" s="12">
        <f t="shared" si="7"/>
        <v>51402</v>
      </c>
      <c r="O20" s="12">
        <f t="shared" si="7"/>
        <v>43928</v>
      </c>
      <c r="P20" s="12">
        <f t="shared" si="7"/>
        <v>27968</v>
      </c>
      <c r="Q20" s="12">
        <f t="shared" si="7"/>
        <v>162025</v>
      </c>
      <c r="R20" s="12">
        <f t="shared" si="7"/>
        <v>37611</v>
      </c>
      <c r="S20" s="12">
        <f t="shared" si="7"/>
        <v>23889</v>
      </c>
      <c r="T20" s="12">
        <f t="shared" si="7"/>
        <v>28239</v>
      </c>
      <c r="U20" s="12">
        <f t="shared" si="7"/>
        <v>43379</v>
      </c>
      <c r="V20" s="12">
        <f t="shared" si="7"/>
        <v>133118</v>
      </c>
      <c r="W20" s="12">
        <f t="shared" si="7"/>
        <v>41747</v>
      </c>
      <c r="X20" s="12">
        <f t="shared" si="7"/>
        <v>38295</v>
      </c>
      <c r="Y20" s="12">
        <f t="shared" si="7"/>
        <v>54563</v>
      </c>
      <c r="Z20" s="12">
        <f t="shared" si="7"/>
        <v>38423</v>
      </c>
      <c r="AA20" s="12">
        <f t="shared" si="7"/>
        <v>173028</v>
      </c>
      <c r="AB20" s="12">
        <f t="shared" si="7"/>
        <v>47777</v>
      </c>
      <c r="AC20" s="12">
        <f t="shared" si="7"/>
        <v>48454</v>
      </c>
      <c r="AD20" s="12">
        <f t="shared" si="7"/>
        <v>56980</v>
      </c>
      <c r="AE20" s="12">
        <f t="shared" si="7"/>
        <v>40441</v>
      </c>
      <c r="AF20" s="12">
        <f t="shared" si="7"/>
        <v>193652</v>
      </c>
      <c r="AG20" s="12">
        <f t="shared" si="7"/>
        <v>38150</v>
      </c>
      <c r="AH20" s="12">
        <f t="shared" si="7"/>
        <v>5414</v>
      </c>
      <c r="AI20" s="12">
        <f t="shared" si="7"/>
        <v>42904</v>
      </c>
      <c r="AJ20" s="12">
        <f t="shared" si="7"/>
        <v>28633</v>
      </c>
      <c r="AK20" s="12">
        <f t="shared" si="7"/>
        <v>113196</v>
      </c>
      <c r="AL20" s="12">
        <f t="shared" si="7"/>
        <v>9148</v>
      </c>
      <c r="AM20" s="12">
        <f aca="true" t="shared" si="8" ref="AM20:AR20">AM11+AM18</f>
        <v>21898</v>
      </c>
      <c r="AN20" s="12">
        <f t="shared" si="8"/>
        <v>33489</v>
      </c>
      <c r="AO20" s="12">
        <f t="shared" si="8"/>
        <v>29200</v>
      </c>
      <c r="AP20" s="12">
        <f t="shared" si="8"/>
        <v>93735</v>
      </c>
      <c r="AQ20" s="12">
        <f t="shared" si="8"/>
        <v>36704</v>
      </c>
      <c r="AR20" s="12">
        <f t="shared" si="8"/>
        <v>36958</v>
      </c>
      <c r="AS20" s="12">
        <f aca="true" t="shared" si="9" ref="AS20:AX20">AS11+AS18</f>
        <v>48738</v>
      </c>
      <c r="AT20" s="12">
        <f t="shared" si="9"/>
        <v>30247</v>
      </c>
      <c r="AU20" s="12">
        <f t="shared" si="9"/>
        <v>152647</v>
      </c>
      <c r="AV20" s="12">
        <f t="shared" si="9"/>
        <v>33735</v>
      </c>
      <c r="AW20" s="12">
        <f t="shared" si="9"/>
        <v>29869</v>
      </c>
      <c r="AX20" s="12">
        <f t="shared" si="9"/>
        <v>60847</v>
      </c>
      <c r="AY20" s="12">
        <f aca="true" t="shared" si="10" ref="AY20:BF20">AY11+AY18</f>
        <v>5918</v>
      </c>
      <c r="AZ20" s="12">
        <f t="shared" si="10"/>
        <v>130369</v>
      </c>
      <c r="BA20" s="12">
        <f t="shared" si="10"/>
        <v>32438</v>
      </c>
      <c r="BB20" s="12">
        <f t="shared" si="10"/>
        <v>-148046</v>
      </c>
      <c r="BC20" s="12">
        <f t="shared" si="10"/>
        <v>30257</v>
      </c>
      <c r="BD20" s="12">
        <f t="shared" si="10"/>
        <v>-24015</v>
      </c>
      <c r="BE20" s="12">
        <f t="shared" si="10"/>
        <v>-109366</v>
      </c>
      <c r="BF20" s="12">
        <f t="shared" si="10"/>
        <v>20070</v>
      </c>
      <c r="BG20" s="12">
        <f>BG11+BG18</f>
        <v>8911.270000000019</v>
      </c>
      <c r="BH20" s="12">
        <v>57874.64000000013</v>
      </c>
      <c r="BI20" s="26">
        <v>49030.62999999989</v>
      </c>
      <c r="BJ20" s="26">
        <v>135886.54000000004</v>
      </c>
      <c r="BK20" s="12">
        <v>60343.640000000014</v>
      </c>
      <c r="BL20" s="12">
        <v>38527.630000000005</v>
      </c>
    </row>
    <row r="21" spans="1:62" ht="15">
      <c r="A21" s="2"/>
      <c r="B21" s="5"/>
      <c r="C21" s="6"/>
      <c r="D21" s="6"/>
      <c r="E21" s="6"/>
      <c r="F21" s="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6"/>
      <c r="Y21" s="16"/>
      <c r="Z21" s="16"/>
      <c r="AA21" s="12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BA21" s="11"/>
      <c r="BB21" s="11"/>
      <c r="BC21" s="11"/>
      <c r="BD21" s="11"/>
      <c r="BE21" s="11"/>
      <c r="BF21" s="11"/>
      <c r="BG21" s="11"/>
      <c r="BI21" s="25"/>
      <c r="BJ21" s="25"/>
    </row>
    <row r="22" spans="1:62" ht="15">
      <c r="A22" s="2"/>
      <c r="B22" s="5" t="s">
        <v>5</v>
      </c>
      <c r="C22" s="8"/>
      <c r="D22" s="8"/>
      <c r="E22" s="8"/>
      <c r="F22" s="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  <c r="Y22" s="16"/>
      <c r="Z22" s="16"/>
      <c r="AA22" s="13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BA22" s="11"/>
      <c r="BB22" s="11"/>
      <c r="BC22" s="11"/>
      <c r="BD22" s="11"/>
      <c r="BE22" s="11"/>
      <c r="BF22" s="11"/>
      <c r="BG22" s="11"/>
      <c r="BI22" s="25"/>
      <c r="BJ22" s="25"/>
    </row>
    <row r="23" spans="1:64" ht="15">
      <c r="A23" s="2"/>
      <c r="B23" s="4" t="s">
        <v>6</v>
      </c>
      <c r="C23" s="8">
        <v>2403</v>
      </c>
      <c r="D23" s="8">
        <v>2240</v>
      </c>
      <c r="E23" s="8">
        <v>2592</v>
      </c>
      <c r="F23" s="8">
        <v>5233</v>
      </c>
      <c r="G23" s="13">
        <v>12468</v>
      </c>
      <c r="H23" s="13">
        <v>3270</v>
      </c>
      <c r="I23" s="13">
        <v>2778</v>
      </c>
      <c r="J23" s="13">
        <v>3442</v>
      </c>
      <c r="K23" s="13">
        <v>5854</v>
      </c>
      <c r="L23" s="13">
        <v>15344</v>
      </c>
      <c r="M23" s="13">
        <v>4170</v>
      </c>
      <c r="N23" s="13">
        <v>3455</v>
      </c>
      <c r="O23" s="13">
        <v>1351</v>
      </c>
      <c r="P23" s="13">
        <v>3840</v>
      </c>
      <c r="Q23" s="13">
        <v>12816</v>
      </c>
      <c r="R23" s="13">
        <v>4579</v>
      </c>
      <c r="S23" s="13">
        <v>10988</v>
      </c>
      <c r="T23" s="13">
        <v>7679</v>
      </c>
      <c r="U23" s="13">
        <v>2749</v>
      </c>
      <c r="V23" s="13">
        <v>25995</v>
      </c>
      <c r="W23" s="13">
        <v>3045</v>
      </c>
      <c r="X23" s="13">
        <v>3774</v>
      </c>
      <c r="Y23" s="13">
        <v>8461</v>
      </c>
      <c r="Z23" s="13">
        <v>9383</v>
      </c>
      <c r="AA23" s="13">
        <v>24663</v>
      </c>
      <c r="AB23" s="13">
        <v>15168</v>
      </c>
      <c r="AC23" s="13">
        <v>17000</v>
      </c>
      <c r="AD23" s="13">
        <v>37540</v>
      </c>
      <c r="AE23" s="13">
        <v>32883</v>
      </c>
      <c r="AF23" s="13">
        <v>102591</v>
      </c>
      <c r="AG23" s="13">
        <v>11903</v>
      </c>
      <c r="AH23" s="13">
        <v>13218</v>
      </c>
      <c r="AI23" s="13">
        <v>14404</v>
      </c>
      <c r="AJ23" s="13">
        <f>AK23-AG23-AH23-AI23</f>
        <v>13503</v>
      </c>
      <c r="AK23" s="13">
        <v>53028</v>
      </c>
      <c r="AL23" s="13">
        <v>21083</v>
      </c>
      <c r="AM23" s="13">
        <v>14185</v>
      </c>
      <c r="AN23" s="13">
        <v>18680</v>
      </c>
      <c r="AO23" s="13">
        <v>20152</v>
      </c>
      <c r="AP23" s="13">
        <v>74100</v>
      </c>
      <c r="AQ23" s="13">
        <v>22805</v>
      </c>
      <c r="AR23" s="13">
        <v>15622</v>
      </c>
      <c r="AS23" s="13">
        <v>12349</v>
      </c>
      <c r="AT23" s="13">
        <v>37619</v>
      </c>
      <c r="AU23" s="13">
        <v>88395</v>
      </c>
      <c r="AV23" s="13">
        <v>13578</v>
      </c>
      <c r="AW23" s="13">
        <v>13548</v>
      </c>
      <c r="AX23" s="13">
        <v>26019</v>
      </c>
      <c r="AY23" s="20">
        <v>29567</v>
      </c>
      <c r="AZ23" s="20">
        <v>82712</v>
      </c>
      <c r="BA23" s="20">
        <v>15904</v>
      </c>
      <c r="BB23" s="20">
        <v>26328</v>
      </c>
      <c r="BC23" s="20">
        <v>22783</v>
      </c>
      <c r="BD23" s="20">
        <v>23331</v>
      </c>
      <c r="BE23" s="20">
        <v>88346</v>
      </c>
      <c r="BF23" s="20">
        <v>17308</v>
      </c>
      <c r="BG23" s="20">
        <v>52414</v>
      </c>
      <c r="BH23" s="17">
        <v>46156</v>
      </c>
      <c r="BI23" s="28">
        <v>45926</v>
      </c>
      <c r="BJ23" s="28">
        <v>161804</v>
      </c>
      <c r="BK23" s="17">
        <v>33437</v>
      </c>
      <c r="BL23" s="17">
        <v>73243</v>
      </c>
    </row>
    <row r="24" spans="1:64" ht="15">
      <c r="A24" s="2"/>
      <c r="B24" s="4" t="s">
        <v>7</v>
      </c>
      <c r="C24" s="8">
        <v>-5331</v>
      </c>
      <c r="D24" s="8">
        <v>-5898</v>
      </c>
      <c r="E24" s="8">
        <v>-5980</v>
      </c>
      <c r="F24" s="8">
        <v>-7294</v>
      </c>
      <c r="G24" s="13">
        <v>-24503</v>
      </c>
      <c r="H24" s="13">
        <v>-6898</v>
      </c>
      <c r="I24" s="13">
        <v>-5269</v>
      </c>
      <c r="J24" s="13">
        <v>-6043</v>
      </c>
      <c r="K24" s="13">
        <v>-7431</v>
      </c>
      <c r="L24" s="13">
        <v>-25641</v>
      </c>
      <c r="M24" s="13">
        <v>-7448</v>
      </c>
      <c r="N24" s="13">
        <v>-4595</v>
      </c>
      <c r="O24" s="13">
        <v>-5017</v>
      </c>
      <c r="P24" s="13">
        <v>-7290</v>
      </c>
      <c r="Q24" s="13">
        <v>-24350</v>
      </c>
      <c r="R24" s="13">
        <v>-11365</v>
      </c>
      <c r="S24" s="13">
        <v>-3756</v>
      </c>
      <c r="T24" s="13">
        <v>-13835</v>
      </c>
      <c r="U24" s="13">
        <v>-9931</v>
      </c>
      <c r="V24" s="13">
        <v>-38887</v>
      </c>
      <c r="W24" s="13">
        <v>-13312</v>
      </c>
      <c r="X24" s="13">
        <v>-11743</v>
      </c>
      <c r="Y24" s="13">
        <v>-10803</v>
      </c>
      <c r="Z24" s="13">
        <v>-12256</v>
      </c>
      <c r="AA24" s="13">
        <v>-48114</v>
      </c>
      <c r="AB24" s="13">
        <v>-9579</v>
      </c>
      <c r="AC24" s="13">
        <v>-29069</v>
      </c>
      <c r="AD24" s="13">
        <v>-26640</v>
      </c>
      <c r="AE24" s="13">
        <v>-51496</v>
      </c>
      <c r="AF24" s="13">
        <v>-116784</v>
      </c>
      <c r="AG24" s="13">
        <v>-30997</v>
      </c>
      <c r="AH24" s="13">
        <v>-22313</v>
      </c>
      <c r="AI24" s="13">
        <v>-26490</v>
      </c>
      <c r="AJ24" s="13">
        <f>AK24-AG24-AH24-AI24</f>
        <v>-18978</v>
      </c>
      <c r="AK24" s="13">
        <v>-98778</v>
      </c>
      <c r="AL24" s="13">
        <v>-23000</v>
      </c>
      <c r="AM24" s="13">
        <v>-28333</v>
      </c>
      <c r="AN24" s="13">
        <v>-26614</v>
      </c>
      <c r="AO24" s="13">
        <v>-25476</v>
      </c>
      <c r="AP24" s="13">
        <v>-103423</v>
      </c>
      <c r="AQ24" s="13">
        <v>-27297</v>
      </c>
      <c r="AR24" s="13">
        <v>-29713</v>
      </c>
      <c r="AS24" s="13">
        <v>-25625</v>
      </c>
      <c r="AT24" s="13">
        <v>-31974</v>
      </c>
      <c r="AU24" s="13">
        <v>-114609</v>
      </c>
      <c r="AV24" s="13">
        <v>-24306</v>
      </c>
      <c r="AW24" s="13">
        <v>-31521</v>
      </c>
      <c r="AX24" s="13">
        <v>-42374</v>
      </c>
      <c r="AY24" s="13">
        <v>-45056</v>
      </c>
      <c r="AZ24" s="13">
        <v>-143257</v>
      </c>
      <c r="BA24" s="13">
        <v>-39890</v>
      </c>
      <c r="BB24" s="13">
        <v>-37347</v>
      </c>
      <c r="BC24" s="13">
        <v>-55939</v>
      </c>
      <c r="BD24" s="20">
        <v>-40305</v>
      </c>
      <c r="BE24" s="13">
        <v>-173481</v>
      </c>
      <c r="BF24" s="13">
        <v>-35899</v>
      </c>
      <c r="BG24" s="13">
        <v>-84055</v>
      </c>
      <c r="BH24" s="17">
        <v>-45066</v>
      </c>
      <c r="BI24" s="28">
        <v>-65039</v>
      </c>
      <c r="BJ24" s="28">
        <v>-230059</v>
      </c>
      <c r="BK24" s="17">
        <v>-118189</v>
      </c>
      <c r="BL24" s="17">
        <v>-89957</v>
      </c>
    </row>
    <row r="25" spans="1:64" ht="15">
      <c r="A25" s="2"/>
      <c r="C25" s="6">
        <f aca="true" t="shared" si="11" ref="C25:AI25">SUM(C23:C24)</f>
        <v>-2928</v>
      </c>
      <c r="D25" s="6">
        <f t="shared" si="11"/>
        <v>-3658</v>
      </c>
      <c r="E25" s="6">
        <f t="shared" si="11"/>
        <v>-3388</v>
      </c>
      <c r="F25" s="6">
        <f t="shared" si="11"/>
        <v>-2061</v>
      </c>
      <c r="G25" s="12">
        <f t="shared" si="11"/>
        <v>-12035</v>
      </c>
      <c r="H25" s="12">
        <f t="shared" si="11"/>
        <v>-3628</v>
      </c>
      <c r="I25" s="12">
        <f t="shared" si="11"/>
        <v>-2491</v>
      </c>
      <c r="J25" s="12">
        <f t="shared" si="11"/>
        <v>-2601</v>
      </c>
      <c r="K25" s="12">
        <f t="shared" si="11"/>
        <v>-1577</v>
      </c>
      <c r="L25" s="12">
        <f t="shared" si="11"/>
        <v>-10297</v>
      </c>
      <c r="M25" s="12">
        <f t="shared" si="11"/>
        <v>-3278</v>
      </c>
      <c r="N25" s="12">
        <f t="shared" si="11"/>
        <v>-1140</v>
      </c>
      <c r="O25" s="12">
        <f t="shared" si="11"/>
        <v>-3666</v>
      </c>
      <c r="P25" s="12">
        <f t="shared" si="11"/>
        <v>-3450</v>
      </c>
      <c r="Q25" s="12">
        <f t="shared" si="11"/>
        <v>-11534</v>
      </c>
      <c r="R25" s="12">
        <f t="shared" si="11"/>
        <v>-6786</v>
      </c>
      <c r="S25" s="12">
        <f t="shared" si="11"/>
        <v>7232</v>
      </c>
      <c r="T25" s="12">
        <f t="shared" si="11"/>
        <v>-6156</v>
      </c>
      <c r="U25" s="12">
        <f t="shared" si="11"/>
        <v>-7182</v>
      </c>
      <c r="V25" s="12">
        <f t="shared" si="11"/>
        <v>-12892</v>
      </c>
      <c r="W25" s="12">
        <f t="shared" si="11"/>
        <v>-10267</v>
      </c>
      <c r="X25" s="12">
        <f t="shared" si="11"/>
        <v>-7969</v>
      </c>
      <c r="Y25" s="12">
        <f t="shared" si="11"/>
        <v>-2342</v>
      </c>
      <c r="Z25" s="12">
        <f t="shared" si="11"/>
        <v>-2873</v>
      </c>
      <c r="AA25" s="12">
        <f t="shared" si="11"/>
        <v>-23451</v>
      </c>
      <c r="AB25" s="12">
        <f t="shared" si="11"/>
        <v>5589</v>
      </c>
      <c r="AC25" s="12">
        <f t="shared" si="11"/>
        <v>-12069</v>
      </c>
      <c r="AD25" s="12">
        <f t="shared" si="11"/>
        <v>10900</v>
      </c>
      <c r="AE25" s="12">
        <f t="shared" si="11"/>
        <v>-18613</v>
      </c>
      <c r="AF25" s="12">
        <f t="shared" si="11"/>
        <v>-14193</v>
      </c>
      <c r="AG25" s="12">
        <f t="shared" si="11"/>
        <v>-19094</v>
      </c>
      <c r="AH25" s="12">
        <f t="shared" si="11"/>
        <v>-9095</v>
      </c>
      <c r="AI25" s="12">
        <f t="shared" si="11"/>
        <v>-12086</v>
      </c>
      <c r="AJ25" s="12">
        <f>AK25-AG25-AH25-AI25</f>
        <v>-5475</v>
      </c>
      <c r="AK25" s="12">
        <f aca="true" t="shared" si="12" ref="AK25:AP25">SUM(AK23:AK24)</f>
        <v>-45750</v>
      </c>
      <c r="AL25" s="12">
        <f t="shared" si="12"/>
        <v>-1917</v>
      </c>
      <c r="AM25" s="12">
        <f t="shared" si="12"/>
        <v>-14148</v>
      </c>
      <c r="AN25" s="12">
        <f t="shared" si="12"/>
        <v>-7934</v>
      </c>
      <c r="AO25" s="12">
        <f t="shared" si="12"/>
        <v>-5324</v>
      </c>
      <c r="AP25" s="12">
        <f t="shared" si="12"/>
        <v>-29323</v>
      </c>
      <c r="AQ25" s="12">
        <f aca="true" t="shared" si="13" ref="AQ25:AW25">SUM(AQ23:AQ24)</f>
        <v>-4492</v>
      </c>
      <c r="AR25" s="12">
        <f t="shared" si="13"/>
        <v>-14091</v>
      </c>
      <c r="AS25" s="12">
        <f t="shared" si="13"/>
        <v>-13276</v>
      </c>
      <c r="AT25" s="12">
        <f t="shared" si="13"/>
        <v>5645</v>
      </c>
      <c r="AU25" s="12">
        <f t="shared" si="13"/>
        <v>-26214</v>
      </c>
      <c r="AV25" s="12">
        <f t="shared" si="13"/>
        <v>-10728</v>
      </c>
      <c r="AW25" s="12">
        <f t="shared" si="13"/>
        <v>-17973</v>
      </c>
      <c r="AX25" s="12">
        <f aca="true" t="shared" si="14" ref="AX25:BC25">SUM(AX23:AX24)</f>
        <v>-16355</v>
      </c>
      <c r="AY25" s="12">
        <f t="shared" si="14"/>
        <v>-15489</v>
      </c>
      <c r="AZ25" s="12">
        <f t="shared" si="14"/>
        <v>-60545</v>
      </c>
      <c r="BA25" s="12">
        <f t="shared" si="14"/>
        <v>-23986</v>
      </c>
      <c r="BB25" s="12">
        <f t="shared" si="14"/>
        <v>-11019</v>
      </c>
      <c r="BC25" s="12">
        <f t="shared" si="14"/>
        <v>-33156</v>
      </c>
      <c r="BD25" s="12">
        <f>SUM(BD23:BD24)</f>
        <v>-16974</v>
      </c>
      <c r="BE25" s="12">
        <f>SUM(BE23:BE24)</f>
        <v>-85135</v>
      </c>
      <c r="BF25" s="12">
        <f>SUM(BF23:BF24)</f>
        <v>-18591</v>
      </c>
      <c r="BG25" s="12">
        <f>SUM(BG23:BG24)</f>
        <v>-31641</v>
      </c>
      <c r="BH25" s="12">
        <v>1090</v>
      </c>
      <c r="BI25" s="26">
        <v>-19113</v>
      </c>
      <c r="BJ25" s="26">
        <v>-68255</v>
      </c>
      <c r="BK25" s="12">
        <v>-84752</v>
      </c>
      <c r="BL25" s="12">
        <v>-16714</v>
      </c>
    </row>
    <row r="26" spans="1:62" ht="15">
      <c r="A26" s="2"/>
      <c r="C26" s="6"/>
      <c r="D26" s="6"/>
      <c r="E26" s="6"/>
      <c r="F26" s="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BA26" s="11"/>
      <c r="BB26" s="11"/>
      <c r="BC26" s="11"/>
      <c r="BD26" s="11"/>
      <c r="BE26" s="11"/>
      <c r="BF26" s="11"/>
      <c r="BG26" s="11"/>
      <c r="BI26" s="25"/>
      <c r="BJ26" s="25"/>
    </row>
    <row r="27" spans="1:64" ht="15">
      <c r="A27" s="2"/>
      <c r="B27" s="5" t="s">
        <v>8</v>
      </c>
      <c r="C27" s="6" t="e">
        <f aca="true" t="shared" si="15" ref="C27:AL27">C20+C25</f>
        <v>#REF!</v>
      </c>
      <c r="D27" s="6" t="e">
        <f t="shared" si="15"/>
        <v>#REF!</v>
      </c>
      <c r="E27" s="6" t="e">
        <f t="shared" si="15"/>
        <v>#REF!</v>
      </c>
      <c r="F27" s="6" t="e">
        <f t="shared" si="15"/>
        <v>#REF!</v>
      </c>
      <c r="G27" s="12">
        <f t="shared" si="15"/>
        <v>125544</v>
      </c>
      <c r="H27" s="12">
        <f t="shared" si="15"/>
        <v>31716</v>
      </c>
      <c r="I27" s="12">
        <f t="shared" si="15"/>
        <v>34599</v>
      </c>
      <c r="J27" s="12">
        <f t="shared" si="15"/>
        <v>41724</v>
      </c>
      <c r="K27" s="12">
        <f t="shared" si="15"/>
        <v>37374</v>
      </c>
      <c r="L27" s="12">
        <f t="shared" si="15"/>
        <v>145413</v>
      </c>
      <c r="M27" s="12">
        <f t="shared" si="15"/>
        <v>35449</v>
      </c>
      <c r="N27" s="12">
        <f t="shared" si="15"/>
        <v>50262</v>
      </c>
      <c r="O27" s="12">
        <f t="shared" si="15"/>
        <v>40262</v>
      </c>
      <c r="P27" s="12">
        <f t="shared" si="15"/>
        <v>24518</v>
      </c>
      <c r="Q27" s="12">
        <f t="shared" si="15"/>
        <v>150491</v>
      </c>
      <c r="R27" s="12">
        <f t="shared" si="15"/>
        <v>30825</v>
      </c>
      <c r="S27" s="12">
        <f t="shared" si="15"/>
        <v>31121</v>
      </c>
      <c r="T27" s="12">
        <f t="shared" si="15"/>
        <v>22083</v>
      </c>
      <c r="U27" s="12">
        <f t="shared" si="15"/>
        <v>36197</v>
      </c>
      <c r="V27" s="12">
        <f t="shared" si="15"/>
        <v>120226</v>
      </c>
      <c r="W27" s="12">
        <f t="shared" si="15"/>
        <v>31480</v>
      </c>
      <c r="X27" s="12">
        <f t="shared" si="15"/>
        <v>30326</v>
      </c>
      <c r="Y27" s="12">
        <f t="shared" si="15"/>
        <v>52221</v>
      </c>
      <c r="Z27" s="12">
        <f t="shared" si="15"/>
        <v>35550</v>
      </c>
      <c r="AA27" s="12">
        <f t="shared" si="15"/>
        <v>149577</v>
      </c>
      <c r="AB27" s="12">
        <f t="shared" si="15"/>
        <v>53366</v>
      </c>
      <c r="AC27" s="12">
        <f t="shared" si="15"/>
        <v>36385</v>
      </c>
      <c r="AD27" s="12">
        <f t="shared" si="15"/>
        <v>67880</v>
      </c>
      <c r="AE27" s="12">
        <f t="shared" si="15"/>
        <v>21828</v>
      </c>
      <c r="AF27" s="12">
        <f t="shared" si="15"/>
        <v>179459</v>
      </c>
      <c r="AG27" s="12">
        <f t="shared" si="15"/>
        <v>19056</v>
      </c>
      <c r="AH27" s="12">
        <f t="shared" si="15"/>
        <v>-3681</v>
      </c>
      <c r="AI27" s="12">
        <f t="shared" si="15"/>
        <v>30818</v>
      </c>
      <c r="AJ27" s="12">
        <f t="shared" si="15"/>
        <v>23158</v>
      </c>
      <c r="AK27" s="12">
        <f t="shared" si="15"/>
        <v>67446</v>
      </c>
      <c r="AL27" s="12">
        <f t="shared" si="15"/>
        <v>7231</v>
      </c>
      <c r="AM27" s="12">
        <f aca="true" t="shared" si="16" ref="AM27:AR27">AM20+AM25</f>
        <v>7750</v>
      </c>
      <c r="AN27" s="12">
        <f t="shared" si="16"/>
        <v>25555</v>
      </c>
      <c r="AO27" s="12">
        <f t="shared" si="16"/>
        <v>23876</v>
      </c>
      <c r="AP27" s="12">
        <f t="shared" si="16"/>
        <v>64412</v>
      </c>
      <c r="AQ27" s="12">
        <f t="shared" si="16"/>
        <v>32212</v>
      </c>
      <c r="AR27" s="12">
        <f t="shared" si="16"/>
        <v>22867</v>
      </c>
      <c r="AS27" s="12">
        <f aca="true" t="shared" si="17" ref="AS27:AX27">AS20+AS25</f>
        <v>35462</v>
      </c>
      <c r="AT27" s="12">
        <f t="shared" si="17"/>
        <v>35892</v>
      </c>
      <c r="AU27" s="12">
        <f t="shared" si="17"/>
        <v>126433</v>
      </c>
      <c r="AV27" s="12">
        <f t="shared" si="17"/>
        <v>23007</v>
      </c>
      <c r="AW27" s="12">
        <f t="shared" si="17"/>
        <v>11896</v>
      </c>
      <c r="AX27" s="12">
        <f t="shared" si="17"/>
        <v>44492</v>
      </c>
      <c r="AY27" s="12">
        <f aca="true" t="shared" si="18" ref="AY27:BF27">AY20+AY25</f>
        <v>-9571</v>
      </c>
      <c r="AZ27" s="12">
        <f t="shared" si="18"/>
        <v>69824</v>
      </c>
      <c r="BA27" s="12">
        <f t="shared" si="18"/>
        <v>8452</v>
      </c>
      <c r="BB27" s="12">
        <f t="shared" si="18"/>
        <v>-159065</v>
      </c>
      <c r="BC27" s="12">
        <f t="shared" si="18"/>
        <v>-2899</v>
      </c>
      <c r="BD27" s="12">
        <f t="shared" si="18"/>
        <v>-40989</v>
      </c>
      <c r="BE27" s="12">
        <f t="shared" si="18"/>
        <v>-194501</v>
      </c>
      <c r="BF27" s="12">
        <f t="shared" si="18"/>
        <v>1479</v>
      </c>
      <c r="BG27" s="12">
        <f>BG20+BG25</f>
        <v>-22729.72999999998</v>
      </c>
      <c r="BH27" s="12">
        <v>58964.64000000013</v>
      </c>
      <c r="BI27" s="26">
        <v>29917.62999999989</v>
      </c>
      <c r="BJ27" s="26">
        <v>67631.54000000004</v>
      </c>
      <c r="BK27" s="12">
        <v>-24408.359999999986</v>
      </c>
      <c r="BL27" s="12">
        <v>21813.630000000005</v>
      </c>
    </row>
    <row r="28" spans="1:62" ht="15">
      <c r="A28" s="2"/>
      <c r="B28" s="5"/>
      <c r="C28" s="6"/>
      <c r="D28" s="6"/>
      <c r="E28" s="6"/>
      <c r="F28" s="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BA28" s="11"/>
      <c r="BB28" s="11"/>
      <c r="BC28" s="11"/>
      <c r="BD28" s="11"/>
      <c r="BE28" s="11"/>
      <c r="BF28" s="11"/>
      <c r="BG28" s="11"/>
      <c r="BI28" s="25"/>
      <c r="BJ28" s="25"/>
    </row>
    <row r="29" spans="1:62" ht="15">
      <c r="A29" s="2"/>
      <c r="B29" s="5" t="s">
        <v>12</v>
      </c>
      <c r="C29" s="6"/>
      <c r="D29" s="6"/>
      <c r="E29" s="6"/>
      <c r="F29" s="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BA29" s="11"/>
      <c r="BB29" s="11"/>
      <c r="BC29" s="11"/>
      <c r="BD29" s="11"/>
      <c r="BE29" s="11"/>
      <c r="BF29" s="11"/>
      <c r="BG29" s="11"/>
      <c r="BI29" s="25"/>
      <c r="BJ29" s="25"/>
    </row>
    <row r="30" spans="1:64" ht="15">
      <c r="A30" s="2"/>
      <c r="B30" s="4" t="s">
        <v>9</v>
      </c>
      <c r="C30" s="8">
        <v>-6411</v>
      </c>
      <c r="D30" s="8">
        <v>-4230</v>
      </c>
      <c r="E30" s="8">
        <v>-6276</v>
      </c>
      <c r="F30" s="8">
        <v>-2767</v>
      </c>
      <c r="G30" s="13">
        <v>-19684</v>
      </c>
      <c r="H30" s="13">
        <v>-8554</v>
      </c>
      <c r="I30" s="13">
        <v>-4983</v>
      </c>
      <c r="J30" s="13">
        <v>-9403</v>
      </c>
      <c r="K30" s="13">
        <v>-6205</v>
      </c>
      <c r="L30" s="13">
        <v>-29145</v>
      </c>
      <c r="M30" s="13">
        <v>-7176</v>
      </c>
      <c r="N30" s="13">
        <v>-12450</v>
      </c>
      <c r="O30" s="13">
        <v>-10143</v>
      </c>
      <c r="P30" s="13">
        <v>-9537</v>
      </c>
      <c r="Q30" s="13">
        <v>-39306</v>
      </c>
      <c r="R30" s="13">
        <v>-6339</v>
      </c>
      <c r="S30" s="13">
        <v>-10471</v>
      </c>
      <c r="T30" s="13">
        <v>-10914</v>
      </c>
      <c r="U30" s="13">
        <v>-15627</v>
      </c>
      <c r="V30" s="13">
        <v>-43351</v>
      </c>
      <c r="W30" s="13">
        <v>-7645</v>
      </c>
      <c r="X30" s="13">
        <v>-10710</v>
      </c>
      <c r="Y30" s="13">
        <v>-10388</v>
      </c>
      <c r="Z30" s="13">
        <v>-10978</v>
      </c>
      <c r="AA30" s="13">
        <v>-39721</v>
      </c>
      <c r="AB30" s="13">
        <v>-12060</v>
      </c>
      <c r="AC30" s="13">
        <v>-5888</v>
      </c>
      <c r="AD30" s="13">
        <v>-24348</v>
      </c>
      <c r="AE30" s="13">
        <v>-7036</v>
      </c>
      <c r="AF30" s="13">
        <v>-49332</v>
      </c>
      <c r="AG30" s="13">
        <v>-8735</v>
      </c>
      <c r="AH30" s="13">
        <v>-14524</v>
      </c>
      <c r="AI30" s="13">
        <v>-4695</v>
      </c>
      <c r="AJ30" s="13">
        <f>AK30-AG30-AH30-AI30</f>
        <v>-8471</v>
      </c>
      <c r="AK30" s="13">
        <v>-36425</v>
      </c>
      <c r="AL30" s="13">
        <v>-7686</v>
      </c>
      <c r="AM30" s="13">
        <v>-6619</v>
      </c>
      <c r="AN30" s="13">
        <v>-6645</v>
      </c>
      <c r="AO30" s="13">
        <v>-6344</v>
      </c>
      <c r="AP30" s="13">
        <v>-27294</v>
      </c>
      <c r="AQ30" s="13">
        <v>-9603</v>
      </c>
      <c r="AR30" s="13">
        <v>-11376</v>
      </c>
      <c r="AS30" s="13">
        <v>-11535</v>
      </c>
      <c r="AT30" s="13">
        <v>2605</v>
      </c>
      <c r="AU30" s="13">
        <v>-29909</v>
      </c>
      <c r="AV30" s="13">
        <v>-8735</v>
      </c>
      <c r="AW30" s="13">
        <v>-6617</v>
      </c>
      <c r="AX30" s="13">
        <v>-19121</v>
      </c>
      <c r="AY30" s="13">
        <v>1758</v>
      </c>
      <c r="AZ30" s="13">
        <v>-32715</v>
      </c>
      <c r="BA30" s="13">
        <v>-7873</v>
      </c>
      <c r="BB30" s="13">
        <v>5533</v>
      </c>
      <c r="BC30" s="13">
        <v>2131</v>
      </c>
      <c r="BD30" s="20">
        <v>-8887</v>
      </c>
      <c r="BE30" s="13">
        <v>-9096</v>
      </c>
      <c r="BF30" s="13">
        <v>-8996</v>
      </c>
      <c r="BG30" s="13">
        <v>-1661</v>
      </c>
      <c r="BH30" s="17">
        <v>-5015</v>
      </c>
      <c r="BI30" s="28">
        <v>-7538</v>
      </c>
      <c r="BJ30" s="28">
        <v>-23210</v>
      </c>
      <c r="BK30" s="17">
        <v>-7010</v>
      </c>
      <c r="BL30" s="17">
        <v>-18875</v>
      </c>
    </row>
    <row r="31" spans="1:64" ht="15">
      <c r="A31" s="2"/>
      <c r="B31" s="4" t="s">
        <v>10</v>
      </c>
      <c r="C31" s="8">
        <v>-2436</v>
      </c>
      <c r="D31" s="8">
        <v>-2315</v>
      </c>
      <c r="E31" s="8">
        <v>-1529</v>
      </c>
      <c r="F31" s="8">
        <v>-5660</v>
      </c>
      <c r="G31" s="13">
        <v>-11940</v>
      </c>
      <c r="H31" s="13">
        <v>-1919</v>
      </c>
      <c r="I31" s="13">
        <v>895</v>
      </c>
      <c r="J31" s="13">
        <v>-1499</v>
      </c>
      <c r="K31" s="13">
        <v>-1925</v>
      </c>
      <c r="L31" s="13">
        <v>-4448</v>
      </c>
      <c r="M31" s="13">
        <v>-4984</v>
      </c>
      <c r="N31" s="13">
        <v>2476</v>
      </c>
      <c r="O31" s="13">
        <v>-2682</v>
      </c>
      <c r="P31" s="13">
        <v>-3166</v>
      </c>
      <c r="Q31" s="13">
        <v>-8356</v>
      </c>
      <c r="R31" s="13">
        <v>1880</v>
      </c>
      <c r="S31" s="13">
        <v>-298</v>
      </c>
      <c r="T31" s="13">
        <v>9788</v>
      </c>
      <c r="U31" s="13">
        <v>3482</v>
      </c>
      <c r="V31" s="13">
        <v>14852</v>
      </c>
      <c r="W31" s="13">
        <v>-407</v>
      </c>
      <c r="X31" s="13">
        <v>3862</v>
      </c>
      <c r="Y31" s="13">
        <v>-5641</v>
      </c>
      <c r="Z31" s="13">
        <v>2472</v>
      </c>
      <c r="AA31" s="13">
        <v>286</v>
      </c>
      <c r="AB31" s="13">
        <v>-5663</v>
      </c>
      <c r="AC31" s="13">
        <v>-131</v>
      </c>
      <c r="AD31" s="13">
        <v>-16</v>
      </c>
      <c r="AE31" s="13">
        <v>8781</v>
      </c>
      <c r="AF31" s="13">
        <v>2971</v>
      </c>
      <c r="AG31" s="13">
        <v>1448</v>
      </c>
      <c r="AH31" s="13">
        <v>16586</v>
      </c>
      <c r="AI31" s="13">
        <v>4116</v>
      </c>
      <c r="AJ31" s="13">
        <f>AK31-AG31-AH31-AI31</f>
        <v>13458</v>
      </c>
      <c r="AK31" s="13">
        <v>35608</v>
      </c>
      <c r="AL31" s="13">
        <v>8450</v>
      </c>
      <c r="AM31" s="13">
        <v>2296</v>
      </c>
      <c r="AN31" s="13">
        <v>-3547</v>
      </c>
      <c r="AO31" s="13">
        <v>-16559</v>
      </c>
      <c r="AP31" s="13">
        <v>-9360</v>
      </c>
      <c r="AQ31" s="13">
        <v>-2307</v>
      </c>
      <c r="AR31" s="13">
        <v>1973</v>
      </c>
      <c r="AS31" s="13">
        <v>307</v>
      </c>
      <c r="AT31" s="13">
        <v>3581</v>
      </c>
      <c r="AU31" s="13">
        <v>3554</v>
      </c>
      <c r="AV31" s="13">
        <v>-179</v>
      </c>
      <c r="AW31" s="13">
        <v>1666</v>
      </c>
      <c r="AX31" s="13">
        <v>7188</v>
      </c>
      <c r="AY31" s="13">
        <v>7957</v>
      </c>
      <c r="AZ31" s="13">
        <v>16632</v>
      </c>
      <c r="BA31" s="13">
        <v>435</v>
      </c>
      <c r="BB31" s="13">
        <v>5423</v>
      </c>
      <c r="BC31" s="13">
        <v>302</v>
      </c>
      <c r="BD31" s="20">
        <v>-4212</v>
      </c>
      <c r="BE31" s="13">
        <v>1948</v>
      </c>
      <c r="BF31" s="13">
        <v>4741</v>
      </c>
      <c r="BG31" s="13">
        <v>6119</v>
      </c>
      <c r="BH31" s="17">
        <v>-1030</v>
      </c>
      <c r="BI31" s="28">
        <v>3765</v>
      </c>
      <c r="BJ31" s="28">
        <v>13595</v>
      </c>
      <c r="BK31" s="17">
        <v>14944</v>
      </c>
      <c r="BL31" s="17">
        <v>-7203</v>
      </c>
    </row>
    <row r="32" spans="1:64" ht="15">
      <c r="A32" s="2"/>
      <c r="C32" s="6">
        <f aca="true" t="shared" si="19" ref="C32:AI32">SUM(C30:C31)</f>
        <v>-8847</v>
      </c>
      <c r="D32" s="6">
        <f t="shared" si="19"/>
        <v>-6545</v>
      </c>
      <c r="E32" s="6">
        <f t="shared" si="19"/>
        <v>-7805</v>
      </c>
      <c r="F32" s="6">
        <f t="shared" si="19"/>
        <v>-8427</v>
      </c>
      <c r="G32" s="12">
        <f t="shared" si="19"/>
        <v>-31624</v>
      </c>
      <c r="H32" s="12">
        <f t="shared" si="19"/>
        <v>-10473</v>
      </c>
      <c r="I32" s="12">
        <f t="shared" si="19"/>
        <v>-4088</v>
      </c>
      <c r="J32" s="12">
        <f t="shared" si="19"/>
        <v>-10902</v>
      </c>
      <c r="K32" s="12">
        <f t="shared" si="19"/>
        <v>-8130</v>
      </c>
      <c r="L32" s="12">
        <f t="shared" si="19"/>
        <v>-33593</v>
      </c>
      <c r="M32" s="12">
        <f t="shared" si="19"/>
        <v>-12160</v>
      </c>
      <c r="N32" s="12">
        <f t="shared" si="19"/>
        <v>-9974</v>
      </c>
      <c r="O32" s="12">
        <f t="shared" si="19"/>
        <v>-12825</v>
      </c>
      <c r="P32" s="12">
        <f t="shared" si="19"/>
        <v>-12703</v>
      </c>
      <c r="Q32" s="12">
        <f t="shared" si="19"/>
        <v>-47662</v>
      </c>
      <c r="R32" s="12">
        <f t="shared" si="19"/>
        <v>-4459</v>
      </c>
      <c r="S32" s="12">
        <f t="shared" si="19"/>
        <v>-10769</v>
      </c>
      <c r="T32" s="12">
        <f t="shared" si="19"/>
        <v>-1126</v>
      </c>
      <c r="U32" s="12">
        <f t="shared" si="19"/>
        <v>-12145</v>
      </c>
      <c r="V32" s="12">
        <f t="shared" si="19"/>
        <v>-28499</v>
      </c>
      <c r="W32" s="12">
        <f t="shared" si="19"/>
        <v>-8052</v>
      </c>
      <c r="X32" s="12">
        <f t="shared" si="19"/>
        <v>-6848</v>
      </c>
      <c r="Y32" s="12">
        <f t="shared" si="19"/>
        <v>-16029</v>
      </c>
      <c r="Z32" s="12">
        <f t="shared" si="19"/>
        <v>-8506</v>
      </c>
      <c r="AA32" s="12">
        <f t="shared" si="19"/>
        <v>-39435</v>
      </c>
      <c r="AB32" s="12">
        <f t="shared" si="19"/>
        <v>-17723</v>
      </c>
      <c r="AC32" s="12">
        <f t="shared" si="19"/>
        <v>-6019</v>
      </c>
      <c r="AD32" s="12">
        <f t="shared" si="19"/>
        <v>-24364</v>
      </c>
      <c r="AE32" s="12">
        <f t="shared" si="19"/>
        <v>1745</v>
      </c>
      <c r="AF32" s="12">
        <f t="shared" si="19"/>
        <v>-46361</v>
      </c>
      <c r="AG32" s="12">
        <f t="shared" si="19"/>
        <v>-7287</v>
      </c>
      <c r="AH32" s="12">
        <f t="shared" si="19"/>
        <v>2062</v>
      </c>
      <c r="AI32" s="12">
        <f t="shared" si="19"/>
        <v>-579</v>
      </c>
      <c r="AJ32" s="12">
        <f>AK32-AG32-AH32-AI32</f>
        <v>4987</v>
      </c>
      <c r="AK32" s="12">
        <f aca="true" t="shared" si="20" ref="AK32:AP32">SUM(AK30:AK31)</f>
        <v>-817</v>
      </c>
      <c r="AL32" s="12">
        <f t="shared" si="20"/>
        <v>764</v>
      </c>
      <c r="AM32" s="12">
        <f t="shared" si="20"/>
        <v>-4323</v>
      </c>
      <c r="AN32" s="12">
        <f t="shared" si="20"/>
        <v>-10192</v>
      </c>
      <c r="AO32" s="12">
        <f t="shared" si="20"/>
        <v>-22903</v>
      </c>
      <c r="AP32" s="12">
        <f t="shared" si="20"/>
        <v>-36654</v>
      </c>
      <c r="AQ32" s="12">
        <f aca="true" t="shared" si="21" ref="AQ32:AW32">SUM(AQ30:AQ31)</f>
        <v>-11910</v>
      </c>
      <c r="AR32" s="12">
        <f t="shared" si="21"/>
        <v>-9403</v>
      </c>
      <c r="AS32" s="12">
        <f t="shared" si="21"/>
        <v>-11228</v>
      </c>
      <c r="AT32" s="12">
        <f t="shared" si="21"/>
        <v>6186</v>
      </c>
      <c r="AU32" s="12">
        <f t="shared" si="21"/>
        <v>-26355</v>
      </c>
      <c r="AV32" s="12">
        <f t="shared" si="21"/>
        <v>-8914</v>
      </c>
      <c r="AW32" s="12">
        <f t="shared" si="21"/>
        <v>-4951</v>
      </c>
      <c r="AX32" s="12">
        <f aca="true" t="shared" si="22" ref="AX32:BC32">SUM(AX30:AX31)</f>
        <v>-11933</v>
      </c>
      <c r="AY32" s="12">
        <f t="shared" si="22"/>
        <v>9715</v>
      </c>
      <c r="AZ32" s="12">
        <f t="shared" si="22"/>
        <v>-16083</v>
      </c>
      <c r="BA32" s="12">
        <f t="shared" si="22"/>
        <v>-7438</v>
      </c>
      <c r="BB32" s="12">
        <f t="shared" si="22"/>
        <v>10956</v>
      </c>
      <c r="BC32" s="12">
        <f t="shared" si="22"/>
        <v>2433</v>
      </c>
      <c r="BD32" s="12">
        <f>SUM(BD30:BD31)</f>
        <v>-13099</v>
      </c>
      <c r="BE32" s="12">
        <f>SUM(BE30:BE31)</f>
        <v>-7148</v>
      </c>
      <c r="BF32" s="12">
        <f>SUM(BF30:BF31)</f>
        <v>-4255</v>
      </c>
      <c r="BG32" s="12">
        <f>SUM(BG30:BG31)</f>
        <v>4458</v>
      </c>
      <c r="BH32" s="12">
        <v>-6045</v>
      </c>
      <c r="BI32" s="26">
        <v>-3773</v>
      </c>
      <c r="BJ32" s="26">
        <v>-9615</v>
      </c>
      <c r="BK32" s="12">
        <v>7934</v>
      </c>
      <c r="BL32" s="12">
        <v>-26078</v>
      </c>
    </row>
    <row r="33" spans="3:62" ht="15">
      <c r="C33" s="6"/>
      <c r="D33" s="6"/>
      <c r="E33" s="6"/>
      <c r="F33" s="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BA33" s="11"/>
      <c r="BB33" s="11"/>
      <c r="BC33" s="11"/>
      <c r="BD33" s="11"/>
      <c r="BE33" s="11"/>
      <c r="BF33" s="11"/>
      <c r="BG33" s="11"/>
      <c r="BI33" s="25"/>
      <c r="BJ33" s="25"/>
    </row>
    <row r="34" spans="1:64" ht="15">
      <c r="A34" s="2"/>
      <c r="B34" s="5" t="s">
        <v>48</v>
      </c>
      <c r="C34" s="6"/>
      <c r="D34" s="6"/>
      <c r="E34" s="6"/>
      <c r="F34" s="6"/>
      <c r="G34" s="12">
        <f aca="true" t="shared" si="23" ref="G34:AL34">G27+G32</f>
        <v>93920</v>
      </c>
      <c r="H34" s="12">
        <f t="shared" si="23"/>
        <v>21243</v>
      </c>
      <c r="I34" s="12">
        <f t="shared" si="23"/>
        <v>30511</v>
      </c>
      <c r="J34" s="12">
        <f t="shared" si="23"/>
        <v>30822</v>
      </c>
      <c r="K34" s="12">
        <f t="shared" si="23"/>
        <v>29244</v>
      </c>
      <c r="L34" s="12">
        <f t="shared" si="23"/>
        <v>111820</v>
      </c>
      <c r="M34" s="12">
        <f t="shared" si="23"/>
        <v>23289</v>
      </c>
      <c r="N34" s="12">
        <f t="shared" si="23"/>
        <v>40288</v>
      </c>
      <c r="O34" s="12">
        <f t="shared" si="23"/>
        <v>27437</v>
      </c>
      <c r="P34" s="12">
        <f t="shared" si="23"/>
        <v>11815</v>
      </c>
      <c r="Q34" s="12">
        <f t="shared" si="23"/>
        <v>102829</v>
      </c>
      <c r="R34" s="12">
        <f t="shared" si="23"/>
        <v>26366</v>
      </c>
      <c r="S34" s="12">
        <f t="shared" si="23"/>
        <v>20352</v>
      </c>
      <c r="T34" s="12">
        <f t="shared" si="23"/>
        <v>20957</v>
      </c>
      <c r="U34" s="12">
        <f t="shared" si="23"/>
        <v>24052</v>
      </c>
      <c r="V34" s="12">
        <f t="shared" si="23"/>
        <v>91727</v>
      </c>
      <c r="W34" s="12">
        <f t="shared" si="23"/>
        <v>23428</v>
      </c>
      <c r="X34" s="12">
        <f t="shared" si="23"/>
        <v>23478</v>
      </c>
      <c r="Y34" s="12">
        <f t="shared" si="23"/>
        <v>36192</v>
      </c>
      <c r="Z34" s="12">
        <f t="shared" si="23"/>
        <v>27044</v>
      </c>
      <c r="AA34" s="12">
        <f t="shared" si="23"/>
        <v>110142</v>
      </c>
      <c r="AB34" s="12">
        <f t="shared" si="23"/>
        <v>35643</v>
      </c>
      <c r="AC34" s="12">
        <f t="shared" si="23"/>
        <v>30366</v>
      </c>
      <c r="AD34" s="12">
        <f t="shared" si="23"/>
        <v>43516</v>
      </c>
      <c r="AE34" s="12">
        <f t="shared" si="23"/>
        <v>23573</v>
      </c>
      <c r="AF34" s="12">
        <f t="shared" si="23"/>
        <v>133098</v>
      </c>
      <c r="AG34" s="12">
        <f t="shared" si="23"/>
        <v>11769</v>
      </c>
      <c r="AH34" s="12">
        <f t="shared" si="23"/>
        <v>-1619</v>
      </c>
      <c r="AI34" s="12">
        <f t="shared" si="23"/>
        <v>30239</v>
      </c>
      <c r="AJ34" s="12">
        <f t="shared" si="23"/>
        <v>28145</v>
      </c>
      <c r="AK34" s="12">
        <f t="shared" si="23"/>
        <v>66629</v>
      </c>
      <c r="AL34" s="12">
        <f t="shared" si="23"/>
        <v>7995</v>
      </c>
      <c r="AM34" s="12">
        <f aca="true" t="shared" si="24" ref="AM34:AR34">AM27+AM32</f>
        <v>3427</v>
      </c>
      <c r="AN34" s="12">
        <f t="shared" si="24"/>
        <v>15363</v>
      </c>
      <c r="AO34" s="12">
        <f t="shared" si="24"/>
        <v>973</v>
      </c>
      <c r="AP34" s="12">
        <f t="shared" si="24"/>
        <v>27758</v>
      </c>
      <c r="AQ34" s="12">
        <f t="shared" si="24"/>
        <v>20302</v>
      </c>
      <c r="AR34" s="12">
        <f t="shared" si="24"/>
        <v>13464</v>
      </c>
      <c r="AS34" s="12">
        <f aca="true" t="shared" si="25" ref="AS34:AX34">AS27+AS32</f>
        <v>24234</v>
      </c>
      <c r="AT34" s="12">
        <f t="shared" si="25"/>
        <v>42078</v>
      </c>
      <c r="AU34" s="12">
        <f t="shared" si="25"/>
        <v>100078</v>
      </c>
      <c r="AV34" s="12">
        <f t="shared" si="25"/>
        <v>14093</v>
      </c>
      <c r="AW34" s="12">
        <f t="shared" si="25"/>
        <v>6945</v>
      </c>
      <c r="AX34" s="12">
        <f t="shared" si="25"/>
        <v>32559</v>
      </c>
      <c r="AY34" s="12">
        <f aca="true" t="shared" si="26" ref="AY34:BF34">AY27+AY32</f>
        <v>144</v>
      </c>
      <c r="AZ34" s="12">
        <f t="shared" si="26"/>
        <v>53741</v>
      </c>
      <c r="BA34" s="12">
        <f t="shared" si="26"/>
        <v>1014</v>
      </c>
      <c r="BB34" s="12">
        <f t="shared" si="26"/>
        <v>-148109</v>
      </c>
      <c r="BC34" s="12">
        <f t="shared" si="26"/>
        <v>-466</v>
      </c>
      <c r="BD34" s="12">
        <f t="shared" si="26"/>
        <v>-54088</v>
      </c>
      <c r="BE34" s="12">
        <f t="shared" si="26"/>
        <v>-201649</v>
      </c>
      <c r="BF34" s="12">
        <f t="shared" si="26"/>
        <v>-2776</v>
      </c>
      <c r="BG34" s="12">
        <f>BG27+BG32</f>
        <v>-18271.72999999998</v>
      </c>
      <c r="BH34" s="12">
        <v>52919.64000000013</v>
      </c>
      <c r="BI34" s="26">
        <v>26144.62999999989</v>
      </c>
      <c r="BJ34" s="26">
        <v>58016.54000000004</v>
      </c>
      <c r="BK34" s="12">
        <v>-16474.359999999986</v>
      </c>
      <c r="BL34" s="12">
        <v>-4264.369999999995</v>
      </c>
    </row>
    <row r="35" spans="1:62" ht="15">
      <c r="A35" s="2"/>
      <c r="B35" s="5"/>
      <c r="C35" s="6"/>
      <c r="D35" s="6"/>
      <c r="E35" s="6"/>
      <c r="F35" s="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BA35" s="11"/>
      <c r="BB35" s="11"/>
      <c r="BC35" s="11"/>
      <c r="BD35" s="11"/>
      <c r="BE35" s="11"/>
      <c r="BF35" s="11"/>
      <c r="BG35" s="11"/>
      <c r="BI35" s="25"/>
      <c r="BJ35" s="25"/>
    </row>
    <row r="36" spans="1:64" ht="15">
      <c r="A36" s="2"/>
      <c r="B36" s="5" t="s">
        <v>49</v>
      </c>
      <c r="C36" s="6"/>
      <c r="D36" s="6"/>
      <c r="E36" s="6"/>
      <c r="F36" s="6"/>
      <c r="G36" s="12">
        <v>0</v>
      </c>
      <c r="H36" s="12"/>
      <c r="I36" s="12"/>
      <c r="J36" s="12"/>
      <c r="K36" s="12"/>
      <c r="L36" s="12">
        <v>0</v>
      </c>
      <c r="M36" s="12"/>
      <c r="N36" s="12"/>
      <c r="O36" s="12"/>
      <c r="P36" s="12"/>
      <c r="Q36" s="12">
        <v>0</v>
      </c>
      <c r="R36" s="12"/>
      <c r="S36" s="12"/>
      <c r="T36" s="12"/>
      <c r="U36" s="12"/>
      <c r="V36" s="12">
        <v>0</v>
      </c>
      <c r="W36" s="12"/>
      <c r="X36" s="12"/>
      <c r="Y36" s="12"/>
      <c r="Z36" s="12"/>
      <c r="AA36" s="12">
        <v>0</v>
      </c>
      <c r="AB36" s="12"/>
      <c r="AC36" s="12"/>
      <c r="AD36" s="12"/>
      <c r="AE36" s="12"/>
      <c r="AF36" s="12">
        <v>0</v>
      </c>
      <c r="AG36" s="12">
        <v>0</v>
      </c>
      <c r="AH36" s="12">
        <v>0</v>
      </c>
      <c r="AI36" s="12">
        <f aca="true" t="shared" si="27" ref="AI36:AS36">AI37</f>
        <v>19827</v>
      </c>
      <c r="AJ36" s="12">
        <f t="shared" si="27"/>
        <v>0</v>
      </c>
      <c r="AK36" s="12">
        <f t="shared" si="27"/>
        <v>21766</v>
      </c>
      <c r="AL36" s="12">
        <f t="shared" si="27"/>
        <v>0</v>
      </c>
      <c r="AM36" s="12">
        <f t="shared" si="27"/>
        <v>0</v>
      </c>
      <c r="AN36" s="12">
        <f t="shared" si="27"/>
        <v>0</v>
      </c>
      <c r="AO36" s="12">
        <f t="shared" si="27"/>
        <v>0</v>
      </c>
      <c r="AP36" s="12">
        <f t="shared" si="27"/>
        <v>0</v>
      </c>
      <c r="AQ36" s="12">
        <f t="shared" si="27"/>
        <v>0</v>
      </c>
      <c r="AR36" s="12">
        <f t="shared" si="27"/>
        <v>0</v>
      </c>
      <c r="AS36" s="12">
        <f t="shared" si="27"/>
        <v>0</v>
      </c>
      <c r="AT36" s="12">
        <v>0</v>
      </c>
      <c r="AU36" s="12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I36" s="25"/>
      <c r="BJ36" s="25"/>
      <c r="BL36">
        <v>0</v>
      </c>
    </row>
    <row r="37" spans="1:64" ht="15">
      <c r="A37" s="2"/>
      <c r="B37" s="4" t="s">
        <v>50</v>
      </c>
      <c r="C37" s="8"/>
      <c r="D37" s="8"/>
      <c r="E37" s="8"/>
      <c r="F37" s="8"/>
      <c r="G37" s="13">
        <v>0</v>
      </c>
      <c r="H37" s="13"/>
      <c r="I37" s="13"/>
      <c r="J37" s="13"/>
      <c r="K37" s="13"/>
      <c r="L37" s="13">
        <v>0</v>
      </c>
      <c r="M37" s="13"/>
      <c r="N37" s="13"/>
      <c r="O37" s="13"/>
      <c r="P37" s="13"/>
      <c r="Q37" s="13">
        <v>0</v>
      </c>
      <c r="R37" s="13"/>
      <c r="S37" s="13"/>
      <c r="T37" s="13"/>
      <c r="U37" s="13"/>
      <c r="V37" s="13">
        <v>0</v>
      </c>
      <c r="W37" s="13"/>
      <c r="X37" s="13"/>
      <c r="Y37" s="13"/>
      <c r="Z37" s="13"/>
      <c r="AA37" s="13">
        <v>0</v>
      </c>
      <c r="AB37" s="13"/>
      <c r="AC37" s="13"/>
      <c r="AD37" s="13"/>
      <c r="AE37" s="13"/>
      <c r="AF37" s="13">
        <v>0</v>
      </c>
      <c r="AG37" s="13">
        <v>0</v>
      </c>
      <c r="AH37" s="13">
        <v>0</v>
      </c>
      <c r="AI37" s="13">
        <v>19827</v>
      </c>
      <c r="AJ37" s="13">
        <v>0</v>
      </c>
      <c r="AK37" s="13">
        <v>21766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I37" s="25"/>
      <c r="BJ37" s="25"/>
      <c r="BL37">
        <v>0</v>
      </c>
    </row>
    <row r="38" spans="1:62" ht="15">
      <c r="A38" s="2"/>
      <c r="C38" s="6"/>
      <c r="D38" s="6"/>
      <c r="E38" s="6"/>
      <c r="F38" s="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BA38" s="11"/>
      <c r="BB38" s="11"/>
      <c r="BC38" s="11"/>
      <c r="BD38" s="11"/>
      <c r="BE38" s="11"/>
      <c r="BF38" s="11"/>
      <c r="BG38" s="11"/>
      <c r="BI38" s="25"/>
      <c r="BJ38" s="25"/>
    </row>
    <row r="39" spans="1:64" ht="15">
      <c r="A39" s="2"/>
      <c r="B39" s="5" t="s">
        <v>11</v>
      </c>
      <c r="C39" s="6" t="e">
        <f>C27+C32</f>
        <v>#REF!</v>
      </c>
      <c r="D39" s="6" t="e">
        <f>D27+D32</f>
        <v>#REF!</v>
      </c>
      <c r="E39" s="6" t="e">
        <f>E27+E32</f>
        <v>#REF!</v>
      </c>
      <c r="F39" s="6" t="e">
        <f>F27+F32</f>
        <v>#REF!</v>
      </c>
      <c r="G39" s="12">
        <f aca="true" t="shared" si="28" ref="G39:AL39">G34+G36</f>
        <v>93920</v>
      </c>
      <c r="H39" s="12">
        <f t="shared" si="28"/>
        <v>21243</v>
      </c>
      <c r="I39" s="12">
        <f t="shared" si="28"/>
        <v>30511</v>
      </c>
      <c r="J39" s="12">
        <f t="shared" si="28"/>
        <v>30822</v>
      </c>
      <c r="K39" s="12">
        <f t="shared" si="28"/>
        <v>29244</v>
      </c>
      <c r="L39" s="12">
        <f t="shared" si="28"/>
        <v>111820</v>
      </c>
      <c r="M39" s="12">
        <f t="shared" si="28"/>
        <v>23289</v>
      </c>
      <c r="N39" s="12">
        <f t="shared" si="28"/>
        <v>40288</v>
      </c>
      <c r="O39" s="12">
        <f t="shared" si="28"/>
        <v>27437</v>
      </c>
      <c r="P39" s="12">
        <f t="shared" si="28"/>
        <v>11815</v>
      </c>
      <c r="Q39" s="12">
        <f t="shared" si="28"/>
        <v>102829</v>
      </c>
      <c r="R39" s="12">
        <f t="shared" si="28"/>
        <v>26366</v>
      </c>
      <c r="S39" s="12">
        <f t="shared" si="28"/>
        <v>20352</v>
      </c>
      <c r="T39" s="12">
        <f t="shared" si="28"/>
        <v>20957</v>
      </c>
      <c r="U39" s="12">
        <f t="shared" si="28"/>
        <v>24052</v>
      </c>
      <c r="V39" s="12">
        <f t="shared" si="28"/>
        <v>91727</v>
      </c>
      <c r="W39" s="12">
        <f t="shared" si="28"/>
        <v>23428</v>
      </c>
      <c r="X39" s="12">
        <f t="shared" si="28"/>
        <v>23478</v>
      </c>
      <c r="Y39" s="12">
        <f t="shared" si="28"/>
        <v>36192</v>
      </c>
      <c r="Z39" s="12">
        <f t="shared" si="28"/>
        <v>27044</v>
      </c>
      <c r="AA39" s="12">
        <f t="shared" si="28"/>
        <v>110142</v>
      </c>
      <c r="AB39" s="12">
        <f t="shared" si="28"/>
        <v>35643</v>
      </c>
      <c r="AC39" s="12">
        <f t="shared" si="28"/>
        <v>30366</v>
      </c>
      <c r="AD39" s="12">
        <f t="shared" si="28"/>
        <v>43516</v>
      </c>
      <c r="AE39" s="12">
        <f t="shared" si="28"/>
        <v>23573</v>
      </c>
      <c r="AF39" s="12">
        <f t="shared" si="28"/>
        <v>133098</v>
      </c>
      <c r="AG39" s="12">
        <f t="shared" si="28"/>
        <v>11769</v>
      </c>
      <c r="AH39" s="12">
        <f t="shared" si="28"/>
        <v>-1619</v>
      </c>
      <c r="AI39" s="12">
        <f t="shared" si="28"/>
        <v>50066</v>
      </c>
      <c r="AJ39" s="12">
        <f t="shared" si="28"/>
        <v>28145</v>
      </c>
      <c r="AK39" s="12">
        <f t="shared" si="28"/>
        <v>88395</v>
      </c>
      <c r="AL39" s="12">
        <f t="shared" si="28"/>
        <v>7995</v>
      </c>
      <c r="AM39" s="12">
        <f aca="true" t="shared" si="29" ref="AM39:AR39">AM34+AM36</f>
        <v>3427</v>
      </c>
      <c r="AN39" s="12">
        <f t="shared" si="29"/>
        <v>15363</v>
      </c>
      <c r="AO39" s="12">
        <f t="shared" si="29"/>
        <v>973</v>
      </c>
      <c r="AP39" s="12">
        <f t="shared" si="29"/>
        <v>27758</v>
      </c>
      <c r="AQ39" s="12">
        <f t="shared" si="29"/>
        <v>20302</v>
      </c>
      <c r="AR39" s="12">
        <f t="shared" si="29"/>
        <v>13464</v>
      </c>
      <c r="AS39" s="12">
        <f aca="true" t="shared" si="30" ref="AS39:AX39">AS34+AS36</f>
        <v>24234</v>
      </c>
      <c r="AT39" s="12">
        <f t="shared" si="30"/>
        <v>42078</v>
      </c>
      <c r="AU39" s="12">
        <f t="shared" si="30"/>
        <v>100078</v>
      </c>
      <c r="AV39" s="12">
        <f t="shared" si="30"/>
        <v>14093</v>
      </c>
      <c r="AW39" s="12">
        <f t="shared" si="30"/>
        <v>6945</v>
      </c>
      <c r="AX39" s="12">
        <f t="shared" si="30"/>
        <v>32559</v>
      </c>
      <c r="AY39" s="12">
        <f aca="true" t="shared" si="31" ref="AY39:BF39">AY34+AY36</f>
        <v>144</v>
      </c>
      <c r="AZ39" s="12">
        <f t="shared" si="31"/>
        <v>53741</v>
      </c>
      <c r="BA39" s="12">
        <f t="shared" si="31"/>
        <v>1014</v>
      </c>
      <c r="BB39" s="12">
        <f t="shared" si="31"/>
        <v>-148109</v>
      </c>
      <c r="BC39" s="12">
        <f t="shared" si="31"/>
        <v>-466</v>
      </c>
      <c r="BD39" s="12">
        <f t="shared" si="31"/>
        <v>-54088</v>
      </c>
      <c r="BE39" s="12">
        <f t="shared" si="31"/>
        <v>-201649</v>
      </c>
      <c r="BF39" s="12">
        <f t="shared" si="31"/>
        <v>-2776</v>
      </c>
      <c r="BG39" s="12">
        <f>BG34+BG36</f>
        <v>-18271.72999999998</v>
      </c>
      <c r="BH39" s="12">
        <v>52919.64000000013</v>
      </c>
      <c r="BI39" s="26">
        <v>26144.62999999989</v>
      </c>
      <c r="BJ39" s="26">
        <v>58016.54000000004</v>
      </c>
      <c r="BK39" s="12">
        <v>-16474.359999999986</v>
      </c>
      <c r="BL39" s="12">
        <v>-4264.369999999995</v>
      </c>
    </row>
    <row r="40" spans="1:62" ht="15">
      <c r="A40" s="2"/>
      <c r="B40" s="5"/>
      <c r="C40" s="6"/>
      <c r="D40" s="6"/>
      <c r="E40" s="6"/>
      <c r="F40" s="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6"/>
      <c r="Y40" s="16"/>
      <c r="Z40" s="16"/>
      <c r="AA40" s="12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BA40" s="11"/>
      <c r="BB40" s="11"/>
      <c r="BC40" s="11"/>
      <c r="BD40" s="11"/>
      <c r="BE40" s="11"/>
      <c r="BF40" s="11"/>
      <c r="BG40" s="11"/>
      <c r="BI40" s="25"/>
      <c r="BJ40" s="25"/>
    </row>
    <row r="41" spans="1:62" ht="15">
      <c r="A41" s="2"/>
      <c r="B41" s="5" t="s">
        <v>42</v>
      </c>
      <c r="C41" s="7"/>
      <c r="D41" s="7"/>
      <c r="E41" s="7"/>
      <c r="F41" s="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BA41" s="11"/>
      <c r="BB41" s="11"/>
      <c r="BC41" s="11"/>
      <c r="BD41" s="11"/>
      <c r="BE41" s="11"/>
      <c r="BF41" s="11"/>
      <c r="BG41" s="11"/>
      <c r="BI41" s="25"/>
      <c r="BJ41" s="25"/>
    </row>
    <row r="42" spans="1:64" ht="15">
      <c r="A42" s="2"/>
      <c r="B42" s="4" t="s">
        <v>43</v>
      </c>
      <c r="C42" s="6">
        <v>17042</v>
      </c>
      <c r="D42" s="6">
        <v>21075</v>
      </c>
      <c r="E42" s="6">
        <v>23397</v>
      </c>
      <c r="F42" s="6">
        <v>32406</v>
      </c>
      <c r="G42" s="12">
        <v>93920</v>
      </c>
      <c r="H42" s="12">
        <v>21243</v>
      </c>
      <c r="I42" s="12">
        <v>30511</v>
      </c>
      <c r="J42" s="12">
        <v>30822</v>
      </c>
      <c r="K42" s="12">
        <v>29244</v>
      </c>
      <c r="L42" s="12">
        <v>111820</v>
      </c>
      <c r="M42" s="12">
        <v>23289</v>
      </c>
      <c r="N42" s="12">
        <v>40288</v>
      </c>
      <c r="O42" s="12">
        <v>27437</v>
      </c>
      <c r="P42" s="12">
        <v>11815</v>
      </c>
      <c r="Q42" s="12">
        <v>102829</v>
      </c>
      <c r="R42" s="12">
        <v>26366</v>
      </c>
      <c r="S42" s="12">
        <v>20352</v>
      </c>
      <c r="T42" s="12">
        <v>20957</v>
      </c>
      <c r="U42" s="12">
        <v>24052</v>
      </c>
      <c r="V42" s="12">
        <v>91727</v>
      </c>
      <c r="W42" s="12">
        <v>23428</v>
      </c>
      <c r="X42" s="12">
        <v>23478</v>
      </c>
      <c r="Y42" s="12">
        <v>36192</v>
      </c>
      <c r="Z42" s="12">
        <v>27044</v>
      </c>
      <c r="AA42" s="12">
        <v>110142</v>
      </c>
      <c r="AB42" s="12">
        <v>35643</v>
      </c>
      <c r="AC42" s="12">
        <v>30366</v>
      </c>
      <c r="AD42" s="12">
        <v>43516</v>
      </c>
      <c r="AE42" s="12">
        <v>23540</v>
      </c>
      <c r="AF42" s="12">
        <v>133065</v>
      </c>
      <c r="AG42" s="12">
        <v>11830</v>
      </c>
      <c r="AH42" s="12">
        <v>-1407</v>
      </c>
      <c r="AI42" s="12">
        <v>49932</v>
      </c>
      <c r="AJ42" s="12">
        <f>AJ39-AJ43</f>
        <v>27880</v>
      </c>
      <c r="AK42" s="12">
        <f>AK39-AK43</f>
        <v>88269</v>
      </c>
      <c r="AL42" s="12">
        <v>7641</v>
      </c>
      <c r="AM42" s="12">
        <v>3164</v>
      </c>
      <c r="AN42" s="12">
        <v>15818</v>
      </c>
      <c r="AO42" s="12">
        <v>1064</v>
      </c>
      <c r="AP42" s="12">
        <v>27687</v>
      </c>
      <c r="AQ42" s="12">
        <v>19722</v>
      </c>
      <c r="AR42" s="12">
        <v>13477</v>
      </c>
      <c r="AS42" s="12">
        <v>23781</v>
      </c>
      <c r="AT42" s="12">
        <v>43060</v>
      </c>
      <c r="AU42" s="12">
        <v>100040</v>
      </c>
      <c r="AV42" s="12">
        <v>13722</v>
      </c>
      <c r="AW42" s="12">
        <v>6311</v>
      </c>
      <c r="AX42" s="12">
        <v>31642</v>
      </c>
      <c r="AY42" s="12">
        <v>2606</v>
      </c>
      <c r="AZ42" s="12">
        <v>54281</v>
      </c>
      <c r="BA42" s="12">
        <v>2102</v>
      </c>
      <c r="BB42" s="12">
        <v>-148058</v>
      </c>
      <c r="BC42" s="12">
        <v>-2474</v>
      </c>
      <c r="BD42" s="12">
        <v>-54025</v>
      </c>
      <c r="BE42" s="12">
        <v>-202455</v>
      </c>
      <c r="BF42" s="12">
        <v>-4959</v>
      </c>
      <c r="BG42" s="23">
        <v>-17603</v>
      </c>
      <c r="BH42" s="24">
        <v>52258</v>
      </c>
      <c r="BI42" s="29">
        <v>29991</v>
      </c>
      <c r="BJ42" s="29">
        <v>59687</v>
      </c>
      <c r="BK42" s="24">
        <v>-18083</v>
      </c>
      <c r="BL42" s="24">
        <v>-4302</v>
      </c>
    </row>
    <row r="43" spans="1:64" ht="15">
      <c r="A43" s="2"/>
      <c r="B43" s="4" t="s">
        <v>44</v>
      </c>
      <c r="C43" s="9">
        <v>0</v>
      </c>
      <c r="D43" s="9">
        <v>0</v>
      </c>
      <c r="E43" s="9">
        <v>0</v>
      </c>
      <c r="F43" s="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33</v>
      </c>
      <c r="AF43" s="18">
        <v>33</v>
      </c>
      <c r="AG43" s="18">
        <v>-61</v>
      </c>
      <c r="AH43" s="18">
        <v>-212</v>
      </c>
      <c r="AI43" s="18">
        <v>134</v>
      </c>
      <c r="AJ43" s="18">
        <f>AK43-AG43-AH43-AI43</f>
        <v>265</v>
      </c>
      <c r="AK43" s="18">
        <v>126</v>
      </c>
      <c r="AL43" s="18">
        <v>354</v>
      </c>
      <c r="AM43" s="18">
        <v>263</v>
      </c>
      <c r="AN43" s="19">
        <v>-455.33000000000004</v>
      </c>
      <c r="AO43" s="12">
        <v>-90.66999999999996</v>
      </c>
      <c r="AP43" s="18">
        <v>71</v>
      </c>
      <c r="AQ43" s="18">
        <v>580</v>
      </c>
      <c r="AR43" s="18">
        <v>-13</v>
      </c>
      <c r="AS43" s="18">
        <v>453</v>
      </c>
      <c r="AT43" s="12">
        <v>-982</v>
      </c>
      <c r="AU43" s="12">
        <v>38</v>
      </c>
      <c r="AV43" s="12">
        <v>371</v>
      </c>
      <c r="AW43" s="12">
        <v>634</v>
      </c>
      <c r="AX43" s="12">
        <v>917</v>
      </c>
      <c r="AY43" s="12">
        <v>-2462</v>
      </c>
      <c r="AZ43" s="12">
        <v>-540</v>
      </c>
      <c r="BA43" s="12">
        <v>-1088</v>
      </c>
      <c r="BB43" s="12">
        <v>-51</v>
      </c>
      <c r="BC43" s="12">
        <v>2008</v>
      </c>
      <c r="BD43" s="12">
        <v>-63</v>
      </c>
      <c r="BE43" s="12">
        <v>806</v>
      </c>
      <c r="BF43" s="12">
        <v>2183</v>
      </c>
      <c r="BG43" s="23">
        <v>-668.7299999999814</v>
      </c>
      <c r="BH43" s="24">
        <v>461.6400000001304</v>
      </c>
      <c r="BI43" s="29">
        <v>-3846.3700000001118</v>
      </c>
      <c r="BJ43" s="29">
        <v>-1870.4599999999627</v>
      </c>
      <c r="BK43" s="24">
        <v>1608.640000000014</v>
      </c>
      <c r="BL43" s="24">
        <v>38</v>
      </c>
    </row>
    <row r="44" spans="1:45" ht="15">
      <c r="A44" s="2"/>
      <c r="AG44" s="16"/>
      <c r="AH44" s="16"/>
      <c r="AI44" s="16"/>
      <c r="AJ44" s="16"/>
      <c r="AK44" s="16"/>
      <c r="AP44" s="16"/>
      <c r="AQ44" s="16"/>
      <c r="AR44" s="16"/>
      <c r="AS44" s="16"/>
    </row>
    <row r="45" ht="15">
      <c r="A45" s="2"/>
    </row>
    <row r="46" ht="15">
      <c r="A46" s="2"/>
    </row>
    <row r="47" ht="15">
      <c r="A47" s="2"/>
    </row>
    <row r="49" ht="15">
      <c r="A49" s="2"/>
    </row>
    <row r="50" ht="15">
      <c r="A50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3" ht="15">
      <c r="A73" s="2"/>
    </row>
    <row r="74" ht="15">
      <c r="A74" s="2"/>
    </row>
    <row r="76" ht="15">
      <c r="A76" s="2"/>
    </row>
    <row r="77" ht="15">
      <c r="A77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6" ht="15">
      <c r="A96" s="2"/>
    </row>
    <row r="97" ht="15">
      <c r="A97" s="2"/>
    </row>
    <row r="98" ht="15">
      <c r="A98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Z11:Z13 Z18:Z22 Z25:Z29 Z32 AE11:AE13 AE18:AE22 AE25:AE29 AE40:AE41 AE37 AE32 AT11:AT13" formulaRange="1"/>
    <ignoredError sqref="AJ11:AJ16 AJ19 AJ21:AJ26 AJ28:AJ33 AJ35 AJ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Felipe Morgado Dias</cp:lastModifiedBy>
  <dcterms:created xsi:type="dcterms:W3CDTF">2013-11-05T18:58:01Z</dcterms:created>
  <dcterms:modified xsi:type="dcterms:W3CDTF">2022-08-08T13:51:17Z</dcterms:modified>
  <cp:category/>
  <cp:version/>
  <cp:contentType/>
  <cp:contentStatus/>
</cp:coreProperties>
</file>