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3"/>
  </bookViews>
  <sheets>
    <sheet name="DFC 10-14" sheetId="1" r:id="rId1"/>
    <sheet name="DFC 15" sheetId="2" r:id="rId2"/>
    <sheet name="DFC 16" sheetId="3" r:id="rId3"/>
    <sheet name="DFC 17-2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<sst xmlns="http://schemas.openxmlformats.org/spreadsheetml/2006/main" count="352" uniqueCount="212">
  <si>
    <t>Ajustes para reconciliar o lucro (prejuízo) líquido do período com recursos provenientes de atividades operacionais:</t>
  </si>
  <si>
    <t>Estoques</t>
  </si>
  <si>
    <t>1T13</t>
  </si>
  <si>
    <t>2T13</t>
  </si>
  <si>
    <t>3T13</t>
  </si>
  <si>
    <t>1T12</t>
  </si>
  <si>
    <t>2T12</t>
  </si>
  <si>
    <t>3T12</t>
  </si>
  <si>
    <t>Imposto de renda e contribuição social diferidos</t>
  </si>
  <si>
    <t>4T12</t>
  </si>
  <si>
    <t>1T11</t>
  </si>
  <si>
    <t>2T11</t>
  </si>
  <si>
    <t>3T11</t>
  </si>
  <si>
    <t>4T11</t>
  </si>
  <si>
    <t>1T10</t>
  </si>
  <si>
    <t>2T10</t>
  </si>
  <si>
    <t>3T10</t>
  </si>
  <si>
    <t>4T10</t>
  </si>
  <si>
    <t>4T13</t>
  </si>
  <si>
    <t>1T14</t>
  </si>
  <si>
    <t>Depreciação</t>
  </si>
  <si>
    <t>Baixa de ativos</t>
  </si>
  <si>
    <t>Amortização</t>
  </si>
  <si>
    <t>Provisões para perdas sobre créditos</t>
  </si>
  <si>
    <t>Equivalência patrimonial</t>
  </si>
  <si>
    <t>Juros sobre debêntures, empréstimos e financiamentos</t>
  </si>
  <si>
    <t>Derivativos</t>
  </si>
  <si>
    <t>Juros sobre aplicação financeira - caixa restrito</t>
  </si>
  <si>
    <t>Variações nos ativos e passivos</t>
  </si>
  <si>
    <t>Contas a receber de clientes</t>
  </si>
  <si>
    <t>Impostos a recuperar</t>
  </si>
  <si>
    <t>Depósitos judiciais</t>
  </si>
  <si>
    <t>Outras contas a receber</t>
  </si>
  <si>
    <t>Fornecedores</t>
  </si>
  <si>
    <t>Salários, provisões e encargos sociais a recolher</t>
  </si>
  <si>
    <t>Impostos, taxas e contribuições a recolher</t>
  </si>
  <si>
    <t>Pagamento de IR e CSLL</t>
  </si>
  <si>
    <t>Outras contas a pagar</t>
  </si>
  <si>
    <t>Caixa líquido gerado (consumido) pelas atividades operacionais</t>
  </si>
  <si>
    <t>Fluxo de caixa das atividades de investimento</t>
  </si>
  <si>
    <t>Dividendos recebidos</t>
  </si>
  <si>
    <t>Fluxo de caixa das atividades operacionais:</t>
  </si>
  <si>
    <t>Caixa líquido gerado (consumido) pelas atividades de financiamento</t>
  </si>
  <si>
    <t>Fluxos de caixa das atividades de financiamento</t>
  </si>
  <si>
    <t>Dividendos pagos</t>
  </si>
  <si>
    <t>Juros sobre capital próprio pagos</t>
  </si>
  <si>
    <t>Pagamento de Leasing</t>
  </si>
  <si>
    <t>Pagamentos de juros sobre financiamentos</t>
  </si>
  <si>
    <t>Pagamento de juros sobre empréstimos</t>
  </si>
  <si>
    <t>Caixa líquido gerado (consumido) pelas atividades de investimento</t>
  </si>
  <si>
    <t>Ajuste acumulado de conversão</t>
  </si>
  <si>
    <t>Aumento (redução) do caixa e equivalentes de caixa</t>
  </si>
  <si>
    <t>Saldos do caixa e equivalentes de caixa</t>
  </si>
  <si>
    <t>No início do exercício</t>
  </si>
  <si>
    <t>No fim do exercício</t>
  </si>
  <si>
    <t>Ganho na compra vantajosa</t>
  </si>
  <si>
    <t>Liberação de caixa restrito</t>
  </si>
  <si>
    <t>Liquidação de derivativos</t>
  </si>
  <si>
    <t>Aquisição de ativos da Vmark</t>
  </si>
  <si>
    <t>Aquisição da PPI menos caixa líquido adquirido</t>
  </si>
  <si>
    <t>Aquisição da ScreenCheck menos caixa liquido adquirido</t>
  </si>
  <si>
    <t>Ações em tesouraria</t>
  </si>
  <si>
    <t>Captação de debêntures</t>
  </si>
  <si>
    <t>Pagamento de debêntures</t>
  </si>
  <si>
    <t>Pagamento de juros sobre debêntures</t>
  </si>
  <si>
    <t>Empréstimos</t>
  </si>
  <si>
    <t>Captação de financiamentos</t>
  </si>
  <si>
    <t>Provisões para obsolescência</t>
  </si>
  <si>
    <t>Aquisição de imobilizado</t>
  </si>
  <si>
    <t>Aquisição de investimentos e intangível</t>
  </si>
  <si>
    <t>Opções de outorga reconhecidas</t>
  </si>
  <si>
    <t>Aquisição e venda de ações em tesouraria</t>
  </si>
  <si>
    <t>2T14</t>
  </si>
  <si>
    <t>3T14</t>
  </si>
  <si>
    <t>Liquidação da contraprestação contingênte ScreenCheck</t>
  </si>
  <si>
    <t>4T14</t>
  </si>
  <si>
    <t>Pagamento de Financiamento</t>
  </si>
  <si>
    <t>Pagamento de empréstimos</t>
  </si>
  <si>
    <t>1T15</t>
  </si>
  <si>
    <t>Aquisição de Ativos da Valid Secure Packaging</t>
  </si>
  <si>
    <t>2T15</t>
  </si>
  <si>
    <t xml:space="preserve"> </t>
  </si>
  <si>
    <t xml:space="preserve">  Aquisição de Ativos da MSC</t>
  </si>
  <si>
    <t>Juros e Variação Cambial sobre Mútuos</t>
  </si>
  <si>
    <t>Juros e Variação cambial de adiantamento e leasing</t>
  </si>
  <si>
    <t>3T15</t>
  </si>
  <si>
    <t>Pagamento de IR referentes ao JSCP pagos</t>
  </si>
  <si>
    <t>Emissão de Ações na Controladora</t>
  </si>
  <si>
    <t>Provisões para riscos fiscais, previdenciários trabalhistas e cíveis</t>
  </si>
  <si>
    <t>Aumento nos saldos de títulos e valores mobiliários</t>
  </si>
  <si>
    <t>Lucro Líquido  (prejuízo) do periodo</t>
  </si>
  <si>
    <t>Lucro antes do IR</t>
  </si>
  <si>
    <t>4T15</t>
  </si>
  <si>
    <t>Títulos e valores mobiliários</t>
  </si>
  <si>
    <t>Aquisição de coligadas - Inemator</t>
  </si>
  <si>
    <t>Aquisição de coligadas - Uram</t>
  </si>
  <si>
    <t>Aquisição da Fundamenture líquido do caixa adquirido</t>
  </si>
  <si>
    <t>1T16</t>
  </si>
  <si>
    <t>Amortização mais valia dos estoques</t>
  </si>
  <si>
    <t>Outros investimentos avaliados a custo</t>
  </si>
  <si>
    <t>2T16</t>
  </si>
  <si>
    <t>3T16</t>
  </si>
  <si>
    <t>9M16</t>
  </si>
  <si>
    <t>Ganho na alienação de controlada</t>
  </si>
  <si>
    <t>Valores recebidos na alienação de investimentos</t>
  </si>
  <si>
    <t>4T16</t>
  </si>
  <si>
    <t>Imposto sobre recebimento de dividendos de controladas no exterior</t>
  </si>
  <si>
    <t xml:space="preserve">Income before income taxes </t>
  </si>
  <si>
    <t>Reconciliation of income before income and social contribution taxes to cash from operating activities</t>
  </si>
  <si>
    <t>Depreciation</t>
  </si>
  <si>
    <t>Amortization</t>
  </si>
  <si>
    <t>Write-off os property, plant and equipment</t>
  </si>
  <si>
    <t>Amortization of Criatec III Fund</t>
  </si>
  <si>
    <t>Provisions</t>
  </si>
  <si>
    <t>Allowance for doubtful accounts</t>
  </si>
  <si>
    <t>Provision for obsolescence</t>
  </si>
  <si>
    <t>Provision for inventory losses</t>
  </si>
  <si>
    <t>Equity pickup</t>
  </si>
  <si>
    <t>Interest expenses on debentures, loans and financing</t>
  </si>
  <si>
    <t>Other obligations with debentures</t>
  </si>
  <si>
    <t>Intereses expense and foreing exchange difference on lease</t>
  </si>
  <si>
    <t>Grant options recognized</t>
  </si>
  <si>
    <t>Interest expense and foreing exchange differences on intercompany loans</t>
  </si>
  <si>
    <t>Derecognition of financial liabilities</t>
  </si>
  <si>
    <t>Restatement of judicial deposits</t>
  </si>
  <si>
    <t>Other foreign exchange differences</t>
  </si>
  <si>
    <t>Purge of monetary correction occured in January 1989 ("Plano Verão")</t>
  </si>
  <si>
    <t>Cash flow from operating activities</t>
  </si>
  <si>
    <t>Accounts receivable</t>
  </si>
  <si>
    <t>Cash from operating activities</t>
  </si>
  <si>
    <t>Taxex recoverable</t>
  </si>
  <si>
    <t>Inventories</t>
  </si>
  <si>
    <t>Judicial deposits</t>
  </si>
  <si>
    <t>Other accounts receivable</t>
  </si>
  <si>
    <t>Trade account payable</t>
  </si>
  <si>
    <t>Costumers</t>
  </si>
  <si>
    <t>Payroll, accruals and social charges payable</t>
  </si>
  <si>
    <t>Taxes, charges and contribuition payable</t>
  </si>
  <si>
    <t>Payment of income and social contribution taxes</t>
  </si>
  <si>
    <t>Advances from customers and other accounts payable</t>
  </si>
  <si>
    <t>Payment of labor, civil and tax contingencies</t>
  </si>
  <si>
    <t>Changes in assets and liabilities</t>
  </si>
  <si>
    <t>Cash flow from investing activities</t>
  </si>
  <si>
    <t>Acquisition of property, plant and equipment</t>
  </si>
  <si>
    <t>Acquisition of intangible assets</t>
  </si>
  <si>
    <t>Marketable securities</t>
  </si>
  <si>
    <t>Other investments</t>
  </si>
  <si>
    <t>Cubic Acquisition</t>
  </si>
  <si>
    <t>TRESS Acquisition</t>
  </si>
  <si>
    <t>BCT Acquisition</t>
  </si>
  <si>
    <t>Agrotopus Acquisition</t>
  </si>
  <si>
    <t>Cash used in investing activities</t>
  </si>
  <si>
    <t>Cash flow from financing activities</t>
  </si>
  <si>
    <t>Payment of Dividends</t>
  </si>
  <si>
    <t>Interest on Equity Paid</t>
  </si>
  <si>
    <t>Stocks in treasury</t>
  </si>
  <si>
    <t>Lease Payment</t>
  </si>
  <si>
    <t>Debentures issuance</t>
  </si>
  <si>
    <t>Payment of debentures</t>
  </si>
  <si>
    <t>Payment of interest on debentures</t>
  </si>
  <si>
    <t>Payment of interst on financing</t>
  </si>
  <si>
    <t>Payment of Financing</t>
  </si>
  <si>
    <t>Loans</t>
  </si>
  <si>
    <t>Payment of Loans</t>
  </si>
  <si>
    <t>Interest on Loans</t>
  </si>
  <si>
    <t>Cash used in financing activities</t>
  </si>
  <si>
    <t>Increase (decrease) in cash and cash equivalents</t>
  </si>
  <si>
    <t>Cash and cash equivalents</t>
  </si>
  <si>
    <t>Cash and cash equivalents at beginning of period</t>
  </si>
  <si>
    <t>Effect of exchange rate differences on the balance of cash held in foreing currency</t>
  </si>
  <si>
    <t>Cash and cash equivalents at end of period</t>
  </si>
  <si>
    <t>Exchange variation on loans</t>
  </si>
  <si>
    <t>Interest on lease</t>
  </si>
  <si>
    <t>1Q17</t>
  </si>
  <si>
    <t>2Q17</t>
  </si>
  <si>
    <t>3Q17</t>
  </si>
  <si>
    <t>4Q17</t>
  </si>
  <si>
    <t>1Q18</t>
  </si>
  <si>
    <t>2Q18</t>
  </si>
  <si>
    <t>3Q18</t>
  </si>
  <si>
    <t>4Q18</t>
  </si>
  <si>
    <t>Impairment</t>
  </si>
  <si>
    <t>Gain on disposal of parent Company</t>
  </si>
  <si>
    <t>BluPay Acquisition</t>
  </si>
  <si>
    <t>Financing</t>
  </si>
  <si>
    <t>49% Acquisition of Valid Card Manufacturing Taiwan</t>
  </si>
  <si>
    <t>Derivatives</t>
  </si>
  <si>
    <t>Serbet Aquisition</t>
  </si>
  <si>
    <t>Alpdex Aquisition</t>
  </si>
  <si>
    <t>Financial application</t>
  </si>
  <si>
    <t>Other</t>
  </si>
  <si>
    <t>MITRA Aqusition</t>
  </si>
  <si>
    <r>
      <t xml:space="preserve">1Q19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</si>
  <si>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2Q19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</si>
  <si>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3Q19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</si>
  <si>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4Q19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</si>
  <si>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</si>
  <si>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1Q20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</si>
  <si>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2Q20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</si>
  <si>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3Q20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</si>
  <si>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2020 </t>
    </r>
    <r>
      <rPr>
        <b/>
        <vertAlign val="superscript"/>
        <sz val="11"/>
        <color indexed="9"/>
        <rFont val="Fractul"/>
        <family val="3"/>
      </rPr>
      <t>IFRS16</t>
    </r>
  </si>
  <si>
    <t>Issuance of shares in the parent company, net of transaction costs</t>
  </si>
  <si>
    <r>
      <t xml:space="preserve">4Q20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</si>
  <si>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1Q21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</si>
  <si>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2Q21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</si>
  <si>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3Q21 </t>
    </r>
    <r>
      <rPr>
        <b/>
        <vertAlign val="superscript"/>
        <sz val="11"/>
        <color indexed="9"/>
        <rFont val="Fractul"/>
        <family val="3"/>
      </rPr>
      <t>IFRS16</t>
    </r>
  </si>
  <si>
    <t>Related parts debt</t>
  </si>
  <si>
    <t>Ernaut out payment</t>
  </si>
  <si>
    <r>
      <t xml:space="preserve">4Q21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</si>
  <si>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1Q22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</si>
  <si>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</si>
  <si>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2Q22 </t>
    </r>
    <r>
      <rPr>
        <b/>
        <vertAlign val="superscript"/>
        <sz val="11"/>
        <color indexed="9"/>
        <rFont val="Fractul"/>
        <family val="3"/>
      </rPr>
      <t>IFRS16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</si>
</sst>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-* #,##0.0_-;\-* #,##0.0_-;_-* &quot;-&quot;??_-;_-@_-"/>
    <numFmt numFmtId="176" formatCode="_-* #,##0_-;\-* #,##0_-;_-* &quot;-&quot;??_-;_-@_-"/>
    <numFmt numFmtId="177" formatCode="_(* #,##0_);_(* \(#,##0\);_(* &quot;-&quot;??_);_(@_)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Roboto Condensed"/>
      <family val="0"/>
    </font>
    <font>
      <sz val="11"/>
      <name val="Roboto Condensed"/>
      <family val="0"/>
    </font>
    <font>
      <b/>
      <sz val="11"/>
      <name val="Fractul"/>
      <family val="3"/>
    </font>
    <font>
      <sz val="11"/>
      <name val="Fractul"/>
      <family val="3"/>
    </font>
    <font>
      <b/>
      <vertAlign val="superscript"/>
      <sz val="11"/>
      <color indexed="9"/>
      <name val="Fractul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Roboto Condensed"/>
      <family val="0"/>
    </font>
    <font>
      <b/>
      <sz val="11"/>
      <color indexed="8"/>
      <name val="Roboto Condensed"/>
      <family val="0"/>
    </font>
    <font>
      <sz val="11"/>
      <name val="Calibri"/>
      <family val="2"/>
    </font>
    <font>
      <sz val="11"/>
      <color indexed="8"/>
      <name val="Roboto Condensed"/>
      <family val="0"/>
    </font>
    <font>
      <sz val="11"/>
      <color indexed="9"/>
      <name val="Roboto Condensed"/>
      <family val="0"/>
    </font>
    <font>
      <b/>
      <i/>
      <sz val="11"/>
      <color indexed="8"/>
      <name val="Roboto Condensed"/>
      <family val="0"/>
    </font>
    <font>
      <sz val="11"/>
      <color indexed="10"/>
      <name val="Roboto Condensed"/>
      <family val="0"/>
    </font>
    <font>
      <sz val="11"/>
      <color indexed="9"/>
      <name val="Fractul"/>
      <family val="3"/>
    </font>
    <font>
      <b/>
      <sz val="11"/>
      <color indexed="9"/>
      <name val="Fractul"/>
      <family val="3"/>
    </font>
    <font>
      <b/>
      <sz val="11"/>
      <color indexed="8"/>
      <name val="Fractul"/>
      <family val="3"/>
    </font>
    <font>
      <sz val="11"/>
      <color indexed="8"/>
      <name val="Fractul"/>
      <family val="3"/>
    </font>
    <font>
      <sz val="11"/>
      <color indexed="56"/>
      <name val="Fractul"/>
      <family val="3"/>
    </font>
    <font>
      <b/>
      <sz val="11"/>
      <color indexed="56"/>
      <name val="Fractul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sz val="11"/>
      <color theme="0"/>
      <name val="Roboto Condensed"/>
      <family val="0"/>
    </font>
    <font>
      <b/>
      <i/>
      <sz val="11"/>
      <color theme="1"/>
      <name val="Roboto Condensed"/>
      <family val="0"/>
    </font>
    <font>
      <sz val="11"/>
      <color rgb="FFFF0000"/>
      <name val="Roboto Condensed"/>
      <family val="0"/>
    </font>
    <font>
      <sz val="11"/>
      <color theme="0"/>
      <name val="Fractul"/>
      <family val="3"/>
    </font>
    <font>
      <b/>
      <sz val="11"/>
      <color theme="0"/>
      <name val="Fractul"/>
      <family val="3"/>
    </font>
    <font>
      <b/>
      <sz val="11"/>
      <color theme="1"/>
      <name val="Fractul"/>
      <family val="3"/>
    </font>
    <font>
      <sz val="11"/>
      <color theme="1"/>
      <name val="Fractul"/>
      <family val="3"/>
    </font>
    <font>
      <sz val="11"/>
      <color rgb="FF01010D"/>
      <name val="Fractul"/>
      <family val="3"/>
    </font>
    <font>
      <b/>
      <sz val="11"/>
      <color rgb="FF01010D"/>
      <name val="Fractul"/>
      <family val="3"/>
    </font>
    <font>
      <b/>
      <sz val="11"/>
      <color rgb="FFFFFFFF"/>
      <name val="Fractul"/>
      <family val="3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B186"/>
        <bgColor indexed="64"/>
      </patternFill>
    </fill>
    <fill>
      <patternFill patternType="solid">
        <fgColor rgb="FF01010D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8" fillId="34" borderId="0" xfId="0" applyFont="1" applyFill="1" applyAlignment="1">
      <alignment vertical="center"/>
    </xf>
    <xf numFmtId="41" fontId="58" fillId="34" borderId="0" xfId="0" applyNumberFormat="1" applyFont="1" applyFill="1" applyAlignment="1">
      <alignment vertical="center"/>
    </xf>
    <xf numFmtId="0" fontId="59" fillId="0" borderId="0" xfId="0" applyFont="1" applyAlignment="1">
      <alignment vertical="center" wrapText="1"/>
    </xf>
    <xf numFmtId="0" fontId="29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34" borderId="0" xfId="0" applyFont="1" applyFill="1" applyAlignment="1">
      <alignment vertical="center"/>
    </xf>
    <xf numFmtId="0" fontId="58" fillId="34" borderId="0" xfId="0" applyFont="1" applyFill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1" fontId="59" fillId="0" borderId="0" xfId="0" applyNumberFormat="1" applyFont="1" applyAlignment="1">
      <alignment vertical="center"/>
    </xf>
    <xf numFmtId="0" fontId="60" fillId="0" borderId="0" xfId="0" applyFont="1" applyAlignment="1">
      <alignment vertical="center" wrapText="1"/>
    </xf>
    <xf numFmtId="41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1" fontId="60" fillId="33" borderId="0" xfId="0" applyNumberFormat="1" applyFont="1" applyFill="1" applyAlignment="1">
      <alignment vertical="center"/>
    </xf>
    <xf numFmtId="0" fontId="60" fillId="0" borderId="0" xfId="0" applyFont="1" applyAlignment="1">
      <alignment vertical="center" wrapText="1"/>
    </xf>
    <xf numFmtId="41" fontId="60" fillId="0" borderId="0" xfId="0" applyNumberFormat="1" applyFont="1" applyAlignment="1">
      <alignment vertical="center"/>
    </xf>
    <xf numFmtId="0" fontId="62" fillId="0" borderId="0" xfId="0" applyFont="1" applyAlignment="1">
      <alignment vertical="center" wrapText="1"/>
    </xf>
    <xf numFmtId="41" fontId="58" fillId="34" borderId="10" xfId="0" applyNumberFormat="1" applyFont="1" applyFill="1" applyBorder="1" applyAlignment="1">
      <alignment vertical="center"/>
    </xf>
    <xf numFmtId="0" fontId="58" fillId="34" borderId="0" xfId="0" applyFont="1" applyFill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3" fontId="59" fillId="0" borderId="0" xfId="0" applyNumberFormat="1" applyFont="1" applyAlignment="1">
      <alignment vertical="center"/>
    </xf>
    <xf numFmtId="41" fontId="59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41" fontId="60" fillId="0" borderId="0" xfId="0" applyNumberFormat="1" applyFont="1" applyAlignment="1">
      <alignment vertical="center"/>
    </xf>
    <xf numFmtId="41" fontId="58" fillId="34" borderId="11" xfId="0" applyNumberFormat="1" applyFont="1" applyFill="1" applyBorder="1" applyAlignment="1">
      <alignment vertical="center"/>
    </xf>
    <xf numFmtId="3" fontId="59" fillId="0" borderId="0" xfId="0" applyNumberFormat="1" applyFont="1" applyAlignment="1">
      <alignment vertical="center"/>
    </xf>
    <xf numFmtId="3" fontId="59" fillId="0" borderId="0" xfId="0" applyNumberFormat="1" applyFont="1" applyAlignment="1">
      <alignment vertical="center"/>
    </xf>
    <xf numFmtId="41" fontId="60" fillId="0" borderId="12" xfId="0" applyNumberFormat="1" applyFont="1" applyBorder="1" applyAlignment="1">
      <alignment vertical="center"/>
    </xf>
    <xf numFmtId="3" fontId="63" fillId="0" borderId="0" xfId="0" applyNumberFormat="1" applyFont="1" applyAlignment="1">
      <alignment vertical="center"/>
    </xf>
    <xf numFmtId="41" fontId="0" fillId="33" borderId="0" xfId="0" applyNumberFormat="1" applyFill="1" applyAlignment="1">
      <alignment/>
    </xf>
    <xf numFmtId="41" fontId="0" fillId="33" borderId="0" xfId="0" applyNumberForma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64" fillId="35" borderId="0" xfId="0" applyFont="1" applyFill="1" applyAlignment="1">
      <alignment vertical="center"/>
    </xf>
    <xf numFmtId="0" fontId="65" fillId="35" borderId="0" xfId="0" applyFont="1" applyFill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0" fontId="4" fillId="0" borderId="0" xfId="0" applyFont="1" applyAlignment="1">
      <alignment vertical="center" wrapText="1"/>
    </xf>
    <xf numFmtId="41" fontId="66" fillId="0" borderId="0" xfId="0" applyNumberFormat="1" applyFont="1" applyAlignment="1">
      <alignment vertical="center"/>
    </xf>
    <xf numFmtId="41" fontId="66" fillId="0" borderId="0" xfId="0" applyNumberFormat="1" applyFont="1" applyFill="1" applyAlignment="1">
      <alignment vertical="center"/>
    </xf>
    <xf numFmtId="0" fontId="67" fillId="0" borderId="0" xfId="0" applyFont="1" applyAlignment="1">
      <alignment vertical="center" wrapText="1"/>
    </xf>
    <xf numFmtId="0" fontId="67" fillId="33" borderId="0" xfId="0" applyFont="1" applyFill="1" applyAlignment="1">
      <alignment/>
    </xf>
    <xf numFmtId="0" fontId="67" fillId="0" borderId="0" xfId="0" applyFont="1" applyFill="1" applyAlignment="1">
      <alignment/>
    </xf>
    <xf numFmtId="41" fontId="67" fillId="0" borderId="0" xfId="0" applyNumberFormat="1" applyFont="1" applyAlignment="1">
      <alignment vertical="center"/>
    </xf>
    <xf numFmtId="41" fontId="67" fillId="33" borderId="0" xfId="0" applyNumberFormat="1" applyFont="1" applyFill="1" applyAlignment="1">
      <alignment/>
    </xf>
    <xf numFmtId="41" fontId="67" fillId="0" borderId="0" xfId="0" applyNumberFormat="1" applyFont="1" applyAlignment="1">
      <alignment/>
    </xf>
    <xf numFmtId="41" fontId="67" fillId="0" borderId="0" xfId="0" applyNumberFormat="1" applyFont="1" applyFill="1" applyAlignment="1">
      <alignment/>
    </xf>
    <xf numFmtId="0" fontId="67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1" fontId="67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 vertical="center" wrapText="1"/>
    </xf>
    <xf numFmtId="41" fontId="67" fillId="0" borderId="0" xfId="0" applyNumberFormat="1" applyFont="1" applyFill="1" applyAlignment="1">
      <alignment vertical="center"/>
    </xf>
    <xf numFmtId="0" fontId="67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8" fontId="67" fillId="0" borderId="0" xfId="0" applyNumberFormat="1" applyFont="1" applyFill="1" applyAlignment="1">
      <alignment/>
    </xf>
    <xf numFmtId="41" fontId="65" fillId="36" borderId="0" xfId="0" applyNumberFormat="1" applyFont="1" applyFill="1" applyAlignment="1">
      <alignment vertical="center"/>
    </xf>
    <xf numFmtId="0" fontId="65" fillId="36" borderId="0" xfId="0" applyFont="1" applyFill="1" applyAlignment="1">
      <alignment vertical="center"/>
    </xf>
    <xf numFmtId="0" fontId="65" fillId="35" borderId="0" xfId="0" applyFont="1" applyFill="1" applyAlignment="1">
      <alignment horizontal="center" vertical="center"/>
    </xf>
    <xf numFmtId="41" fontId="68" fillId="0" borderId="0" xfId="0" applyNumberFormat="1" applyFont="1" applyAlignment="1">
      <alignment/>
    </xf>
    <xf numFmtId="41" fontId="69" fillId="0" borderId="0" xfId="0" applyNumberFormat="1" applyFont="1" applyAlignment="1">
      <alignment vertical="center"/>
    </xf>
    <xf numFmtId="41" fontId="68" fillId="0" borderId="0" xfId="0" applyNumberFormat="1" applyFont="1" applyAlignment="1">
      <alignment vertical="center"/>
    </xf>
    <xf numFmtId="41" fontId="68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1" fontId="70" fillId="37" borderId="0" xfId="0" applyNumberFormat="1" applyFont="1" applyFill="1" applyAlignment="1">
      <alignment vertical="center"/>
    </xf>
    <xf numFmtId="41" fontId="68" fillId="38" borderId="0" xfId="0" applyNumberFormat="1" applyFont="1" applyFill="1" applyAlignment="1">
      <alignment/>
    </xf>
    <xf numFmtId="0" fontId="71" fillId="0" borderId="0" xfId="0" applyFont="1" applyAlignment="1">
      <alignment/>
    </xf>
    <xf numFmtId="41" fontId="71" fillId="0" borderId="0" xfId="0" applyNumberFormat="1" applyFont="1" applyAlignment="1">
      <alignment/>
    </xf>
    <xf numFmtId="0" fontId="0" fillId="0" borderId="0" xfId="0" applyAlignment="1">
      <alignment/>
    </xf>
    <xf numFmtId="41" fontId="65" fillId="36" borderId="0" xfId="0" applyNumberFormat="1" applyFont="1" applyFill="1" applyAlignment="1">
      <alignment vertical="center"/>
    </xf>
    <xf numFmtId="0" fontId="65" fillId="35" borderId="0" xfId="0" applyFont="1" applyFill="1" applyAlignment="1">
      <alignment horizontal="center" vertical="center"/>
    </xf>
    <xf numFmtId="41" fontId="69" fillId="0" borderId="0" xfId="0" applyNumberFormat="1" applyFont="1" applyFill="1" applyAlignment="1">
      <alignment vertical="center"/>
    </xf>
    <xf numFmtId="41" fontId="68" fillId="0" borderId="0" xfId="0" applyNumberFormat="1" applyFont="1" applyAlignment="1">
      <alignment vertical="center"/>
    </xf>
    <xf numFmtId="41" fontId="68" fillId="33" borderId="0" xfId="0" applyNumberFormat="1" applyFont="1" applyFill="1" applyAlignment="1">
      <alignment/>
    </xf>
    <xf numFmtId="41" fontId="68" fillId="0" borderId="0" xfId="0" applyNumberFormat="1" applyFont="1" applyFill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Separador de milhares 14" xfId="55"/>
    <cellStyle name="Separador de milhares 14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1</xdr:col>
      <xdr:colOff>2076450</xdr:colOff>
      <xdr:row>5</xdr:row>
      <xdr:rowOff>76200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2009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85725</xdr:rowOff>
    </xdr:from>
    <xdr:to>
      <xdr:col>1</xdr:col>
      <xdr:colOff>2066925</xdr:colOff>
      <xdr:row>5</xdr:row>
      <xdr:rowOff>85725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09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1</xdr:col>
      <xdr:colOff>2009775</xdr:colOff>
      <xdr:row>5</xdr:row>
      <xdr:rowOff>104775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57150</xdr:rowOff>
    </xdr:from>
    <xdr:to>
      <xdr:col>1</xdr:col>
      <xdr:colOff>2362200</xdr:colOff>
      <xdr:row>4</xdr:row>
      <xdr:rowOff>180975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2124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VM\Apresenta&#231;&#227;o%20de%20Resultados\Apres%20de%20Resultados%202022\2T22\Suporte\Pe&#231;as%20e%20Notas%20explicativas%202T22%20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Valid Mar2021"/>
      <sheetName val="Balancete Valid jun2021"/>
      <sheetName val="Balancete Interprint Mar2021"/>
      <sheetName val="Balancete Valid Set2021"/>
      <sheetName val="Balancete Interprint Jun2021"/>
      <sheetName val="Balancete TRESS Mar2021"/>
      <sheetName val="Balancete Valid Dez2021"/>
      <sheetName val="Balancete Interprint Set2021"/>
      <sheetName val="Balancete TRESS Jun2021"/>
      <sheetName val="Balancete ValidPar Mar2021"/>
      <sheetName val="Balancete Valid Mar2022"/>
      <sheetName val="Balancete Interprint Dez2021"/>
      <sheetName val="Balancete TRESS Set2021"/>
      <sheetName val="Balancete ValidPar Jun2021"/>
      <sheetName val="Balancete Certificadora Mar2021"/>
      <sheetName val="Balancete Valid Jun2022"/>
      <sheetName val="Balancete Interprint Mar2022"/>
      <sheetName val="Balancete TRESS Dez2021"/>
      <sheetName val="Balancete ValidPar Set2021"/>
      <sheetName val="Balancete Certificadora Jun2021"/>
      <sheetName val="Balancete BluPay Mar2021"/>
      <sheetName val="Balancete Interprint Jun2022"/>
      <sheetName val="Balancete TRESS Mar2022"/>
      <sheetName val="Balancete ValidPar Dez2021"/>
      <sheetName val="Balancete Certificadora Set2021"/>
      <sheetName val="Balancete BluPay Jun2021"/>
      <sheetName val="Balancete Agrotopus Mar2021"/>
      <sheetName val="Balancete TRESS Jun2022"/>
      <sheetName val="Balancete ValidPar Mar2022"/>
      <sheetName val="Balancete Certificadora Dez2021"/>
      <sheetName val="Balancete BluPay Set2021"/>
      <sheetName val="Balancete Agrotopus Jun2021"/>
      <sheetName val="Balancete ValidHUB Mar2021"/>
      <sheetName val="Balancete ValidPar Jun2022"/>
      <sheetName val="Balancete Certificadora Mar2022"/>
      <sheetName val="Balancete BluPay Dez2021"/>
      <sheetName val="Balancete Agrotopus Set2021"/>
      <sheetName val="Balancete ValidHUB Jun2021"/>
      <sheetName val="Balancete MITRA Mar2021"/>
      <sheetName val="Balancete Certificadora Jun2022"/>
      <sheetName val="Balancete BluPay Mar2022"/>
      <sheetName val="Balancete ValidHUB Set2021"/>
      <sheetName val="Balancete MITRA Jun2021"/>
      <sheetName val="Balancete SERBET Mar2021"/>
      <sheetName val="Balancete Agrotopus Dez2021"/>
      <sheetName val="Balancete BluPay Jun2022"/>
      <sheetName val="Balancete Agrotopus Mar2022"/>
      <sheetName val="Balancete ValidHUB Dez2021"/>
      <sheetName val="Balancete MITRA Set2021"/>
      <sheetName val="Balancete SERBET Jun2021"/>
      <sheetName val="Balancete ALPDEX Mar2021"/>
      <sheetName val="Balancete Agrotopus Jun2022"/>
      <sheetName val="Balancete ValidHUB Mar2022"/>
      <sheetName val="Balancete MITRA Dez2021"/>
      <sheetName val="Balancete SERBET Set2021"/>
      <sheetName val="Balancete ALPDEX Jun2021"/>
      <sheetName val="Balancete Espanha Mar2021"/>
      <sheetName val="Balancete ValidHUB Jun2022"/>
      <sheetName val="Balancete MITRA Mar2022"/>
      <sheetName val="Balancete SERBET Dez2021"/>
      <sheetName val="Balancete Guaratingueta Set2021"/>
      <sheetName val="Balancete MITRA Jun2022"/>
      <sheetName val="Balancete SERBET Mar2022"/>
      <sheetName val="Balancete Guaratingueta Dez2021"/>
      <sheetName val="Balancete ALPDEX Set2021"/>
      <sheetName val="Balancete Espanha Jun2021"/>
      <sheetName val="Balancete Argentina Mar2021"/>
      <sheetName val="Balancete SERBET Jun2022"/>
      <sheetName val="Balancete Guaratingueta Mar2022"/>
      <sheetName val="Balancete ALPDEX Dez2021"/>
      <sheetName val="Balancete Espanha Set2021"/>
      <sheetName val="Balancete Argentina Jun2021"/>
      <sheetName val="Balancete Valid Beijing Mar2021"/>
      <sheetName val="Balancete Guaratingueta Jun2022"/>
      <sheetName val="Balancete ALPDEX Mar2022"/>
      <sheetName val="Balancete Espanha Dez2021"/>
      <sheetName val="Balancete Argentina Set2021"/>
      <sheetName val="Balancete Valid Beijing Jun2021"/>
      <sheetName val="Balancete Uruguai Mar2021"/>
      <sheetName val="Balancete ALPDEX Jun2022"/>
      <sheetName val="Balancete Espanha Mar2022"/>
      <sheetName val="Balancete Argentina Dez2021"/>
      <sheetName val="Balancete Valid Beijing Set2021"/>
      <sheetName val="Balancete Uruguai Jun2021"/>
      <sheetName val="Balancete USA Mar2021"/>
      <sheetName val="Balancete Espanha Jun2022"/>
      <sheetName val="Balancete Argentina Mar2022"/>
      <sheetName val="Balancete Valid Beijing Dez2021"/>
      <sheetName val="Balancete Uruguai Set2021"/>
      <sheetName val="Balancete USA Jun2021"/>
      <sheetName val="Balancete Fundamenture Mar2021"/>
      <sheetName val="Balancete Argentina Jun2022"/>
      <sheetName val="Balancete Valid Beijing Mar2022"/>
      <sheetName val="Balancete Uruguai Dez2021"/>
      <sheetName val="Balancete USA Set2021"/>
      <sheetName val="Balancete Fundamenture Jun2021"/>
      <sheetName val="Balancete URAM Mar2021"/>
      <sheetName val="Balancete Valid Beijing Jun2022"/>
      <sheetName val="Balancete Uruguai Mar2022"/>
      <sheetName val="Balancete USA Dez2021"/>
      <sheetName val="Balancete Fundamenture Set2021"/>
      <sheetName val="Balancete URAM Jun2021"/>
      <sheetName val="Balancete Inemator Mar2021"/>
      <sheetName val="Balancete Uruguai Jun2022"/>
      <sheetName val="Balancete USA Mar2022"/>
      <sheetName val="Balancete Fundamenture Dez2021"/>
      <sheetName val="Balancete URAM Set2021"/>
      <sheetName val="Balancete Inemator Jun2021"/>
      <sheetName val="Balancete Mexico Mar2021"/>
      <sheetName val="Balancete Fundamenture Mar2022"/>
      <sheetName val="Balancete URAM Dez2021"/>
      <sheetName val="Balancete Inemator Set2021"/>
      <sheetName val="Balancete Mexico Jun2021"/>
      <sheetName val="Balancete Sucursal Col Mar2021"/>
      <sheetName val="Balancete Fundamenture Jun2022"/>
      <sheetName val="Balancete URAM Mar2022"/>
      <sheetName val="Balancete Inemator Dez2021"/>
      <sheetName val="Balancete Mexico Set2021"/>
      <sheetName val="Balancete Sucursal Col Jun2021"/>
      <sheetName val="Balancete Nigeria Mar2021"/>
      <sheetName val="Balancete URAM Jun2022"/>
      <sheetName val="Balancete Inemator Mar2022"/>
      <sheetName val="Balancete Mexico Dez2021"/>
      <sheetName val="Balancete Sucursal Col Set2021"/>
      <sheetName val="Balancete Nigeria Jun2021"/>
      <sheetName val="Reclas Grupo5 Valid Mar2021"/>
      <sheetName val="Balancete Inemator Jun2022"/>
      <sheetName val="Balancete Mexico Mar2022"/>
      <sheetName val="Balancete Sucursal Col Dez2021"/>
      <sheetName val="Balancete Nigeria Set2021"/>
      <sheetName val="Reclas Grupo5 Valid Jun2021"/>
      <sheetName val="Reclas Grupo5 ITP Mar2021"/>
      <sheetName val="Balancete USA Jun2022"/>
      <sheetName val="Balancete Mexico Jun2022"/>
      <sheetName val="Balancete Sucursal Col Mar2022"/>
      <sheetName val="Balancete Nigeria Dez2021"/>
      <sheetName val="Reclas Grupo5 Valid Set2021"/>
      <sheetName val="Reclas Grupo5 ITP Jun2021"/>
      <sheetName val="Base Balanço-DRE Consol.Mar2021"/>
      <sheetName val="Balancete Sucursal Col Jun2022"/>
      <sheetName val="Balancete Nigeria Mar2022"/>
      <sheetName val="Reclas Grupo5 Valid Dez2021"/>
      <sheetName val="Reclas Grupo5 ITP Set2021"/>
      <sheetName val="Balancete Nigeria Jun2022"/>
      <sheetName val="Reclas Grupo5 Valid Mar2022"/>
      <sheetName val="Reclas Grupo5 ITP Dez2021"/>
      <sheetName val="Não Controlador1T21"/>
      <sheetName val="Não Controlador2T21"/>
      <sheetName val="Base Balanço-DRE Consol.Jun2021"/>
      <sheetName val="Reclas Grupo5 Valid Jun2022"/>
      <sheetName val="Reclas Grupo5 ITP Mar2022"/>
      <sheetName val="Não Controlador3T21"/>
      <sheetName val="Não Controlador4T21"/>
      <sheetName val="Base Balanço-DRE Consol.Set2021"/>
      <sheetName val="Reclas Grupo5 ITP Jun2022"/>
      <sheetName val="Não Controlador1T22"/>
      <sheetName val="Base Balanço-DRE Consol.Dez2021"/>
      <sheetName val="Não Controlador2T22"/>
      <sheetName val="Base Balanço-DRE Consol.Mar2022"/>
      <sheetName val="Base Balanço-DRE Consol.Jun2022"/>
      <sheetName val="IR e CSLL diferidos"/>
      <sheetName val="Balanço Ativo"/>
      <sheetName val="Balanço Passivo"/>
      <sheetName val="DRE"/>
      <sheetName val="DVA"/>
      <sheetName val="Base DVA Consol Mar2021"/>
      <sheetName val="DMPL"/>
      <sheetName val="DRE ABRANGENTE"/>
      <sheetName val="Base DVA Consol Jun2021"/>
      <sheetName val="Desp por natureza- Jun2021"/>
      <sheetName val="Revisão DFC ControladoraMar2021"/>
      <sheetName val="Desp por natureza- Mar2021"/>
      <sheetName val="Base DVA Consol Set2021"/>
      <sheetName val="Base DVA Consol Dez2021"/>
      <sheetName val="Desp por natureza- Set2021"/>
      <sheetName val="Base DVA Consol Mar2022"/>
      <sheetName val="Desp por natureza- Dez2021"/>
      <sheetName val="Base DVA Consol Jun2022"/>
      <sheetName val="Desp por natureza- Mar2022"/>
      <sheetName val="Revisão DFC ConsolidadoMar2021"/>
      <sheetName val="Base Fluxo Cx Control.Mar2021"/>
      <sheetName val="Base Fluxo Cx Consol.Mar2021"/>
      <sheetName val="Base Fluxo Cx Control.Jun2021"/>
      <sheetName val="Revisão DFC ConsolidadoSet2021"/>
      <sheetName val="Revisão DFC ControladoraSet2021"/>
      <sheetName val="Base Fluxo Cx Control.Set2021"/>
      <sheetName val="Revisão DFC ConsolidadoJun2021"/>
      <sheetName val="Base Fluxo Cx Control.Dez2021"/>
      <sheetName val="Base Fluxo Cx Consol.Set2021"/>
      <sheetName val="Revisão DFC ControladoraJun2021"/>
      <sheetName val="Base Fluxo Cx Consol.Jun2021"/>
      <sheetName val="Base Fluxo Cx Control.Mar2022"/>
      <sheetName val="Base Fluxo Cx Consol.Dez2021"/>
      <sheetName val="Base Fluxo Cx Control.Jun2022"/>
      <sheetName val="Base Fluxo Cx Consol.Mar2022"/>
      <sheetName val="Revisão DFC ControladoraMar2022"/>
      <sheetName val="Revisão DFC ControladoraDez2021"/>
      <sheetName val="Revisão DFC ConsolidadoDez2021"/>
      <sheetName val="Revisão DFC ConsolidadoMar2022"/>
      <sheetName val="Base Fluxo Cx Consol.Jun2022"/>
      <sheetName val="Revisão DFC ControladoraJun2022"/>
      <sheetName val="Revisão DFC ConsolidadoJun2022"/>
      <sheetName val="Fluxo de Caixa"/>
      <sheetName val="Caixa e equivalentes de caixa"/>
      <sheetName val="Contas a Receber"/>
      <sheetName val="PCLD"/>
      <sheetName val="Impostos a recuperar"/>
      <sheetName val="Impostos, txs e contr recolher"/>
      <sheetName val="Taxa efetiva"/>
      <sheetName val="Estoques"/>
      <sheetName val="Depósitos judiciais"/>
      <sheetName val="Imobilizado"/>
      <sheetName val="Intangível teste"/>
      <sheetName val="Investimentos"/>
      <sheetName val="Provisão para contingências"/>
      <sheetName val="Lucro por ação"/>
      <sheetName val="Debêntures"/>
      <sheetName val="Remuneração dos administradores"/>
      <sheetName val="Receitas e despesas finance "/>
      <sheetName val="Instrumentos financeiros "/>
      <sheetName val="Receita de Vendas"/>
      <sheetName val="Informações por segmento"/>
      <sheetName val="Transaçoes partes relacionadas"/>
      <sheetName val="Ações em tesouraria"/>
      <sheetName val="Seguros"/>
      <sheetName val="Conciliação do LAJIDA"/>
      <sheetName val="Desp por natureza- Jun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140625" defaultRowHeight="15" outlineLevelCol="1"/>
  <cols>
    <col min="1" max="1" width="1.57421875" style="5" customWidth="1"/>
    <col min="2" max="2" width="60.140625" style="12" customWidth="1"/>
    <col min="3" max="6" width="9.8515625" style="12" hidden="1" customWidth="1" outlineLevel="1"/>
    <col min="7" max="7" width="9.8515625" style="12" customWidth="1" collapsed="1"/>
    <col min="8" max="11" width="9.8515625" style="12" hidden="1" customWidth="1" outlineLevel="1"/>
    <col min="12" max="12" width="9.8515625" style="12" customWidth="1" collapsed="1"/>
    <col min="13" max="16" width="9.8515625" style="12" hidden="1" customWidth="1" outlineLevel="1"/>
    <col min="17" max="17" width="9.8515625" style="12" customWidth="1" collapsed="1"/>
    <col min="18" max="18" width="9.8515625" style="12" hidden="1" customWidth="1" outlineLevel="1"/>
    <col min="19" max="21" width="9.140625" style="12" hidden="1" customWidth="1" outlineLevel="1"/>
    <col min="22" max="22" width="10.00390625" style="12" bestFit="1" customWidth="1" collapsed="1"/>
    <col min="23" max="26" width="9.140625" style="12" hidden="1" customWidth="1" outlineLevel="1"/>
    <col min="27" max="27" width="10.00390625" style="12" bestFit="1" customWidth="1" collapsed="1"/>
  </cols>
  <sheetData>
    <row r="1" spans="2:27" s="10" customFormat="1" ht="8.2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ht="15">
      <c r="A2" s="10"/>
    </row>
    <row r="3" ht="15">
      <c r="A3" s="10"/>
    </row>
    <row r="4" ht="15">
      <c r="A4" s="10"/>
    </row>
    <row r="5" ht="15">
      <c r="A5" s="10"/>
    </row>
    <row r="6" ht="15">
      <c r="A6" s="10"/>
    </row>
    <row r="7" spans="1:27" ht="16.5" customHeight="1">
      <c r="A7" s="10"/>
      <c r="B7" s="14"/>
      <c r="C7" s="28" t="s">
        <v>14</v>
      </c>
      <c r="D7" s="28" t="s">
        <v>15</v>
      </c>
      <c r="E7" s="28" t="s">
        <v>16</v>
      </c>
      <c r="F7" s="28" t="s">
        <v>17</v>
      </c>
      <c r="G7" s="15">
        <v>2010</v>
      </c>
      <c r="H7" s="15" t="s">
        <v>10</v>
      </c>
      <c r="I7" s="15" t="s">
        <v>11</v>
      </c>
      <c r="J7" s="15" t="s">
        <v>12</v>
      </c>
      <c r="K7" s="15" t="s">
        <v>13</v>
      </c>
      <c r="L7" s="15">
        <v>2011</v>
      </c>
      <c r="M7" s="15" t="s">
        <v>5</v>
      </c>
      <c r="N7" s="15" t="s">
        <v>6</v>
      </c>
      <c r="O7" s="15" t="s">
        <v>7</v>
      </c>
      <c r="P7" s="15" t="s">
        <v>9</v>
      </c>
      <c r="Q7" s="15">
        <v>2012</v>
      </c>
      <c r="R7" s="15" t="s">
        <v>2</v>
      </c>
      <c r="S7" s="15" t="s">
        <v>3</v>
      </c>
      <c r="T7" s="15" t="s">
        <v>4</v>
      </c>
      <c r="U7" s="15" t="s">
        <v>18</v>
      </c>
      <c r="V7" s="15">
        <v>2013</v>
      </c>
      <c r="W7" s="15" t="s">
        <v>19</v>
      </c>
      <c r="X7" s="15" t="s">
        <v>72</v>
      </c>
      <c r="Y7" s="15" t="s">
        <v>73</v>
      </c>
      <c r="Z7" s="15" t="s">
        <v>75</v>
      </c>
      <c r="AA7" s="15">
        <v>2014</v>
      </c>
    </row>
    <row r="8" spans="1:27" ht="15">
      <c r="A8" s="10"/>
      <c r="B8" s="1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">
      <c r="A9" s="10"/>
      <c r="B9" s="17" t="s">
        <v>90</v>
      </c>
      <c r="C9" s="31">
        <v>17042</v>
      </c>
      <c r="D9" s="31">
        <v>21075</v>
      </c>
      <c r="E9" s="31">
        <v>23397</v>
      </c>
      <c r="F9" s="31">
        <v>32406</v>
      </c>
      <c r="G9" s="18">
        <v>93920</v>
      </c>
      <c r="H9" s="18">
        <v>21243</v>
      </c>
      <c r="I9" s="18">
        <v>30511</v>
      </c>
      <c r="J9" s="18">
        <v>30822</v>
      </c>
      <c r="K9" s="18">
        <v>29244</v>
      </c>
      <c r="L9" s="18">
        <v>111820</v>
      </c>
      <c r="M9" s="18">
        <v>23289</v>
      </c>
      <c r="N9" s="18">
        <v>40288</v>
      </c>
      <c r="O9" s="18">
        <v>27437</v>
      </c>
      <c r="P9" s="18">
        <v>11815</v>
      </c>
      <c r="Q9" s="18">
        <v>102829</v>
      </c>
      <c r="R9" s="18">
        <v>26366</v>
      </c>
      <c r="S9" s="18">
        <v>20352</v>
      </c>
      <c r="T9" s="18">
        <v>20957</v>
      </c>
      <c r="U9" s="18">
        <v>24052</v>
      </c>
      <c r="V9" s="18">
        <v>91727</v>
      </c>
      <c r="W9" s="18">
        <v>23428</v>
      </c>
      <c r="X9" s="18">
        <v>23478</v>
      </c>
      <c r="Y9" s="18">
        <v>36192</v>
      </c>
      <c r="Z9" s="18">
        <v>27044</v>
      </c>
      <c r="AA9" s="18">
        <v>110142</v>
      </c>
    </row>
    <row r="10" spans="1:27" ht="30">
      <c r="A10" s="10"/>
      <c r="B10" s="19" t="s">
        <v>0</v>
      </c>
      <c r="F10" s="32"/>
      <c r="G10" s="13"/>
      <c r="H10" s="13"/>
      <c r="I10" s="13"/>
      <c r="J10" s="13"/>
      <c r="K10" s="13"/>
      <c r="L10" s="13"/>
      <c r="M10" s="13"/>
      <c r="N10" s="3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5">
      <c r="A11" s="10"/>
      <c r="B11" s="19" t="s">
        <v>20</v>
      </c>
      <c r="C11" s="34">
        <v>6951</v>
      </c>
      <c r="D11" s="34">
        <v>8667</v>
      </c>
      <c r="E11" s="34">
        <v>8261</v>
      </c>
      <c r="F11" s="34">
        <v>3560</v>
      </c>
      <c r="G11" s="20">
        <v>27439</v>
      </c>
      <c r="H11" s="20">
        <v>5800</v>
      </c>
      <c r="I11" s="20">
        <v>5898</v>
      </c>
      <c r="J11" s="20">
        <v>6128</v>
      </c>
      <c r="K11" s="20">
        <v>6017</v>
      </c>
      <c r="L11" s="20">
        <v>23843</v>
      </c>
      <c r="M11" s="20">
        <v>6206</v>
      </c>
      <c r="N11" s="20">
        <v>7739</v>
      </c>
      <c r="O11" s="20">
        <v>7970</v>
      </c>
      <c r="P11" s="20">
        <v>7597</v>
      </c>
      <c r="Q11" s="20">
        <v>29512</v>
      </c>
      <c r="R11" s="20">
        <v>8215</v>
      </c>
      <c r="S11" s="20">
        <v>13922</v>
      </c>
      <c r="T11" s="20">
        <v>13357</v>
      </c>
      <c r="U11" s="20">
        <v>11422</v>
      </c>
      <c r="V11" s="20">
        <v>46916</v>
      </c>
      <c r="W11" s="20">
        <v>12702</v>
      </c>
      <c r="X11" s="20">
        <v>14593</v>
      </c>
      <c r="Y11" s="20">
        <v>14431</v>
      </c>
      <c r="Z11" s="20">
        <v>17119</v>
      </c>
      <c r="AA11" s="20">
        <v>58845</v>
      </c>
    </row>
    <row r="12" spans="1:27" ht="15">
      <c r="A12" s="10"/>
      <c r="B12" s="19" t="s">
        <v>21</v>
      </c>
      <c r="C12" s="34">
        <v>0</v>
      </c>
      <c r="D12" s="34">
        <v>0</v>
      </c>
      <c r="E12" s="34">
        <v>0</v>
      </c>
      <c r="F12" s="34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8212</v>
      </c>
      <c r="V12" s="20">
        <v>8212</v>
      </c>
      <c r="W12" s="20">
        <v>2449</v>
      </c>
      <c r="X12" s="20">
        <v>167</v>
      </c>
      <c r="Y12" s="20">
        <v>325</v>
      </c>
      <c r="Z12" s="20">
        <v>7712</v>
      </c>
      <c r="AA12" s="20">
        <v>10653</v>
      </c>
    </row>
    <row r="13" spans="1:27" ht="15">
      <c r="A13" s="10"/>
      <c r="B13" s="19" t="s">
        <v>22</v>
      </c>
      <c r="C13" s="34">
        <v>773</v>
      </c>
      <c r="D13" s="34">
        <v>776</v>
      </c>
      <c r="E13" s="34">
        <v>792</v>
      </c>
      <c r="F13" s="34">
        <v>798</v>
      </c>
      <c r="G13" s="20">
        <v>3139</v>
      </c>
      <c r="H13" s="20">
        <v>808</v>
      </c>
      <c r="I13" s="20">
        <v>806</v>
      </c>
      <c r="J13" s="20">
        <v>852</v>
      </c>
      <c r="K13" s="20">
        <v>894</v>
      </c>
      <c r="L13" s="20">
        <v>3360</v>
      </c>
      <c r="M13" s="20">
        <v>657</v>
      </c>
      <c r="N13" s="20">
        <v>745</v>
      </c>
      <c r="O13" s="20">
        <v>806</v>
      </c>
      <c r="P13" s="20">
        <v>843</v>
      </c>
      <c r="Q13" s="20">
        <v>3051</v>
      </c>
      <c r="R13" s="20">
        <v>886</v>
      </c>
      <c r="S13" s="20">
        <v>737</v>
      </c>
      <c r="T13" s="20">
        <v>696</v>
      </c>
      <c r="U13" s="20">
        <v>1781</v>
      </c>
      <c r="V13" s="20">
        <v>4100</v>
      </c>
      <c r="W13" s="20">
        <v>959</v>
      </c>
      <c r="X13" s="20">
        <v>996</v>
      </c>
      <c r="Y13" s="20">
        <v>1035</v>
      </c>
      <c r="Z13" s="20">
        <v>2132</v>
      </c>
      <c r="AA13" s="20">
        <v>5122</v>
      </c>
    </row>
    <row r="14" spans="1:28" ht="15">
      <c r="A14" s="10"/>
      <c r="B14" s="22" t="s">
        <v>88</v>
      </c>
      <c r="C14" s="34">
        <v>-378</v>
      </c>
      <c r="D14" s="34">
        <v>-389</v>
      </c>
      <c r="E14" s="34">
        <v>-106</v>
      </c>
      <c r="F14" s="34">
        <v>-675</v>
      </c>
      <c r="G14" s="20">
        <v>-1548</v>
      </c>
      <c r="H14" s="20">
        <v>-2157</v>
      </c>
      <c r="I14" s="20">
        <v>-556</v>
      </c>
      <c r="J14" s="20">
        <v>51</v>
      </c>
      <c r="K14" s="20">
        <v>-1320</v>
      </c>
      <c r="L14" s="20">
        <v>-3982</v>
      </c>
      <c r="M14" s="20">
        <v>-1392</v>
      </c>
      <c r="N14" s="20">
        <v>686</v>
      </c>
      <c r="O14" s="20">
        <v>-1272</v>
      </c>
      <c r="P14" s="20">
        <v>-7687</v>
      </c>
      <c r="Q14" s="20">
        <v>-9665</v>
      </c>
      <c r="R14" s="20">
        <v>-537</v>
      </c>
      <c r="S14" s="20">
        <v>2209</v>
      </c>
      <c r="T14" s="20">
        <v>408</v>
      </c>
      <c r="U14" s="20">
        <v>-2026</v>
      </c>
      <c r="V14" s="20">
        <v>54</v>
      </c>
      <c r="W14" s="20">
        <v>143</v>
      </c>
      <c r="X14" s="20">
        <v>-552</v>
      </c>
      <c r="Y14" s="20">
        <v>429</v>
      </c>
      <c r="Z14" s="20">
        <v>6570</v>
      </c>
      <c r="AA14" s="20">
        <v>6590</v>
      </c>
      <c r="AB14" s="2"/>
    </row>
    <row r="15" spans="1:27" ht="15">
      <c r="A15" s="10"/>
      <c r="B15" s="19" t="s">
        <v>23</v>
      </c>
      <c r="C15" s="34">
        <v>-3</v>
      </c>
      <c r="D15" s="34">
        <v>744</v>
      </c>
      <c r="E15" s="34">
        <v>-977</v>
      </c>
      <c r="F15" s="34">
        <v>605</v>
      </c>
      <c r="G15" s="20">
        <v>369</v>
      </c>
      <c r="H15" s="20">
        <v>3</v>
      </c>
      <c r="I15" s="20">
        <v>3</v>
      </c>
      <c r="J15" s="20">
        <v>0</v>
      </c>
      <c r="K15" s="20">
        <v>-60</v>
      </c>
      <c r="L15" s="20">
        <v>-54</v>
      </c>
      <c r="M15" s="20">
        <v>185</v>
      </c>
      <c r="N15" s="20">
        <v>-377</v>
      </c>
      <c r="O15" s="20">
        <v>325</v>
      </c>
      <c r="P15" s="20">
        <v>-62</v>
      </c>
      <c r="Q15" s="20">
        <v>71</v>
      </c>
      <c r="R15" s="20">
        <v>-48</v>
      </c>
      <c r="S15" s="20">
        <v>-61</v>
      </c>
      <c r="T15" s="20">
        <v>-65</v>
      </c>
      <c r="U15" s="20">
        <v>418</v>
      </c>
      <c r="V15" s="20">
        <v>244</v>
      </c>
      <c r="W15" s="20">
        <v>198</v>
      </c>
      <c r="X15" s="20">
        <v>-1</v>
      </c>
      <c r="Y15" s="20">
        <v>382</v>
      </c>
      <c r="Z15" s="20">
        <v>1927</v>
      </c>
      <c r="AA15" s="20">
        <v>2506</v>
      </c>
    </row>
    <row r="16" spans="2:27" ht="15">
      <c r="B16" s="19" t="s">
        <v>67</v>
      </c>
      <c r="C16" s="34">
        <v>0</v>
      </c>
      <c r="D16" s="34">
        <v>0</v>
      </c>
      <c r="E16" s="34">
        <v>0</v>
      </c>
      <c r="F16" s="34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4174</v>
      </c>
      <c r="P16" s="20">
        <v>0</v>
      </c>
      <c r="Q16" s="20">
        <v>4174</v>
      </c>
      <c r="R16" s="20"/>
      <c r="S16" s="20">
        <v>0</v>
      </c>
      <c r="T16" s="20">
        <v>0</v>
      </c>
      <c r="U16" s="20">
        <v>2167</v>
      </c>
      <c r="V16" s="20">
        <v>2167</v>
      </c>
      <c r="W16" s="20"/>
      <c r="X16" s="20">
        <v>0</v>
      </c>
      <c r="Y16" s="20">
        <v>0</v>
      </c>
      <c r="Z16" s="20">
        <v>6849</v>
      </c>
      <c r="AA16" s="20">
        <v>6849</v>
      </c>
    </row>
    <row r="17" spans="1:27" ht="15">
      <c r="A17" s="10"/>
      <c r="B17" s="19" t="s">
        <v>8</v>
      </c>
      <c r="C17" s="34">
        <v>2436</v>
      </c>
      <c r="D17" s="34">
        <v>2315</v>
      </c>
      <c r="E17" s="34">
        <v>1529</v>
      </c>
      <c r="F17" s="34">
        <v>5660</v>
      </c>
      <c r="G17" s="20">
        <v>11940</v>
      </c>
      <c r="H17" s="20">
        <v>1919</v>
      </c>
      <c r="I17" s="20">
        <v>-895</v>
      </c>
      <c r="J17" s="20">
        <v>1499</v>
      </c>
      <c r="K17" s="20">
        <v>1925</v>
      </c>
      <c r="L17" s="20">
        <v>4448</v>
      </c>
      <c r="M17" s="20">
        <v>4984</v>
      </c>
      <c r="N17" s="20">
        <v>-2476</v>
      </c>
      <c r="O17" s="20">
        <v>2682</v>
      </c>
      <c r="P17" s="20">
        <v>3166</v>
      </c>
      <c r="Q17" s="20">
        <v>8356</v>
      </c>
      <c r="R17" s="20">
        <v>-1880</v>
      </c>
      <c r="S17" s="20">
        <v>298</v>
      </c>
      <c r="T17" s="20">
        <v>-9788</v>
      </c>
      <c r="U17" s="20">
        <v>-3482</v>
      </c>
      <c r="V17" s="20">
        <v>-14852</v>
      </c>
      <c r="W17" s="20">
        <v>407</v>
      </c>
      <c r="X17" s="20">
        <v>-3862</v>
      </c>
      <c r="Y17" s="20">
        <v>5641</v>
      </c>
      <c r="Z17" s="20">
        <v>-2472</v>
      </c>
      <c r="AA17" s="20">
        <v>-286</v>
      </c>
    </row>
    <row r="18" spans="1:27" ht="15">
      <c r="A18" s="10"/>
      <c r="B18" s="19" t="s">
        <v>55</v>
      </c>
      <c r="C18" s="34">
        <v>0</v>
      </c>
      <c r="D18" s="34">
        <v>0</v>
      </c>
      <c r="E18" s="34">
        <v>0</v>
      </c>
      <c r="F18" s="34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-965</v>
      </c>
      <c r="Q18" s="20">
        <v>-965</v>
      </c>
      <c r="R18" s="20"/>
      <c r="S18" s="20">
        <v>0</v>
      </c>
      <c r="T18" s="20">
        <v>0</v>
      </c>
      <c r="U18" s="20">
        <v>0</v>
      </c>
      <c r="V18" s="20">
        <v>0</v>
      </c>
      <c r="W18" s="20"/>
      <c r="X18" s="20">
        <v>0</v>
      </c>
      <c r="Y18" s="20">
        <v>0</v>
      </c>
      <c r="Z18" s="20">
        <v>0</v>
      </c>
      <c r="AA18" s="20">
        <v>0</v>
      </c>
    </row>
    <row r="19" spans="1:27" ht="15">
      <c r="A19" s="10"/>
      <c r="B19" s="19" t="s">
        <v>24</v>
      </c>
      <c r="C19" s="34">
        <v>0</v>
      </c>
      <c r="D19" s="34">
        <v>0</v>
      </c>
      <c r="E19" s="34">
        <v>-499</v>
      </c>
      <c r="F19" s="34">
        <v>-406</v>
      </c>
      <c r="G19" s="20">
        <v>-905</v>
      </c>
      <c r="H19" s="20">
        <v>-719</v>
      </c>
      <c r="I19" s="20">
        <v>-843</v>
      </c>
      <c r="J19" s="20">
        <v>-812</v>
      </c>
      <c r="K19" s="20">
        <v>-1473</v>
      </c>
      <c r="L19" s="20">
        <v>-3847</v>
      </c>
      <c r="M19" s="20">
        <v>-1795</v>
      </c>
      <c r="N19" s="20">
        <v>-1027</v>
      </c>
      <c r="O19" s="20">
        <v>-1468</v>
      </c>
      <c r="P19" s="20">
        <v>1150</v>
      </c>
      <c r="Q19" s="20">
        <v>-3140</v>
      </c>
      <c r="R19" s="20">
        <v>-854</v>
      </c>
      <c r="S19" s="20">
        <v>-182</v>
      </c>
      <c r="T19" s="20">
        <v>-2279</v>
      </c>
      <c r="U19" s="20">
        <v>972</v>
      </c>
      <c r="V19" s="20">
        <v>-2343</v>
      </c>
      <c r="W19" s="20">
        <v>-1333</v>
      </c>
      <c r="X19" s="20">
        <v>711</v>
      </c>
      <c r="Y19" s="20">
        <v>6117</v>
      </c>
      <c r="Z19" s="20">
        <v>6398</v>
      </c>
      <c r="AA19" s="20">
        <v>11893</v>
      </c>
    </row>
    <row r="20" spans="1:27" ht="15">
      <c r="A20" s="10"/>
      <c r="B20" s="19" t="s">
        <v>25</v>
      </c>
      <c r="C20" s="34">
        <v>4455</v>
      </c>
      <c r="D20" s="34">
        <v>4684</v>
      </c>
      <c r="E20" s="34">
        <v>5522</v>
      </c>
      <c r="F20" s="34">
        <v>5327</v>
      </c>
      <c r="G20" s="20">
        <v>19988</v>
      </c>
      <c r="H20" s="20">
        <v>5558</v>
      </c>
      <c r="I20" s="20">
        <v>4162</v>
      </c>
      <c r="J20" s="20">
        <v>5735</v>
      </c>
      <c r="K20" s="20">
        <v>5977</v>
      </c>
      <c r="L20" s="20">
        <v>21432</v>
      </c>
      <c r="M20" s="20">
        <v>5905</v>
      </c>
      <c r="N20" s="20">
        <v>4310</v>
      </c>
      <c r="O20" s="20">
        <v>3882</v>
      </c>
      <c r="P20" s="20">
        <v>3416</v>
      </c>
      <c r="Q20" s="20">
        <v>17513</v>
      </c>
      <c r="R20" s="20">
        <v>5968</v>
      </c>
      <c r="S20" s="20">
        <v>7706</v>
      </c>
      <c r="T20" s="20">
        <v>9399</v>
      </c>
      <c r="U20" s="20">
        <v>9021</v>
      </c>
      <c r="V20" s="20">
        <v>32094</v>
      </c>
      <c r="W20" s="20">
        <v>7669</v>
      </c>
      <c r="X20" s="20">
        <v>8506</v>
      </c>
      <c r="Y20" s="20">
        <v>9453</v>
      </c>
      <c r="Z20" s="20">
        <v>9730</v>
      </c>
      <c r="AA20" s="20">
        <v>35358</v>
      </c>
    </row>
    <row r="21" spans="1:27" ht="15">
      <c r="A21" s="10"/>
      <c r="B21" s="19" t="s">
        <v>70</v>
      </c>
      <c r="C21" s="34">
        <v>71</v>
      </c>
      <c r="D21" s="34">
        <v>22</v>
      </c>
      <c r="E21" s="34">
        <v>0</v>
      </c>
      <c r="F21" s="34">
        <v>0</v>
      </c>
      <c r="G21" s="20">
        <v>93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</row>
    <row r="22" spans="1:27" ht="15">
      <c r="A22" s="10"/>
      <c r="B22" s="19" t="s">
        <v>26</v>
      </c>
      <c r="C22" s="34">
        <v>0</v>
      </c>
      <c r="D22" s="34">
        <v>0</v>
      </c>
      <c r="E22" s="34">
        <v>0</v>
      </c>
      <c r="F22" s="34">
        <v>0</v>
      </c>
      <c r="G22" s="25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596</v>
      </c>
      <c r="Q22" s="20">
        <v>596</v>
      </c>
      <c r="R22" s="20">
        <v>3317</v>
      </c>
      <c r="S22" s="20">
        <v>-8819</v>
      </c>
      <c r="T22" s="20">
        <v>4906</v>
      </c>
      <c r="U22" s="20">
        <v>-5320</v>
      </c>
      <c r="V22" s="20">
        <v>-5916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</row>
    <row r="23" spans="1:27" ht="15">
      <c r="A23" s="10"/>
      <c r="B23" s="19" t="s">
        <v>84</v>
      </c>
      <c r="C23" s="34">
        <v>0</v>
      </c>
      <c r="D23" s="34">
        <v>0</v>
      </c>
      <c r="E23" s="34">
        <v>0</v>
      </c>
      <c r="F23" s="34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-234</v>
      </c>
      <c r="S23" s="20">
        <v>-515</v>
      </c>
      <c r="T23" s="20">
        <v>783</v>
      </c>
      <c r="U23" s="20">
        <v>71</v>
      </c>
      <c r="V23" s="20">
        <v>105</v>
      </c>
      <c r="W23" s="20">
        <v>1321</v>
      </c>
      <c r="X23" s="20">
        <v>1024</v>
      </c>
      <c r="Y23" s="20">
        <v>1103</v>
      </c>
      <c r="Z23" s="20">
        <v>811</v>
      </c>
      <c r="AA23" s="20">
        <v>4259</v>
      </c>
    </row>
    <row r="24" spans="1:27" ht="15">
      <c r="A24" s="10"/>
      <c r="B24" s="19" t="s">
        <v>83</v>
      </c>
      <c r="C24" s="34">
        <v>0</v>
      </c>
      <c r="D24" s="34">
        <v>0</v>
      </c>
      <c r="E24" s="34">
        <v>0</v>
      </c>
      <c r="F24" s="34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ht="15.75" thickBot="1">
      <c r="A25" s="10"/>
      <c r="B25" s="19" t="s">
        <v>27</v>
      </c>
      <c r="C25" s="34">
        <v>0</v>
      </c>
      <c r="D25" s="34">
        <v>0</v>
      </c>
      <c r="E25" s="34">
        <v>0</v>
      </c>
      <c r="F25" s="34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-1662</v>
      </c>
      <c r="S25" s="20">
        <v>-1859</v>
      </c>
      <c r="T25" s="20">
        <v>3521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</row>
    <row r="26" spans="1:27" ht="15.75" thickBot="1">
      <c r="A26" s="10"/>
      <c r="B26" s="7" t="s">
        <v>41</v>
      </c>
      <c r="C26" s="35">
        <f aca="true" t="shared" si="0" ref="C26:AA26">SUM(C9:C25)</f>
        <v>31347</v>
      </c>
      <c r="D26" s="35">
        <f t="shared" si="0"/>
        <v>37894</v>
      </c>
      <c r="E26" s="35">
        <f t="shared" si="0"/>
        <v>37919</v>
      </c>
      <c r="F26" s="35">
        <f t="shared" si="0"/>
        <v>47275</v>
      </c>
      <c r="G26" s="8">
        <f t="shared" si="0"/>
        <v>154435</v>
      </c>
      <c r="H26" s="8">
        <f t="shared" si="0"/>
        <v>32455</v>
      </c>
      <c r="I26" s="8">
        <f t="shared" si="0"/>
        <v>39086</v>
      </c>
      <c r="J26" s="8">
        <f t="shared" si="0"/>
        <v>44275</v>
      </c>
      <c r="K26" s="8">
        <f t="shared" si="0"/>
        <v>41204</v>
      </c>
      <c r="L26" s="8">
        <f t="shared" si="0"/>
        <v>157020</v>
      </c>
      <c r="M26" s="8">
        <f t="shared" si="0"/>
        <v>38039</v>
      </c>
      <c r="N26" s="8">
        <f t="shared" si="0"/>
        <v>49888</v>
      </c>
      <c r="O26" s="8">
        <f t="shared" si="0"/>
        <v>44536</v>
      </c>
      <c r="P26" s="8">
        <f t="shared" si="0"/>
        <v>19869</v>
      </c>
      <c r="Q26" s="8">
        <f t="shared" si="0"/>
        <v>152332</v>
      </c>
      <c r="R26" s="8">
        <f t="shared" si="0"/>
        <v>39537</v>
      </c>
      <c r="S26" s="8">
        <f t="shared" si="0"/>
        <v>33788</v>
      </c>
      <c r="T26" s="8">
        <f t="shared" si="0"/>
        <v>41895</v>
      </c>
      <c r="U26" s="8">
        <f t="shared" si="0"/>
        <v>47288</v>
      </c>
      <c r="V26" s="8">
        <f t="shared" si="0"/>
        <v>162508</v>
      </c>
      <c r="W26" s="8">
        <f t="shared" si="0"/>
        <v>47943</v>
      </c>
      <c r="X26" s="8">
        <f t="shared" si="0"/>
        <v>45060</v>
      </c>
      <c r="Y26" s="8">
        <f t="shared" si="0"/>
        <v>75108</v>
      </c>
      <c r="Z26" s="8">
        <f t="shared" si="0"/>
        <v>83820</v>
      </c>
      <c r="AA26" s="8">
        <f t="shared" si="0"/>
        <v>251931</v>
      </c>
    </row>
    <row r="27" spans="1:27" ht="15">
      <c r="A27" s="10"/>
      <c r="B27" s="1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">
      <c r="A28" s="10"/>
      <c r="B28" s="19" t="s">
        <v>29</v>
      </c>
      <c r="C28" s="34">
        <v>-16446</v>
      </c>
      <c r="D28" s="34">
        <v>-29967</v>
      </c>
      <c r="E28" s="34">
        <v>16417</v>
      </c>
      <c r="F28" s="34">
        <v>-635</v>
      </c>
      <c r="G28" s="20">
        <v>-30631</v>
      </c>
      <c r="H28" s="20">
        <v>-21227</v>
      </c>
      <c r="I28" s="20">
        <v>8753</v>
      </c>
      <c r="J28" s="20">
        <v>-12029</v>
      </c>
      <c r="K28" s="20">
        <v>-3187</v>
      </c>
      <c r="L28" s="20">
        <v>-27690</v>
      </c>
      <c r="M28" s="20">
        <v>-7559</v>
      </c>
      <c r="N28" s="20">
        <v>-16590</v>
      </c>
      <c r="O28" s="20">
        <v>427</v>
      </c>
      <c r="P28" s="20">
        <v>25877</v>
      </c>
      <c r="Q28" s="20">
        <v>2155</v>
      </c>
      <c r="R28" s="20">
        <v>-34524</v>
      </c>
      <c r="S28" s="20">
        <v>-14728</v>
      </c>
      <c r="T28" s="20">
        <v>-7123</v>
      </c>
      <c r="U28" s="20">
        <v>4350</v>
      </c>
      <c r="V28" s="20">
        <v>-52025</v>
      </c>
      <c r="W28" s="20">
        <v>4351</v>
      </c>
      <c r="X28" s="20">
        <v>-14820</v>
      </c>
      <c r="Y28" s="20">
        <v>-19938</v>
      </c>
      <c r="Z28" s="20">
        <v>-1837</v>
      </c>
      <c r="AA28" s="20">
        <v>-32244</v>
      </c>
    </row>
    <row r="29" spans="1:27" ht="15">
      <c r="A29" s="10"/>
      <c r="B29" s="19" t="s">
        <v>30</v>
      </c>
      <c r="C29" s="34">
        <v>-3569</v>
      </c>
      <c r="D29" s="34">
        <v>1335</v>
      </c>
      <c r="E29" s="34">
        <v>3984</v>
      </c>
      <c r="F29" s="34">
        <v>3752</v>
      </c>
      <c r="G29" s="20">
        <v>5502</v>
      </c>
      <c r="H29" s="20">
        <v>-10710</v>
      </c>
      <c r="I29" s="20">
        <v>-10506</v>
      </c>
      <c r="J29" s="20">
        <v>17177</v>
      </c>
      <c r="K29" s="20">
        <v>-3253</v>
      </c>
      <c r="L29" s="20">
        <v>-7292</v>
      </c>
      <c r="M29" s="20">
        <v>-6180</v>
      </c>
      <c r="N29" s="20">
        <v>-5111</v>
      </c>
      <c r="O29" s="20">
        <v>23133</v>
      </c>
      <c r="P29" s="20">
        <v>3074</v>
      </c>
      <c r="Q29" s="20">
        <v>14916</v>
      </c>
      <c r="R29" s="20">
        <v>-2281</v>
      </c>
      <c r="S29" s="20">
        <v>-1570</v>
      </c>
      <c r="T29" s="20">
        <v>-5986</v>
      </c>
      <c r="U29" s="20">
        <v>-1786</v>
      </c>
      <c r="V29" s="20">
        <v>-11623</v>
      </c>
      <c r="W29" s="20">
        <v>-4892</v>
      </c>
      <c r="X29" s="20">
        <v>-1503</v>
      </c>
      <c r="Y29" s="20">
        <v>-2362</v>
      </c>
      <c r="Z29" s="20">
        <v>5128</v>
      </c>
      <c r="AA29" s="20">
        <v>-3629</v>
      </c>
    </row>
    <row r="30" spans="1:27" ht="15">
      <c r="A30" s="10"/>
      <c r="B30" s="19" t="s">
        <v>1</v>
      </c>
      <c r="C30" s="34">
        <v>-91</v>
      </c>
      <c r="D30" s="34">
        <v>703</v>
      </c>
      <c r="E30" s="34">
        <v>1845</v>
      </c>
      <c r="F30" s="34">
        <v>-6384</v>
      </c>
      <c r="G30" s="20">
        <v>-3927</v>
      </c>
      <c r="H30" s="20">
        <v>-5382</v>
      </c>
      <c r="I30" s="20">
        <v>-4736</v>
      </c>
      <c r="J30" s="20">
        <v>2918</v>
      </c>
      <c r="K30" s="20">
        <v>-8084</v>
      </c>
      <c r="L30" s="20">
        <v>-15284</v>
      </c>
      <c r="M30" s="20">
        <v>3459</v>
      </c>
      <c r="N30" s="20">
        <v>-1011</v>
      </c>
      <c r="O30" s="20">
        <v>6485</v>
      </c>
      <c r="P30" s="20">
        <v>-2973</v>
      </c>
      <c r="Q30" s="20">
        <v>5960</v>
      </c>
      <c r="R30" s="20">
        <v>662</v>
      </c>
      <c r="S30" s="20">
        <v>-21788</v>
      </c>
      <c r="T30" s="20">
        <v>613</v>
      </c>
      <c r="U30" s="20">
        <v>8212</v>
      </c>
      <c r="V30" s="20">
        <v>-12301</v>
      </c>
      <c r="W30" s="20">
        <v>-1770</v>
      </c>
      <c r="X30" s="20">
        <v>-4037</v>
      </c>
      <c r="Y30" s="20">
        <v>-1071</v>
      </c>
      <c r="Z30" s="20">
        <v>236</v>
      </c>
      <c r="AA30" s="20">
        <v>-6642</v>
      </c>
    </row>
    <row r="31" spans="1:27" ht="15">
      <c r="A31" s="10"/>
      <c r="B31" s="19" t="s">
        <v>31</v>
      </c>
      <c r="C31" s="34">
        <v>-268</v>
      </c>
      <c r="D31" s="34">
        <v>-250</v>
      </c>
      <c r="E31" s="34">
        <v>-403</v>
      </c>
      <c r="F31" s="34">
        <v>-633</v>
      </c>
      <c r="G31" s="20">
        <v>-1554</v>
      </c>
      <c r="H31" s="20">
        <v>-227</v>
      </c>
      <c r="I31" s="20">
        <v>-578</v>
      </c>
      <c r="J31" s="20">
        <v>-750</v>
      </c>
      <c r="K31" s="20">
        <v>-2897</v>
      </c>
      <c r="L31" s="20">
        <v>-4452</v>
      </c>
      <c r="M31" s="20">
        <v>-784</v>
      </c>
      <c r="N31" s="20">
        <v>-7954</v>
      </c>
      <c r="O31" s="20">
        <v>-487</v>
      </c>
      <c r="P31" s="20">
        <v>1658</v>
      </c>
      <c r="Q31" s="20">
        <v>-7567</v>
      </c>
      <c r="R31" s="20">
        <v>-7387</v>
      </c>
      <c r="S31" s="20">
        <v>-410</v>
      </c>
      <c r="T31" s="20">
        <v>-224</v>
      </c>
      <c r="U31" s="20">
        <v>-669</v>
      </c>
      <c r="V31" s="20">
        <v>-8690</v>
      </c>
      <c r="W31" s="20">
        <v>-277</v>
      </c>
      <c r="X31" s="20">
        <v>-980</v>
      </c>
      <c r="Y31" s="20">
        <v>-1034</v>
      </c>
      <c r="Z31" s="20">
        <v>1499</v>
      </c>
      <c r="AA31" s="20">
        <v>-792</v>
      </c>
    </row>
    <row r="32" spans="1:27" ht="15">
      <c r="A32" s="10"/>
      <c r="B32" s="19" t="s">
        <v>32</v>
      </c>
      <c r="C32" s="34">
        <v>-1653</v>
      </c>
      <c r="D32" s="34">
        <v>-6783</v>
      </c>
      <c r="E32" s="34">
        <v>322</v>
      </c>
      <c r="F32" s="34">
        <v>6626</v>
      </c>
      <c r="G32" s="20">
        <v>-1488</v>
      </c>
      <c r="H32" s="20">
        <v>-3103</v>
      </c>
      <c r="I32" s="20">
        <v>-3693</v>
      </c>
      <c r="J32" s="20">
        <v>120</v>
      </c>
      <c r="K32" s="20">
        <v>-440</v>
      </c>
      <c r="L32" s="20">
        <v>-7116</v>
      </c>
      <c r="M32" s="20">
        <v>1410</v>
      </c>
      <c r="N32" s="20">
        <v>-3288</v>
      </c>
      <c r="O32" s="20">
        <v>-13504</v>
      </c>
      <c r="P32" s="20">
        <v>-3111</v>
      </c>
      <c r="Q32" s="20">
        <v>-18493</v>
      </c>
      <c r="R32" s="20">
        <v>163</v>
      </c>
      <c r="S32" s="20">
        <v>-2574</v>
      </c>
      <c r="T32" s="20">
        <v>1829</v>
      </c>
      <c r="U32" s="20">
        <v>620</v>
      </c>
      <c r="V32" s="20">
        <v>38</v>
      </c>
      <c r="W32" s="20">
        <v>-2867</v>
      </c>
      <c r="X32" s="20">
        <v>-358</v>
      </c>
      <c r="Y32" s="20">
        <v>2884</v>
      </c>
      <c r="Z32" s="20">
        <v>11615</v>
      </c>
      <c r="AA32" s="20">
        <v>11274</v>
      </c>
    </row>
    <row r="33" spans="1:27" ht="15">
      <c r="A33" s="10"/>
      <c r="B33" s="19" t="s">
        <v>33</v>
      </c>
      <c r="C33" s="34">
        <v>5603</v>
      </c>
      <c r="D33" s="34">
        <v>6053</v>
      </c>
      <c r="E33" s="34">
        <v>-899</v>
      </c>
      <c r="F33" s="34">
        <v>-262</v>
      </c>
      <c r="G33" s="20">
        <v>10495</v>
      </c>
      <c r="H33" s="20">
        <v>4109</v>
      </c>
      <c r="I33" s="20">
        <v>-3176</v>
      </c>
      <c r="J33" s="20">
        <v>10059</v>
      </c>
      <c r="K33" s="20">
        <v>15116</v>
      </c>
      <c r="L33" s="20">
        <v>26108</v>
      </c>
      <c r="M33" s="20">
        <v>-5446</v>
      </c>
      <c r="N33" s="20">
        <v>3188</v>
      </c>
      <c r="O33" s="20">
        <v>-6624</v>
      </c>
      <c r="P33" s="20">
        <v>8223</v>
      </c>
      <c r="Q33" s="20">
        <v>-659</v>
      </c>
      <c r="R33" s="20">
        <v>-3800</v>
      </c>
      <c r="S33" s="20">
        <v>900</v>
      </c>
      <c r="T33" s="20">
        <v>4219</v>
      </c>
      <c r="U33" s="20">
        <v>4014</v>
      </c>
      <c r="V33" s="20">
        <v>5333</v>
      </c>
      <c r="W33" s="20">
        <v>7479</v>
      </c>
      <c r="X33" s="20">
        <v>-6524</v>
      </c>
      <c r="Y33" s="20">
        <v>11220</v>
      </c>
      <c r="Z33" s="20">
        <v>-18876</v>
      </c>
      <c r="AA33" s="20">
        <v>-6701</v>
      </c>
    </row>
    <row r="34" spans="1:27" ht="15">
      <c r="A34" s="10"/>
      <c r="B34" s="19" t="s">
        <v>34</v>
      </c>
      <c r="C34" s="34">
        <v>720</v>
      </c>
      <c r="D34" s="34">
        <v>4164</v>
      </c>
      <c r="E34" s="34">
        <v>6640</v>
      </c>
      <c r="F34" s="34">
        <v>-1817</v>
      </c>
      <c r="G34" s="20">
        <v>9707</v>
      </c>
      <c r="H34" s="20">
        <v>-5074</v>
      </c>
      <c r="I34" s="20">
        <v>6279</v>
      </c>
      <c r="J34" s="20">
        <v>8088</v>
      </c>
      <c r="K34" s="20">
        <v>-2420</v>
      </c>
      <c r="L34" s="20">
        <v>6873</v>
      </c>
      <c r="M34" s="20">
        <v>-5056</v>
      </c>
      <c r="N34" s="20">
        <v>9585</v>
      </c>
      <c r="O34" s="20">
        <v>8187</v>
      </c>
      <c r="P34" s="20">
        <v>-2110</v>
      </c>
      <c r="Q34" s="20">
        <v>10606</v>
      </c>
      <c r="R34" s="20">
        <v>263</v>
      </c>
      <c r="S34" s="20">
        <v>4552</v>
      </c>
      <c r="T34" s="20">
        <v>3024</v>
      </c>
      <c r="U34" s="20">
        <v>-6074</v>
      </c>
      <c r="V34" s="20">
        <v>1765</v>
      </c>
      <c r="W34" s="20">
        <v>-974</v>
      </c>
      <c r="X34" s="20">
        <v>8411</v>
      </c>
      <c r="Y34" s="20">
        <v>8827</v>
      </c>
      <c r="Z34" s="20">
        <v>-2231</v>
      </c>
      <c r="AA34" s="20">
        <v>14033</v>
      </c>
    </row>
    <row r="35" spans="1:27" ht="15">
      <c r="A35" s="10"/>
      <c r="B35" s="19" t="s">
        <v>35</v>
      </c>
      <c r="C35" s="34">
        <v>7668</v>
      </c>
      <c r="D35" s="34">
        <v>3558</v>
      </c>
      <c r="E35" s="34">
        <v>-1476</v>
      </c>
      <c r="F35" s="34">
        <v>-7195</v>
      </c>
      <c r="G35" s="20">
        <v>2555</v>
      </c>
      <c r="H35" s="20">
        <v>46</v>
      </c>
      <c r="I35" s="20">
        <v>31659</v>
      </c>
      <c r="J35" s="20">
        <v>-5620</v>
      </c>
      <c r="K35" s="20">
        <v>5774</v>
      </c>
      <c r="L35" s="20">
        <v>31859</v>
      </c>
      <c r="M35" s="20">
        <v>13998</v>
      </c>
      <c r="N35" s="20">
        <v>16198</v>
      </c>
      <c r="O35" s="20">
        <v>-9931</v>
      </c>
      <c r="P35" s="20">
        <v>5578</v>
      </c>
      <c r="Q35" s="20">
        <v>25843</v>
      </c>
      <c r="R35" s="20">
        <v>7922</v>
      </c>
      <c r="S35" s="20">
        <v>6924</v>
      </c>
      <c r="T35" s="20">
        <v>13800</v>
      </c>
      <c r="U35" s="20">
        <v>11643</v>
      </c>
      <c r="V35" s="25">
        <v>40289</v>
      </c>
      <c r="W35" s="25">
        <v>14177</v>
      </c>
      <c r="X35" s="25">
        <v>5539</v>
      </c>
      <c r="Y35" s="25">
        <v>14592</v>
      </c>
      <c r="Z35" s="25">
        <v>5096</v>
      </c>
      <c r="AA35" s="25">
        <v>39404</v>
      </c>
    </row>
    <row r="36" spans="1:27" ht="15">
      <c r="A36" s="10"/>
      <c r="B36" s="19" t="s">
        <v>36</v>
      </c>
      <c r="C36" s="34">
        <v>-315</v>
      </c>
      <c r="D36" s="34">
        <v>-321</v>
      </c>
      <c r="E36" s="34">
        <v>-330</v>
      </c>
      <c r="F36" s="34">
        <v>966</v>
      </c>
      <c r="G36" s="20">
        <v>0</v>
      </c>
      <c r="H36" s="20">
        <v>9623</v>
      </c>
      <c r="I36" s="20">
        <v>-24907</v>
      </c>
      <c r="J36" s="20">
        <v>-7921</v>
      </c>
      <c r="K36" s="20">
        <v>-8963</v>
      </c>
      <c r="L36" s="20">
        <v>-32168</v>
      </c>
      <c r="M36" s="20">
        <v>-4794</v>
      </c>
      <c r="N36" s="20">
        <v>-11469</v>
      </c>
      <c r="O36" s="20">
        <v>-11775</v>
      </c>
      <c r="P36" s="20">
        <v>-9632</v>
      </c>
      <c r="Q36" s="20">
        <v>-37670</v>
      </c>
      <c r="R36" s="20">
        <v>-5758</v>
      </c>
      <c r="S36" s="20">
        <v>-7244</v>
      </c>
      <c r="T36" s="20">
        <v>-11297</v>
      </c>
      <c r="U36" s="20">
        <v>-11448</v>
      </c>
      <c r="V36" s="20">
        <v>-35747</v>
      </c>
      <c r="W36" s="20">
        <v>-8866</v>
      </c>
      <c r="X36" s="20">
        <v>-8757</v>
      </c>
      <c r="Y36" s="20">
        <v>-10151</v>
      </c>
      <c r="Z36" s="20">
        <v>-7451</v>
      </c>
      <c r="AA36" s="20">
        <v>-35225</v>
      </c>
    </row>
    <row r="37" spans="1:27" ht="15.75" thickBot="1">
      <c r="A37" s="10"/>
      <c r="B37" s="19" t="s">
        <v>37</v>
      </c>
      <c r="C37" s="34">
        <v>1554</v>
      </c>
      <c r="D37" s="34">
        <v>-397</v>
      </c>
      <c r="E37" s="34">
        <v>1470</v>
      </c>
      <c r="F37" s="34">
        <v>-5627</v>
      </c>
      <c r="G37" s="20">
        <v>-3000</v>
      </c>
      <c r="H37" s="20">
        <v>-558</v>
      </c>
      <c r="I37" s="20">
        <v>-2121</v>
      </c>
      <c r="J37" s="20">
        <v>596</v>
      </c>
      <c r="K37" s="20">
        <v>-1811</v>
      </c>
      <c r="L37" s="20">
        <v>-3894</v>
      </c>
      <c r="M37" s="20">
        <v>-51</v>
      </c>
      <c r="N37" s="20">
        <v>1871</v>
      </c>
      <c r="O37" s="20">
        <v>-2503</v>
      </c>
      <c r="P37" s="20">
        <v>8991</v>
      </c>
      <c r="Q37" s="20">
        <v>8308</v>
      </c>
      <c r="R37" s="20">
        <v>-1798</v>
      </c>
      <c r="S37" s="20">
        <v>2855</v>
      </c>
      <c r="T37" s="20">
        <v>1298</v>
      </c>
      <c r="U37" s="20">
        <v>1289</v>
      </c>
      <c r="V37" s="20">
        <v>3644</v>
      </c>
      <c r="W37" s="20">
        <v>-3147</v>
      </c>
      <c r="X37" s="20">
        <v>-94</v>
      </c>
      <c r="Y37" s="20">
        <v>-845</v>
      </c>
      <c r="Z37" s="20">
        <v>-3326</v>
      </c>
      <c r="AA37" s="20">
        <v>-7412</v>
      </c>
    </row>
    <row r="38" spans="1:27" ht="15.75" thickBot="1">
      <c r="A38" s="10"/>
      <c r="B38" s="7" t="s">
        <v>28</v>
      </c>
      <c r="C38" s="35">
        <f>SUM(C28:C37)</f>
        <v>-6797</v>
      </c>
      <c r="D38" s="35">
        <f aca="true" t="shared" si="1" ref="D38:U38">SUM(D28:D37)</f>
        <v>-21905</v>
      </c>
      <c r="E38" s="35">
        <f t="shared" si="1"/>
        <v>27570</v>
      </c>
      <c r="F38" s="35">
        <f t="shared" si="1"/>
        <v>-11209</v>
      </c>
      <c r="G38" s="8">
        <f t="shared" si="1"/>
        <v>-12341</v>
      </c>
      <c r="H38" s="8">
        <f t="shared" si="1"/>
        <v>-32503</v>
      </c>
      <c r="I38" s="8">
        <f t="shared" si="1"/>
        <v>-3026</v>
      </c>
      <c r="J38" s="8">
        <f t="shared" si="1"/>
        <v>12638</v>
      </c>
      <c r="K38" s="8">
        <f t="shared" si="1"/>
        <v>-10165</v>
      </c>
      <c r="L38" s="8">
        <f t="shared" si="1"/>
        <v>-33056</v>
      </c>
      <c r="M38" s="8">
        <f t="shared" si="1"/>
        <v>-11003</v>
      </c>
      <c r="N38" s="8">
        <f t="shared" si="1"/>
        <v>-14581</v>
      </c>
      <c r="O38" s="8">
        <f t="shared" si="1"/>
        <v>-6592</v>
      </c>
      <c r="P38" s="8">
        <f t="shared" si="1"/>
        <v>35575</v>
      </c>
      <c r="Q38" s="8">
        <f t="shared" si="1"/>
        <v>3399</v>
      </c>
      <c r="R38" s="8">
        <f t="shared" si="1"/>
        <v>-46538</v>
      </c>
      <c r="S38" s="8">
        <f t="shared" si="1"/>
        <v>-33083</v>
      </c>
      <c r="T38" s="8">
        <f t="shared" si="1"/>
        <v>153</v>
      </c>
      <c r="U38" s="8">
        <f t="shared" si="1"/>
        <v>10151</v>
      </c>
      <c r="V38" s="8">
        <f aca="true" t="shared" si="2" ref="V38:AA38">SUM(V28:V37)</f>
        <v>-69317</v>
      </c>
      <c r="W38" s="8">
        <f t="shared" si="2"/>
        <v>3214</v>
      </c>
      <c r="X38" s="8">
        <f t="shared" si="2"/>
        <v>-23123</v>
      </c>
      <c r="Y38" s="8">
        <f t="shared" si="2"/>
        <v>2122</v>
      </c>
      <c r="Z38" s="8">
        <f t="shared" si="2"/>
        <v>-10147</v>
      </c>
      <c r="AA38" s="8">
        <f t="shared" si="2"/>
        <v>-27934</v>
      </c>
    </row>
    <row r="39" spans="1:27" ht="15.75" thickBot="1">
      <c r="A39" s="10"/>
      <c r="B39" s="19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thickBot="1">
      <c r="A40" s="10"/>
      <c r="B40" s="7" t="s">
        <v>38</v>
      </c>
      <c r="C40" s="35">
        <f aca="true" t="shared" si="3" ref="C40:U40">C26+C38</f>
        <v>24550</v>
      </c>
      <c r="D40" s="35">
        <f t="shared" si="3"/>
        <v>15989</v>
      </c>
      <c r="E40" s="35">
        <f t="shared" si="3"/>
        <v>65489</v>
      </c>
      <c r="F40" s="35">
        <f t="shared" si="3"/>
        <v>36066</v>
      </c>
      <c r="G40" s="8">
        <f t="shared" si="3"/>
        <v>142094</v>
      </c>
      <c r="H40" s="8">
        <f t="shared" si="3"/>
        <v>-48</v>
      </c>
      <c r="I40" s="8">
        <f t="shared" si="3"/>
        <v>36060</v>
      </c>
      <c r="J40" s="8">
        <f t="shared" si="3"/>
        <v>56913</v>
      </c>
      <c r="K40" s="8">
        <f t="shared" si="3"/>
        <v>31039</v>
      </c>
      <c r="L40" s="8">
        <f t="shared" si="3"/>
        <v>123964</v>
      </c>
      <c r="M40" s="8">
        <f t="shared" si="3"/>
        <v>27036</v>
      </c>
      <c r="N40" s="8">
        <f t="shared" si="3"/>
        <v>35307</v>
      </c>
      <c r="O40" s="8">
        <f t="shared" si="3"/>
        <v>37944</v>
      </c>
      <c r="P40" s="8">
        <f t="shared" si="3"/>
        <v>55444</v>
      </c>
      <c r="Q40" s="8">
        <f>Q26+Q38</f>
        <v>155731</v>
      </c>
      <c r="R40" s="8">
        <f t="shared" si="3"/>
        <v>-7001</v>
      </c>
      <c r="S40" s="8">
        <f>S26+S38</f>
        <v>705</v>
      </c>
      <c r="T40" s="8">
        <f t="shared" si="3"/>
        <v>42048</v>
      </c>
      <c r="U40" s="8">
        <f t="shared" si="3"/>
        <v>57439</v>
      </c>
      <c r="V40" s="8">
        <f aca="true" t="shared" si="4" ref="V40:AA40">V26+V38</f>
        <v>93191</v>
      </c>
      <c r="W40" s="8">
        <f t="shared" si="4"/>
        <v>51157</v>
      </c>
      <c r="X40" s="8">
        <f t="shared" si="4"/>
        <v>21937</v>
      </c>
      <c r="Y40" s="8">
        <f t="shared" si="4"/>
        <v>77230</v>
      </c>
      <c r="Z40" s="8">
        <f t="shared" si="4"/>
        <v>73673</v>
      </c>
      <c r="AA40" s="8">
        <f t="shared" si="4"/>
        <v>223997</v>
      </c>
    </row>
    <row r="41" spans="1:27" ht="15">
      <c r="A41" s="10"/>
      <c r="B41" s="19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2:27" ht="15">
      <c r="B42" s="16" t="s">
        <v>39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">
      <c r="A43" s="10"/>
      <c r="B43" s="19" t="s">
        <v>68</v>
      </c>
      <c r="C43" s="34">
        <v>-10914</v>
      </c>
      <c r="D43" s="34">
        <v>-7079</v>
      </c>
      <c r="E43" s="34">
        <v>-207</v>
      </c>
      <c r="F43" s="34">
        <v>-2069</v>
      </c>
      <c r="G43" s="20">
        <v>-20269</v>
      </c>
      <c r="H43" s="20">
        <v>-5167</v>
      </c>
      <c r="I43" s="20">
        <v>-5209</v>
      </c>
      <c r="J43" s="20">
        <v>-14568</v>
      </c>
      <c r="K43" s="20">
        <v>-13620</v>
      </c>
      <c r="L43" s="20">
        <v>-38564</v>
      </c>
      <c r="M43" s="20">
        <v>-10872</v>
      </c>
      <c r="N43" s="20">
        <v>-10741</v>
      </c>
      <c r="O43" s="20">
        <v>-6596</v>
      </c>
      <c r="P43" s="20">
        <v>-6898</v>
      </c>
      <c r="Q43" s="20">
        <v>-35107</v>
      </c>
      <c r="R43" s="20">
        <v>-6811</v>
      </c>
      <c r="S43" s="20">
        <v>-8436</v>
      </c>
      <c r="T43" s="20">
        <v>-6916</v>
      </c>
      <c r="U43" s="20">
        <v>-29071</v>
      </c>
      <c r="V43" s="20">
        <v>-51234</v>
      </c>
      <c r="W43" s="20">
        <v>-34547</v>
      </c>
      <c r="X43" s="20">
        <v>-22006</v>
      </c>
      <c r="Y43" s="20">
        <v>-25301</v>
      </c>
      <c r="Z43" s="20">
        <v>3831</v>
      </c>
      <c r="AA43" s="20">
        <v>-78023</v>
      </c>
    </row>
    <row r="44" spans="1:27" ht="15">
      <c r="A44" s="10"/>
      <c r="B44" s="19" t="s">
        <v>69</v>
      </c>
      <c r="C44" s="34">
        <v>-31630</v>
      </c>
      <c r="D44" s="34">
        <v>-238</v>
      </c>
      <c r="E44" s="34">
        <v>-15617</v>
      </c>
      <c r="F44" s="34">
        <v>-356</v>
      </c>
      <c r="G44" s="20">
        <v>-47841</v>
      </c>
      <c r="H44" s="20">
        <v>-16</v>
      </c>
      <c r="I44" s="20">
        <v>-70</v>
      </c>
      <c r="J44" s="20">
        <v>-1962</v>
      </c>
      <c r="K44" s="20">
        <v>-322</v>
      </c>
      <c r="L44" s="20">
        <v>-2370</v>
      </c>
      <c r="M44" s="20">
        <v>-1478</v>
      </c>
      <c r="N44" s="20">
        <v>-2063</v>
      </c>
      <c r="O44" s="20">
        <v>-702</v>
      </c>
      <c r="P44" s="20">
        <v>-1444</v>
      </c>
      <c r="Q44" s="20">
        <v>-5687</v>
      </c>
      <c r="R44" s="20">
        <v>-1620</v>
      </c>
      <c r="S44" s="20">
        <v>-2608</v>
      </c>
      <c r="T44" s="20">
        <v>-2088</v>
      </c>
      <c r="U44" s="20">
        <v>-30</v>
      </c>
      <c r="V44" s="20">
        <v>-6346</v>
      </c>
      <c r="W44" s="20">
        <v>-1739</v>
      </c>
      <c r="X44" s="20">
        <v>-1356</v>
      </c>
      <c r="Y44" s="20">
        <v>-1090</v>
      </c>
      <c r="Z44" s="20">
        <v>-41398</v>
      </c>
      <c r="AA44" s="20">
        <v>-45583</v>
      </c>
    </row>
    <row r="45" spans="1:27" ht="15">
      <c r="A45" s="10"/>
      <c r="B45" s="19" t="s">
        <v>40</v>
      </c>
      <c r="C45" s="34">
        <v>0</v>
      </c>
      <c r="D45" s="34">
        <v>0</v>
      </c>
      <c r="E45" s="34">
        <v>0</v>
      </c>
      <c r="F45" s="34">
        <v>0</v>
      </c>
      <c r="G45" s="20">
        <v>0</v>
      </c>
      <c r="H45" s="20">
        <v>0</v>
      </c>
      <c r="I45" s="20">
        <v>899</v>
      </c>
      <c r="J45" s="20">
        <v>0</v>
      </c>
      <c r="K45" s="20">
        <v>1801</v>
      </c>
      <c r="L45" s="20">
        <v>2700</v>
      </c>
      <c r="M45" s="20">
        <v>900</v>
      </c>
      <c r="N45" s="20">
        <v>900</v>
      </c>
      <c r="O45" s="20">
        <v>0</v>
      </c>
      <c r="P45" s="20">
        <v>0</v>
      </c>
      <c r="Q45" s="20">
        <v>1800</v>
      </c>
      <c r="R45" s="20">
        <v>1500</v>
      </c>
      <c r="S45" s="20">
        <v>900</v>
      </c>
      <c r="T45" s="20">
        <v>1</v>
      </c>
      <c r="U45" s="20">
        <v>-1</v>
      </c>
      <c r="V45" s="20">
        <v>2400</v>
      </c>
      <c r="W45" s="20">
        <v>0</v>
      </c>
      <c r="X45" s="20">
        <v>1913</v>
      </c>
      <c r="Y45" s="20">
        <v>1539</v>
      </c>
      <c r="Z45" s="20">
        <v>0</v>
      </c>
      <c r="AA45" s="20">
        <v>3452</v>
      </c>
    </row>
    <row r="46" spans="1:27" ht="15">
      <c r="A46" s="10"/>
      <c r="B46" s="19" t="s">
        <v>71</v>
      </c>
      <c r="C46" s="34">
        <v>3852</v>
      </c>
      <c r="D46" s="34">
        <v>-3731</v>
      </c>
      <c r="E46" s="34">
        <v>-1333</v>
      </c>
      <c r="F46" s="34">
        <v>1212</v>
      </c>
      <c r="G46" s="20">
        <v>0</v>
      </c>
      <c r="H46" s="20">
        <v>0</v>
      </c>
      <c r="I46" s="20">
        <v>0</v>
      </c>
      <c r="J46" s="25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</row>
    <row r="47" spans="1:27" ht="15">
      <c r="A47" s="10"/>
      <c r="B47" s="19" t="s">
        <v>56</v>
      </c>
      <c r="C47" s="34">
        <v>0</v>
      </c>
      <c r="D47" s="34">
        <v>0</v>
      </c>
      <c r="E47" s="34">
        <v>0</v>
      </c>
      <c r="F47" s="34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-102924</v>
      </c>
      <c r="Q47" s="20">
        <v>-102924</v>
      </c>
      <c r="R47" s="20">
        <v>0</v>
      </c>
      <c r="S47" s="20">
        <v>1319</v>
      </c>
      <c r="T47" s="20">
        <v>101605</v>
      </c>
      <c r="U47" s="20">
        <v>0</v>
      </c>
      <c r="V47" s="20">
        <v>102924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</row>
    <row r="48" spans="1:27" ht="15">
      <c r="A48" s="10"/>
      <c r="B48" s="19" t="s">
        <v>57</v>
      </c>
      <c r="C48" s="34">
        <v>0</v>
      </c>
      <c r="D48" s="34">
        <v>0</v>
      </c>
      <c r="E48" s="34">
        <v>0</v>
      </c>
      <c r="F48" s="34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5320</v>
      </c>
      <c r="V48" s="20">
        <v>5320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</row>
    <row r="49" spans="1:27" ht="15">
      <c r="A49" s="10"/>
      <c r="B49" s="19" t="s">
        <v>58</v>
      </c>
      <c r="C49" s="34">
        <v>0</v>
      </c>
      <c r="D49" s="34">
        <v>0</v>
      </c>
      <c r="E49" s="34">
        <v>0</v>
      </c>
      <c r="F49" s="34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-104216</v>
      </c>
      <c r="Q49" s="20">
        <v>-104216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</row>
    <row r="50" spans="1:27" ht="15">
      <c r="A50" s="10"/>
      <c r="B50" s="19" t="s">
        <v>59</v>
      </c>
      <c r="C50" s="34">
        <v>0</v>
      </c>
      <c r="D50" s="34">
        <v>0</v>
      </c>
      <c r="E50" s="34">
        <v>0</v>
      </c>
      <c r="F50" s="34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-1546</v>
      </c>
      <c r="O50" s="20">
        <v>-493</v>
      </c>
      <c r="P50" s="20">
        <v>-67</v>
      </c>
      <c r="Q50" s="20">
        <v>-2106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</row>
    <row r="51" spans="1:27" ht="15">
      <c r="A51" s="10"/>
      <c r="B51" s="21" t="s">
        <v>79</v>
      </c>
      <c r="C51" s="34">
        <v>0</v>
      </c>
      <c r="D51" s="34">
        <v>0</v>
      </c>
      <c r="E51" s="34">
        <v>0</v>
      </c>
      <c r="F51" s="34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</row>
    <row r="52" spans="1:27" ht="15">
      <c r="A52" s="10"/>
      <c r="B52" s="19" t="s">
        <v>74</v>
      </c>
      <c r="C52" s="34">
        <v>0</v>
      </c>
      <c r="D52" s="34">
        <v>0</v>
      </c>
      <c r="E52" s="34">
        <v>0</v>
      </c>
      <c r="F52" s="34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-6394</v>
      </c>
      <c r="Z52" s="20">
        <v>0</v>
      </c>
      <c r="AA52" s="20">
        <v>-6394</v>
      </c>
    </row>
    <row r="53" spans="1:27" ht="15">
      <c r="A53" s="10"/>
      <c r="B53" s="19" t="s">
        <v>60</v>
      </c>
      <c r="C53" s="34">
        <v>0</v>
      </c>
      <c r="D53" s="34">
        <v>0</v>
      </c>
      <c r="E53" s="34">
        <v>0</v>
      </c>
      <c r="F53" s="34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-10268</v>
      </c>
      <c r="U53" s="20">
        <v>0</v>
      </c>
      <c r="V53" s="20">
        <v>-10268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</row>
    <row r="54" spans="1:27" ht="15.75" thickBot="1">
      <c r="A54" s="10"/>
      <c r="B54" s="29" t="s">
        <v>82</v>
      </c>
      <c r="C54" s="34"/>
      <c r="D54" s="34"/>
      <c r="E54" s="34"/>
      <c r="F54" s="34"/>
      <c r="G54" s="20">
        <v>0</v>
      </c>
      <c r="H54" s="20"/>
      <c r="I54" s="20"/>
      <c r="J54" s="20"/>
      <c r="K54" s="20"/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</row>
    <row r="55" spans="1:27" ht="15.75" thickBot="1">
      <c r="A55" s="10"/>
      <c r="B55" s="7" t="s">
        <v>49</v>
      </c>
      <c r="C55" s="35">
        <f aca="true" t="shared" si="5" ref="C55:AA55">SUM(C43:C54)</f>
        <v>-38692</v>
      </c>
      <c r="D55" s="35">
        <f t="shared" si="5"/>
        <v>-11048</v>
      </c>
      <c r="E55" s="35">
        <f t="shared" si="5"/>
        <v>-17157</v>
      </c>
      <c r="F55" s="35">
        <f t="shared" si="5"/>
        <v>-1213</v>
      </c>
      <c r="G55" s="8">
        <f t="shared" si="5"/>
        <v>-68110</v>
      </c>
      <c r="H55" s="8">
        <f t="shared" si="5"/>
        <v>-5183</v>
      </c>
      <c r="I55" s="8">
        <f t="shared" si="5"/>
        <v>-4380</v>
      </c>
      <c r="J55" s="8">
        <f t="shared" si="5"/>
        <v>-16530</v>
      </c>
      <c r="K55" s="8">
        <f t="shared" si="5"/>
        <v>-12141</v>
      </c>
      <c r="L55" s="8">
        <f t="shared" si="5"/>
        <v>-38234</v>
      </c>
      <c r="M55" s="8">
        <f t="shared" si="5"/>
        <v>-11450</v>
      </c>
      <c r="N55" s="8">
        <f t="shared" si="5"/>
        <v>-13450</v>
      </c>
      <c r="O55" s="8">
        <f t="shared" si="5"/>
        <v>-7791</v>
      </c>
      <c r="P55" s="8">
        <f t="shared" si="5"/>
        <v>-215549</v>
      </c>
      <c r="Q55" s="8">
        <f t="shared" si="5"/>
        <v>-248240</v>
      </c>
      <c r="R55" s="8">
        <f t="shared" si="5"/>
        <v>-6931</v>
      </c>
      <c r="S55" s="8">
        <f t="shared" si="5"/>
        <v>-8825</v>
      </c>
      <c r="T55" s="8">
        <f t="shared" si="5"/>
        <v>82334</v>
      </c>
      <c r="U55" s="8">
        <f t="shared" si="5"/>
        <v>-23782</v>
      </c>
      <c r="V55" s="8">
        <f t="shared" si="5"/>
        <v>42796</v>
      </c>
      <c r="W55" s="8">
        <f t="shared" si="5"/>
        <v>-36286</v>
      </c>
      <c r="X55" s="8">
        <f t="shared" si="5"/>
        <v>-21449</v>
      </c>
      <c r="Y55" s="8">
        <f t="shared" si="5"/>
        <v>-31246</v>
      </c>
      <c r="Z55" s="8">
        <f t="shared" si="5"/>
        <v>-37567</v>
      </c>
      <c r="AA55" s="8">
        <f t="shared" si="5"/>
        <v>-126548</v>
      </c>
    </row>
    <row r="56" spans="1:27" ht="15">
      <c r="A56" s="10"/>
      <c r="B56" s="19"/>
      <c r="C56" s="36"/>
      <c r="D56" s="36"/>
      <c r="E56" s="36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2:27" ht="15">
      <c r="B57" s="16" t="s">
        <v>43</v>
      </c>
      <c r="G57" s="13"/>
      <c r="H57" s="13"/>
      <c r="I57" s="13"/>
      <c r="J57" s="13"/>
      <c r="K57" s="3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5">
      <c r="A58" s="10"/>
      <c r="B58" s="19" t="s">
        <v>44</v>
      </c>
      <c r="C58" s="34">
        <v>-5614</v>
      </c>
      <c r="D58" s="34">
        <v>-1648</v>
      </c>
      <c r="E58" s="34">
        <v>0</v>
      </c>
      <c r="F58" s="34">
        <v>0</v>
      </c>
      <c r="G58" s="20">
        <v>-7262</v>
      </c>
      <c r="H58" s="20">
        <v>-6969</v>
      </c>
      <c r="I58" s="20">
        <v>-2260</v>
      </c>
      <c r="J58" s="20">
        <v>0</v>
      </c>
      <c r="K58" s="20">
        <v>-2781</v>
      </c>
      <c r="L58" s="20">
        <v>-12010</v>
      </c>
      <c r="M58" s="20">
        <v>-3061</v>
      </c>
      <c r="N58" s="20">
        <v>-65911</v>
      </c>
      <c r="O58" s="20">
        <v>-4692</v>
      </c>
      <c r="P58" s="20">
        <v>-15547</v>
      </c>
      <c r="Q58" s="20">
        <v>-89211</v>
      </c>
      <c r="R58" s="20">
        <v>0</v>
      </c>
      <c r="S58" s="20">
        <v>-18486</v>
      </c>
      <c r="T58" s="20">
        <v>-5559</v>
      </c>
      <c r="U58" s="20">
        <v>-10369</v>
      </c>
      <c r="V58" s="20">
        <v>-34414</v>
      </c>
      <c r="W58" s="20">
        <v>-10563</v>
      </c>
      <c r="X58" s="20">
        <v>-7952</v>
      </c>
      <c r="Y58" s="20">
        <v>-6516</v>
      </c>
      <c r="Z58" s="20">
        <v>-8482</v>
      </c>
      <c r="AA58" s="20">
        <v>-33513</v>
      </c>
    </row>
    <row r="59" spans="1:27" ht="15">
      <c r="A59" s="10"/>
      <c r="B59" s="19" t="s">
        <v>45</v>
      </c>
      <c r="C59" s="34">
        <v>0</v>
      </c>
      <c r="D59" s="34">
        <v>-5878</v>
      </c>
      <c r="E59" s="34">
        <v>-7050</v>
      </c>
      <c r="F59" s="34">
        <v>-7082</v>
      </c>
      <c r="G59" s="20">
        <v>-20010</v>
      </c>
      <c r="H59" s="20">
        <v>0</v>
      </c>
      <c r="I59" s="20">
        <v>-8469</v>
      </c>
      <c r="J59" s="20">
        <v>-11873</v>
      </c>
      <c r="K59" s="20">
        <v>-8392</v>
      </c>
      <c r="L59" s="20">
        <v>-28734</v>
      </c>
      <c r="M59" s="20">
        <v>-7740</v>
      </c>
      <c r="N59" s="20">
        <v>0</v>
      </c>
      <c r="O59" s="20">
        <v>-12770</v>
      </c>
      <c r="P59" s="20">
        <v>0</v>
      </c>
      <c r="Q59" s="20">
        <v>-20510</v>
      </c>
      <c r="R59" s="20">
        <v>-12438</v>
      </c>
      <c r="S59" s="20">
        <v>0</v>
      </c>
      <c r="T59" s="20">
        <v>-11773</v>
      </c>
      <c r="U59" s="20">
        <v>-6116</v>
      </c>
      <c r="V59" s="20">
        <v>-30327</v>
      </c>
      <c r="W59" s="20">
        <v>-5887</v>
      </c>
      <c r="X59" s="20">
        <v>-1188</v>
      </c>
      <c r="Y59" s="20">
        <v>-9465</v>
      </c>
      <c r="Z59" s="20">
        <v>-9007</v>
      </c>
      <c r="AA59" s="20">
        <v>-25547</v>
      </c>
    </row>
    <row r="60" spans="1:27" ht="15">
      <c r="A60" s="10"/>
      <c r="B60" s="19" t="s">
        <v>61</v>
      </c>
      <c r="C60" s="34">
        <v>0</v>
      </c>
      <c r="D60" s="34">
        <v>0</v>
      </c>
      <c r="E60" s="34">
        <v>0</v>
      </c>
      <c r="F60" s="34">
        <v>5954</v>
      </c>
      <c r="G60" s="20">
        <v>5954</v>
      </c>
      <c r="H60" s="20">
        <v>-3344</v>
      </c>
      <c r="I60" s="20">
        <v>-3493</v>
      </c>
      <c r="J60" s="25">
        <v>-17056</v>
      </c>
      <c r="K60" s="20">
        <v>817</v>
      </c>
      <c r="L60" s="20">
        <v>-23076</v>
      </c>
      <c r="M60" s="20">
        <v>1163</v>
      </c>
      <c r="N60" s="20">
        <v>181</v>
      </c>
      <c r="O60" s="20">
        <v>0</v>
      </c>
      <c r="P60" s="20">
        <v>0</v>
      </c>
      <c r="Q60" s="20">
        <v>1344</v>
      </c>
      <c r="R60" s="20"/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</row>
    <row r="61" spans="1:27" ht="15">
      <c r="A61" s="10"/>
      <c r="B61" s="19" t="s">
        <v>46</v>
      </c>
      <c r="C61" s="34">
        <v>0</v>
      </c>
      <c r="D61" s="34">
        <v>0</v>
      </c>
      <c r="E61" s="34">
        <v>0</v>
      </c>
      <c r="F61" s="34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5">
        <v>0</v>
      </c>
      <c r="N61" s="20">
        <v>0</v>
      </c>
      <c r="O61" s="20">
        <v>0</v>
      </c>
      <c r="P61" s="20">
        <v>-5281</v>
      </c>
      <c r="Q61" s="20">
        <v>-5281</v>
      </c>
      <c r="R61" s="20">
        <v>-84</v>
      </c>
      <c r="S61" s="20">
        <v>-338</v>
      </c>
      <c r="T61" s="20">
        <v>-1027</v>
      </c>
      <c r="U61" s="20">
        <v>-734</v>
      </c>
      <c r="V61" s="20">
        <v>-2183</v>
      </c>
      <c r="W61" s="20">
        <v>-948</v>
      </c>
      <c r="X61" s="20">
        <v>-2204</v>
      </c>
      <c r="Y61" s="20">
        <v>-1760</v>
      </c>
      <c r="Z61" s="20">
        <v>-2480</v>
      </c>
      <c r="AA61" s="20">
        <v>-7392</v>
      </c>
    </row>
    <row r="62" spans="1:27" ht="15">
      <c r="A62" s="10"/>
      <c r="B62" s="19" t="s">
        <v>62</v>
      </c>
      <c r="C62" s="34">
        <v>0</v>
      </c>
      <c r="D62" s="34">
        <v>0</v>
      </c>
      <c r="E62" s="34">
        <v>0</v>
      </c>
      <c r="F62" s="34">
        <v>0</v>
      </c>
      <c r="G62" s="20">
        <v>0</v>
      </c>
      <c r="H62" s="20">
        <v>0</v>
      </c>
      <c r="I62" s="20">
        <v>0</v>
      </c>
      <c r="J62" s="20">
        <v>0</v>
      </c>
      <c r="K62" s="20">
        <v>100000</v>
      </c>
      <c r="L62" s="20">
        <v>100000</v>
      </c>
      <c r="M62" s="20">
        <v>0</v>
      </c>
      <c r="N62" s="20">
        <v>0</v>
      </c>
      <c r="O62" s="20">
        <v>0</v>
      </c>
      <c r="P62" s="20">
        <v>130000</v>
      </c>
      <c r="Q62" s="20">
        <v>130000</v>
      </c>
      <c r="R62" s="20">
        <v>0</v>
      </c>
      <c r="S62" s="20">
        <v>250000</v>
      </c>
      <c r="T62" s="20">
        <v>0</v>
      </c>
      <c r="U62" s="20">
        <v>0</v>
      </c>
      <c r="V62" s="20">
        <v>250000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</row>
    <row r="63" spans="1:27" ht="15">
      <c r="A63" s="10"/>
      <c r="B63" s="19" t="s">
        <v>63</v>
      </c>
      <c r="C63" s="34">
        <v>0</v>
      </c>
      <c r="D63" s="34">
        <v>0</v>
      </c>
      <c r="E63" s="34">
        <v>0</v>
      </c>
      <c r="F63" s="34">
        <v>0</v>
      </c>
      <c r="G63" s="20">
        <v>0</v>
      </c>
      <c r="H63" s="20">
        <v>0</v>
      </c>
      <c r="I63" s="20">
        <v>-36000</v>
      </c>
      <c r="J63" s="20">
        <v>0</v>
      </c>
      <c r="K63" s="20">
        <v>-36000</v>
      </c>
      <c r="L63" s="20">
        <v>-72000</v>
      </c>
      <c r="M63" s="20">
        <v>0</v>
      </c>
      <c r="N63" s="20">
        <v>-36000</v>
      </c>
      <c r="O63" s="20">
        <v>0</v>
      </c>
      <c r="P63" s="20">
        <v>-36000</v>
      </c>
      <c r="Q63" s="20">
        <v>-72000</v>
      </c>
      <c r="R63" s="20">
        <v>0</v>
      </c>
      <c r="S63" s="20">
        <v>-166000</v>
      </c>
      <c r="T63" s="20">
        <v>0</v>
      </c>
      <c r="U63" s="20">
        <v>-100000</v>
      </c>
      <c r="V63" s="20">
        <v>-266000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</row>
    <row r="64" spans="1:27" ht="15">
      <c r="A64" s="10"/>
      <c r="B64" s="19" t="s">
        <v>64</v>
      </c>
      <c r="C64" s="34">
        <v>0</v>
      </c>
      <c r="D64" s="34">
        <v>-8852</v>
      </c>
      <c r="E64" s="34">
        <v>0</v>
      </c>
      <c r="F64" s="34">
        <v>-10394</v>
      </c>
      <c r="G64" s="20">
        <v>-19246</v>
      </c>
      <c r="H64" s="20">
        <v>0</v>
      </c>
      <c r="I64" s="20">
        <v>-11074</v>
      </c>
      <c r="J64" s="20">
        <v>0</v>
      </c>
      <c r="K64" s="20">
        <v>-9575</v>
      </c>
      <c r="L64" s="20">
        <v>-20649</v>
      </c>
      <c r="M64" s="20">
        <v>0</v>
      </c>
      <c r="N64" s="20">
        <v>-12004</v>
      </c>
      <c r="O64" s="20">
        <v>0</v>
      </c>
      <c r="P64" s="20">
        <v>-7879</v>
      </c>
      <c r="Q64" s="20">
        <v>-19883</v>
      </c>
      <c r="R64" s="20">
        <v>0</v>
      </c>
      <c r="S64" s="20">
        <v>-9009</v>
      </c>
      <c r="T64" s="20">
        <v>0</v>
      </c>
      <c r="U64" s="20">
        <v>-15747</v>
      </c>
      <c r="V64" s="20">
        <v>-24756</v>
      </c>
      <c r="W64" s="20">
        <v>0</v>
      </c>
      <c r="X64" s="20">
        <v>-12938</v>
      </c>
      <c r="Y64" s="20">
        <v>0</v>
      </c>
      <c r="Z64" s="20">
        <v>-14444</v>
      </c>
      <c r="AA64" s="20">
        <v>-27382</v>
      </c>
    </row>
    <row r="65" spans="1:27" ht="15">
      <c r="A65" s="10"/>
      <c r="B65" s="19" t="s">
        <v>66</v>
      </c>
      <c r="C65" s="34">
        <v>0</v>
      </c>
      <c r="D65" s="34">
        <v>0</v>
      </c>
      <c r="E65" s="34">
        <v>0</v>
      </c>
      <c r="F65" s="34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12000</v>
      </c>
      <c r="Q65" s="20">
        <v>12000</v>
      </c>
      <c r="R65" s="20">
        <v>9500</v>
      </c>
      <c r="S65" s="20">
        <v>0</v>
      </c>
      <c r="T65" s="20">
        <v>0</v>
      </c>
      <c r="U65" s="20">
        <v>0</v>
      </c>
      <c r="V65" s="20">
        <v>9500</v>
      </c>
      <c r="W65" s="20">
        <v>5000</v>
      </c>
      <c r="X65" s="20">
        <v>0</v>
      </c>
      <c r="Y65" s="20">
        <v>0</v>
      </c>
      <c r="Z65" s="20">
        <v>0</v>
      </c>
      <c r="AA65" s="20">
        <v>5000</v>
      </c>
    </row>
    <row r="66" spans="1:27" ht="15">
      <c r="A66" s="10"/>
      <c r="B66" s="19" t="s">
        <v>47</v>
      </c>
      <c r="C66" s="34">
        <v>0</v>
      </c>
      <c r="D66" s="34">
        <v>0</v>
      </c>
      <c r="E66" s="34">
        <v>0</v>
      </c>
      <c r="F66" s="34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-143</v>
      </c>
      <c r="Q66" s="20">
        <v>-143</v>
      </c>
      <c r="R66" s="20">
        <v>-229</v>
      </c>
      <c r="S66" s="20">
        <v>-356</v>
      </c>
      <c r="T66" s="20">
        <v>-345</v>
      </c>
      <c r="U66" s="20">
        <v>-345</v>
      </c>
      <c r="V66" s="20">
        <v>-1275</v>
      </c>
      <c r="W66" s="20">
        <v>-393</v>
      </c>
      <c r="X66" s="20">
        <v>-425</v>
      </c>
      <c r="Y66" s="20">
        <v>-425</v>
      </c>
      <c r="Z66" s="20">
        <v>-413</v>
      </c>
      <c r="AA66" s="20">
        <v>-1656</v>
      </c>
    </row>
    <row r="67" spans="1:27" ht="15">
      <c r="A67" s="10"/>
      <c r="B67" s="19" t="s">
        <v>76</v>
      </c>
      <c r="C67" s="34">
        <v>0</v>
      </c>
      <c r="D67" s="34">
        <v>0</v>
      </c>
      <c r="E67" s="34">
        <v>0</v>
      </c>
      <c r="F67" s="34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-1656</v>
      </c>
      <c r="AA67" s="20">
        <v>-1656</v>
      </c>
    </row>
    <row r="68" spans="1:27" ht="15">
      <c r="A68" s="10"/>
      <c r="B68" s="19" t="s">
        <v>65</v>
      </c>
      <c r="C68" s="34">
        <v>0</v>
      </c>
      <c r="D68" s="34">
        <v>0</v>
      </c>
      <c r="E68" s="34">
        <v>0</v>
      </c>
      <c r="F68" s="34">
        <v>202</v>
      </c>
      <c r="G68" s="20">
        <v>202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100132</v>
      </c>
      <c r="Q68" s="20">
        <v>100132</v>
      </c>
      <c r="R68" s="20">
        <v>0</v>
      </c>
      <c r="S68" s="20">
        <v>0</v>
      </c>
      <c r="T68" s="20">
        <v>243</v>
      </c>
      <c r="U68" s="20">
        <v>-243</v>
      </c>
      <c r="V68" s="20">
        <v>0</v>
      </c>
      <c r="W68" s="20">
        <v>0</v>
      </c>
      <c r="X68" s="20">
        <v>22360</v>
      </c>
      <c r="Y68" s="20">
        <v>0</v>
      </c>
      <c r="Z68" s="20">
        <v>24442</v>
      </c>
      <c r="AA68" s="20">
        <v>46802</v>
      </c>
    </row>
    <row r="69" spans="1:27" ht="15">
      <c r="A69" s="10"/>
      <c r="B69" s="19" t="s">
        <v>77</v>
      </c>
      <c r="C69" s="34">
        <v>0</v>
      </c>
      <c r="D69" s="34">
        <v>0</v>
      </c>
      <c r="E69" s="34">
        <v>0</v>
      </c>
      <c r="F69" s="34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-16851</v>
      </c>
      <c r="AA69" s="20">
        <v>-16851</v>
      </c>
    </row>
    <row r="70" spans="1:27" ht="15.75" thickBot="1">
      <c r="A70" s="10"/>
      <c r="B70" s="19" t="s">
        <v>48</v>
      </c>
      <c r="C70" s="34">
        <v>0</v>
      </c>
      <c r="D70" s="34">
        <v>0</v>
      </c>
      <c r="E70" s="34">
        <v>0</v>
      </c>
      <c r="F70" s="34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-1394</v>
      </c>
      <c r="T70" s="20">
        <v>0</v>
      </c>
      <c r="U70" s="20">
        <v>-1617</v>
      </c>
      <c r="V70" s="20">
        <v>-3011</v>
      </c>
      <c r="W70" s="20">
        <v>-634</v>
      </c>
      <c r="X70" s="20">
        <v>-905</v>
      </c>
      <c r="Y70" s="20">
        <v>0</v>
      </c>
      <c r="Z70" s="20">
        <v>-2330</v>
      </c>
      <c r="AA70" s="20">
        <v>-3869</v>
      </c>
    </row>
    <row r="71" spans="1:27" ht="15.75" thickBot="1">
      <c r="A71" s="10"/>
      <c r="B71" s="7" t="s">
        <v>42</v>
      </c>
      <c r="C71" s="35">
        <f aca="true" t="shared" si="6" ref="C71:AA71">SUM(C58:C70)</f>
        <v>-5614</v>
      </c>
      <c r="D71" s="35">
        <f t="shared" si="6"/>
        <v>-16378</v>
      </c>
      <c r="E71" s="35">
        <f t="shared" si="6"/>
        <v>-7050</v>
      </c>
      <c r="F71" s="35">
        <f t="shared" si="6"/>
        <v>-11320</v>
      </c>
      <c r="G71" s="8">
        <f t="shared" si="6"/>
        <v>-40362</v>
      </c>
      <c r="H71" s="8">
        <f t="shared" si="6"/>
        <v>-10313</v>
      </c>
      <c r="I71" s="8">
        <f t="shared" si="6"/>
        <v>-61296</v>
      </c>
      <c r="J71" s="8">
        <f t="shared" si="6"/>
        <v>-28929</v>
      </c>
      <c r="K71" s="8">
        <f t="shared" si="6"/>
        <v>44069</v>
      </c>
      <c r="L71" s="8">
        <f t="shared" si="6"/>
        <v>-56469</v>
      </c>
      <c r="M71" s="8">
        <f t="shared" si="6"/>
        <v>-9638</v>
      </c>
      <c r="N71" s="8">
        <f t="shared" si="6"/>
        <v>-113734</v>
      </c>
      <c r="O71" s="8">
        <f t="shared" si="6"/>
        <v>-17462</v>
      </c>
      <c r="P71" s="8">
        <f t="shared" si="6"/>
        <v>177282</v>
      </c>
      <c r="Q71" s="8">
        <f t="shared" si="6"/>
        <v>36448</v>
      </c>
      <c r="R71" s="8">
        <f t="shared" si="6"/>
        <v>-3251</v>
      </c>
      <c r="S71" s="8">
        <f t="shared" si="6"/>
        <v>54417</v>
      </c>
      <c r="T71" s="8">
        <f t="shared" si="6"/>
        <v>-18461</v>
      </c>
      <c r="U71" s="8">
        <f t="shared" si="6"/>
        <v>-135171</v>
      </c>
      <c r="V71" s="8">
        <f t="shared" si="6"/>
        <v>-102466</v>
      </c>
      <c r="W71" s="8">
        <f t="shared" si="6"/>
        <v>-13425</v>
      </c>
      <c r="X71" s="8">
        <f t="shared" si="6"/>
        <v>-3252</v>
      </c>
      <c r="Y71" s="8">
        <f t="shared" si="6"/>
        <v>-18166</v>
      </c>
      <c r="Z71" s="8">
        <f t="shared" si="6"/>
        <v>-31221</v>
      </c>
      <c r="AA71" s="8">
        <f t="shared" si="6"/>
        <v>-66064</v>
      </c>
    </row>
    <row r="72" spans="1:27" ht="15">
      <c r="A72" s="10"/>
      <c r="B72" s="19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5">
      <c r="A73" s="10"/>
      <c r="B73" s="19" t="s">
        <v>50</v>
      </c>
      <c r="C73" s="34">
        <v>-296</v>
      </c>
      <c r="D73" s="34">
        <v>-940</v>
      </c>
      <c r="E73" s="34">
        <v>202</v>
      </c>
      <c r="F73" s="34">
        <v>-934</v>
      </c>
      <c r="G73" s="20">
        <v>-1968</v>
      </c>
      <c r="H73" s="20">
        <v>566</v>
      </c>
      <c r="I73" s="20">
        <v>-902</v>
      </c>
      <c r="J73" s="20">
        <v>4145</v>
      </c>
      <c r="K73" s="20">
        <v>-1034</v>
      </c>
      <c r="L73" s="20">
        <v>2775</v>
      </c>
      <c r="M73" s="20">
        <v>-213</v>
      </c>
      <c r="N73" s="20">
        <v>835</v>
      </c>
      <c r="O73" s="20">
        <v>1075</v>
      </c>
      <c r="P73" s="20">
        <v>2594</v>
      </c>
      <c r="Q73" s="20">
        <v>4291</v>
      </c>
      <c r="R73" s="20">
        <v>1006</v>
      </c>
      <c r="S73" s="20">
        <v>7100</v>
      </c>
      <c r="T73" s="20">
        <v>-5528</v>
      </c>
      <c r="U73" s="20">
        <v>325</v>
      </c>
      <c r="V73" s="20">
        <v>2903</v>
      </c>
      <c r="W73" s="20">
        <v>1657</v>
      </c>
      <c r="X73" s="20">
        <v>-1421</v>
      </c>
      <c r="Y73" s="20">
        <v>-415</v>
      </c>
      <c r="Z73" s="20">
        <v>-2343</v>
      </c>
      <c r="AA73" s="20">
        <v>-2522</v>
      </c>
    </row>
    <row r="74" spans="1:27" ht="15.75" thickBot="1">
      <c r="A74" s="10"/>
      <c r="B74" s="19"/>
      <c r="C74" s="32"/>
      <c r="D74" s="32"/>
      <c r="E74" s="32"/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15.75" thickBot="1">
      <c r="A75" s="10"/>
      <c r="B75" s="7" t="s">
        <v>51</v>
      </c>
      <c r="C75" s="27">
        <f aca="true" t="shared" si="7" ref="C75:AA75">C40+C55+C71+C73</f>
        <v>-20052</v>
      </c>
      <c r="D75" s="27">
        <f t="shared" si="7"/>
        <v>-12377</v>
      </c>
      <c r="E75" s="27">
        <f t="shared" si="7"/>
        <v>41484</v>
      </c>
      <c r="F75" s="27">
        <f t="shared" si="7"/>
        <v>22599</v>
      </c>
      <c r="G75" s="8">
        <f t="shared" si="7"/>
        <v>31654</v>
      </c>
      <c r="H75" s="8">
        <f t="shared" si="7"/>
        <v>-14978</v>
      </c>
      <c r="I75" s="8">
        <f t="shared" si="7"/>
        <v>-30518</v>
      </c>
      <c r="J75" s="8">
        <f t="shared" si="7"/>
        <v>15599</v>
      </c>
      <c r="K75" s="8">
        <f t="shared" si="7"/>
        <v>61933</v>
      </c>
      <c r="L75" s="8">
        <f t="shared" si="7"/>
        <v>32036</v>
      </c>
      <c r="M75" s="8">
        <f t="shared" si="7"/>
        <v>5735</v>
      </c>
      <c r="N75" s="8">
        <f t="shared" si="7"/>
        <v>-91042</v>
      </c>
      <c r="O75" s="8">
        <f t="shared" si="7"/>
        <v>13766</v>
      </c>
      <c r="P75" s="8">
        <f t="shared" si="7"/>
        <v>19771</v>
      </c>
      <c r="Q75" s="8">
        <f t="shared" si="7"/>
        <v>-51770</v>
      </c>
      <c r="R75" s="8">
        <f t="shared" si="7"/>
        <v>-16177</v>
      </c>
      <c r="S75" s="8">
        <f t="shared" si="7"/>
        <v>53397</v>
      </c>
      <c r="T75" s="8">
        <f t="shared" si="7"/>
        <v>100393</v>
      </c>
      <c r="U75" s="8">
        <f t="shared" si="7"/>
        <v>-101189</v>
      </c>
      <c r="V75" s="8">
        <f t="shared" si="7"/>
        <v>36424</v>
      </c>
      <c r="W75" s="8">
        <f t="shared" si="7"/>
        <v>3103</v>
      </c>
      <c r="X75" s="8">
        <f t="shared" si="7"/>
        <v>-4185</v>
      </c>
      <c r="Y75" s="8">
        <f t="shared" si="7"/>
        <v>27403</v>
      </c>
      <c r="Z75" s="8">
        <f t="shared" si="7"/>
        <v>2542</v>
      </c>
      <c r="AA75" s="8">
        <f t="shared" si="7"/>
        <v>28863</v>
      </c>
    </row>
    <row r="76" spans="1:27" ht="15.75" thickTop="1">
      <c r="A76" s="10"/>
      <c r="B76" s="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5">
      <c r="A77" s="10"/>
      <c r="B77" s="9" t="s">
        <v>52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5">
      <c r="A78" s="10"/>
      <c r="B78" s="19" t="s">
        <v>53</v>
      </c>
      <c r="C78" s="34">
        <v>108090</v>
      </c>
      <c r="D78" s="34">
        <v>88038</v>
      </c>
      <c r="E78" s="34">
        <v>75661</v>
      </c>
      <c r="F78" s="34">
        <v>117145</v>
      </c>
      <c r="G78" s="20">
        <v>108090</v>
      </c>
      <c r="H78" s="20">
        <v>139744</v>
      </c>
      <c r="I78" s="20">
        <v>124766</v>
      </c>
      <c r="J78" s="20">
        <v>94248</v>
      </c>
      <c r="K78" s="20">
        <v>109847</v>
      </c>
      <c r="L78" s="20">
        <v>139744</v>
      </c>
      <c r="M78" s="25">
        <v>167549</v>
      </c>
      <c r="N78" s="25">
        <v>173284</v>
      </c>
      <c r="O78" s="25">
        <v>82242</v>
      </c>
      <c r="P78" s="25">
        <v>96008</v>
      </c>
      <c r="Q78" s="25">
        <v>167549</v>
      </c>
      <c r="R78" s="20">
        <v>115779</v>
      </c>
      <c r="S78" s="20">
        <v>99602</v>
      </c>
      <c r="T78" s="20">
        <v>152999</v>
      </c>
      <c r="U78" s="20">
        <v>253392</v>
      </c>
      <c r="V78" s="20">
        <v>115779</v>
      </c>
      <c r="W78" s="20">
        <v>152203</v>
      </c>
      <c r="X78" s="20">
        <v>155306</v>
      </c>
      <c r="Y78" s="20">
        <v>151121</v>
      </c>
      <c r="Z78" s="20">
        <v>178524</v>
      </c>
      <c r="AA78" s="20">
        <v>152203</v>
      </c>
    </row>
    <row r="79" spans="1:27" ht="15.75" thickBot="1">
      <c r="A79" s="10"/>
      <c r="B79" s="19" t="s">
        <v>54</v>
      </c>
      <c r="C79" s="38">
        <v>88038</v>
      </c>
      <c r="D79" s="38">
        <v>75661</v>
      </c>
      <c r="E79" s="38">
        <v>117145</v>
      </c>
      <c r="F79" s="38">
        <v>139744</v>
      </c>
      <c r="G79" s="20">
        <v>139744</v>
      </c>
      <c r="H79" s="20">
        <v>124766</v>
      </c>
      <c r="I79" s="20">
        <v>94248</v>
      </c>
      <c r="J79" s="20">
        <v>109847</v>
      </c>
      <c r="K79" s="20">
        <v>171780</v>
      </c>
      <c r="L79" s="20">
        <v>171780</v>
      </c>
      <c r="M79" s="25">
        <v>173284</v>
      </c>
      <c r="N79" s="25">
        <v>82242</v>
      </c>
      <c r="O79" s="25">
        <v>96008</v>
      </c>
      <c r="P79" s="25">
        <v>115779</v>
      </c>
      <c r="Q79" s="25">
        <f>V78</f>
        <v>115779</v>
      </c>
      <c r="R79" s="20">
        <v>99602</v>
      </c>
      <c r="S79" s="20">
        <v>152999</v>
      </c>
      <c r="T79" s="20">
        <v>253392</v>
      </c>
      <c r="U79" s="20">
        <v>152203</v>
      </c>
      <c r="V79" s="20">
        <f>W78</f>
        <v>152203</v>
      </c>
      <c r="W79" s="20">
        <v>155306</v>
      </c>
      <c r="X79" s="20">
        <v>151121</v>
      </c>
      <c r="Y79" s="20">
        <v>178524</v>
      </c>
      <c r="Z79" s="20">
        <v>181066</v>
      </c>
      <c r="AA79" s="20">
        <v>181066</v>
      </c>
    </row>
    <row r="80" spans="1:27" ht="15.75" thickBot="1">
      <c r="A80" s="10"/>
      <c r="B80" s="1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2:27" ht="15.75" thickBot="1">
      <c r="B81" s="7" t="s">
        <v>51</v>
      </c>
      <c r="C81" s="27">
        <f aca="true" t="shared" si="8" ref="C81:U81">C79-C78</f>
        <v>-20052</v>
      </c>
      <c r="D81" s="27">
        <f t="shared" si="8"/>
        <v>-12377</v>
      </c>
      <c r="E81" s="27">
        <f t="shared" si="8"/>
        <v>41484</v>
      </c>
      <c r="F81" s="27">
        <f t="shared" si="8"/>
        <v>22599</v>
      </c>
      <c r="G81" s="8">
        <f t="shared" si="8"/>
        <v>31654</v>
      </c>
      <c r="H81" s="8">
        <f t="shared" si="8"/>
        <v>-14978</v>
      </c>
      <c r="I81" s="8">
        <f t="shared" si="8"/>
        <v>-30518</v>
      </c>
      <c r="J81" s="8">
        <f t="shared" si="8"/>
        <v>15599</v>
      </c>
      <c r="K81" s="8">
        <f t="shared" si="8"/>
        <v>61933</v>
      </c>
      <c r="L81" s="8">
        <f t="shared" si="8"/>
        <v>32036</v>
      </c>
      <c r="M81" s="8">
        <f t="shared" si="8"/>
        <v>5735</v>
      </c>
      <c r="N81" s="8">
        <f t="shared" si="8"/>
        <v>-91042</v>
      </c>
      <c r="O81" s="8">
        <f t="shared" si="8"/>
        <v>13766</v>
      </c>
      <c r="P81" s="8">
        <f t="shared" si="8"/>
        <v>19771</v>
      </c>
      <c r="Q81" s="8">
        <f>Q79-Q78</f>
        <v>-51770</v>
      </c>
      <c r="R81" s="8">
        <f t="shared" si="8"/>
        <v>-16177</v>
      </c>
      <c r="S81" s="8">
        <f t="shared" si="8"/>
        <v>53397</v>
      </c>
      <c r="T81" s="8">
        <f t="shared" si="8"/>
        <v>100393</v>
      </c>
      <c r="U81" s="8">
        <f t="shared" si="8"/>
        <v>-101189</v>
      </c>
      <c r="V81" s="8">
        <f aca="true" t="shared" si="9" ref="V81:AA81">V79-V78</f>
        <v>36424</v>
      </c>
      <c r="W81" s="8">
        <f t="shared" si="9"/>
        <v>3103</v>
      </c>
      <c r="X81" s="8">
        <f t="shared" si="9"/>
        <v>-4185</v>
      </c>
      <c r="Y81" s="8">
        <f t="shared" si="9"/>
        <v>27403</v>
      </c>
      <c r="Z81" s="8">
        <f t="shared" si="9"/>
        <v>2542</v>
      </c>
      <c r="AA81" s="8">
        <f t="shared" si="9"/>
        <v>28863</v>
      </c>
    </row>
    <row r="82" spans="1:2" ht="15.75" thickTop="1">
      <c r="A82" s="10"/>
      <c r="B82" s="19"/>
    </row>
    <row r="83" spans="1:13" ht="15">
      <c r="A83" s="10"/>
      <c r="B83" s="26"/>
      <c r="M83" s="39"/>
    </row>
    <row r="84" spans="1:16" ht="15">
      <c r="A84" s="10"/>
      <c r="N84" s="32"/>
      <c r="O84" s="32"/>
      <c r="P84" s="32"/>
    </row>
    <row r="85" ht="15">
      <c r="A85" s="10"/>
    </row>
    <row r="86" spans="1:16" ht="15">
      <c r="A86" s="10"/>
      <c r="N86" s="34"/>
      <c r="P86" s="34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Z10 Z71:Z72 Z26:Z27 Z38:Z42 Z56:Z57 Z74:Z77 Z80:Z8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" sqref="B10"/>
    </sheetView>
  </sheetViews>
  <sheetFormatPr defaultColWidth="9.140625" defaultRowHeight="15"/>
  <cols>
    <col min="1" max="1" width="1.57421875" style="5" customWidth="1"/>
    <col min="2" max="2" width="60.140625" style="12" customWidth="1"/>
    <col min="3" max="3" width="9.28125" style="12" bestFit="1" customWidth="1"/>
    <col min="4" max="5" width="10.00390625" style="12" bestFit="1" customWidth="1"/>
    <col min="6" max="6" width="9.28125" style="12" bestFit="1" customWidth="1"/>
    <col min="7" max="7" width="10.00390625" style="12" bestFit="1" customWidth="1"/>
  </cols>
  <sheetData>
    <row r="1" spans="2:8" s="10" customFormat="1" ht="8.25" customHeight="1">
      <c r="B1" s="11"/>
      <c r="C1" s="11"/>
      <c r="D1" s="11"/>
      <c r="E1" s="11"/>
      <c r="F1" s="11"/>
      <c r="G1" s="11"/>
      <c r="H1" s="11"/>
    </row>
    <row r="2" ht="15">
      <c r="A2" s="10"/>
    </row>
    <row r="3" ht="15">
      <c r="A3" s="10"/>
    </row>
    <row r="4" ht="15">
      <c r="A4" s="10"/>
    </row>
    <row r="5" ht="15">
      <c r="A5" s="10"/>
    </row>
    <row r="6" ht="15">
      <c r="A6" s="10"/>
    </row>
    <row r="7" spans="1:7" ht="16.5" customHeight="1">
      <c r="A7" s="10"/>
      <c r="B7" s="14"/>
      <c r="C7" s="28" t="s">
        <v>78</v>
      </c>
      <c r="D7" s="28" t="s">
        <v>80</v>
      </c>
      <c r="E7" s="28" t="s">
        <v>85</v>
      </c>
      <c r="F7" s="28" t="s">
        <v>92</v>
      </c>
      <c r="G7" s="28">
        <v>2015</v>
      </c>
    </row>
    <row r="8" spans="1:7" ht="15">
      <c r="A8" s="10"/>
      <c r="B8" s="16"/>
      <c r="C8" s="13"/>
      <c r="D8" s="13"/>
      <c r="E8" s="13"/>
      <c r="F8" s="13"/>
      <c r="G8" s="13"/>
    </row>
    <row r="9" spans="1:7" ht="15">
      <c r="A9" s="10"/>
      <c r="B9" s="17" t="s">
        <v>91</v>
      </c>
      <c r="C9" s="18">
        <v>53366</v>
      </c>
      <c r="D9" s="18">
        <v>36385</v>
      </c>
      <c r="E9" s="18">
        <v>67880</v>
      </c>
      <c r="F9" s="18">
        <v>21828</v>
      </c>
      <c r="G9" s="18">
        <f>SUM(C9:F9)</f>
        <v>179459</v>
      </c>
    </row>
    <row r="10" spans="1:7" ht="30">
      <c r="A10" s="10"/>
      <c r="B10" s="19" t="s">
        <v>0</v>
      </c>
      <c r="C10" s="20"/>
      <c r="D10" s="20"/>
      <c r="E10" s="20"/>
      <c r="F10" s="20"/>
      <c r="G10" s="13"/>
    </row>
    <row r="11" spans="1:7" ht="15">
      <c r="A11" s="10"/>
      <c r="B11" s="19" t="s">
        <v>20</v>
      </c>
      <c r="C11" s="20">
        <v>14252</v>
      </c>
      <c r="D11" s="20">
        <v>17365</v>
      </c>
      <c r="E11" s="20">
        <v>16278</v>
      </c>
      <c r="F11" s="20">
        <v>17333</v>
      </c>
      <c r="G11" s="20">
        <f aca="true" t="shared" si="0" ref="G11:G41">SUM(C11:F11)</f>
        <v>65228</v>
      </c>
    </row>
    <row r="12" spans="1:7" ht="15">
      <c r="A12" s="10"/>
      <c r="B12" s="19" t="s">
        <v>21</v>
      </c>
      <c r="C12" s="20">
        <v>433</v>
      </c>
      <c r="D12" s="20">
        <v>1804</v>
      </c>
      <c r="E12" s="20">
        <v>2200</v>
      </c>
      <c r="F12" s="20">
        <v>12160</v>
      </c>
      <c r="G12" s="20">
        <f t="shared" si="0"/>
        <v>16597</v>
      </c>
    </row>
    <row r="13" spans="2:7" ht="15">
      <c r="B13" s="19" t="s">
        <v>22</v>
      </c>
      <c r="C13" s="20">
        <v>3955</v>
      </c>
      <c r="D13" s="20">
        <v>3432</v>
      </c>
      <c r="E13" s="20">
        <v>5279</v>
      </c>
      <c r="F13" s="20">
        <v>9737</v>
      </c>
      <c r="G13" s="20">
        <f t="shared" si="0"/>
        <v>22403</v>
      </c>
    </row>
    <row r="14" spans="1:7" ht="15">
      <c r="A14" s="10"/>
      <c r="B14" s="22" t="s">
        <v>88</v>
      </c>
      <c r="C14" s="20">
        <v>1110</v>
      </c>
      <c r="D14" s="20">
        <v>-1800</v>
      </c>
      <c r="E14" s="20">
        <v>4844</v>
      </c>
      <c r="F14" s="20">
        <v>-471</v>
      </c>
      <c r="G14" s="20">
        <f>SUM(C14:F14)</f>
        <v>3683</v>
      </c>
    </row>
    <row r="15" spans="1:7" ht="15">
      <c r="A15" s="10"/>
      <c r="B15" s="19" t="s">
        <v>23</v>
      </c>
      <c r="C15" s="20">
        <v>-342</v>
      </c>
      <c r="D15" s="20">
        <v>201</v>
      </c>
      <c r="E15" s="20">
        <v>925</v>
      </c>
      <c r="F15" s="20">
        <v>1731</v>
      </c>
      <c r="G15" s="20">
        <f t="shared" si="0"/>
        <v>2515</v>
      </c>
    </row>
    <row r="16" spans="1:7" ht="15">
      <c r="A16" s="10"/>
      <c r="B16" s="19" t="s">
        <v>67</v>
      </c>
      <c r="C16" s="20">
        <v>0</v>
      </c>
      <c r="D16" s="20">
        <v>0</v>
      </c>
      <c r="E16" s="20">
        <v>0</v>
      </c>
      <c r="F16" s="20">
        <v>-9000</v>
      </c>
      <c r="G16" s="20">
        <f t="shared" si="0"/>
        <v>-9000</v>
      </c>
    </row>
    <row r="17" spans="1:7" ht="15">
      <c r="A17" s="10"/>
      <c r="B17" s="19" t="s">
        <v>8</v>
      </c>
      <c r="C17" s="20">
        <v>0</v>
      </c>
      <c r="D17" s="20"/>
      <c r="E17" s="20">
        <v>0</v>
      </c>
      <c r="F17" s="20">
        <v>0</v>
      </c>
      <c r="G17" s="20">
        <f t="shared" si="0"/>
        <v>0</v>
      </c>
    </row>
    <row r="18" spans="1:7" ht="15">
      <c r="A18" s="10"/>
      <c r="B18" s="19" t="s">
        <v>55</v>
      </c>
      <c r="C18" s="20">
        <v>0</v>
      </c>
      <c r="D18" s="20"/>
      <c r="E18" s="20">
        <v>0</v>
      </c>
      <c r="F18" s="20">
        <v>0</v>
      </c>
      <c r="G18" s="20">
        <f t="shared" si="0"/>
        <v>0</v>
      </c>
    </row>
    <row r="19" spans="1:7" ht="15">
      <c r="A19" s="10"/>
      <c r="B19" s="19" t="s">
        <v>24</v>
      </c>
      <c r="C19" s="20">
        <v>-911</v>
      </c>
      <c r="D19" s="20">
        <v>-731</v>
      </c>
      <c r="E19" s="20">
        <v>-585</v>
      </c>
      <c r="F19" s="20">
        <v>-3218</v>
      </c>
      <c r="G19" s="20">
        <f t="shared" si="0"/>
        <v>-5445</v>
      </c>
    </row>
    <row r="20" spans="1:7" ht="15">
      <c r="A20" s="10"/>
      <c r="B20" s="19" t="s">
        <v>25</v>
      </c>
      <c r="C20" s="20">
        <v>8930</v>
      </c>
      <c r="D20" s="20">
        <v>11345</v>
      </c>
      <c r="E20" s="20">
        <v>13118</v>
      </c>
      <c r="F20" s="20">
        <v>14129</v>
      </c>
      <c r="G20" s="20">
        <f t="shared" si="0"/>
        <v>47522</v>
      </c>
    </row>
    <row r="21" spans="1:7" ht="15">
      <c r="A21" s="10"/>
      <c r="B21" s="19" t="s">
        <v>70</v>
      </c>
      <c r="C21" s="20">
        <v>0</v>
      </c>
      <c r="D21" s="20" t="s">
        <v>81</v>
      </c>
      <c r="E21" s="20">
        <v>0</v>
      </c>
      <c r="F21" s="20">
        <v>0</v>
      </c>
      <c r="G21" s="20">
        <f t="shared" si="0"/>
        <v>0</v>
      </c>
    </row>
    <row r="22" spans="1:7" ht="15">
      <c r="A22" s="10"/>
      <c r="B22" s="19" t="s">
        <v>26</v>
      </c>
      <c r="C22" s="20">
        <v>0</v>
      </c>
      <c r="D22" s="20">
        <v>0</v>
      </c>
      <c r="E22" s="20">
        <v>0</v>
      </c>
      <c r="F22" s="20">
        <v>0</v>
      </c>
      <c r="G22" s="20">
        <f t="shared" si="0"/>
        <v>0</v>
      </c>
    </row>
    <row r="23" spans="1:7" ht="15">
      <c r="A23" s="10"/>
      <c r="B23" s="19" t="s">
        <v>84</v>
      </c>
      <c r="C23" s="20">
        <v>1154</v>
      </c>
      <c r="D23" s="20">
        <v>989</v>
      </c>
      <c r="E23" s="20">
        <v>680</v>
      </c>
      <c r="F23" s="20">
        <v>788</v>
      </c>
      <c r="G23" s="20">
        <f t="shared" si="0"/>
        <v>3611</v>
      </c>
    </row>
    <row r="24" spans="1:7" ht="15">
      <c r="A24" s="10"/>
      <c r="B24" s="19" t="s">
        <v>83</v>
      </c>
      <c r="C24" s="20">
        <v>0</v>
      </c>
      <c r="D24" s="20">
        <v>-6804</v>
      </c>
      <c r="E24" s="20">
        <v>-20540</v>
      </c>
      <c r="F24" s="20">
        <v>3204</v>
      </c>
      <c r="G24" s="20">
        <f t="shared" si="0"/>
        <v>-24140</v>
      </c>
    </row>
    <row r="25" spans="1:7" ht="15">
      <c r="A25" s="10"/>
      <c r="B25" s="19" t="s">
        <v>27</v>
      </c>
      <c r="C25" s="20">
        <v>0</v>
      </c>
      <c r="D25" s="20">
        <v>0</v>
      </c>
      <c r="E25" s="20">
        <v>0</v>
      </c>
      <c r="F25" s="20">
        <v>0</v>
      </c>
      <c r="G25" s="20">
        <f t="shared" si="0"/>
        <v>0</v>
      </c>
    </row>
    <row r="26" spans="1:7" ht="15">
      <c r="A26" s="10"/>
      <c r="B26" s="7" t="s">
        <v>41</v>
      </c>
      <c r="C26" s="8">
        <f>SUM(C9:C25)</f>
        <v>81947</v>
      </c>
      <c r="D26" s="8">
        <f>SUM(D9:D25)</f>
        <v>62186</v>
      </c>
      <c r="E26" s="8">
        <f>SUM(E9:E25)</f>
        <v>90079</v>
      </c>
      <c r="F26" s="8">
        <f>SUM(F9:F25)</f>
        <v>68221</v>
      </c>
      <c r="G26" s="8">
        <f t="shared" si="0"/>
        <v>302433</v>
      </c>
    </row>
    <row r="27" spans="1:7" ht="15">
      <c r="A27" s="10"/>
      <c r="B27" s="19"/>
      <c r="C27" s="13"/>
      <c r="D27" s="13"/>
      <c r="E27" s="13"/>
      <c r="F27" s="13"/>
      <c r="G27" s="13"/>
    </row>
    <row r="28" spans="1:7" ht="15">
      <c r="A28" s="10"/>
      <c r="B28" s="19" t="s">
        <v>29</v>
      </c>
      <c r="C28" s="20">
        <v>-12689</v>
      </c>
      <c r="D28" s="20">
        <v>-5665</v>
      </c>
      <c r="E28" s="20">
        <v>-3491</v>
      </c>
      <c r="F28" s="20">
        <v>17682</v>
      </c>
      <c r="G28" s="20">
        <f t="shared" si="0"/>
        <v>-4163</v>
      </c>
    </row>
    <row r="29" spans="1:7" ht="15">
      <c r="A29" s="10"/>
      <c r="B29" s="21" t="s">
        <v>93</v>
      </c>
      <c r="C29" s="20">
        <v>0</v>
      </c>
      <c r="D29" s="20">
        <v>0</v>
      </c>
      <c r="E29" s="20">
        <v>0</v>
      </c>
      <c r="F29" s="20">
        <v>-9314</v>
      </c>
      <c r="G29" s="20">
        <f t="shared" si="0"/>
        <v>-9314</v>
      </c>
    </row>
    <row r="30" spans="1:7" ht="15">
      <c r="A30" s="10"/>
      <c r="B30" s="19" t="s">
        <v>30</v>
      </c>
      <c r="C30" s="20">
        <v>-1263</v>
      </c>
      <c r="D30" s="20">
        <v>-8393</v>
      </c>
      <c r="E30" s="20">
        <v>429</v>
      </c>
      <c r="F30" s="20">
        <v>-4603</v>
      </c>
      <c r="G30" s="20">
        <f t="shared" si="0"/>
        <v>-13830</v>
      </c>
    </row>
    <row r="31" spans="1:7" ht="15">
      <c r="A31" s="10"/>
      <c r="B31" s="19" t="s">
        <v>1</v>
      </c>
      <c r="C31" s="20">
        <v>-15293</v>
      </c>
      <c r="D31" s="20">
        <v>-23303</v>
      </c>
      <c r="E31" s="20">
        <v>19514</v>
      </c>
      <c r="F31" s="20">
        <v>7660</v>
      </c>
      <c r="G31" s="20">
        <f t="shared" si="0"/>
        <v>-11422</v>
      </c>
    </row>
    <row r="32" spans="1:7" ht="15">
      <c r="A32" s="10"/>
      <c r="B32" s="19" t="s">
        <v>31</v>
      </c>
      <c r="C32" s="20">
        <v>-328</v>
      </c>
      <c r="D32" s="20">
        <v>341</v>
      </c>
      <c r="E32" s="20">
        <v>-4720</v>
      </c>
      <c r="F32" s="20">
        <v>2787</v>
      </c>
      <c r="G32" s="20">
        <f t="shared" si="0"/>
        <v>-1920</v>
      </c>
    </row>
    <row r="33" spans="1:7" ht="15">
      <c r="A33" s="10"/>
      <c r="B33" s="19" t="s">
        <v>32</v>
      </c>
      <c r="C33" s="20">
        <v>3059</v>
      </c>
      <c r="D33" s="20">
        <v>1267</v>
      </c>
      <c r="E33" s="20">
        <v>9059</v>
      </c>
      <c r="F33" s="20">
        <v>-13481</v>
      </c>
      <c r="G33" s="20">
        <f t="shared" si="0"/>
        <v>-96</v>
      </c>
    </row>
    <row r="34" spans="1:7" ht="15">
      <c r="A34" s="10"/>
      <c r="B34" s="19" t="s">
        <v>33</v>
      </c>
      <c r="C34" s="20">
        <v>8452</v>
      </c>
      <c r="D34" s="20">
        <v>-1133</v>
      </c>
      <c r="E34" s="20">
        <v>-10207</v>
      </c>
      <c r="F34" s="20">
        <v>37187</v>
      </c>
      <c r="G34" s="20">
        <f t="shared" si="0"/>
        <v>34299</v>
      </c>
    </row>
    <row r="35" spans="1:7" ht="15">
      <c r="A35" s="10"/>
      <c r="B35" s="19" t="s">
        <v>34</v>
      </c>
      <c r="C35" s="20">
        <v>-176</v>
      </c>
      <c r="D35" s="20">
        <v>5585</v>
      </c>
      <c r="E35" s="20">
        <v>13994</v>
      </c>
      <c r="F35" s="20">
        <v>-11877</v>
      </c>
      <c r="G35" s="20">
        <f t="shared" si="0"/>
        <v>7526</v>
      </c>
    </row>
    <row r="36" spans="1:7" ht="15">
      <c r="A36" s="10"/>
      <c r="B36" s="19" t="s">
        <v>35</v>
      </c>
      <c r="C36" s="20">
        <v>-1726</v>
      </c>
      <c r="D36" s="20">
        <v>2156</v>
      </c>
      <c r="E36" s="20">
        <v>-9096</v>
      </c>
      <c r="F36" s="20">
        <v>444</v>
      </c>
      <c r="G36" s="20">
        <f t="shared" si="0"/>
        <v>-8222</v>
      </c>
    </row>
    <row r="37" spans="1:7" ht="15">
      <c r="A37" s="10"/>
      <c r="B37" s="19" t="s">
        <v>36</v>
      </c>
      <c r="C37" s="20">
        <v>-8591</v>
      </c>
      <c r="D37" s="20">
        <v>-13775</v>
      </c>
      <c r="E37" s="20">
        <v>-11704</v>
      </c>
      <c r="F37" s="20">
        <v>-10771</v>
      </c>
      <c r="G37" s="20">
        <f t="shared" si="0"/>
        <v>-44841</v>
      </c>
    </row>
    <row r="38" spans="1:7" ht="15">
      <c r="A38" s="10"/>
      <c r="B38" s="19" t="s">
        <v>37</v>
      </c>
      <c r="C38" s="20">
        <v>-8680</v>
      </c>
      <c r="D38" s="20">
        <v>15585</v>
      </c>
      <c r="E38" s="20">
        <v>-3783</v>
      </c>
      <c r="F38" s="20">
        <v>-22683</v>
      </c>
      <c r="G38" s="20">
        <f t="shared" si="0"/>
        <v>-19561</v>
      </c>
    </row>
    <row r="39" spans="2:7" ht="15">
      <c r="B39" s="7" t="s">
        <v>28</v>
      </c>
      <c r="C39" s="8">
        <f>SUM(C28:C38)</f>
        <v>-37235</v>
      </c>
      <c r="D39" s="8">
        <f>SUM(D28:D38)</f>
        <v>-27335</v>
      </c>
      <c r="E39" s="8">
        <f>SUM(E28:E38)</f>
        <v>-5</v>
      </c>
      <c r="F39" s="8">
        <f>SUM(F28:F38)</f>
        <v>-6969</v>
      </c>
      <c r="G39" s="8">
        <f t="shared" si="0"/>
        <v>-71544</v>
      </c>
    </row>
    <row r="40" spans="1:7" ht="15">
      <c r="A40" s="10"/>
      <c r="B40" s="19"/>
      <c r="C40" s="13"/>
      <c r="D40" s="13"/>
      <c r="E40" s="13"/>
      <c r="F40" s="13"/>
      <c r="G40" s="13"/>
    </row>
    <row r="41" spans="1:7" ht="15">
      <c r="A41" s="10"/>
      <c r="B41" s="7" t="s">
        <v>38</v>
      </c>
      <c r="C41" s="8">
        <f>C26+C39</f>
        <v>44712</v>
      </c>
      <c r="D41" s="8">
        <f>D26+D39</f>
        <v>34851</v>
      </c>
      <c r="E41" s="8">
        <f>E26+E39</f>
        <v>90074</v>
      </c>
      <c r="F41" s="8">
        <f>F26+F39</f>
        <v>61252</v>
      </c>
      <c r="G41" s="8">
        <f t="shared" si="0"/>
        <v>230889</v>
      </c>
    </row>
    <row r="42" spans="1:7" ht="15">
      <c r="A42" s="10"/>
      <c r="B42" s="19"/>
      <c r="C42" s="13"/>
      <c r="D42" s="13"/>
      <c r="E42" s="13"/>
      <c r="F42" s="13"/>
      <c r="G42" s="13"/>
    </row>
    <row r="43" spans="1:7" ht="15">
      <c r="A43" s="10"/>
      <c r="B43" s="16" t="s">
        <v>39</v>
      </c>
      <c r="C43" s="13"/>
      <c r="D43" s="13"/>
      <c r="E43" s="13"/>
      <c r="F43" s="13"/>
      <c r="G43" s="13"/>
    </row>
    <row r="44" spans="1:7" ht="15">
      <c r="A44" s="10"/>
      <c r="B44" s="19" t="s">
        <v>68</v>
      </c>
      <c r="C44" s="20">
        <v>-14016</v>
      </c>
      <c r="D44" s="20">
        <v>-18979</v>
      </c>
      <c r="E44" s="20">
        <v>-15411</v>
      </c>
      <c r="F44" s="20">
        <v>-18141</v>
      </c>
      <c r="G44" s="20">
        <f aca="true" t="shared" si="1" ref="G44:G60">SUM(C44:F44)</f>
        <v>-66547</v>
      </c>
    </row>
    <row r="45" spans="1:7" ht="15">
      <c r="A45" s="10"/>
      <c r="B45" s="19" t="s">
        <v>69</v>
      </c>
      <c r="C45" s="20">
        <v>-5926</v>
      </c>
      <c r="D45" s="20">
        <v>-3797</v>
      </c>
      <c r="E45" s="20">
        <v>-10064</v>
      </c>
      <c r="F45" s="20">
        <v>-17399</v>
      </c>
      <c r="G45" s="20">
        <f t="shared" si="1"/>
        <v>-37186</v>
      </c>
    </row>
    <row r="46" spans="1:7" ht="15">
      <c r="A46" s="10"/>
      <c r="B46" s="22" t="s">
        <v>89</v>
      </c>
      <c r="C46" s="20"/>
      <c r="D46" s="20"/>
      <c r="E46" s="20">
        <v>-394551</v>
      </c>
      <c r="F46" s="20">
        <v>394551</v>
      </c>
      <c r="G46" s="20">
        <f t="shared" si="1"/>
        <v>0</v>
      </c>
    </row>
    <row r="47" spans="1:7" ht="15">
      <c r="A47" s="10"/>
      <c r="B47" s="19" t="s">
        <v>40</v>
      </c>
      <c r="C47" s="20">
        <v>1780</v>
      </c>
      <c r="D47" s="20">
        <v>1293</v>
      </c>
      <c r="E47" s="20">
        <v>0</v>
      </c>
      <c r="F47" s="20">
        <v>1328</v>
      </c>
      <c r="G47" s="20">
        <f t="shared" si="1"/>
        <v>4401</v>
      </c>
    </row>
    <row r="48" spans="1:7" ht="15">
      <c r="A48" s="10"/>
      <c r="B48" s="19" t="s">
        <v>71</v>
      </c>
      <c r="C48" s="20">
        <v>0</v>
      </c>
      <c r="D48" s="20">
        <v>0</v>
      </c>
      <c r="E48" s="20">
        <v>0</v>
      </c>
      <c r="F48" s="20">
        <v>0</v>
      </c>
      <c r="G48" s="20">
        <f t="shared" si="1"/>
        <v>0</v>
      </c>
    </row>
    <row r="49" spans="1:7" ht="15">
      <c r="A49" s="10"/>
      <c r="B49" s="19" t="s">
        <v>56</v>
      </c>
      <c r="C49" s="20">
        <v>0</v>
      </c>
      <c r="D49" s="20">
        <v>0</v>
      </c>
      <c r="E49" s="20">
        <v>0</v>
      </c>
      <c r="F49" s="20">
        <v>0</v>
      </c>
      <c r="G49" s="20">
        <f t="shared" si="1"/>
        <v>0</v>
      </c>
    </row>
    <row r="50" spans="1:7" ht="15">
      <c r="A50" s="10"/>
      <c r="B50" s="19" t="s">
        <v>57</v>
      </c>
      <c r="C50" s="20">
        <v>0</v>
      </c>
      <c r="D50" s="20">
        <v>0</v>
      </c>
      <c r="E50" s="20">
        <v>0</v>
      </c>
      <c r="F50" s="20">
        <v>0</v>
      </c>
      <c r="G50" s="20">
        <f t="shared" si="1"/>
        <v>0</v>
      </c>
    </row>
    <row r="51" spans="1:7" ht="15">
      <c r="A51" s="10"/>
      <c r="B51" s="21" t="s">
        <v>94</v>
      </c>
      <c r="C51" s="20">
        <v>0</v>
      </c>
      <c r="D51" s="20">
        <v>0</v>
      </c>
      <c r="E51" s="20">
        <v>0</v>
      </c>
      <c r="F51" s="20">
        <v>-280</v>
      </c>
      <c r="G51" s="20">
        <f t="shared" si="1"/>
        <v>-280</v>
      </c>
    </row>
    <row r="52" spans="1:7" ht="15">
      <c r="A52" s="10"/>
      <c r="B52" s="21" t="s">
        <v>95</v>
      </c>
      <c r="C52" s="20">
        <v>0</v>
      </c>
      <c r="D52" s="20">
        <v>0</v>
      </c>
      <c r="E52" s="20">
        <v>0</v>
      </c>
      <c r="F52" s="20">
        <v>-1120</v>
      </c>
      <c r="G52" s="20">
        <f t="shared" si="1"/>
        <v>-1120</v>
      </c>
    </row>
    <row r="53" spans="1:7" ht="15">
      <c r="A53" s="10"/>
      <c r="B53" s="21" t="s">
        <v>96</v>
      </c>
      <c r="C53" s="20">
        <v>0</v>
      </c>
      <c r="D53" s="20">
        <v>0</v>
      </c>
      <c r="E53" s="20">
        <v>0</v>
      </c>
      <c r="F53" s="20">
        <v>-338506</v>
      </c>
      <c r="G53" s="20">
        <f t="shared" si="1"/>
        <v>-338506</v>
      </c>
    </row>
    <row r="54" spans="1:7" s="3" customFormat="1" ht="15">
      <c r="A54" s="5"/>
      <c r="B54" s="24" t="s">
        <v>58</v>
      </c>
      <c r="C54" s="20">
        <v>0</v>
      </c>
      <c r="D54" s="20">
        <v>0</v>
      </c>
      <c r="E54" s="20">
        <v>0</v>
      </c>
      <c r="F54" s="20">
        <v>0</v>
      </c>
      <c r="G54" s="20">
        <f t="shared" si="1"/>
        <v>0</v>
      </c>
    </row>
    <row r="55" spans="1:7" ht="15">
      <c r="A55" s="10"/>
      <c r="B55" s="19" t="s">
        <v>59</v>
      </c>
      <c r="C55" s="20">
        <v>0</v>
      </c>
      <c r="D55" s="20">
        <v>0</v>
      </c>
      <c r="E55" s="20">
        <v>0</v>
      </c>
      <c r="F55" s="20">
        <v>0</v>
      </c>
      <c r="G55" s="20">
        <f t="shared" si="1"/>
        <v>0</v>
      </c>
    </row>
    <row r="56" spans="1:7" ht="15">
      <c r="A56" s="10"/>
      <c r="B56" s="21" t="s">
        <v>79</v>
      </c>
      <c r="C56" s="20">
        <v>-22297</v>
      </c>
      <c r="D56" s="20">
        <v>0</v>
      </c>
      <c r="E56" s="20">
        <v>0</v>
      </c>
      <c r="F56" s="20">
        <v>0</v>
      </c>
      <c r="G56" s="20">
        <f t="shared" si="1"/>
        <v>-22297</v>
      </c>
    </row>
    <row r="57" spans="1:7" ht="15">
      <c r="A57" s="10"/>
      <c r="B57" s="19" t="s">
        <v>74</v>
      </c>
      <c r="C57" s="20">
        <v>0</v>
      </c>
      <c r="D57" s="20">
        <v>0</v>
      </c>
      <c r="E57" s="20">
        <v>0</v>
      </c>
      <c r="F57" s="20">
        <v>0</v>
      </c>
      <c r="G57" s="20">
        <f t="shared" si="1"/>
        <v>0</v>
      </c>
    </row>
    <row r="58" spans="1:7" ht="15">
      <c r="A58" s="10"/>
      <c r="B58" s="19" t="s">
        <v>60</v>
      </c>
      <c r="C58" s="20">
        <v>0</v>
      </c>
      <c r="D58" s="20">
        <v>0</v>
      </c>
      <c r="E58" s="20">
        <v>0</v>
      </c>
      <c r="F58" s="20">
        <v>0</v>
      </c>
      <c r="G58" s="20">
        <f t="shared" si="1"/>
        <v>0</v>
      </c>
    </row>
    <row r="59" spans="1:7" ht="15">
      <c r="A59" s="10"/>
      <c r="B59" s="29" t="s">
        <v>82</v>
      </c>
      <c r="C59" s="20">
        <v>0</v>
      </c>
      <c r="D59" s="20">
        <v>-123465</v>
      </c>
      <c r="E59" s="20">
        <v>0</v>
      </c>
      <c r="F59" s="20">
        <v>0</v>
      </c>
      <c r="G59" s="20">
        <f t="shared" si="1"/>
        <v>-123465</v>
      </c>
    </row>
    <row r="60" spans="1:7" ht="15">
      <c r="A60" s="10"/>
      <c r="B60" s="7" t="s">
        <v>49</v>
      </c>
      <c r="C60" s="8">
        <f>SUM(C44:C59)</f>
        <v>-40459</v>
      </c>
      <c r="D60" s="8">
        <f>SUM(D44:D59)</f>
        <v>-144948</v>
      </c>
      <c r="E60" s="8">
        <f>SUM(E44:E59)</f>
        <v>-420026</v>
      </c>
      <c r="F60" s="8">
        <f>SUM(F44:F59)</f>
        <v>20433</v>
      </c>
      <c r="G60" s="8">
        <f t="shared" si="1"/>
        <v>-585000</v>
      </c>
    </row>
    <row r="61" spans="1:7" ht="15">
      <c r="A61" s="10"/>
      <c r="B61" s="19"/>
      <c r="C61" s="13"/>
      <c r="D61" s="13"/>
      <c r="E61" s="13"/>
      <c r="F61" s="13"/>
      <c r="G61" s="13"/>
    </row>
    <row r="62" spans="1:7" ht="15">
      <c r="A62" s="10"/>
      <c r="B62" s="16" t="s">
        <v>43</v>
      </c>
      <c r="C62" s="13"/>
      <c r="D62" s="13"/>
      <c r="E62" s="13"/>
      <c r="F62" s="13"/>
      <c r="G62" s="13"/>
    </row>
    <row r="63" spans="1:7" ht="15">
      <c r="A63" s="10"/>
      <c r="B63" s="19" t="s">
        <v>44</v>
      </c>
      <c r="C63" s="20">
        <v>-4830</v>
      </c>
      <c r="D63" s="20">
        <v>-10238</v>
      </c>
      <c r="E63" s="20">
        <v>-8853</v>
      </c>
      <c r="F63" s="20">
        <v>-6541</v>
      </c>
      <c r="G63" s="20">
        <f aca="true" t="shared" si="2" ref="G63:G82">SUM(C63:F63)</f>
        <v>-30462</v>
      </c>
    </row>
    <row r="64" spans="1:7" ht="15">
      <c r="A64" s="10"/>
      <c r="B64" s="19" t="s">
        <v>45</v>
      </c>
      <c r="C64" s="20">
        <v>-10900</v>
      </c>
      <c r="D64" s="20">
        <v>-2064</v>
      </c>
      <c r="E64" s="20">
        <v>-4862</v>
      </c>
      <c r="F64" s="20">
        <v>-11773</v>
      </c>
      <c r="G64" s="20">
        <f t="shared" si="2"/>
        <v>-29599</v>
      </c>
    </row>
    <row r="65" spans="1:7" ht="15">
      <c r="A65" s="10"/>
      <c r="B65" s="22" t="s">
        <v>86</v>
      </c>
      <c r="C65" s="20"/>
      <c r="D65" s="20"/>
      <c r="E65" s="20">
        <v>-2065</v>
      </c>
      <c r="F65" s="20">
        <v>-2575</v>
      </c>
      <c r="G65" s="20">
        <f t="shared" si="2"/>
        <v>-4640</v>
      </c>
    </row>
    <row r="66" spans="1:7" ht="15">
      <c r="A66" s="10"/>
      <c r="B66" s="22" t="s">
        <v>87</v>
      </c>
      <c r="C66" s="20"/>
      <c r="D66" s="20"/>
      <c r="E66" s="20">
        <v>386243</v>
      </c>
      <c r="F66" s="20">
        <v>-5423</v>
      </c>
      <c r="G66" s="20">
        <f t="shared" si="2"/>
        <v>380820</v>
      </c>
    </row>
    <row r="67" spans="1:7" ht="15">
      <c r="A67" s="10"/>
      <c r="B67" s="19" t="s">
        <v>61</v>
      </c>
      <c r="C67" s="20">
        <v>0</v>
      </c>
      <c r="D67" s="20">
        <v>0</v>
      </c>
      <c r="E67" s="20">
        <v>0</v>
      </c>
      <c r="F67" s="20">
        <v>0</v>
      </c>
      <c r="G67" s="20">
        <f t="shared" si="2"/>
        <v>0</v>
      </c>
    </row>
    <row r="68" spans="1:7" ht="15">
      <c r="A68" s="10"/>
      <c r="B68" s="19" t="s">
        <v>46</v>
      </c>
      <c r="C68" s="20">
        <v>-1766</v>
      </c>
      <c r="D68" s="20">
        <v>-1315</v>
      </c>
      <c r="E68" s="20">
        <v>-1480</v>
      </c>
      <c r="F68" s="20">
        <v>-3367</v>
      </c>
      <c r="G68" s="20">
        <f t="shared" si="2"/>
        <v>-7928</v>
      </c>
    </row>
    <row r="69" spans="1:7" ht="15">
      <c r="A69" s="10"/>
      <c r="B69" s="19" t="s">
        <v>62</v>
      </c>
      <c r="C69" s="20">
        <v>0</v>
      </c>
      <c r="D69" s="20">
        <v>62500</v>
      </c>
      <c r="E69" s="20">
        <v>0</v>
      </c>
      <c r="F69" s="20">
        <v>0</v>
      </c>
      <c r="G69" s="20">
        <f t="shared" si="2"/>
        <v>62500</v>
      </c>
    </row>
    <row r="70" spans="1:7" ht="15">
      <c r="A70" s="10"/>
      <c r="B70" s="19" t="s">
        <v>63</v>
      </c>
      <c r="C70" s="20">
        <v>0</v>
      </c>
      <c r="D70" s="20">
        <v>-62500</v>
      </c>
      <c r="E70" s="20">
        <v>0</v>
      </c>
      <c r="F70" s="20">
        <v>0</v>
      </c>
      <c r="G70" s="20">
        <f t="shared" si="2"/>
        <v>-62500</v>
      </c>
    </row>
    <row r="71" spans="1:7" ht="15">
      <c r="A71" s="10"/>
      <c r="B71" s="19" t="s">
        <v>64</v>
      </c>
      <c r="C71" s="20">
        <v>0</v>
      </c>
      <c r="D71" s="20">
        <v>-15149</v>
      </c>
      <c r="E71" s="20">
        <v>0</v>
      </c>
      <c r="F71" s="20">
        <v>-18042</v>
      </c>
      <c r="G71" s="20">
        <f t="shared" si="2"/>
        <v>-33191</v>
      </c>
    </row>
    <row r="72" spans="1:7" ht="15">
      <c r="A72" s="10"/>
      <c r="B72" s="19" t="s">
        <v>66</v>
      </c>
      <c r="C72" s="20">
        <v>0</v>
      </c>
      <c r="D72" s="20">
        <v>0</v>
      </c>
      <c r="E72" s="20">
        <v>0</v>
      </c>
      <c r="F72" s="20">
        <v>0</v>
      </c>
      <c r="G72" s="20">
        <f t="shared" si="2"/>
        <v>0</v>
      </c>
    </row>
    <row r="73" spans="1:7" ht="15">
      <c r="A73" s="10"/>
      <c r="B73" s="19" t="s">
        <v>47</v>
      </c>
      <c r="C73" s="20">
        <v>-409</v>
      </c>
      <c r="D73" s="20">
        <v>-412</v>
      </c>
      <c r="E73" s="20">
        <v>-390</v>
      </c>
      <c r="F73" s="20">
        <v>-355</v>
      </c>
      <c r="G73" s="20">
        <f t="shared" si="2"/>
        <v>-1566</v>
      </c>
    </row>
    <row r="74" spans="1:7" ht="15">
      <c r="A74" s="10"/>
      <c r="B74" s="19" t="s">
        <v>76</v>
      </c>
      <c r="C74" s="20">
        <v>-1656</v>
      </c>
      <c r="D74" s="20">
        <v>-1657</v>
      </c>
      <c r="E74" s="20">
        <v>-1631</v>
      </c>
      <c r="F74" s="20">
        <v>-1660</v>
      </c>
      <c r="G74" s="20">
        <f t="shared" si="2"/>
        <v>-6604</v>
      </c>
    </row>
    <row r="75" spans="1:7" ht="15">
      <c r="A75" s="10"/>
      <c r="B75" s="19" t="s">
        <v>65</v>
      </c>
      <c r="C75" s="20">
        <v>26812</v>
      </c>
      <c r="D75" s="20">
        <v>166144</v>
      </c>
      <c r="E75" s="20">
        <v>0</v>
      </c>
      <c r="F75" s="20">
        <v>0</v>
      </c>
      <c r="G75" s="20">
        <f t="shared" si="2"/>
        <v>192956</v>
      </c>
    </row>
    <row r="76" spans="1:7" ht="15">
      <c r="A76" s="10"/>
      <c r="B76" s="19" t="s">
        <v>77</v>
      </c>
      <c r="C76" s="20">
        <v>0</v>
      </c>
      <c r="D76" s="20">
        <v>-20922</v>
      </c>
      <c r="E76" s="20">
        <v>0</v>
      </c>
      <c r="F76" s="20">
        <v>-27054</v>
      </c>
      <c r="G76" s="20">
        <f t="shared" si="2"/>
        <v>-47976</v>
      </c>
    </row>
    <row r="77" spans="1:7" ht="15">
      <c r="A77" s="10"/>
      <c r="B77" s="19" t="s">
        <v>48</v>
      </c>
      <c r="C77" s="20">
        <v>-2</v>
      </c>
      <c r="D77" s="20">
        <v>-3068</v>
      </c>
      <c r="E77" s="20">
        <v>-1103</v>
      </c>
      <c r="F77" s="20">
        <v>-3013</v>
      </c>
      <c r="G77" s="20">
        <f t="shared" si="2"/>
        <v>-7186</v>
      </c>
    </row>
    <row r="78" spans="2:7" ht="15">
      <c r="B78" s="7" t="s">
        <v>42</v>
      </c>
      <c r="C78" s="8">
        <f>SUM(C63:C77)</f>
        <v>7249</v>
      </c>
      <c r="D78" s="8">
        <f>SUM(D63:D77)</f>
        <v>111319</v>
      </c>
      <c r="E78" s="8">
        <f>SUM(E63:E77)</f>
        <v>365859</v>
      </c>
      <c r="F78" s="8">
        <f>SUM(F63:F77)</f>
        <v>-79803</v>
      </c>
      <c r="G78" s="8">
        <f t="shared" si="2"/>
        <v>404624</v>
      </c>
    </row>
    <row r="79" spans="1:7" ht="15">
      <c r="A79" s="10"/>
      <c r="B79" s="19"/>
      <c r="C79" s="13"/>
      <c r="D79" s="13"/>
      <c r="E79" s="13"/>
      <c r="F79" s="13"/>
      <c r="G79" s="13"/>
    </row>
    <row r="80" spans="1:7" ht="15">
      <c r="A80" s="10"/>
      <c r="B80" s="19" t="s">
        <v>50</v>
      </c>
      <c r="C80" s="20">
        <v>-4348</v>
      </c>
      <c r="D80" s="20">
        <v>3653</v>
      </c>
      <c r="E80" s="20">
        <v>16245</v>
      </c>
      <c r="F80" s="20">
        <v>-5846</v>
      </c>
      <c r="G80" s="20">
        <f t="shared" si="2"/>
        <v>9704</v>
      </c>
    </row>
    <row r="81" spans="1:7" ht="15">
      <c r="A81" s="10"/>
      <c r="B81" s="19"/>
      <c r="C81" s="13"/>
      <c r="D81" s="13"/>
      <c r="E81" s="13"/>
      <c r="F81" s="13"/>
      <c r="G81" s="13"/>
    </row>
    <row r="82" spans="1:7" ht="15">
      <c r="A82" s="10"/>
      <c r="B82" s="7" t="s">
        <v>51</v>
      </c>
      <c r="C82" s="8">
        <f>C41+C60+C78+C80</f>
        <v>7154</v>
      </c>
      <c r="D82" s="8">
        <f>D41+D60+D78+D80</f>
        <v>4875</v>
      </c>
      <c r="E82" s="8">
        <f>E41+E60+E78+E80</f>
        <v>52152</v>
      </c>
      <c r="F82" s="8">
        <f>F41+F60+F78+F80</f>
        <v>-3964</v>
      </c>
      <c r="G82" s="8">
        <f t="shared" si="2"/>
        <v>60217</v>
      </c>
    </row>
    <row r="83" spans="1:7" ht="15">
      <c r="A83" s="10"/>
      <c r="B83" s="9"/>
      <c r="C83" s="13"/>
      <c r="D83" s="13"/>
      <c r="E83" s="13"/>
      <c r="F83" s="13"/>
      <c r="G83" s="13"/>
    </row>
    <row r="84" spans="1:7" ht="15">
      <c r="A84" s="10"/>
      <c r="B84" s="9" t="s">
        <v>52</v>
      </c>
      <c r="C84" s="13"/>
      <c r="D84" s="13"/>
      <c r="E84" s="13"/>
      <c r="F84" s="13"/>
      <c r="G84" s="13"/>
    </row>
    <row r="85" spans="1:9" ht="15">
      <c r="A85" s="10"/>
      <c r="B85" s="19" t="s">
        <v>53</v>
      </c>
      <c r="C85" s="20">
        <v>181066</v>
      </c>
      <c r="D85" s="20">
        <v>188220</v>
      </c>
      <c r="E85" s="20">
        <v>193095</v>
      </c>
      <c r="F85" s="20">
        <v>245247</v>
      </c>
      <c r="G85" s="20">
        <v>181066</v>
      </c>
      <c r="I85" s="1"/>
    </row>
    <row r="86" spans="1:7" ht="15">
      <c r="A86" s="10"/>
      <c r="B86" s="19" t="s">
        <v>54</v>
      </c>
      <c r="C86" s="20">
        <v>188220</v>
      </c>
      <c r="D86" s="20">
        <v>193095</v>
      </c>
      <c r="E86" s="20">
        <v>245247</v>
      </c>
      <c r="F86" s="20">
        <v>241283</v>
      </c>
      <c r="G86" s="20">
        <v>241283</v>
      </c>
    </row>
    <row r="87" spans="1:7" ht="15">
      <c r="A87" s="10"/>
      <c r="B87" s="19"/>
      <c r="C87" s="13"/>
      <c r="D87" s="13"/>
      <c r="E87" s="13"/>
      <c r="F87" s="13"/>
      <c r="G87" s="13"/>
    </row>
    <row r="88" spans="1:7" ht="15">
      <c r="A88" s="10"/>
      <c r="B88" s="7" t="s">
        <v>51</v>
      </c>
      <c r="C88" s="8">
        <f>C86-C85</f>
        <v>7154</v>
      </c>
      <c r="D88" s="8">
        <f>D86-D85</f>
        <v>4875</v>
      </c>
      <c r="E88" s="8">
        <f>E86-E85</f>
        <v>52152</v>
      </c>
      <c r="F88" s="8">
        <f>F86-F85</f>
        <v>-3964</v>
      </c>
      <c r="G88" s="8">
        <f>SUM(C88:F88)</f>
        <v>60217</v>
      </c>
    </row>
    <row r="89" spans="1:7" ht="15">
      <c r="A89" s="10"/>
      <c r="B89" s="19"/>
      <c r="C89" s="13"/>
      <c r="D89" s="13"/>
      <c r="E89" s="13"/>
      <c r="F89" s="13"/>
      <c r="G89" s="13"/>
    </row>
    <row r="90" spans="1:2" ht="15">
      <c r="A90" s="10"/>
      <c r="B90" s="26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140625" defaultRowHeight="15"/>
  <cols>
    <col min="1" max="1" width="1.57421875" style="5" customWidth="1"/>
    <col min="2" max="2" width="60.140625" style="12" customWidth="1"/>
    <col min="3" max="3" width="9.28125" style="12" bestFit="1" customWidth="1"/>
    <col min="4" max="5" width="10.00390625" style="12" bestFit="1" customWidth="1"/>
    <col min="6" max="6" width="9.28125" style="12" bestFit="1" customWidth="1"/>
    <col min="7" max="7" width="9.140625" style="12" hidden="1" customWidth="1"/>
    <col min="8" max="8" width="10.00390625" style="12" bestFit="1" customWidth="1"/>
  </cols>
  <sheetData>
    <row r="1" spans="2:8" s="10" customFormat="1" ht="8.25" customHeight="1">
      <c r="B1" s="11"/>
      <c r="C1" s="11"/>
      <c r="D1" s="11"/>
      <c r="E1" s="11"/>
      <c r="F1" s="11"/>
      <c r="G1" s="11"/>
      <c r="H1" s="11"/>
    </row>
    <row r="2" ht="15">
      <c r="A2" s="10"/>
    </row>
    <row r="3" ht="15">
      <c r="A3" s="10"/>
    </row>
    <row r="4" ht="15">
      <c r="A4" s="10"/>
    </row>
    <row r="5" ht="15">
      <c r="A5" s="10"/>
    </row>
    <row r="6" spans="1:8" ht="15">
      <c r="A6" s="10"/>
      <c r="C6" s="13"/>
      <c r="D6" s="13"/>
      <c r="E6" s="13"/>
      <c r="F6" s="13"/>
      <c r="G6" s="13"/>
      <c r="H6" s="13"/>
    </row>
    <row r="7" spans="1:9" ht="18" customHeight="1">
      <c r="A7" s="10"/>
      <c r="B7" s="14"/>
      <c r="C7" s="15" t="s">
        <v>97</v>
      </c>
      <c r="D7" s="15" t="s">
        <v>100</v>
      </c>
      <c r="E7" s="15" t="s">
        <v>101</v>
      </c>
      <c r="F7" s="15" t="s">
        <v>105</v>
      </c>
      <c r="G7" s="15" t="s">
        <v>102</v>
      </c>
      <c r="H7" s="15">
        <v>2016</v>
      </c>
      <c r="I7" s="4"/>
    </row>
    <row r="8" spans="1:8" ht="15">
      <c r="A8" s="10"/>
      <c r="B8" s="16"/>
      <c r="C8" s="13"/>
      <c r="D8" s="13"/>
      <c r="E8" s="13"/>
      <c r="F8" s="13"/>
      <c r="G8" s="13"/>
      <c r="H8" s="13"/>
    </row>
    <row r="9" spans="1:8" ht="15">
      <c r="A9" s="10"/>
      <c r="B9" s="17" t="s">
        <v>91</v>
      </c>
      <c r="C9" s="18">
        <v>19056</v>
      </c>
      <c r="D9" s="18">
        <v>-3681</v>
      </c>
      <c r="E9" s="18">
        <f>G9-D9-C9</f>
        <v>70899</v>
      </c>
      <c r="F9" s="18">
        <f>H9-C9-D9-E9</f>
        <v>23192</v>
      </c>
      <c r="G9" s="18">
        <v>86274</v>
      </c>
      <c r="H9" s="18">
        <v>109466</v>
      </c>
    </row>
    <row r="10" spans="1:8" ht="30">
      <c r="A10" s="10"/>
      <c r="B10" s="19" t="s">
        <v>0</v>
      </c>
      <c r="C10" s="13"/>
      <c r="D10" s="13"/>
      <c r="E10" s="13"/>
      <c r="F10" s="13"/>
      <c r="G10" s="13"/>
      <c r="H10" s="13"/>
    </row>
    <row r="11" spans="1:8" ht="15">
      <c r="A11" s="10"/>
      <c r="B11" s="19" t="s">
        <v>20</v>
      </c>
      <c r="C11" s="20">
        <v>17309</v>
      </c>
      <c r="D11" s="20">
        <v>16779</v>
      </c>
      <c r="E11" s="20">
        <v>17409</v>
      </c>
      <c r="F11" s="20">
        <v>18967</v>
      </c>
      <c r="G11" s="20">
        <v>51497</v>
      </c>
      <c r="H11" s="20">
        <v>70464</v>
      </c>
    </row>
    <row r="12" spans="1:8" ht="15">
      <c r="A12" s="10"/>
      <c r="B12" s="19" t="s">
        <v>21</v>
      </c>
      <c r="C12" s="20">
        <v>1730</v>
      </c>
      <c r="D12" s="20">
        <v>813</v>
      </c>
      <c r="E12" s="20">
        <v>1124</v>
      </c>
      <c r="F12" s="20">
        <v>2814</v>
      </c>
      <c r="G12" s="20">
        <v>3667</v>
      </c>
      <c r="H12" s="20">
        <v>6481</v>
      </c>
    </row>
    <row r="13" spans="2:8" ht="15">
      <c r="B13" s="19" t="s">
        <v>22</v>
      </c>
      <c r="C13" s="20">
        <v>11576</v>
      </c>
      <c r="D13" s="20">
        <v>10261</v>
      </c>
      <c r="E13" s="20">
        <v>9618</v>
      </c>
      <c r="F13" s="20">
        <v>10228</v>
      </c>
      <c r="G13" s="20">
        <v>31455</v>
      </c>
      <c r="H13" s="20">
        <v>41683</v>
      </c>
    </row>
    <row r="14" spans="1:8" ht="15">
      <c r="A14" s="10"/>
      <c r="B14" s="21" t="s">
        <v>98</v>
      </c>
      <c r="C14" s="20">
        <v>785</v>
      </c>
      <c r="D14" s="20">
        <v>387</v>
      </c>
      <c r="E14" s="20">
        <v>358</v>
      </c>
      <c r="F14" s="20">
        <v>0</v>
      </c>
      <c r="G14" s="20">
        <v>1530</v>
      </c>
      <c r="H14" s="20">
        <v>1530</v>
      </c>
    </row>
    <row r="15" spans="1:8" ht="15">
      <c r="A15" s="10"/>
      <c r="B15" s="22" t="s">
        <v>88</v>
      </c>
      <c r="C15" s="23">
        <v>-4031</v>
      </c>
      <c r="D15" s="23">
        <v>1056</v>
      </c>
      <c r="E15" s="23">
        <v>1037</v>
      </c>
      <c r="F15" s="23">
        <v>-653</v>
      </c>
      <c r="G15" s="20">
        <v>-1938</v>
      </c>
      <c r="H15" s="20">
        <v>-2591</v>
      </c>
    </row>
    <row r="16" spans="1:8" ht="15">
      <c r="A16" s="10"/>
      <c r="B16" s="19" t="s">
        <v>23</v>
      </c>
      <c r="C16" s="23">
        <v>210</v>
      </c>
      <c r="D16" s="23">
        <v>174</v>
      </c>
      <c r="E16" s="23">
        <v>3006</v>
      </c>
      <c r="F16" s="23">
        <v>14032</v>
      </c>
      <c r="G16" s="20">
        <v>3390</v>
      </c>
      <c r="H16" s="20">
        <v>17422</v>
      </c>
    </row>
    <row r="17" spans="1:8" ht="15">
      <c r="A17" s="10"/>
      <c r="B17" s="19" t="s">
        <v>67</v>
      </c>
      <c r="C17" s="20">
        <v>0</v>
      </c>
      <c r="D17" s="20">
        <v>5400</v>
      </c>
      <c r="E17" s="20">
        <v>0</v>
      </c>
      <c r="F17" s="20">
        <v>6783</v>
      </c>
      <c r="G17" s="20">
        <v>5400</v>
      </c>
      <c r="H17" s="20">
        <v>12183</v>
      </c>
    </row>
    <row r="18" spans="1:8" ht="15">
      <c r="A18" s="10"/>
      <c r="B18" s="19" t="s">
        <v>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 ht="15">
      <c r="A19" s="10"/>
      <c r="B19" s="19" t="s">
        <v>55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8" ht="15">
      <c r="A20" s="10"/>
      <c r="B20" s="19" t="s">
        <v>103</v>
      </c>
      <c r="C20" s="20">
        <v>0</v>
      </c>
      <c r="D20" s="20">
        <v>0</v>
      </c>
      <c r="E20" s="20">
        <v>-40081</v>
      </c>
      <c r="F20" s="20">
        <v>0</v>
      </c>
      <c r="G20" s="20">
        <v>-40081</v>
      </c>
      <c r="H20" s="20">
        <v>-40081</v>
      </c>
    </row>
    <row r="21" spans="1:8" ht="15">
      <c r="A21" s="10"/>
      <c r="B21" s="19" t="s">
        <v>24</v>
      </c>
      <c r="C21" s="20">
        <v>-1100</v>
      </c>
      <c r="D21" s="20">
        <v>-805</v>
      </c>
      <c r="E21" s="20">
        <v>-34</v>
      </c>
      <c r="F21" s="20">
        <v>0</v>
      </c>
      <c r="G21" s="20">
        <v>-1939</v>
      </c>
      <c r="H21" s="20">
        <v>-1939</v>
      </c>
    </row>
    <row r="22" spans="1:8" ht="15">
      <c r="A22" s="10"/>
      <c r="B22" s="19" t="s">
        <v>25</v>
      </c>
      <c r="C22" s="20">
        <v>12497</v>
      </c>
      <c r="D22" s="20">
        <v>12660</v>
      </c>
      <c r="E22" s="20">
        <v>19646</v>
      </c>
      <c r="F22" s="20">
        <v>18765</v>
      </c>
      <c r="G22" s="20">
        <v>44803</v>
      </c>
      <c r="H22" s="20">
        <v>63568</v>
      </c>
    </row>
    <row r="23" spans="1:8" ht="15">
      <c r="A23" s="10"/>
      <c r="B23" s="19" t="s">
        <v>70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ht="15">
      <c r="A24" s="10"/>
      <c r="B24" s="19" t="s">
        <v>26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ht="15">
      <c r="A25" s="10"/>
      <c r="B25" s="19" t="s">
        <v>84</v>
      </c>
      <c r="C25" s="20">
        <v>595</v>
      </c>
      <c r="D25" s="20">
        <v>424</v>
      </c>
      <c r="E25" s="20">
        <v>261</v>
      </c>
      <c r="F25" s="20">
        <v>154</v>
      </c>
      <c r="G25" s="20">
        <v>1280</v>
      </c>
      <c r="H25" s="20">
        <v>1434</v>
      </c>
    </row>
    <row r="26" spans="1:8" ht="15">
      <c r="A26" s="10"/>
      <c r="B26" s="19" t="s">
        <v>83</v>
      </c>
      <c r="C26" s="20">
        <v>4907</v>
      </c>
      <c r="D26" s="20">
        <v>-1223</v>
      </c>
      <c r="E26" s="20">
        <v>111</v>
      </c>
      <c r="F26" s="20">
        <v>-1010</v>
      </c>
      <c r="G26" s="20">
        <v>3795</v>
      </c>
      <c r="H26" s="20">
        <v>2785</v>
      </c>
    </row>
    <row r="27" spans="1:8" ht="15">
      <c r="A27" s="10"/>
      <c r="B27" s="19" t="s">
        <v>27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15">
      <c r="A28" s="10"/>
      <c r="B28" s="19" t="s">
        <v>106</v>
      </c>
      <c r="C28" s="20">
        <v>0</v>
      </c>
      <c r="D28" s="20">
        <v>0</v>
      </c>
      <c r="E28" s="20">
        <v>0</v>
      </c>
      <c r="F28" s="20">
        <v>302</v>
      </c>
      <c r="G28" s="20"/>
      <c r="H28" s="20">
        <v>302</v>
      </c>
    </row>
    <row r="29" spans="1:9" ht="15">
      <c r="A29" s="10"/>
      <c r="B29" s="7" t="s">
        <v>41</v>
      </c>
      <c r="C29" s="8">
        <f aca="true" t="shared" si="0" ref="C29:H29">SUM(C9:C28)</f>
        <v>63534</v>
      </c>
      <c r="D29" s="8">
        <f t="shared" si="0"/>
        <v>42245</v>
      </c>
      <c r="E29" s="8">
        <f t="shared" si="0"/>
        <v>83354</v>
      </c>
      <c r="F29" s="8">
        <f>SUM(F9:F28)</f>
        <v>93574</v>
      </c>
      <c r="G29" s="8">
        <f t="shared" si="0"/>
        <v>189133</v>
      </c>
      <c r="H29" s="8">
        <f t="shared" si="0"/>
        <v>282707</v>
      </c>
      <c r="I29" s="1"/>
    </row>
    <row r="30" spans="1:8" ht="15">
      <c r="A30" s="10"/>
      <c r="B30" s="19"/>
      <c r="C30" s="13"/>
      <c r="D30" s="13"/>
      <c r="E30" s="13"/>
      <c r="F30" s="13"/>
      <c r="G30" s="13"/>
      <c r="H30" s="13"/>
    </row>
    <row r="31" spans="1:8" ht="15">
      <c r="A31" s="10"/>
      <c r="B31" s="19" t="s">
        <v>29</v>
      </c>
      <c r="C31" s="20">
        <v>-17120</v>
      </c>
      <c r="D31" s="20">
        <v>-9530</v>
      </c>
      <c r="E31" s="20">
        <v>2842</v>
      </c>
      <c r="F31" s="20">
        <v>28020</v>
      </c>
      <c r="G31" s="20">
        <v>-23808</v>
      </c>
      <c r="H31" s="20">
        <v>4212</v>
      </c>
    </row>
    <row r="32" spans="1:8" ht="15">
      <c r="A32" s="10"/>
      <c r="B32" s="21" t="s">
        <v>93</v>
      </c>
      <c r="C32" s="20">
        <v>5140</v>
      </c>
      <c r="D32" s="20">
        <v>-264</v>
      </c>
      <c r="E32" s="20">
        <v>-5096</v>
      </c>
      <c r="F32" s="20">
        <v>1567</v>
      </c>
      <c r="G32" s="20">
        <v>-220</v>
      </c>
      <c r="H32" s="20">
        <v>1347</v>
      </c>
    </row>
    <row r="33" spans="1:8" ht="15">
      <c r="A33" s="10"/>
      <c r="B33" s="19" t="s">
        <v>30</v>
      </c>
      <c r="C33" s="20">
        <v>-6634</v>
      </c>
      <c r="D33" s="20">
        <v>-441</v>
      </c>
      <c r="E33" s="20">
        <v>1794</v>
      </c>
      <c r="F33" s="20">
        <v>-3947</v>
      </c>
      <c r="G33" s="20">
        <v>-5281</v>
      </c>
      <c r="H33" s="20">
        <v>-9228</v>
      </c>
    </row>
    <row r="34" spans="1:8" ht="15">
      <c r="A34" s="10"/>
      <c r="B34" s="19" t="s">
        <v>1</v>
      </c>
      <c r="C34" s="20">
        <v>-3729</v>
      </c>
      <c r="D34" s="20">
        <v>10765</v>
      </c>
      <c r="E34" s="20">
        <v>7326</v>
      </c>
      <c r="F34" s="20">
        <v>18451</v>
      </c>
      <c r="G34" s="20">
        <v>14362</v>
      </c>
      <c r="H34" s="20">
        <v>32813</v>
      </c>
    </row>
    <row r="35" spans="1:8" ht="15">
      <c r="A35" s="10"/>
      <c r="B35" s="19" t="s">
        <v>31</v>
      </c>
      <c r="C35" s="20">
        <v>-194</v>
      </c>
      <c r="D35" s="20">
        <v>145</v>
      </c>
      <c r="E35" s="20">
        <v>-3327</v>
      </c>
      <c r="F35" s="20">
        <v>-2445</v>
      </c>
      <c r="G35" s="20">
        <v>-3376</v>
      </c>
      <c r="H35" s="20">
        <v>-5821</v>
      </c>
    </row>
    <row r="36" spans="1:8" ht="15">
      <c r="A36" s="10"/>
      <c r="B36" s="19" t="s">
        <v>32</v>
      </c>
      <c r="C36" s="20">
        <v>-3779</v>
      </c>
      <c r="D36" s="20">
        <v>-12515</v>
      </c>
      <c r="E36" s="20">
        <v>7340</v>
      </c>
      <c r="F36" s="20">
        <v>4216</v>
      </c>
      <c r="G36" s="20">
        <v>-8954</v>
      </c>
      <c r="H36" s="20">
        <v>-4738</v>
      </c>
    </row>
    <row r="37" spans="1:8" ht="15">
      <c r="A37" s="10"/>
      <c r="B37" s="19" t="s">
        <v>33</v>
      </c>
      <c r="C37" s="20">
        <v>-19929</v>
      </c>
      <c r="D37" s="20">
        <v>31006</v>
      </c>
      <c r="E37" s="20">
        <v>-5309</v>
      </c>
      <c r="F37" s="20">
        <v>-19381</v>
      </c>
      <c r="G37" s="20">
        <v>5768</v>
      </c>
      <c r="H37" s="20">
        <v>-13613</v>
      </c>
    </row>
    <row r="38" spans="1:8" ht="15">
      <c r="A38" s="10"/>
      <c r="B38" s="19" t="s">
        <v>34</v>
      </c>
      <c r="C38" s="20">
        <v>12606</v>
      </c>
      <c r="D38" s="20">
        <v>-8139</v>
      </c>
      <c r="E38" s="20">
        <v>8312</v>
      </c>
      <c r="F38" s="20">
        <v>-15831</v>
      </c>
      <c r="G38" s="20">
        <v>12779</v>
      </c>
      <c r="H38" s="20">
        <v>-3052</v>
      </c>
    </row>
    <row r="39" spans="2:8" ht="15">
      <c r="B39" s="19" t="s">
        <v>35</v>
      </c>
      <c r="C39" s="20">
        <v>870</v>
      </c>
      <c r="D39" s="20">
        <v>-2048</v>
      </c>
      <c r="E39" s="20">
        <v>-7031</v>
      </c>
      <c r="F39" s="20">
        <v>-7811</v>
      </c>
      <c r="G39" s="20">
        <v>-8209</v>
      </c>
      <c r="H39" s="20">
        <v>-16020</v>
      </c>
    </row>
    <row r="40" spans="1:8" ht="15">
      <c r="A40" s="10"/>
      <c r="B40" s="19" t="s">
        <v>36</v>
      </c>
      <c r="C40" s="20">
        <v>-7403</v>
      </c>
      <c r="D40" s="20">
        <v>-5728</v>
      </c>
      <c r="E40" s="20">
        <v>-15770</v>
      </c>
      <c r="F40" s="20">
        <v>-8319</v>
      </c>
      <c r="G40" s="20">
        <v>-28901</v>
      </c>
      <c r="H40" s="20">
        <v>-37220</v>
      </c>
    </row>
    <row r="41" spans="1:8" ht="15">
      <c r="A41" s="10"/>
      <c r="B41" s="19" t="s">
        <v>37</v>
      </c>
      <c r="C41" s="20">
        <v>2029</v>
      </c>
      <c r="D41" s="20">
        <v>-10825</v>
      </c>
      <c r="E41" s="20">
        <v>-4792</v>
      </c>
      <c r="F41" s="20">
        <v>5305</v>
      </c>
      <c r="G41" s="20">
        <v>-13588</v>
      </c>
      <c r="H41" s="20">
        <v>-8283</v>
      </c>
    </row>
    <row r="42" spans="1:8" ht="15">
      <c r="A42" s="10"/>
      <c r="B42" s="7" t="s">
        <v>28</v>
      </c>
      <c r="C42" s="8">
        <f aca="true" t="shared" si="1" ref="C42:H42">SUM(C31:C41)</f>
        <v>-38143</v>
      </c>
      <c r="D42" s="8">
        <f t="shared" si="1"/>
        <v>-7574</v>
      </c>
      <c r="E42" s="8">
        <f t="shared" si="1"/>
        <v>-13711</v>
      </c>
      <c r="F42" s="8">
        <f t="shared" si="1"/>
        <v>-175</v>
      </c>
      <c r="G42" s="8">
        <f t="shared" si="1"/>
        <v>-59428</v>
      </c>
      <c r="H42" s="8">
        <f t="shared" si="1"/>
        <v>-59603</v>
      </c>
    </row>
    <row r="43" spans="1:8" ht="15">
      <c r="A43" s="10"/>
      <c r="B43" s="19"/>
      <c r="C43" s="13"/>
      <c r="D43" s="13"/>
      <c r="E43" s="13"/>
      <c r="F43" s="13"/>
      <c r="G43" s="13"/>
      <c r="H43" s="13"/>
    </row>
    <row r="44" spans="1:8" ht="15">
      <c r="A44" s="10"/>
      <c r="B44" s="7" t="s">
        <v>38</v>
      </c>
      <c r="C44" s="8">
        <f>C29+C42</f>
        <v>25391</v>
      </c>
      <c r="D44" s="8">
        <f>D29+D42</f>
        <v>34671</v>
      </c>
      <c r="E44" s="8">
        <f>G44-D44-C44</f>
        <v>69643</v>
      </c>
      <c r="F44" s="8">
        <f>H44-C44-D44-E44</f>
        <v>93399</v>
      </c>
      <c r="G44" s="8">
        <f>G29+G42</f>
        <v>129705</v>
      </c>
      <c r="H44" s="8">
        <f>H29+H42</f>
        <v>223104</v>
      </c>
    </row>
    <row r="45" spans="1:8" ht="15">
      <c r="A45" s="10"/>
      <c r="B45" s="19"/>
      <c r="C45" s="13"/>
      <c r="D45" s="13"/>
      <c r="E45" s="13"/>
      <c r="F45" s="13"/>
      <c r="G45" s="13"/>
      <c r="H45" s="13"/>
    </row>
    <row r="46" spans="1:8" ht="15">
      <c r="A46" s="10"/>
      <c r="B46" s="16" t="s">
        <v>39</v>
      </c>
      <c r="C46" s="13"/>
      <c r="D46" s="13"/>
      <c r="E46" s="13"/>
      <c r="F46" s="13"/>
      <c r="G46" s="13"/>
      <c r="H46" s="13"/>
    </row>
    <row r="47" spans="1:8" ht="15">
      <c r="A47" s="10"/>
      <c r="B47" s="19" t="s">
        <v>68</v>
      </c>
      <c r="C47" s="20">
        <v>-26777</v>
      </c>
      <c r="D47" s="20">
        <v>-4255</v>
      </c>
      <c r="E47" s="20">
        <v>-18709</v>
      </c>
      <c r="F47" s="20">
        <v>-14353</v>
      </c>
      <c r="G47" s="20">
        <v>-49741</v>
      </c>
      <c r="H47" s="20">
        <v>-64094</v>
      </c>
    </row>
    <row r="48" spans="1:8" ht="15">
      <c r="A48" s="10"/>
      <c r="B48" s="19" t="s">
        <v>69</v>
      </c>
      <c r="C48" s="20">
        <v>-813</v>
      </c>
      <c r="D48" s="20">
        <v>-8715</v>
      </c>
      <c r="E48" s="20">
        <v>-9732</v>
      </c>
      <c r="F48" s="20">
        <v>-14070</v>
      </c>
      <c r="G48" s="20">
        <v>-19260</v>
      </c>
      <c r="H48" s="20">
        <v>-33330</v>
      </c>
    </row>
    <row r="49" spans="1:8" ht="15">
      <c r="A49" s="10"/>
      <c r="B49" s="19" t="s">
        <v>104</v>
      </c>
      <c r="C49" s="20">
        <v>0</v>
      </c>
      <c r="D49" s="20">
        <v>0</v>
      </c>
      <c r="E49" s="20">
        <v>66988</v>
      </c>
      <c r="F49" s="20">
        <v>0</v>
      </c>
      <c r="G49" s="20">
        <v>66988</v>
      </c>
      <c r="H49" s="20">
        <v>66988</v>
      </c>
    </row>
    <row r="50" spans="1:8" ht="15">
      <c r="A50" s="10"/>
      <c r="B50" s="22" t="s">
        <v>89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 ht="15">
      <c r="A51" s="10"/>
      <c r="B51" s="19" t="s">
        <v>40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</row>
    <row r="52" spans="1:8" ht="15">
      <c r="A52" s="10"/>
      <c r="B52" s="21" t="s">
        <v>99</v>
      </c>
      <c r="C52" s="20">
        <v>-600</v>
      </c>
      <c r="D52" s="20">
        <v>600</v>
      </c>
      <c r="E52" s="20">
        <v>0</v>
      </c>
      <c r="F52" s="20">
        <v>0</v>
      </c>
      <c r="G52" s="20">
        <v>0</v>
      </c>
      <c r="H52" s="20">
        <v>0</v>
      </c>
    </row>
    <row r="53" spans="1:8" ht="15">
      <c r="A53" s="10"/>
      <c r="B53" s="19" t="s">
        <v>71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</row>
    <row r="54" spans="2:8" ht="15">
      <c r="B54" s="19" t="s">
        <v>56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 ht="15">
      <c r="A55" s="10"/>
      <c r="B55" s="19" t="s">
        <v>57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 ht="15">
      <c r="A56" s="10"/>
      <c r="B56" s="21" t="s">
        <v>94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 ht="15">
      <c r="A57" s="10"/>
      <c r="B57" s="21" t="s">
        <v>95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</row>
    <row r="58" spans="1:8" ht="15">
      <c r="A58" s="10"/>
      <c r="B58" s="21" t="s">
        <v>96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s="3" customFormat="1" ht="15">
      <c r="A59" s="10"/>
      <c r="B59" s="24" t="s">
        <v>58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ht="15">
      <c r="A60" s="10"/>
      <c r="B60" s="19" t="s">
        <v>59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ht="15">
      <c r="A61" s="10"/>
      <c r="B61" s="21" t="s">
        <v>79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ht="15">
      <c r="A62" s="10"/>
      <c r="B62" s="19" t="s">
        <v>74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 ht="15">
      <c r="A63" s="10"/>
      <c r="B63" s="19" t="s">
        <v>60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ht="15">
      <c r="A64" s="10"/>
      <c r="B64" s="19" t="s">
        <v>82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</row>
    <row r="65" spans="1:8" ht="15">
      <c r="A65" s="10"/>
      <c r="B65" s="7" t="s">
        <v>49</v>
      </c>
      <c r="C65" s="8">
        <f aca="true" t="shared" si="2" ref="C65:H65">SUM(C47:C64)</f>
        <v>-28190</v>
      </c>
      <c r="D65" s="8">
        <f t="shared" si="2"/>
        <v>-12370</v>
      </c>
      <c r="E65" s="8">
        <f t="shared" si="2"/>
        <v>38547</v>
      </c>
      <c r="F65" s="8">
        <f t="shared" si="2"/>
        <v>-28423</v>
      </c>
      <c r="G65" s="8">
        <f t="shared" si="2"/>
        <v>-2013</v>
      </c>
      <c r="H65" s="8">
        <f t="shared" si="2"/>
        <v>-30436</v>
      </c>
    </row>
    <row r="66" spans="1:8" ht="15">
      <c r="A66" s="10"/>
      <c r="B66" s="19"/>
      <c r="C66" s="13"/>
      <c r="D66" s="13"/>
      <c r="E66" s="13"/>
      <c r="F66" s="13"/>
      <c r="G66" s="13"/>
      <c r="H66" s="13"/>
    </row>
    <row r="67" spans="1:8" ht="15">
      <c r="A67" s="10"/>
      <c r="B67" s="16" t="s">
        <v>43</v>
      </c>
      <c r="C67" s="13"/>
      <c r="D67" s="13"/>
      <c r="E67" s="13"/>
      <c r="F67" s="13"/>
      <c r="G67" s="13"/>
      <c r="H67" s="13"/>
    </row>
    <row r="68" spans="1:8" ht="15">
      <c r="A68" s="10"/>
      <c r="B68" s="19" t="s">
        <v>44</v>
      </c>
      <c r="C68" s="20">
        <v>-8218</v>
      </c>
      <c r="D68" s="20">
        <v>-16092</v>
      </c>
      <c r="E68" s="20">
        <v>0</v>
      </c>
      <c r="F68" s="20">
        <v>0</v>
      </c>
      <c r="G68" s="20">
        <v>-24310</v>
      </c>
      <c r="H68" s="20">
        <v>-24310</v>
      </c>
    </row>
    <row r="69" spans="1:8" ht="15">
      <c r="A69" s="10"/>
      <c r="B69" s="19" t="s">
        <v>45</v>
      </c>
      <c r="C69" s="20">
        <v>-4797</v>
      </c>
      <c r="D69" s="20">
        <v>0</v>
      </c>
      <c r="E69" s="20">
        <v>-15217</v>
      </c>
      <c r="F69" s="20">
        <v>-17258</v>
      </c>
      <c r="G69" s="20">
        <v>-20014</v>
      </c>
      <c r="H69" s="20">
        <v>-37272</v>
      </c>
    </row>
    <row r="70" spans="1:8" ht="15">
      <c r="A70" s="10"/>
      <c r="B70" s="22" t="s">
        <v>86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 ht="15">
      <c r="A71" s="10"/>
      <c r="B71" s="22" t="s">
        <v>87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5">
      <c r="A72" s="10"/>
      <c r="B72" s="19" t="s">
        <v>61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 ht="15">
      <c r="A73" s="10"/>
      <c r="B73" s="19" t="s">
        <v>46</v>
      </c>
      <c r="C73" s="20">
        <v>-1796</v>
      </c>
      <c r="D73" s="20">
        <v>-3191</v>
      </c>
      <c r="E73" s="20">
        <v>-2797</v>
      </c>
      <c r="F73" s="20">
        <v>-2714</v>
      </c>
      <c r="G73" s="20">
        <v>-7784</v>
      </c>
      <c r="H73" s="20">
        <v>-10498</v>
      </c>
    </row>
    <row r="74" spans="1:8" ht="15">
      <c r="A74" s="10"/>
      <c r="B74" s="19" t="s">
        <v>62</v>
      </c>
      <c r="C74" s="20">
        <v>0</v>
      </c>
      <c r="D74" s="20">
        <v>0</v>
      </c>
      <c r="E74" s="20">
        <v>199613</v>
      </c>
      <c r="F74" s="20">
        <v>0</v>
      </c>
      <c r="G74" s="20">
        <v>199613</v>
      </c>
      <c r="H74" s="20">
        <v>199613</v>
      </c>
    </row>
    <row r="75" spans="1:8" ht="15">
      <c r="A75" s="10"/>
      <c r="B75" s="19" t="s">
        <v>63</v>
      </c>
      <c r="C75" s="20">
        <v>0</v>
      </c>
      <c r="D75" s="20">
        <v>-62500</v>
      </c>
      <c r="E75" s="20">
        <v>0</v>
      </c>
      <c r="F75" s="20">
        <v>0</v>
      </c>
      <c r="G75" s="20">
        <v>-62500</v>
      </c>
      <c r="H75" s="20">
        <v>-62500</v>
      </c>
    </row>
    <row r="76" spans="1:8" ht="15">
      <c r="A76" s="10"/>
      <c r="B76" s="19" t="s">
        <v>64</v>
      </c>
      <c r="C76" s="20">
        <v>0</v>
      </c>
      <c r="D76" s="20">
        <v>-17893</v>
      </c>
      <c r="E76" s="20">
        <v>0</v>
      </c>
      <c r="F76" s="20">
        <v>-29479</v>
      </c>
      <c r="G76" s="20">
        <v>-17893</v>
      </c>
      <c r="H76" s="20">
        <v>-47372</v>
      </c>
    </row>
    <row r="77" spans="1:8" ht="15">
      <c r="A77" s="10"/>
      <c r="B77" s="19" t="s">
        <v>66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</row>
    <row r="78" spans="2:8" ht="15">
      <c r="B78" s="19" t="s">
        <v>47</v>
      </c>
      <c r="C78" s="20">
        <v>-326</v>
      </c>
      <c r="D78" s="20">
        <v>-299</v>
      </c>
      <c r="E78" s="20">
        <v>-269</v>
      </c>
      <c r="F78" s="20">
        <v>-237</v>
      </c>
      <c r="G78" s="20">
        <v>-894</v>
      </c>
      <c r="H78" s="20">
        <v>-1131</v>
      </c>
    </row>
    <row r="79" spans="1:8" ht="15">
      <c r="A79" s="10"/>
      <c r="B79" s="19" t="s">
        <v>76</v>
      </c>
      <c r="C79" s="20">
        <v>-1665</v>
      </c>
      <c r="D79" s="20">
        <v>-1671</v>
      </c>
      <c r="E79" s="20">
        <v>-1677</v>
      </c>
      <c r="F79" s="20">
        <v>-1683</v>
      </c>
      <c r="G79" s="20">
        <v>-5013</v>
      </c>
      <c r="H79" s="20">
        <v>-6696</v>
      </c>
    </row>
    <row r="80" spans="1:8" ht="15">
      <c r="A80" s="10"/>
      <c r="B80" s="19" t="s">
        <v>65</v>
      </c>
      <c r="C80" s="20">
        <v>0</v>
      </c>
      <c r="D80" s="20">
        <v>34772</v>
      </c>
      <c r="E80" s="20">
        <v>22723</v>
      </c>
      <c r="F80" s="20">
        <v>0</v>
      </c>
      <c r="G80" s="20">
        <v>57495</v>
      </c>
      <c r="H80" s="20">
        <v>57495</v>
      </c>
    </row>
    <row r="81" spans="1:8" ht="15">
      <c r="A81" s="10"/>
      <c r="B81" s="19" t="s">
        <v>77</v>
      </c>
      <c r="C81" s="20">
        <v>-1635</v>
      </c>
      <c r="D81" s="20">
        <v>-32631</v>
      </c>
      <c r="E81" s="20">
        <v>-4068</v>
      </c>
      <c r="F81" s="20">
        <v>-39133</v>
      </c>
      <c r="G81" s="20">
        <v>-38334</v>
      </c>
      <c r="H81" s="20">
        <v>-77467</v>
      </c>
    </row>
    <row r="82" spans="1:8" ht="15">
      <c r="A82" s="10"/>
      <c r="B82" s="19" t="s">
        <v>48</v>
      </c>
      <c r="C82" s="20">
        <v>-1183</v>
      </c>
      <c r="D82" s="20">
        <v>-8517</v>
      </c>
      <c r="E82" s="20">
        <v>-1887</v>
      </c>
      <c r="F82" s="20">
        <v>-2875</v>
      </c>
      <c r="G82" s="20">
        <v>-11587</v>
      </c>
      <c r="H82" s="20">
        <v>-14462</v>
      </c>
    </row>
    <row r="83" spans="1:8" ht="15">
      <c r="A83" s="10"/>
      <c r="B83" s="7" t="s">
        <v>42</v>
      </c>
      <c r="C83" s="8">
        <f aca="true" t="shared" si="3" ref="C83:H83">SUM(C68:C82)</f>
        <v>-19620</v>
      </c>
      <c r="D83" s="8">
        <f t="shared" si="3"/>
        <v>-108022</v>
      </c>
      <c r="E83" s="8">
        <f t="shared" si="3"/>
        <v>196421</v>
      </c>
      <c r="F83" s="8">
        <f t="shared" si="3"/>
        <v>-93379</v>
      </c>
      <c r="G83" s="8">
        <f t="shared" si="3"/>
        <v>68779</v>
      </c>
      <c r="H83" s="8">
        <f t="shared" si="3"/>
        <v>-24600</v>
      </c>
    </row>
    <row r="84" spans="1:8" ht="15">
      <c r="A84" s="10"/>
      <c r="B84" s="19"/>
      <c r="C84" s="13"/>
      <c r="D84" s="13"/>
      <c r="E84" s="13"/>
      <c r="F84" s="13"/>
      <c r="G84" s="13"/>
      <c r="H84" s="13"/>
    </row>
    <row r="85" spans="1:8" ht="15">
      <c r="A85" s="10"/>
      <c r="B85" s="7" t="s">
        <v>51</v>
      </c>
      <c r="C85" s="8">
        <v>-22419</v>
      </c>
      <c r="D85" s="8">
        <v>-85721</v>
      </c>
      <c r="E85" s="8">
        <v>304611</v>
      </c>
      <c r="F85" s="8">
        <v>-28403</v>
      </c>
      <c r="G85" s="8">
        <v>196471</v>
      </c>
      <c r="H85" s="8">
        <v>168068</v>
      </c>
    </row>
    <row r="86" spans="1:8" ht="15">
      <c r="A86" s="10"/>
      <c r="B86" s="9"/>
      <c r="C86" s="13"/>
      <c r="D86" s="13"/>
      <c r="E86" s="13"/>
      <c r="F86" s="13"/>
      <c r="G86" s="13"/>
      <c r="H86" s="13"/>
    </row>
    <row r="87" spans="1:8" ht="15">
      <c r="A87" s="10"/>
      <c r="B87" s="9" t="s">
        <v>52</v>
      </c>
      <c r="C87" s="13"/>
      <c r="D87" s="13"/>
      <c r="E87" s="13"/>
      <c r="F87" s="13"/>
      <c r="G87" s="13"/>
      <c r="H87" s="13"/>
    </row>
    <row r="88" spans="1:8" ht="15">
      <c r="A88" s="10"/>
      <c r="B88" s="19" t="s">
        <v>53</v>
      </c>
      <c r="C88" s="20">
        <v>241283</v>
      </c>
      <c r="D88" s="25">
        <v>210805</v>
      </c>
      <c r="E88" s="25">
        <v>119816</v>
      </c>
      <c r="F88" s="25">
        <v>423028</v>
      </c>
      <c r="G88" s="25">
        <v>241284</v>
      </c>
      <c r="H88" s="25">
        <f>C88</f>
        <v>241283</v>
      </c>
    </row>
    <row r="89" spans="1:8" ht="15">
      <c r="A89" s="10"/>
      <c r="B89" s="19" t="s">
        <v>50</v>
      </c>
      <c r="C89" s="20">
        <v>-8059</v>
      </c>
      <c r="D89" s="25">
        <v>-5268</v>
      </c>
      <c r="E89" s="25">
        <v>-1399</v>
      </c>
      <c r="F89" s="25">
        <v>152</v>
      </c>
      <c r="G89" s="25">
        <v>-14726</v>
      </c>
      <c r="H89" s="25">
        <v>-14574</v>
      </c>
    </row>
    <row r="90" spans="1:8" ht="15">
      <c r="A90" s="10"/>
      <c r="B90" s="19" t="s">
        <v>54</v>
      </c>
      <c r="C90" s="20">
        <v>210805</v>
      </c>
      <c r="D90" s="25">
        <v>119816</v>
      </c>
      <c r="E90" s="25">
        <v>423028</v>
      </c>
      <c r="F90" s="25">
        <v>394777</v>
      </c>
      <c r="G90" s="25">
        <v>423028</v>
      </c>
      <c r="H90" s="25">
        <f>F90</f>
        <v>394777</v>
      </c>
    </row>
    <row r="91" spans="1:8" ht="15">
      <c r="A91" s="10"/>
      <c r="B91" s="19"/>
      <c r="C91" s="13"/>
      <c r="D91" s="13"/>
      <c r="E91" s="13"/>
      <c r="F91" s="13"/>
      <c r="G91" s="13"/>
      <c r="H91" s="13"/>
    </row>
    <row r="92" spans="1:8" ht="15">
      <c r="A92" s="10"/>
      <c r="B92" s="7" t="s">
        <v>51</v>
      </c>
      <c r="C92" s="8">
        <v>-22419</v>
      </c>
      <c r="D92" s="8">
        <v>-85721</v>
      </c>
      <c r="E92" s="8">
        <f>G92-D92-C92</f>
        <v>304611</v>
      </c>
      <c r="F92" s="8">
        <f>F85</f>
        <v>-28403</v>
      </c>
      <c r="G92" s="8">
        <v>196471</v>
      </c>
      <c r="H92" s="8">
        <f>H85</f>
        <v>168068</v>
      </c>
    </row>
    <row r="93" spans="1:2" ht="15">
      <c r="A93" s="10"/>
      <c r="B93" s="19"/>
    </row>
    <row r="94" spans="1:2" ht="15">
      <c r="A94" s="10"/>
      <c r="B94" s="26"/>
    </row>
    <row r="95" ht="15">
      <c r="A95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1"/>
  <sheetViews>
    <sheetView showGridLines="0" tabSelected="1" zoomScale="90" zoomScaleNormal="90" zoomScalePageLayoutView="0" workbookViewId="0" topLeftCell="A1">
      <pane xSplit="2" ySplit="7" topLeftCell="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96" sqref="AC96"/>
    </sheetView>
  </sheetViews>
  <sheetFormatPr defaultColWidth="9.140625" defaultRowHeight="15"/>
  <cols>
    <col min="1" max="1" width="1.57421875" style="5" customWidth="1"/>
    <col min="2" max="2" width="72.57421875" style="13" customWidth="1"/>
    <col min="3" max="5" width="9.8515625" style="13" customWidth="1"/>
    <col min="6" max="6" width="9.8515625" style="5" customWidth="1"/>
    <col min="7" max="7" width="10.00390625" style="5" customWidth="1"/>
    <col min="8" max="8" width="10.00390625" style="6" customWidth="1"/>
    <col min="9" max="10" width="10.00390625" style="5" customWidth="1"/>
    <col min="11" max="12" width="9.8515625" style="0" customWidth="1"/>
    <col min="13" max="13" width="11.421875" style="0" bestFit="1" customWidth="1"/>
    <col min="14" max="14" width="11.421875" style="3" bestFit="1" customWidth="1"/>
    <col min="15" max="15" width="11.421875" style="0" bestFit="1" customWidth="1"/>
    <col min="16" max="17" width="11.00390625" style="0" bestFit="1" customWidth="1"/>
    <col min="18" max="20" width="11.00390625" style="3" bestFit="1" customWidth="1"/>
    <col min="21" max="24" width="11.28125" style="3" bestFit="1" customWidth="1"/>
    <col min="25" max="25" width="10.28125" style="0" bestFit="1" customWidth="1"/>
    <col min="26" max="26" width="11.8515625" style="0" bestFit="1" customWidth="1"/>
    <col min="27" max="27" width="11.8515625" style="79" customWidth="1"/>
    <col min="28" max="28" width="10.140625" style="0" bestFit="1" customWidth="1"/>
    <col min="29" max="29" width="10.140625" style="79" customWidth="1"/>
  </cols>
  <sheetData>
    <row r="1" spans="2:5" s="10" customFormat="1" ht="8.25" customHeight="1">
      <c r="B1" s="11"/>
      <c r="C1" s="11"/>
      <c r="D1" s="11"/>
      <c r="E1" s="11"/>
    </row>
    <row r="2" ht="15">
      <c r="A2" s="10"/>
    </row>
    <row r="3" ht="15">
      <c r="A3" s="10"/>
    </row>
    <row r="4" ht="15">
      <c r="A4" s="10"/>
    </row>
    <row r="5" ht="15">
      <c r="A5" s="10"/>
    </row>
    <row r="6" ht="15">
      <c r="A6" s="10"/>
    </row>
    <row r="7" spans="1:29" ht="16.5" customHeight="1">
      <c r="A7" s="10"/>
      <c r="B7" s="44"/>
      <c r="C7" s="45" t="s">
        <v>173</v>
      </c>
      <c r="D7" s="45" t="s">
        <v>174</v>
      </c>
      <c r="E7" s="45" t="s">
        <v>175</v>
      </c>
      <c r="F7" s="45" t="s">
        <v>176</v>
      </c>
      <c r="G7" s="45">
        <v>2017</v>
      </c>
      <c r="H7" s="45" t="s">
        <v>177</v>
      </c>
      <c r="I7" s="45" t="s">
        <v>178</v>
      </c>
      <c r="J7" s="45" t="s">
        <v>179</v>
      </c>
      <c r="K7" s="45" t="s">
        <v>180</v>
      </c>
      <c r="L7" s="45">
        <v>2018</v>
      </c>
      <c r="M7" s="45" t="s">
        <v>192</v>
      </c>
      <c r="N7" s="45" t="s">
        <v>193</v>
      </c>
      <c r="O7" s="45" t="s">
        <v>194</v>
      </c>
      <c r="P7" s="45" t="s">
        <v>195</v>
      </c>
      <c r="Q7" s="45" t="s">
        <v>196</v>
      </c>
      <c r="R7" s="69" t="s">
        <v>197</v>
      </c>
      <c r="S7" s="69" t="s">
        <v>198</v>
      </c>
      <c r="T7" s="69" t="s">
        <v>199</v>
      </c>
      <c r="U7" s="69" t="s">
        <v>202</v>
      </c>
      <c r="V7" s="69" t="s">
        <v>200</v>
      </c>
      <c r="W7" s="69" t="s">
        <v>203</v>
      </c>
      <c r="X7" s="69" t="s">
        <v>204</v>
      </c>
      <c r="Y7" s="69" t="s">
        <v>205</v>
      </c>
      <c r="Z7" s="69" t="s">
        <v>208</v>
      </c>
      <c r="AA7" s="81" t="s">
        <v>210</v>
      </c>
      <c r="AB7" s="81" t="s">
        <v>209</v>
      </c>
      <c r="AC7" s="81" t="s">
        <v>211</v>
      </c>
    </row>
    <row r="8" spans="1:28" ht="15">
      <c r="A8" s="10"/>
      <c r="B8" s="46"/>
      <c r="C8" s="47"/>
      <c r="D8" s="47"/>
      <c r="E8" s="47"/>
      <c r="F8" s="47"/>
      <c r="G8" s="47"/>
      <c r="H8" s="47"/>
      <c r="I8" s="47"/>
      <c r="J8" s="4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3"/>
      <c r="Z8" s="74"/>
      <c r="AA8" s="74"/>
      <c r="AB8" s="79"/>
    </row>
    <row r="9" spans="1:29" ht="15">
      <c r="A9" s="10"/>
      <c r="B9" s="49" t="s">
        <v>107</v>
      </c>
      <c r="C9" s="50">
        <v>7231</v>
      </c>
      <c r="D9" s="50">
        <v>7750</v>
      </c>
      <c r="E9" s="50">
        <v>25555</v>
      </c>
      <c r="F9" s="50">
        <v>23876</v>
      </c>
      <c r="G9" s="50">
        <v>64412</v>
      </c>
      <c r="H9" s="50">
        <f>H34-SUM(H10:H30)</f>
        <v>32212</v>
      </c>
      <c r="I9" s="50">
        <v>22867</v>
      </c>
      <c r="J9" s="50">
        <v>35462</v>
      </c>
      <c r="K9" s="50">
        <v>35892</v>
      </c>
      <c r="L9" s="50">
        <v>126433</v>
      </c>
      <c r="M9" s="50">
        <v>23007</v>
      </c>
      <c r="N9" s="50">
        <v>11896</v>
      </c>
      <c r="O9" s="51">
        <v>44492</v>
      </c>
      <c r="P9" s="51">
        <v>-9571</v>
      </c>
      <c r="Q9" s="51">
        <v>69824</v>
      </c>
      <c r="R9" s="51">
        <v>8452</v>
      </c>
      <c r="S9" s="51">
        <v>-159065</v>
      </c>
      <c r="T9" s="51">
        <v>-2899</v>
      </c>
      <c r="U9" s="51">
        <v>-40989.00000000001</v>
      </c>
      <c r="V9" s="51">
        <v>-194501</v>
      </c>
      <c r="W9" s="51">
        <v>1479</v>
      </c>
      <c r="X9" s="71">
        <v>-22730</v>
      </c>
      <c r="Y9" s="71">
        <v>58965</v>
      </c>
      <c r="Z9" s="71">
        <v>29918</v>
      </c>
      <c r="AA9" s="71">
        <v>67632</v>
      </c>
      <c r="AB9" s="82">
        <v>-24408</v>
      </c>
      <c r="AC9" s="82">
        <v>21813</v>
      </c>
    </row>
    <row r="10" spans="2:29" ht="30">
      <c r="B10" s="52" t="s">
        <v>108</v>
      </c>
      <c r="C10" s="47"/>
      <c r="D10" s="47"/>
      <c r="E10" s="47"/>
      <c r="F10" s="53"/>
      <c r="G10" s="53"/>
      <c r="H10" s="53"/>
      <c r="I10" s="53"/>
      <c r="J10" s="53"/>
      <c r="K10" s="48"/>
      <c r="L10" s="48"/>
      <c r="M10" s="48"/>
      <c r="N10" s="48"/>
      <c r="O10" s="54"/>
      <c r="P10" s="48"/>
      <c r="Q10" s="48"/>
      <c r="R10" s="48"/>
      <c r="S10" s="48"/>
      <c r="T10" s="48"/>
      <c r="U10" s="48"/>
      <c r="V10" s="48"/>
      <c r="W10" s="48"/>
      <c r="X10" s="70"/>
      <c r="Y10" s="3"/>
      <c r="Z10" s="77"/>
      <c r="AA10" s="71"/>
      <c r="AB10" s="85"/>
      <c r="AC10" s="85"/>
    </row>
    <row r="11" spans="1:29" ht="15">
      <c r="A11" s="10"/>
      <c r="B11" s="52" t="s">
        <v>109</v>
      </c>
      <c r="C11" s="55">
        <v>17970</v>
      </c>
      <c r="D11" s="55">
        <v>18127</v>
      </c>
      <c r="E11" s="55">
        <v>14219</v>
      </c>
      <c r="F11" s="56">
        <v>17145</v>
      </c>
      <c r="G11" s="56">
        <v>67461</v>
      </c>
      <c r="H11" s="56">
        <v>16861</v>
      </c>
      <c r="I11" s="56">
        <v>17948</v>
      </c>
      <c r="J11" s="56">
        <v>18286</v>
      </c>
      <c r="K11" s="57">
        <v>18164</v>
      </c>
      <c r="L11" s="56">
        <v>71259</v>
      </c>
      <c r="M11" s="56">
        <v>20995</v>
      </c>
      <c r="N11" s="56">
        <v>21950</v>
      </c>
      <c r="O11" s="58">
        <v>22044</v>
      </c>
      <c r="P11" s="56">
        <v>21950</v>
      </c>
      <c r="Q11" s="56">
        <v>86939</v>
      </c>
      <c r="R11" s="56">
        <v>21680</v>
      </c>
      <c r="S11" s="56">
        <v>23423</v>
      </c>
      <c r="T11" s="56">
        <v>25152</v>
      </c>
      <c r="U11" s="56">
        <v>24253</v>
      </c>
      <c r="V11" s="56">
        <v>94508</v>
      </c>
      <c r="W11" s="56">
        <v>21182</v>
      </c>
      <c r="X11" s="70">
        <v>20019.000000000004</v>
      </c>
      <c r="Y11" s="70">
        <v>20988</v>
      </c>
      <c r="Z11" s="70">
        <v>25204</v>
      </c>
      <c r="AA11" s="83">
        <v>87393</v>
      </c>
      <c r="AB11" s="85">
        <v>22001</v>
      </c>
      <c r="AC11" s="85">
        <v>21672</v>
      </c>
    </row>
    <row r="12" spans="1:29" ht="15">
      <c r="A12" s="10"/>
      <c r="B12" s="52" t="s">
        <v>111</v>
      </c>
      <c r="C12" s="55">
        <v>89</v>
      </c>
      <c r="D12" s="55">
        <v>5504</v>
      </c>
      <c r="E12" s="55">
        <v>173</v>
      </c>
      <c r="F12" s="56">
        <v>-45</v>
      </c>
      <c r="G12" s="56">
        <v>5721</v>
      </c>
      <c r="H12" s="56">
        <v>240</v>
      </c>
      <c r="I12" s="56">
        <v>63</v>
      </c>
      <c r="J12" s="56">
        <v>1049</v>
      </c>
      <c r="K12" s="57">
        <v>3491</v>
      </c>
      <c r="L12" s="56">
        <v>4843</v>
      </c>
      <c r="M12" s="56">
        <v>1020</v>
      </c>
      <c r="N12" s="56">
        <v>1856</v>
      </c>
      <c r="O12" s="58">
        <v>1163</v>
      </c>
      <c r="P12" s="56">
        <v>2151</v>
      </c>
      <c r="Q12" s="56">
        <v>6190</v>
      </c>
      <c r="R12" s="56">
        <v>5888</v>
      </c>
      <c r="S12" s="56">
        <v>5541</v>
      </c>
      <c r="T12" s="56">
        <v>10099</v>
      </c>
      <c r="U12" s="56">
        <v>5293.000000000003</v>
      </c>
      <c r="V12" s="56">
        <v>26821</v>
      </c>
      <c r="W12" s="56">
        <v>5470</v>
      </c>
      <c r="X12" s="70">
        <v>-3720.9999999999995</v>
      </c>
      <c r="Y12" s="70">
        <v>738.0000000000002</v>
      </c>
      <c r="Z12" s="70">
        <v>9366</v>
      </c>
      <c r="AA12" s="83">
        <v>11853</v>
      </c>
      <c r="AB12" s="85">
        <v>4118</v>
      </c>
      <c r="AC12" s="85">
        <v>2692</v>
      </c>
    </row>
    <row r="13" spans="1:29" ht="15">
      <c r="A13" s="10"/>
      <c r="B13" s="52" t="s">
        <v>110</v>
      </c>
      <c r="C13" s="55">
        <v>10198</v>
      </c>
      <c r="D13" s="55">
        <v>11844</v>
      </c>
      <c r="E13" s="55">
        <v>11692</v>
      </c>
      <c r="F13" s="56">
        <v>11722</v>
      </c>
      <c r="G13" s="56">
        <v>45456</v>
      </c>
      <c r="H13" s="56">
        <v>12000</v>
      </c>
      <c r="I13" s="56">
        <v>13303</v>
      </c>
      <c r="J13" s="56">
        <v>9717</v>
      </c>
      <c r="K13" s="57">
        <v>10824</v>
      </c>
      <c r="L13" s="56">
        <v>45844</v>
      </c>
      <c r="M13" s="56">
        <v>11827</v>
      </c>
      <c r="N13" s="56">
        <v>12329</v>
      </c>
      <c r="O13" s="58">
        <v>12019</v>
      </c>
      <c r="P13" s="56">
        <v>12236</v>
      </c>
      <c r="Q13" s="56">
        <v>48411</v>
      </c>
      <c r="R13" s="56">
        <v>12682</v>
      </c>
      <c r="S13" s="56">
        <v>13850</v>
      </c>
      <c r="T13" s="56">
        <v>13879</v>
      </c>
      <c r="U13" s="56">
        <v>17240.65</v>
      </c>
      <c r="V13" s="56">
        <v>57652</v>
      </c>
      <c r="W13" s="56">
        <v>15188</v>
      </c>
      <c r="X13" s="70">
        <v>16609.179340000002</v>
      </c>
      <c r="Y13" s="70">
        <v>16148.999999999998</v>
      </c>
      <c r="Z13" s="70">
        <v>17827</v>
      </c>
      <c r="AA13" s="83">
        <v>65773.17934</v>
      </c>
      <c r="AB13" s="85">
        <v>16404</v>
      </c>
      <c r="AC13" s="85">
        <v>16513.999799999998</v>
      </c>
    </row>
    <row r="14" spans="1:29" s="3" customFormat="1" ht="15">
      <c r="A14" s="10"/>
      <c r="B14" s="59" t="s">
        <v>112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>
        <v>174</v>
      </c>
      <c r="O14" s="58">
        <v>77</v>
      </c>
      <c r="P14" s="56">
        <v>91</v>
      </c>
      <c r="Q14" s="56">
        <v>342</v>
      </c>
      <c r="R14" s="56">
        <v>0</v>
      </c>
      <c r="S14" s="56">
        <v>0</v>
      </c>
      <c r="T14" s="56">
        <v>-256</v>
      </c>
      <c r="U14" s="56">
        <v>67</v>
      </c>
      <c r="V14" s="56">
        <v>-189</v>
      </c>
      <c r="W14" s="56">
        <v>-1250</v>
      </c>
      <c r="X14" s="70">
        <v>102.99999999999999</v>
      </c>
      <c r="Y14" s="70">
        <v>-68.99999999999994</v>
      </c>
      <c r="Z14" s="70">
        <v>-4</v>
      </c>
      <c r="AA14" s="83">
        <v>-1220</v>
      </c>
      <c r="AB14" s="85">
        <v>0</v>
      </c>
      <c r="AC14" s="85">
        <v>-19</v>
      </c>
    </row>
    <row r="15" spans="1:29" ht="15">
      <c r="A15" s="10"/>
      <c r="B15" s="60" t="s">
        <v>113</v>
      </c>
      <c r="C15" s="55">
        <v>-424</v>
      </c>
      <c r="D15" s="55">
        <v>-384</v>
      </c>
      <c r="E15" s="55">
        <v>2626</v>
      </c>
      <c r="F15" s="56">
        <v>-1160</v>
      </c>
      <c r="G15" s="56">
        <v>658</v>
      </c>
      <c r="H15" s="56">
        <v>-421</v>
      </c>
      <c r="I15" s="56">
        <v>185</v>
      </c>
      <c r="J15" s="56">
        <v>-672</v>
      </c>
      <c r="K15" s="57">
        <v>455</v>
      </c>
      <c r="L15" s="56">
        <v>-453</v>
      </c>
      <c r="M15" s="56">
        <v>-68</v>
      </c>
      <c r="N15" s="56">
        <v>4966</v>
      </c>
      <c r="O15" s="58">
        <v>873</v>
      </c>
      <c r="P15" s="56">
        <v>620</v>
      </c>
      <c r="Q15" s="56">
        <v>6391</v>
      </c>
      <c r="R15" s="56">
        <v>1009</v>
      </c>
      <c r="S15" s="56">
        <v>60</v>
      </c>
      <c r="T15" s="56">
        <v>1528</v>
      </c>
      <c r="U15" s="56">
        <v>1981.9999999999998</v>
      </c>
      <c r="V15" s="56">
        <v>4579</v>
      </c>
      <c r="W15" s="56">
        <v>347</v>
      </c>
      <c r="X15" s="70">
        <v>24198.999999999996</v>
      </c>
      <c r="Y15" s="70">
        <v>4690.000000000001</v>
      </c>
      <c r="Z15" s="70">
        <v>1907</v>
      </c>
      <c r="AA15" s="83">
        <v>31142.999999999996</v>
      </c>
      <c r="AB15" s="85">
        <v>2371</v>
      </c>
      <c r="AC15" s="85">
        <v>5744</v>
      </c>
    </row>
    <row r="16" spans="1:29" ht="15">
      <c r="A16" s="10"/>
      <c r="B16" s="52" t="s">
        <v>114</v>
      </c>
      <c r="C16" s="61">
        <v>-124</v>
      </c>
      <c r="D16" s="61">
        <v>-1603</v>
      </c>
      <c r="E16" s="61">
        <v>408</v>
      </c>
      <c r="F16" s="56">
        <v>163</v>
      </c>
      <c r="G16" s="56">
        <v>-1156</v>
      </c>
      <c r="H16" s="56">
        <v>-1985</v>
      </c>
      <c r="I16" s="56">
        <v>1949</v>
      </c>
      <c r="J16" s="56">
        <v>10196</v>
      </c>
      <c r="K16" s="57">
        <v>-5902</v>
      </c>
      <c r="L16" s="56">
        <v>4258</v>
      </c>
      <c r="M16" s="56">
        <v>-2055</v>
      </c>
      <c r="N16" s="56">
        <v>915</v>
      </c>
      <c r="O16" s="58">
        <v>2965</v>
      </c>
      <c r="P16" s="56">
        <v>558</v>
      </c>
      <c r="Q16" s="56">
        <v>2383</v>
      </c>
      <c r="R16" s="56">
        <v>-339</v>
      </c>
      <c r="S16" s="56">
        <v>72</v>
      </c>
      <c r="T16" s="56">
        <v>-905</v>
      </c>
      <c r="U16" s="56">
        <v>29304.000000000004</v>
      </c>
      <c r="V16" s="56">
        <v>28132</v>
      </c>
      <c r="W16" s="56">
        <v>-1862</v>
      </c>
      <c r="X16" s="70">
        <v>23999.000000000004</v>
      </c>
      <c r="Y16" s="70">
        <v>1379.999999999999</v>
      </c>
      <c r="Z16" s="70">
        <v>-10851</v>
      </c>
      <c r="AA16" s="83">
        <v>12666.000000000004</v>
      </c>
      <c r="AB16" s="85">
        <v>1403</v>
      </c>
      <c r="AC16" s="85">
        <v>1809</v>
      </c>
    </row>
    <row r="17" spans="1:29" ht="15">
      <c r="A17" s="10"/>
      <c r="B17" s="52" t="s">
        <v>115</v>
      </c>
      <c r="C17" s="61">
        <v>-253</v>
      </c>
      <c r="D17" s="61">
        <v>-5643</v>
      </c>
      <c r="E17" s="61">
        <v>-239</v>
      </c>
      <c r="F17" s="56">
        <v>-1512</v>
      </c>
      <c r="G17" s="56">
        <v>-7647</v>
      </c>
      <c r="H17" s="56">
        <v>0</v>
      </c>
      <c r="I17" s="56">
        <v>-217</v>
      </c>
      <c r="J17" s="56">
        <v>0</v>
      </c>
      <c r="K17" s="57">
        <v>1587</v>
      </c>
      <c r="L17" s="56">
        <v>1370</v>
      </c>
      <c r="M17" s="56">
        <v>0</v>
      </c>
      <c r="N17" s="56">
        <v>0</v>
      </c>
      <c r="O17" s="58">
        <v>0</v>
      </c>
      <c r="P17" s="56">
        <v>-266</v>
      </c>
      <c r="Q17" s="56">
        <v>-266</v>
      </c>
      <c r="R17" s="56">
        <v>0</v>
      </c>
      <c r="S17" s="56">
        <v>8824</v>
      </c>
      <c r="T17" s="56">
        <v>-8824</v>
      </c>
      <c r="U17" s="56">
        <v>8350</v>
      </c>
      <c r="V17" s="56">
        <v>8350</v>
      </c>
      <c r="W17" s="56">
        <v>-1890</v>
      </c>
      <c r="X17" s="70">
        <v>0</v>
      </c>
      <c r="Y17" s="70">
        <v>-396</v>
      </c>
      <c r="Z17" s="70">
        <v>0</v>
      </c>
      <c r="AA17" s="83">
        <v>-2286</v>
      </c>
      <c r="AB17" s="85">
        <v>-319</v>
      </c>
      <c r="AC17" s="85">
        <v>54736</v>
      </c>
    </row>
    <row r="18" spans="1:29" ht="15">
      <c r="A18" s="10"/>
      <c r="B18" s="62" t="s">
        <v>116</v>
      </c>
      <c r="C18" s="61">
        <v>-533</v>
      </c>
      <c r="D18" s="61">
        <v>517</v>
      </c>
      <c r="E18" s="61">
        <v>920</v>
      </c>
      <c r="F18" s="56">
        <v>123</v>
      </c>
      <c r="G18" s="56">
        <v>1027</v>
      </c>
      <c r="H18" s="56">
        <v>-857</v>
      </c>
      <c r="I18" s="56">
        <v>1297</v>
      </c>
      <c r="J18" s="56">
        <v>882</v>
      </c>
      <c r="K18" s="57">
        <v>-2735</v>
      </c>
      <c r="L18" s="56">
        <v>-1413</v>
      </c>
      <c r="M18" s="56">
        <v>0</v>
      </c>
      <c r="N18" s="56">
        <v>167</v>
      </c>
      <c r="O18" s="58">
        <v>662</v>
      </c>
      <c r="P18" s="56">
        <v>-236</v>
      </c>
      <c r="Q18" s="56">
        <v>593</v>
      </c>
      <c r="R18" s="56">
        <v>151</v>
      </c>
      <c r="S18" s="56">
        <f>1128-R18</f>
        <v>977</v>
      </c>
      <c r="T18" s="56">
        <f>2145-SUM(R18:S18)</f>
        <v>1017</v>
      </c>
      <c r="U18" s="56">
        <v>5780</v>
      </c>
      <c r="V18" s="56">
        <v>7925</v>
      </c>
      <c r="W18" s="56">
        <v>0</v>
      </c>
      <c r="X18" s="70">
        <v>439.99999999999994</v>
      </c>
      <c r="Y18" s="70">
        <v>-788</v>
      </c>
      <c r="Z18" s="70">
        <v>619</v>
      </c>
      <c r="AA18" s="83">
        <v>270.99999999999994</v>
      </c>
      <c r="AB18" s="85">
        <v>-1222</v>
      </c>
      <c r="AC18" s="85">
        <v>445</v>
      </c>
    </row>
    <row r="19" spans="1:29" s="3" customFormat="1" ht="15">
      <c r="A19" s="10"/>
      <c r="B19" s="62" t="s">
        <v>181</v>
      </c>
      <c r="C19" s="61"/>
      <c r="D19" s="61"/>
      <c r="E19" s="61"/>
      <c r="F19" s="56"/>
      <c r="G19" s="56"/>
      <c r="H19" s="56"/>
      <c r="I19" s="56"/>
      <c r="J19" s="56"/>
      <c r="K19" s="57"/>
      <c r="L19" s="56"/>
      <c r="M19" s="56"/>
      <c r="N19" s="56"/>
      <c r="O19" s="58"/>
      <c r="P19" s="56">
        <v>44886</v>
      </c>
      <c r="Q19" s="56">
        <v>44886</v>
      </c>
      <c r="R19" s="56">
        <v>0</v>
      </c>
      <c r="S19" s="56">
        <v>113088</v>
      </c>
      <c r="T19" s="56">
        <v>0</v>
      </c>
      <c r="U19" s="56">
        <v>22292</v>
      </c>
      <c r="V19" s="56">
        <v>135380</v>
      </c>
      <c r="W19" s="56">
        <v>0</v>
      </c>
      <c r="X19" s="70">
        <v>0</v>
      </c>
      <c r="Y19" s="70">
        <v>0</v>
      </c>
      <c r="Z19" s="70">
        <v>8884</v>
      </c>
      <c r="AA19" s="83">
        <v>8884</v>
      </c>
      <c r="AB19" s="85">
        <v>0</v>
      </c>
      <c r="AC19" s="85">
        <v>0</v>
      </c>
    </row>
    <row r="20" spans="1:29" ht="15">
      <c r="A20" s="10"/>
      <c r="B20" s="52" t="s">
        <v>117</v>
      </c>
      <c r="C20" s="55">
        <v>0</v>
      </c>
      <c r="D20" s="55">
        <v>0</v>
      </c>
      <c r="E20" s="55">
        <v>311</v>
      </c>
      <c r="F20" s="56">
        <v>1348</v>
      </c>
      <c r="G20" s="56">
        <v>1659</v>
      </c>
      <c r="H20" s="56">
        <v>278</v>
      </c>
      <c r="I20" s="56">
        <v>976</v>
      </c>
      <c r="J20" s="56">
        <v>791</v>
      </c>
      <c r="K20" s="57">
        <v>632</v>
      </c>
      <c r="L20" s="56">
        <v>2677</v>
      </c>
      <c r="M20" s="56">
        <v>218</v>
      </c>
      <c r="N20" s="56">
        <v>549</v>
      </c>
      <c r="O20" s="58">
        <v>14</v>
      </c>
      <c r="P20" s="56">
        <v>-3127</v>
      </c>
      <c r="Q20" s="56">
        <v>-2346</v>
      </c>
      <c r="R20" s="56">
        <v>156</v>
      </c>
      <c r="S20" s="56">
        <v>1731</v>
      </c>
      <c r="T20" s="56">
        <v>-691</v>
      </c>
      <c r="U20" s="56">
        <v>-1997</v>
      </c>
      <c r="V20" s="56">
        <v>-801</v>
      </c>
      <c r="W20" s="56">
        <v>-36</v>
      </c>
      <c r="X20" s="70">
        <v>386.99999999999994</v>
      </c>
      <c r="Y20" s="70">
        <v>681</v>
      </c>
      <c r="Z20" s="70">
        <v>1596</v>
      </c>
      <c r="AA20" s="83">
        <v>2628</v>
      </c>
      <c r="AB20" s="85">
        <v>354</v>
      </c>
      <c r="AC20" s="85">
        <v>876</v>
      </c>
    </row>
    <row r="21" spans="1:29" ht="15">
      <c r="A21" s="10"/>
      <c r="B21" s="59" t="s">
        <v>118</v>
      </c>
      <c r="C21" s="55">
        <v>16972</v>
      </c>
      <c r="D21" s="55">
        <v>15722</v>
      </c>
      <c r="E21" s="55">
        <v>14235</v>
      </c>
      <c r="F21" s="56">
        <v>12512</v>
      </c>
      <c r="G21" s="56">
        <v>59441</v>
      </c>
      <c r="H21" s="56">
        <v>11880</v>
      </c>
      <c r="I21" s="56">
        <v>13366</v>
      </c>
      <c r="J21" s="56">
        <v>15284</v>
      </c>
      <c r="K21" s="57">
        <v>13627</v>
      </c>
      <c r="L21" s="56">
        <v>54157</v>
      </c>
      <c r="M21" s="56">
        <v>12417</v>
      </c>
      <c r="N21" s="56">
        <v>13637</v>
      </c>
      <c r="O21" s="58">
        <v>13856</v>
      </c>
      <c r="P21" s="56">
        <v>12057</v>
      </c>
      <c r="Q21" s="56">
        <v>51967</v>
      </c>
      <c r="R21" s="56">
        <v>10838</v>
      </c>
      <c r="S21" s="56">
        <v>15185</v>
      </c>
      <c r="T21" s="56">
        <v>16446</v>
      </c>
      <c r="U21" s="56">
        <v>14519.999999999996</v>
      </c>
      <c r="V21" s="56">
        <v>56989</v>
      </c>
      <c r="W21" s="56">
        <v>13666</v>
      </c>
      <c r="X21" s="70">
        <v>21950.999999999996</v>
      </c>
      <c r="Y21" s="70">
        <v>25062.000000000004</v>
      </c>
      <c r="Z21" s="70">
        <v>24341</v>
      </c>
      <c r="AA21" s="83">
        <v>85020</v>
      </c>
      <c r="AB21" s="85">
        <v>32090</v>
      </c>
      <c r="AC21" s="85">
        <v>36589</v>
      </c>
    </row>
    <row r="22" spans="1:29" s="3" customFormat="1" ht="15">
      <c r="A22" s="10"/>
      <c r="B22" s="52" t="s">
        <v>119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157</v>
      </c>
      <c r="N22" s="56">
        <v>157</v>
      </c>
      <c r="O22" s="58">
        <v>-314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70">
        <v>0</v>
      </c>
      <c r="Y22" s="70">
        <v>0</v>
      </c>
      <c r="Z22" s="70">
        <v>0</v>
      </c>
      <c r="AA22" s="83">
        <v>0</v>
      </c>
      <c r="AB22" s="85">
        <v>0</v>
      </c>
      <c r="AC22" s="85">
        <v>0</v>
      </c>
    </row>
    <row r="23" spans="1:29" s="3" customFormat="1" ht="15">
      <c r="A23" s="43"/>
      <c r="B23" s="59" t="s">
        <v>120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58">
        <v>86</v>
      </c>
      <c r="I23" s="58">
        <v>0</v>
      </c>
      <c r="J23" s="58">
        <v>0</v>
      </c>
      <c r="K23" s="58">
        <v>0</v>
      </c>
      <c r="L23" s="58">
        <v>0</v>
      </c>
      <c r="M23" s="58">
        <v>1925</v>
      </c>
      <c r="N23" s="58">
        <v>1521</v>
      </c>
      <c r="O23" s="58">
        <v>981</v>
      </c>
      <c r="P23" s="56">
        <v>-1275</v>
      </c>
      <c r="Q23" s="56">
        <v>3152</v>
      </c>
      <c r="R23" s="56">
        <v>1143</v>
      </c>
      <c r="S23" s="56">
        <v>1459</v>
      </c>
      <c r="T23" s="56">
        <v>1105</v>
      </c>
      <c r="U23" s="56">
        <v>0</v>
      </c>
      <c r="V23" s="56">
        <v>3702</v>
      </c>
      <c r="W23" s="56">
        <v>2089</v>
      </c>
      <c r="X23" s="70">
        <v>1084</v>
      </c>
      <c r="Y23" s="70">
        <v>1291.0000000000005</v>
      </c>
      <c r="Z23" s="70">
        <v>-66</v>
      </c>
      <c r="AA23" s="83">
        <v>4398</v>
      </c>
      <c r="AB23" s="85">
        <v>1003</v>
      </c>
      <c r="AC23" s="85">
        <v>1053</v>
      </c>
    </row>
    <row r="24" spans="1:29" s="3" customFormat="1" ht="15">
      <c r="A24" s="10"/>
      <c r="B24" s="59" t="s">
        <v>171</v>
      </c>
      <c r="C24" s="63">
        <v>287</v>
      </c>
      <c r="D24" s="63">
        <v>-7033</v>
      </c>
      <c r="E24" s="63">
        <v>-10806</v>
      </c>
      <c r="F24" s="58">
        <v>-5130</v>
      </c>
      <c r="G24" s="58">
        <v>-22682</v>
      </c>
      <c r="H24" s="58">
        <v>-8708</v>
      </c>
      <c r="I24" s="58">
        <v>7276</v>
      </c>
      <c r="J24" s="58">
        <v>145</v>
      </c>
      <c r="K24" s="58">
        <v>419</v>
      </c>
      <c r="L24" s="58">
        <v>-782</v>
      </c>
      <c r="M24" s="58">
        <v>0</v>
      </c>
      <c r="N24" s="58">
        <v>425</v>
      </c>
      <c r="O24" s="58">
        <v>0</v>
      </c>
      <c r="P24" s="56">
        <v>-425</v>
      </c>
      <c r="Q24" s="56">
        <v>0</v>
      </c>
      <c r="R24" s="56">
        <v>0</v>
      </c>
      <c r="S24" s="56">
        <v>275</v>
      </c>
      <c r="T24" s="56">
        <v>0</v>
      </c>
      <c r="U24" s="56">
        <v>-6007.000000000001</v>
      </c>
      <c r="V24" s="56">
        <v>-5732</v>
      </c>
      <c r="W24" s="56">
        <v>3613</v>
      </c>
      <c r="X24" s="70">
        <v>-3522</v>
      </c>
      <c r="Y24" s="70">
        <v>656</v>
      </c>
      <c r="Z24" s="70">
        <v>581</v>
      </c>
      <c r="AA24" s="83">
        <v>1328</v>
      </c>
      <c r="AB24" s="85">
        <v>510</v>
      </c>
      <c r="AC24" s="85">
        <v>2332</v>
      </c>
    </row>
    <row r="25" spans="1:29" s="3" customFormat="1" ht="30">
      <c r="A25" s="10"/>
      <c r="B25" s="52" t="s">
        <v>122</v>
      </c>
      <c r="C25" s="55">
        <v>0</v>
      </c>
      <c r="D25" s="55">
        <v>0</v>
      </c>
      <c r="E25" s="55">
        <v>0</v>
      </c>
      <c r="F25" s="56">
        <v>0</v>
      </c>
      <c r="G25" s="56">
        <v>0</v>
      </c>
      <c r="H25" s="56">
        <v>568</v>
      </c>
      <c r="I25" s="56">
        <v>-2417</v>
      </c>
      <c r="J25" s="56">
        <v>-387</v>
      </c>
      <c r="K25" s="57">
        <v>-1161</v>
      </c>
      <c r="L25" s="56">
        <v>-3397</v>
      </c>
      <c r="M25" s="56">
        <v>-1186</v>
      </c>
      <c r="N25" s="56">
        <v>1186</v>
      </c>
      <c r="O25" s="58">
        <v>185</v>
      </c>
      <c r="P25" s="56">
        <v>-678</v>
      </c>
      <c r="Q25" s="56">
        <v>-493</v>
      </c>
      <c r="R25" s="56">
        <v>-553</v>
      </c>
      <c r="S25" s="56">
        <v>577</v>
      </c>
      <c r="T25" s="56">
        <v>1392</v>
      </c>
      <c r="U25" s="56">
        <v>1543.0000000000002</v>
      </c>
      <c r="V25" s="56">
        <v>2959</v>
      </c>
      <c r="W25" s="56">
        <v>-957</v>
      </c>
      <c r="X25" s="70">
        <v>32662.999999999996</v>
      </c>
      <c r="Y25" s="70">
        <v>-25125.999999999996</v>
      </c>
      <c r="Z25" s="70">
        <v>-4107</v>
      </c>
      <c r="AA25" s="83">
        <v>2473</v>
      </c>
      <c r="AB25" s="85">
        <v>60243</v>
      </c>
      <c r="AC25" s="85">
        <v>-15289</v>
      </c>
    </row>
    <row r="26" spans="1:29" s="3" customFormat="1" ht="15">
      <c r="A26" s="10"/>
      <c r="B26" s="59" t="s">
        <v>121</v>
      </c>
      <c r="C26" s="55">
        <v>0</v>
      </c>
      <c r="D26" s="55">
        <v>0</v>
      </c>
      <c r="E26" s="55">
        <v>677</v>
      </c>
      <c r="F26" s="56">
        <v>679</v>
      </c>
      <c r="G26" s="56">
        <v>1356</v>
      </c>
      <c r="H26" s="56">
        <v>678</v>
      </c>
      <c r="I26" s="56">
        <v>679</v>
      </c>
      <c r="J26" s="56">
        <v>739</v>
      </c>
      <c r="K26" s="57">
        <v>739</v>
      </c>
      <c r="L26" s="56">
        <v>2835</v>
      </c>
      <c r="M26" s="56">
        <v>924</v>
      </c>
      <c r="N26" s="56">
        <v>1291</v>
      </c>
      <c r="O26" s="58">
        <v>0</v>
      </c>
      <c r="P26" s="56">
        <v>0</v>
      </c>
      <c r="Q26" s="56">
        <v>2215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70">
        <v>0</v>
      </c>
      <c r="Y26" s="70">
        <v>4584</v>
      </c>
      <c r="Z26" s="70">
        <v>690</v>
      </c>
      <c r="AA26" s="83">
        <v>5274</v>
      </c>
      <c r="AB26" s="85">
        <v>882</v>
      </c>
      <c r="AC26" s="85">
        <v>603</v>
      </c>
    </row>
    <row r="27" spans="1:29" ht="15">
      <c r="A27" s="10"/>
      <c r="B27" s="52" t="s">
        <v>123</v>
      </c>
      <c r="C27" s="55">
        <v>-8800</v>
      </c>
      <c r="D27" s="55">
        <v>0</v>
      </c>
      <c r="E27" s="55">
        <v>0</v>
      </c>
      <c r="F27" s="56">
        <v>0</v>
      </c>
      <c r="G27" s="56">
        <v>-8800</v>
      </c>
      <c r="H27" s="56">
        <v>0</v>
      </c>
      <c r="I27" s="56">
        <v>0</v>
      </c>
      <c r="J27" s="56">
        <v>0</v>
      </c>
      <c r="K27" s="57">
        <v>0</v>
      </c>
      <c r="L27" s="56">
        <v>0</v>
      </c>
      <c r="M27" s="56">
        <v>0</v>
      </c>
      <c r="N27" s="56">
        <v>0</v>
      </c>
      <c r="O27" s="58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70">
        <v>0</v>
      </c>
      <c r="Y27" s="70"/>
      <c r="Z27" s="70"/>
      <c r="AA27" s="83">
        <v>0</v>
      </c>
      <c r="AB27" s="85"/>
      <c r="AC27" s="85"/>
    </row>
    <row r="28" spans="1:29" ht="15">
      <c r="A28" s="10"/>
      <c r="B28" s="52" t="s">
        <v>124</v>
      </c>
      <c r="C28" s="55">
        <v>-636</v>
      </c>
      <c r="D28" s="55">
        <v>-460</v>
      </c>
      <c r="E28" s="55">
        <v>-679</v>
      </c>
      <c r="F28" s="56">
        <v>-494</v>
      </c>
      <c r="G28" s="56">
        <v>-2269</v>
      </c>
      <c r="H28" s="56">
        <v>-1445</v>
      </c>
      <c r="I28" s="56">
        <v>-517</v>
      </c>
      <c r="J28" s="56">
        <v>-547</v>
      </c>
      <c r="K28" s="57">
        <v>-517</v>
      </c>
      <c r="L28" s="56">
        <v>-3026</v>
      </c>
      <c r="M28" s="56">
        <v>-520</v>
      </c>
      <c r="N28" s="56">
        <v>1046</v>
      </c>
      <c r="O28" s="58">
        <v>-234</v>
      </c>
      <c r="P28" s="56">
        <v>-221</v>
      </c>
      <c r="Q28" s="56">
        <v>71</v>
      </c>
      <c r="R28" s="56">
        <v>-193</v>
      </c>
      <c r="S28" s="56">
        <v>-196</v>
      </c>
      <c r="T28" s="56">
        <v>-15</v>
      </c>
      <c r="U28" s="56">
        <v>-101.99999999999999</v>
      </c>
      <c r="V28" s="56">
        <v>-506</v>
      </c>
      <c r="W28" s="56">
        <v>112</v>
      </c>
      <c r="X28" s="70">
        <v>-118.00000000000001</v>
      </c>
      <c r="Y28" s="70">
        <v>-92</v>
      </c>
      <c r="Z28" s="70">
        <v>-668</v>
      </c>
      <c r="AA28" s="83">
        <v>-766</v>
      </c>
      <c r="AB28" s="85">
        <v>-478</v>
      </c>
      <c r="AC28" s="85">
        <v>-369</v>
      </c>
    </row>
    <row r="29" spans="1:29" s="3" customFormat="1" ht="15">
      <c r="A29" s="10"/>
      <c r="B29" s="52" t="s">
        <v>182</v>
      </c>
      <c r="C29" s="55"/>
      <c r="D29" s="55"/>
      <c r="E29" s="55"/>
      <c r="F29" s="56"/>
      <c r="G29" s="56"/>
      <c r="H29" s="56"/>
      <c r="I29" s="56"/>
      <c r="J29" s="56"/>
      <c r="K29" s="57"/>
      <c r="L29" s="56"/>
      <c r="M29" s="56"/>
      <c r="N29" s="56"/>
      <c r="O29" s="58"/>
      <c r="P29" s="56">
        <v>84</v>
      </c>
      <c r="Q29" s="56">
        <v>84</v>
      </c>
      <c r="R29" s="56">
        <v>0</v>
      </c>
      <c r="S29" s="56">
        <v>0</v>
      </c>
      <c r="T29" s="56">
        <v>0</v>
      </c>
      <c r="U29" s="56">
        <v>-3253</v>
      </c>
      <c r="V29" s="56">
        <v>-3253</v>
      </c>
      <c r="W29" s="56">
        <v>0</v>
      </c>
      <c r="X29" s="70">
        <v>0</v>
      </c>
      <c r="Y29" s="70"/>
      <c r="Z29" s="70"/>
      <c r="AA29" s="83">
        <v>0</v>
      </c>
      <c r="AB29" s="85">
        <v>0</v>
      </c>
      <c r="AC29" s="85">
        <v>0</v>
      </c>
    </row>
    <row r="30" spans="1:29" ht="15">
      <c r="A30" s="10"/>
      <c r="B30" s="52" t="s">
        <v>125</v>
      </c>
      <c r="C30" s="55">
        <v>804</v>
      </c>
      <c r="D30" s="55">
        <v>7009</v>
      </c>
      <c r="E30" s="55">
        <v>4774</v>
      </c>
      <c r="F30" s="56">
        <v>1005</v>
      </c>
      <c r="G30" s="56">
        <v>13592</v>
      </c>
      <c r="H30" s="56">
        <v>2041</v>
      </c>
      <c r="I30" s="56">
        <v>-1987</v>
      </c>
      <c r="J30" s="56">
        <v>1954</v>
      </c>
      <c r="K30" s="57">
        <v>7184</v>
      </c>
      <c r="L30" s="56">
        <v>9192</v>
      </c>
      <c r="M30" s="56">
        <v>-533</v>
      </c>
      <c r="N30" s="56">
        <v>1623</v>
      </c>
      <c r="O30" s="58">
        <v>1251</v>
      </c>
      <c r="P30" s="56">
        <v>3188</v>
      </c>
      <c r="Q30" s="56">
        <v>5529</v>
      </c>
      <c r="R30" s="56">
        <v>13368</v>
      </c>
      <c r="S30" s="56">
        <v>-6686</v>
      </c>
      <c r="T30" s="56">
        <v>3381</v>
      </c>
      <c r="U30" s="56">
        <v>2929.9999999999995</v>
      </c>
      <c r="V30" s="56">
        <v>12993</v>
      </c>
      <c r="W30" s="56">
        <v>-584</v>
      </c>
      <c r="X30" s="70">
        <v>728</v>
      </c>
      <c r="Y30" s="70">
        <v>-1087</v>
      </c>
      <c r="Z30" s="70">
        <v>797</v>
      </c>
      <c r="AA30" s="83">
        <v>-146</v>
      </c>
      <c r="AB30" s="85">
        <v>-2808</v>
      </c>
      <c r="AC30" s="85">
        <v>1958</v>
      </c>
    </row>
    <row r="31" spans="1:29" s="3" customFormat="1" ht="15">
      <c r="A31" s="10"/>
      <c r="B31" s="62" t="s">
        <v>186</v>
      </c>
      <c r="C31" s="55">
        <v>0</v>
      </c>
      <c r="D31" s="55">
        <v>0</v>
      </c>
      <c r="E31" s="55">
        <v>0</v>
      </c>
      <c r="F31" s="56">
        <v>0</v>
      </c>
      <c r="G31" s="56">
        <v>0</v>
      </c>
      <c r="H31" s="56"/>
      <c r="I31" s="56">
        <v>0</v>
      </c>
      <c r="J31" s="56">
        <v>0</v>
      </c>
      <c r="K31" s="57">
        <v>0</v>
      </c>
      <c r="L31" s="56">
        <v>0</v>
      </c>
      <c r="M31" s="56">
        <v>0</v>
      </c>
      <c r="N31" s="56">
        <v>0</v>
      </c>
      <c r="O31" s="58">
        <v>0</v>
      </c>
      <c r="P31" s="56">
        <v>0</v>
      </c>
      <c r="Q31" s="56">
        <v>0</v>
      </c>
      <c r="R31" s="56">
        <v>0</v>
      </c>
      <c r="S31" s="56">
        <v>304</v>
      </c>
      <c r="T31" s="56">
        <f>-1179</f>
        <v>-1179</v>
      </c>
      <c r="U31" s="56">
        <v>447.99999999999994</v>
      </c>
      <c r="V31" s="56">
        <v>1845</v>
      </c>
      <c r="W31" s="56">
        <v>109</v>
      </c>
      <c r="X31" s="70">
        <v>96.99999999999999</v>
      </c>
      <c r="Y31" s="70"/>
      <c r="Z31" s="70"/>
      <c r="AA31" s="83">
        <v>206</v>
      </c>
      <c r="AB31" s="85"/>
      <c r="AC31" s="85"/>
    </row>
    <row r="32" spans="1:29" s="3" customFormat="1" ht="30">
      <c r="A32" s="42"/>
      <c r="B32" s="64" t="s">
        <v>126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7"/>
      <c r="K32" s="57">
        <v>-23695</v>
      </c>
      <c r="L32" s="57">
        <v>-23695</v>
      </c>
      <c r="M32" s="56">
        <v>0</v>
      </c>
      <c r="N32" s="56">
        <v>0</v>
      </c>
      <c r="O32" s="5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56">
        <v>0</v>
      </c>
      <c r="V32" s="56">
        <v>0</v>
      </c>
      <c r="W32" s="56">
        <v>0</v>
      </c>
      <c r="X32" s="70">
        <v>0</v>
      </c>
      <c r="Y32" s="70">
        <v>0</v>
      </c>
      <c r="Z32" s="70"/>
      <c r="AA32" s="83">
        <v>0</v>
      </c>
      <c r="AB32" s="85"/>
      <c r="AC32" s="85"/>
    </row>
    <row r="33" spans="1:29" s="3" customFormat="1" ht="15">
      <c r="A33" s="42"/>
      <c r="B33" s="64" t="s">
        <v>190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1397</v>
      </c>
      <c r="U33" s="56">
        <v>3567</v>
      </c>
      <c r="V33" s="56">
        <v>3567</v>
      </c>
      <c r="W33" s="56">
        <v>3185</v>
      </c>
      <c r="X33" s="70">
        <v>-39718</v>
      </c>
      <c r="Y33" s="70">
        <v>47.99999999999971</v>
      </c>
      <c r="Z33" s="70">
        <v>-9391</v>
      </c>
      <c r="AA33" s="83">
        <v>-45876</v>
      </c>
      <c r="AB33" s="85">
        <v>-1003</v>
      </c>
      <c r="AC33" s="85">
        <v>-333</v>
      </c>
    </row>
    <row r="34" spans="1:29" ht="15">
      <c r="A34" s="10"/>
      <c r="B34" s="68" t="s">
        <v>127</v>
      </c>
      <c r="C34" s="67">
        <v>42781</v>
      </c>
      <c r="D34" s="67">
        <v>51350</v>
      </c>
      <c r="E34" s="67">
        <v>63866</v>
      </c>
      <c r="F34" s="67">
        <v>60232</v>
      </c>
      <c r="G34" s="67">
        <v>218229</v>
      </c>
      <c r="H34" s="67">
        <v>63428</v>
      </c>
      <c r="I34" s="67">
        <v>74771</v>
      </c>
      <c r="J34" s="67">
        <v>92899</v>
      </c>
      <c r="K34" s="67">
        <f>SUM(K9:K32)</f>
        <v>59004</v>
      </c>
      <c r="L34" s="67">
        <f>SUM(L9:L32)</f>
        <v>290102</v>
      </c>
      <c r="M34" s="67">
        <f>SUM(M9:M32)</f>
        <v>68128</v>
      </c>
      <c r="N34" s="67">
        <f>SUM(N9:N32)</f>
        <v>75688</v>
      </c>
      <c r="O34" s="67">
        <f>SUM(O9:O32)</f>
        <v>100034</v>
      </c>
      <c r="P34" s="67">
        <v>82022</v>
      </c>
      <c r="Q34" s="67">
        <v>325872</v>
      </c>
      <c r="R34" s="67">
        <f aca="true" t="shared" si="0" ref="R34:W34">SUM(R9:R33)</f>
        <v>74282</v>
      </c>
      <c r="S34" s="67">
        <f t="shared" si="0"/>
        <v>19419</v>
      </c>
      <c r="T34" s="67">
        <f t="shared" si="0"/>
        <v>60627</v>
      </c>
      <c r="U34" s="67">
        <f t="shared" si="0"/>
        <v>85221.65</v>
      </c>
      <c r="V34" s="67">
        <f t="shared" si="0"/>
        <v>240420</v>
      </c>
      <c r="W34" s="67">
        <f t="shared" si="0"/>
        <v>59861</v>
      </c>
      <c r="X34" s="67">
        <f>SUM(X9:X33)</f>
        <v>72470.17934</v>
      </c>
      <c r="Y34" s="67">
        <v>107674</v>
      </c>
      <c r="Z34" s="75">
        <v>96643</v>
      </c>
      <c r="AA34" s="75">
        <v>336648.17934000003</v>
      </c>
      <c r="AB34" s="80">
        <v>111141</v>
      </c>
      <c r="AC34" s="80">
        <v>152825.9998</v>
      </c>
    </row>
    <row r="35" spans="1:28" ht="15">
      <c r="A35" s="10"/>
      <c r="B35" s="5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3"/>
      <c r="Z35" s="78"/>
      <c r="AA35" s="83"/>
      <c r="AB35" s="79"/>
    </row>
    <row r="36" spans="1:29" ht="15">
      <c r="A36" s="10"/>
      <c r="B36" s="52" t="s">
        <v>128</v>
      </c>
      <c r="C36" s="55">
        <v>-279</v>
      </c>
      <c r="D36" s="61">
        <v>-29736</v>
      </c>
      <c r="E36" s="61">
        <v>-23740</v>
      </c>
      <c r="F36" s="56">
        <v>18767</v>
      </c>
      <c r="G36" s="56">
        <v>-34988</v>
      </c>
      <c r="H36" s="56">
        <v>17053</v>
      </c>
      <c r="I36" s="56">
        <v>-40110</v>
      </c>
      <c r="J36" s="56">
        <v>-23423</v>
      </c>
      <c r="K36" s="56">
        <v>14417</v>
      </c>
      <c r="L36" s="57">
        <v>-32063</v>
      </c>
      <c r="M36" s="56">
        <v>-27699</v>
      </c>
      <c r="N36" s="56">
        <v>-6938</v>
      </c>
      <c r="O36" s="55">
        <v>-20458</v>
      </c>
      <c r="P36" s="55">
        <v>30334</v>
      </c>
      <c r="Q36" s="55">
        <v>-24761</v>
      </c>
      <c r="R36" s="55">
        <v>17391</v>
      </c>
      <c r="S36" s="55">
        <v>3318</v>
      </c>
      <c r="T36" s="55">
        <v>-39589</v>
      </c>
      <c r="U36" s="55">
        <v>72735</v>
      </c>
      <c r="V36" s="55">
        <v>53855</v>
      </c>
      <c r="W36" s="55">
        <v>-44494</v>
      </c>
      <c r="X36" s="70">
        <v>-38524</v>
      </c>
      <c r="Y36" s="70">
        <v>-15730.000000000004</v>
      </c>
      <c r="Z36" s="70">
        <v>71163</v>
      </c>
      <c r="AA36" s="83">
        <v>-27585</v>
      </c>
      <c r="AB36" s="85">
        <v>-34508</v>
      </c>
      <c r="AC36" s="85">
        <v>8663</v>
      </c>
    </row>
    <row r="37" spans="1:29" ht="15">
      <c r="A37" s="10"/>
      <c r="B37" s="52" t="s">
        <v>130</v>
      </c>
      <c r="C37" s="55">
        <v>-6945</v>
      </c>
      <c r="D37" s="61">
        <v>-9563</v>
      </c>
      <c r="E37" s="61">
        <v>5682</v>
      </c>
      <c r="F37" s="56">
        <v>-513</v>
      </c>
      <c r="G37" s="56">
        <v>-11339</v>
      </c>
      <c r="H37" s="56">
        <v>-7345</v>
      </c>
      <c r="I37" s="56">
        <v>-5506</v>
      </c>
      <c r="J37" s="56">
        <v>4782</v>
      </c>
      <c r="K37" s="56">
        <v>-7897</v>
      </c>
      <c r="L37" s="57">
        <v>-15966</v>
      </c>
      <c r="M37" s="56">
        <v>7205</v>
      </c>
      <c r="N37" s="56">
        <v>845</v>
      </c>
      <c r="O37" s="55">
        <v>10759</v>
      </c>
      <c r="P37" s="55">
        <v>-3673</v>
      </c>
      <c r="Q37" s="55">
        <v>15136</v>
      </c>
      <c r="R37" s="55">
        <v>32659</v>
      </c>
      <c r="S37" s="55">
        <v>-9410</v>
      </c>
      <c r="T37" s="55">
        <v>-11224</v>
      </c>
      <c r="U37" s="55">
        <v>8129</v>
      </c>
      <c r="V37" s="55">
        <v>20154</v>
      </c>
      <c r="W37" s="55">
        <v>-2637</v>
      </c>
      <c r="X37" s="70">
        <v>-4364.000000000001</v>
      </c>
      <c r="Y37" s="70">
        <v>-21.999999999999353</v>
      </c>
      <c r="Z37" s="70">
        <v>-16034</v>
      </c>
      <c r="AA37" s="83">
        <v>-23057</v>
      </c>
      <c r="AB37" s="85">
        <v>-11452</v>
      </c>
      <c r="AC37" s="85">
        <v>13693</v>
      </c>
    </row>
    <row r="38" spans="1:29" ht="15">
      <c r="A38" s="10"/>
      <c r="B38" s="52" t="s">
        <v>131</v>
      </c>
      <c r="C38" s="55">
        <v>4208</v>
      </c>
      <c r="D38" s="61">
        <v>-4557</v>
      </c>
      <c r="E38" s="61">
        <v>3419</v>
      </c>
      <c r="F38" s="56">
        <v>6082</v>
      </c>
      <c r="G38" s="56">
        <v>9152</v>
      </c>
      <c r="H38" s="56">
        <v>-5048</v>
      </c>
      <c r="I38" s="56">
        <v>-12676</v>
      </c>
      <c r="J38" s="56">
        <v>-6697</v>
      </c>
      <c r="K38" s="56">
        <v>7403</v>
      </c>
      <c r="L38" s="57">
        <v>-17018</v>
      </c>
      <c r="M38" s="56">
        <v>-15785</v>
      </c>
      <c r="N38" s="56">
        <v>-48610</v>
      </c>
      <c r="O38" s="55">
        <v>-26442</v>
      </c>
      <c r="P38" s="55">
        <v>7222</v>
      </c>
      <c r="Q38" s="55">
        <v>-83615</v>
      </c>
      <c r="R38" s="55">
        <v>-2823</v>
      </c>
      <c r="S38" s="55">
        <v>7693</v>
      </c>
      <c r="T38" s="55">
        <v>-12077</v>
      </c>
      <c r="U38" s="55">
        <v>-11251.999999999998</v>
      </c>
      <c r="V38" s="55">
        <v>-18459</v>
      </c>
      <c r="W38" s="55">
        <v>-40905</v>
      </c>
      <c r="X38" s="70">
        <v>-25346.000000000004</v>
      </c>
      <c r="Y38" s="70">
        <v>33316</v>
      </c>
      <c r="Z38" s="70">
        <v>-13776</v>
      </c>
      <c r="AA38" s="83">
        <v>-46711</v>
      </c>
      <c r="AB38" s="85">
        <v>-6344</v>
      </c>
      <c r="AC38" s="85">
        <v>-71137</v>
      </c>
    </row>
    <row r="39" spans="1:29" ht="15">
      <c r="A39" s="10"/>
      <c r="B39" s="52" t="s">
        <v>132</v>
      </c>
      <c r="C39" s="55">
        <v>747</v>
      </c>
      <c r="D39" s="61">
        <v>-152</v>
      </c>
      <c r="E39" s="61">
        <v>1093</v>
      </c>
      <c r="F39" s="56">
        <v>15</v>
      </c>
      <c r="G39" s="56">
        <v>1703</v>
      </c>
      <c r="H39" s="56">
        <v>3281</v>
      </c>
      <c r="I39" s="56">
        <v>-2307</v>
      </c>
      <c r="J39" s="56">
        <v>1053</v>
      </c>
      <c r="K39" s="56">
        <v>1074</v>
      </c>
      <c r="L39" s="57">
        <v>3101</v>
      </c>
      <c r="M39" s="56">
        <v>779</v>
      </c>
      <c r="N39" s="56">
        <v>-1497</v>
      </c>
      <c r="O39" s="55">
        <v>1278</v>
      </c>
      <c r="P39" s="55">
        <v>1630</v>
      </c>
      <c r="Q39" s="55">
        <v>2190</v>
      </c>
      <c r="R39" s="55">
        <v>4583</v>
      </c>
      <c r="S39" s="55">
        <v>570</v>
      </c>
      <c r="T39" s="55">
        <v>10468</v>
      </c>
      <c r="U39" s="55">
        <v>903.0000000000005</v>
      </c>
      <c r="V39" s="55">
        <v>16524</v>
      </c>
      <c r="W39" s="55">
        <v>-187</v>
      </c>
      <c r="X39" s="70">
        <v>2299</v>
      </c>
      <c r="Y39" s="70">
        <v>246.9999999999999</v>
      </c>
      <c r="Z39" s="70">
        <v>-21631</v>
      </c>
      <c r="AA39" s="83">
        <v>-19272</v>
      </c>
      <c r="AB39" s="85">
        <v>20992</v>
      </c>
      <c r="AC39" s="85">
        <v>-712</v>
      </c>
    </row>
    <row r="40" spans="1:29" ht="15">
      <c r="A40" s="10"/>
      <c r="B40" s="52" t="s">
        <v>133</v>
      </c>
      <c r="C40" s="55">
        <v>-8253</v>
      </c>
      <c r="D40" s="61">
        <v>-12481</v>
      </c>
      <c r="E40" s="61">
        <v>2704</v>
      </c>
      <c r="F40" s="56">
        <v>-4928</v>
      </c>
      <c r="G40" s="56">
        <v>-22958</v>
      </c>
      <c r="H40" s="56">
        <v>1287</v>
      </c>
      <c r="I40" s="56">
        <v>2407</v>
      </c>
      <c r="J40" s="56">
        <v>1546</v>
      </c>
      <c r="K40" s="56">
        <v>4842</v>
      </c>
      <c r="L40" s="57">
        <v>10082</v>
      </c>
      <c r="M40" s="56">
        <v>-289</v>
      </c>
      <c r="N40" s="56">
        <v>-7430</v>
      </c>
      <c r="O40" s="55">
        <v>-19125</v>
      </c>
      <c r="P40" s="55">
        <v>12244</v>
      </c>
      <c r="Q40" s="55">
        <v>-14600</v>
      </c>
      <c r="R40" s="55">
        <v>-9943</v>
      </c>
      <c r="S40" s="55">
        <v>21277</v>
      </c>
      <c r="T40" s="55">
        <v>7547</v>
      </c>
      <c r="U40" s="55">
        <v>9434.42</v>
      </c>
      <c r="V40" s="55">
        <v>28315</v>
      </c>
      <c r="W40" s="55">
        <v>-8154.419999999998</v>
      </c>
      <c r="X40" s="70">
        <v>14008</v>
      </c>
      <c r="Y40" s="70">
        <v>5970</v>
      </c>
      <c r="Z40" s="70">
        <v>-1229</v>
      </c>
      <c r="AA40" s="83">
        <v>10594.580000000002</v>
      </c>
      <c r="AB40" s="85">
        <v>-10505</v>
      </c>
      <c r="AC40" s="85">
        <v>9859</v>
      </c>
    </row>
    <row r="41" spans="1:29" ht="15">
      <c r="A41" s="10"/>
      <c r="B41" s="52" t="s">
        <v>134</v>
      </c>
      <c r="C41" s="55">
        <v>0</v>
      </c>
      <c r="D41" s="61">
        <v>-22705</v>
      </c>
      <c r="E41" s="61">
        <v>537</v>
      </c>
      <c r="F41" s="56">
        <v>22168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7">
        <v>0</v>
      </c>
      <c r="M41" s="56">
        <v>0</v>
      </c>
      <c r="N41" s="56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70">
        <v>0</v>
      </c>
      <c r="Y41" s="70">
        <v>0</v>
      </c>
      <c r="Z41" s="70">
        <v>-197</v>
      </c>
      <c r="AA41" s="83">
        <v>-197</v>
      </c>
      <c r="AB41" s="85">
        <v>-1574</v>
      </c>
      <c r="AC41" s="85">
        <v>-279</v>
      </c>
    </row>
    <row r="42" spans="1:29" ht="15">
      <c r="A42" s="10"/>
      <c r="B42" s="52" t="s">
        <v>135</v>
      </c>
      <c r="C42" s="55">
        <v>-30709</v>
      </c>
      <c r="D42" s="61">
        <v>285</v>
      </c>
      <c r="E42" s="61">
        <v>-2489</v>
      </c>
      <c r="F42" s="56">
        <v>-750</v>
      </c>
      <c r="G42" s="56">
        <v>-33663</v>
      </c>
      <c r="H42" s="56">
        <v>-17474</v>
      </c>
      <c r="I42" s="56">
        <v>37799</v>
      </c>
      <c r="J42" s="56">
        <v>-18242</v>
      </c>
      <c r="K42" s="56">
        <v>-16411</v>
      </c>
      <c r="L42" s="57">
        <v>-14328</v>
      </c>
      <c r="M42" s="56">
        <v>24952</v>
      </c>
      <c r="N42" s="56">
        <v>15285</v>
      </c>
      <c r="O42" s="55">
        <v>29988</v>
      </c>
      <c r="P42" s="55">
        <v>-27617</v>
      </c>
      <c r="Q42" s="55">
        <v>42608</v>
      </c>
      <c r="R42" s="55">
        <v>-69557</v>
      </c>
      <c r="S42" s="55">
        <v>17620</v>
      </c>
      <c r="T42" s="55">
        <v>-1470</v>
      </c>
      <c r="U42" s="55">
        <v>16967.999999999996</v>
      </c>
      <c r="V42" s="55">
        <v>-36439</v>
      </c>
      <c r="W42" s="55">
        <v>-26885</v>
      </c>
      <c r="X42" s="70">
        <v>12962.000000000002</v>
      </c>
      <c r="Y42" s="70">
        <v>-26772</v>
      </c>
      <c r="Z42" s="70">
        <v>24560</v>
      </c>
      <c r="AA42" s="83">
        <v>-16135</v>
      </c>
      <c r="AB42" s="85">
        <v>-5725</v>
      </c>
      <c r="AC42" s="85">
        <v>21064</v>
      </c>
    </row>
    <row r="43" spans="1:29" ht="15">
      <c r="A43" s="10"/>
      <c r="B43" s="52" t="s">
        <v>136</v>
      </c>
      <c r="C43" s="55">
        <v>-3241</v>
      </c>
      <c r="D43" s="61">
        <v>573</v>
      </c>
      <c r="E43" s="61">
        <v>7316</v>
      </c>
      <c r="F43" s="56">
        <v>-7965</v>
      </c>
      <c r="G43" s="56">
        <v>-3317</v>
      </c>
      <c r="H43" s="56">
        <v>814</v>
      </c>
      <c r="I43" s="56">
        <v>42</v>
      </c>
      <c r="J43" s="56">
        <v>1086</v>
      </c>
      <c r="K43" s="56">
        <v>-7599</v>
      </c>
      <c r="L43" s="57">
        <v>-5657</v>
      </c>
      <c r="M43" s="56">
        <v>-8131</v>
      </c>
      <c r="N43" s="56">
        <v>4754</v>
      </c>
      <c r="O43" s="55">
        <v>12450</v>
      </c>
      <c r="P43" s="55">
        <v>-3202</v>
      </c>
      <c r="Q43" s="55">
        <v>5871</v>
      </c>
      <c r="R43" s="55">
        <v>-3560</v>
      </c>
      <c r="S43" s="55">
        <v>1076</v>
      </c>
      <c r="T43" s="55">
        <v>3773</v>
      </c>
      <c r="U43" s="55">
        <v>-23908</v>
      </c>
      <c r="V43" s="55">
        <v>-22619</v>
      </c>
      <c r="W43" s="55">
        <v>6908</v>
      </c>
      <c r="X43" s="70">
        <v>15131</v>
      </c>
      <c r="Y43" s="70">
        <v>10927.999999999996</v>
      </c>
      <c r="Z43" s="70">
        <v>6161</v>
      </c>
      <c r="AA43" s="83">
        <v>39128</v>
      </c>
      <c r="AB43" s="85">
        <v>-7912</v>
      </c>
      <c r="AC43" s="85">
        <v>8503</v>
      </c>
    </row>
    <row r="44" spans="1:29" ht="15">
      <c r="A44" s="10"/>
      <c r="B44" s="52" t="s">
        <v>137</v>
      </c>
      <c r="C44" s="55">
        <v>3012</v>
      </c>
      <c r="D44" s="61">
        <v>-357</v>
      </c>
      <c r="E44" s="61">
        <v>-4855</v>
      </c>
      <c r="F44" s="56">
        <v>-3913</v>
      </c>
      <c r="G44" s="56">
        <v>-6113</v>
      </c>
      <c r="H44" s="56">
        <v>1926</v>
      </c>
      <c r="I44" s="56">
        <v>-6276</v>
      </c>
      <c r="J44" s="56">
        <v>2446</v>
      </c>
      <c r="K44" s="56">
        <v>11963</v>
      </c>
      <c r="L44" s="57">
        <v>10059</v>
      </c>
      <c r="M44" s="56">
        <v>1614</v>
      </c>
      <c r="N44" s="56">
        <v>-625</v>
      </c>
      <c r="O44" s="55">
        <v>-8189</v>
      </c>
      <c r="P44" s="55">
        <v>6243</v>
      </c>
      <c r="Q44" s="55">
        <v>-957</v>
      </c>
      <c r="R44" s="55">
        <v>939</v>
      </c>
      <c r="S44" s="55">
        <v>13679</v>
      </c>
      <c r="T44" s="55">
        <v>9907</v>
      </c>
      <c r="U44" s="55">
        <v>-6709</v>
      </c>
      <c r="V44" s="55">
        <v>17816</v>
      </c>
      <c r="W44" s="55">
        <v>-7840</v>
      </c>
      <c r="X44" s="70">
        <v>-2327</v>
      </c>
      <c r="Y44" s="70">
        <v>2967.999999999999</v>
      </c>
      <c r="Z44" s="70">
        <v>-5184</v>
      </c>
      <c r="AA44" s="83">
        <v>-12383</v>
      </c>
      <c r="AB44" s="85">
        <v>8243</v>
      </c>
      <c r="AC44" s="85">
        <v>-12197</v>
      </c>
    </row>
    <row r="45" spans="1:29" ht="15">
      <c r="A45" s="10"/>
      <c r="B45" s="52" t="s">
        <v>138</v>
      </c>
      <c r="C45" s="55">
        <v>-6792</v>
      </c>
      <c r="D45" s="61">
        <v>-4701</v>
      </c>
      <c r="E45" s="61">
        <v>-4780</v>
      </c>
      <c r="F45" s="56">
        <v>-5217</v>
      </c>
      <c r="G45" s="56">
        <v>-21490</v>
      </c>
      <c r="H45" s="56">
        <v>-8260</v>
      </c>
      <c r="I45" s="56">
        <v>-6217</v>
      </c>
      <c r="J45" s="56">
        <v>-10640</v>
      </c>
      <c r="K45" s="56">
        <v>-5585</v>
      </c>
      <c r="L45" s="57">
        <v>-30702</v>
      </c>
      <c r="M45" s="56">
        <v>-11002</v>
      </c>
      <c r="N45" s="56">
        <v>-4648</v>
      </c>
      <c r="O45" s="55">
        <v>-8024</v>
      </c>
      <c r="P45" s="55">
        <v>-4203</v>
      </c>
      <c r="Q45" s="55">
        <v>-27877</v>
      </c>
      <c r="R45" s="55">
        <v>-7534</v>
      </c>
      <c r="S45" s="55">
        <v>-210</v>
      </c>
      <c r="T45" s="55">
        <v>-705</v>
      </c>
      <c r="U45" s="55">
        <v>-6053.000000000001</v>
      </c>
      <c r="V45" s="55">
        <v>-14502</v>
      </c>
      <c r="W45" s="55">
        <v>-4733</v>
      </c>
      <c r="X45" s="70">
        <v>-3491.0000000000005</v>
      </c>
      <c r="Y45" s="70">
        <v>-2644.9999999999995</v>
      </c>
      <c r="Z45" s="70">
        <v>-11272</v>
      </c>
      <c r="AA45" s="83">
        <v>-22141</v>
      </c>
      <c r="AB45" s="85">
        <v>-3204</v>
      </c>
      <c r="AC45" s="85">
        <v>-2959</v>
      </c>
    </row>
    <row r="46" spans="1:29" ht="15">
      <c r="A46" s="10"/>
      <c r="B46" s="60" t="s">
        <v>139</v>
      </c>
      <c r="C46" s="55">
        <v>-4812</v>
      </c>
      <c r="D46" s="61">
        <v>-1630</v>
      </c>
      <c r="E46" s="61">
        <v>-8836</v>
      </c>
      <c r="F46" s="56">
        <v>4966</v>
      </c>
      <c r="G46" s="56">
        <v>-10312</v>
      </c>
      <c r="H46" s="56">
        <v>-1094</v>
      </c>
      <c r="I46" s="56">
        <v>18274</v>
      </c>
      <c r="J46" s="56">
        <v>-5136</v>
      </c>
      <c r="K46" s="56">
        <v>-6313</v>
      </c>
      <c r="L46" s="57">
        <v>5731</v>
      </c>
      <c r="M46" s="56">
        <v>4191</v>
      </c>
      <c r="N46" s="56">
        <v>-790</v>
      </c>
      <c r="O46" s="55">
        <v>18364</v>
      </c>
      <c r="P46" s="55">
        <v>-6139</v>
      </c>
      <c r="Q46" s="55">
        <v>15626</v>
      </c>
      <c r="R46" s="55">
        <v>2407</v>
      </c>
      <c r="S46" s="55">
        <v>-7980</v>
      </c>
      <c r="T46" s="55">
        <v>8104</v>
      </c>
      <c r="U46" s="55">
        <v>-244.00000000000023</v>
      </c>
      <c r="V46" s="55">
        <v>2287</v>
      </c>
      <c r="W46" s="55">
        <v>955</v>
      </c>
      <c r="X46" s="70">
        <v>-8395.999999999998</v>
      </c>
      <c r="Y46" s="70">
        <v>-10076</v>
      </c>
      <c r="Z46" s="70">
        <v>6027</v>
      </c>
      <c r="AA46" s="83">
        <v>-11490</v>
      </c>
      <c r="AB46" s="85">
        <v>26047</v>
      </c>
      <c r="AC46" s="85">
        <v>1340</v>
      </c>
    </row>
    <row r="47" spans="1:29" ht="15">
      <c r="A47" s="10"/>
      <c r="B47" s="62" t="s">
        <v>140</v>
      </c>
      <c r="C47" s="61">
        <v>0</v>
      </c>
      <c r="D47" s="61">
        <v>-1192</v>
      </c>
      <c r="E47" s="61">
        <v>-458</v>
      </c>
      <c r="F47" s="56">
        <v>-1328</v>
      </c>
      <c r="G47" s="56">
        <v>-2978</v>
      </c>
      <c r="H47" s="56">
        <v>-1604</v>
      </c>
      <c r="I47" s="56">
        <v>-300</v>
      </c>
      <c r="J47" s="56">
        <v>-613</v>
      </c>
      <c r="K47" s="56">
        <v>-101</v>
      </c>
      <c r="L47" s="57">
        <v>-2618</v>
      </c>
      <c r="M47" s="56">
        <v>-551</v>
      </c>
      <c r="N47" s="56">
        <v>-284</v>
      </c>
      <c r="O47" s="55">
        <v>-4809</v>
      </c>
      <c r="P47" s="55">
        <v>-422</v>
      </c>
      <c r="Q47" s="55">
        <v>-6066</v>
      </c>
      <c r="R47" s="55">
        <v>-213</v>
      </c>
      <c r="S47" s="55">
        <v>-242</v>
      </c>
      <c r="T47" s="55">
        <v>-780</v>
      </c>
      <c r="U47" s="55">
        <v>-426.99999999999983</v>
      </c>
      <c r="V47" s="55">
        <v>-1662</v>
      </c>
      <c r="W47" s="55">
        <v>-286</v>
      </c>
      <c r="X47" s="70">
        <v>-614.0000000000001</v>
      </c>
      <c r="Y47" s="70">
        <v>-1422.0000000000002</v>
      </c>
      <c r="Z47" s="70">
        <v>-2027</v>
      </c>
      <c r="AA47" s="83">
        <v>-4349</v>
      </c>
      <c r="AB47" s="85">
        <v>-883</v>
      </c>
      <c r="AC47" s="85">
        <v>-546</v>
      </c>
    </row>
    <row r="48" spans="1:29" s="3" customFormat="1" ht="15">
      <c r="A48" s="10"/>
      <c r="B48" s="62" t="s">
        <v>207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70">
        <v>-800</v>
      </c>
      <c r="AA48" s="83">
        <v>-800</v>
      </c>
      <c r="AB48" s="85">
        <v>-800</v>
      </c>
      <c r="AC48" s="85"/>
    </row>
    <row r="49" spans="1:29" s="3" customFormat="1" ht="15">
      <c r="A49" s="10"/>
      <c r="B49" s="62" t="s">
        <v>206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70">
        <v>-432</v>
      </c>
      <c r="AA49" s="83">
        <v>-432</v>
      </c>
      <c r="AB49" s="85">
        <v>0</v>
      </c>
      <c r="AC49" s="85">
        <v>183</v>
      </c>
    </row>
    <row r="50" spans="1:29" s="3" customFormat="1" ht="15">
      <c r="A50" s="10"/>
      <c r="B50" s="62" t="s">
        <v>186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-1179</v>
      </c>
      <c r="U50" s="55">
        <v>-2.0000000000000018</v>
      </c>
      <c r="V50" s="55">
        <v>-1181</v>
      </c>
      <c r="W50" s="55">
        <v>0</v>
      </c>
      <c r="X50" s="70">
        <v>-870</v>
      </c>
      <c r="Y50" s="70">
        <v>103.99999999999999</v>
      </c>
      <c r="Z50" s="70">
        <v>0</v>
      </c>
      <c r="AA50" s="83">
        <v>-766</v>
      </c>
      <c r="AB50" s="79"/>
      <c r="AC50" s="79">
        <v>0</v>
      </c>
    </row>
    <row r="51" spans="1:29" ht="15">
      <c r="A51" s="10"/>
      <c r="B51" s="68" t="s">
        <v>141</v>
      </c>
      <c r="C51" s="67">
        <v>-53064</v>
      </c>
      <c r="D51" s="67">
        <v>-86216</v>
      </c>
      <c r="E51" s="67">
        <v>-24407</v>
      </c>
      <c r="F51" s="67">
        <v>27384</v>
      </c>
      <c r="G51" s="67">
        <v>-136303</v>
      </c>
      <c r="H51" s="67">
        <v>-16464</v>
      </c>
      <c r="I51" s="67">
        <v>-14870</v>
      </c>
      <c r="J51" s="67">
        <v>-53838</v>
      </c>
      <c r="K51" s="67">
        <v>-4207</v>
      </c>
      <c r="L51" s="67">
        <f>SUM(L36:L47)</f>
        <v>-89379</v>
      </c>
      <c r="M51" s="67">
        <f>SUM(M36:M47)</f>
        <v>-24716</v>
      </c>
      <c r="N51" s="67">
        <f>SUM(N36:N47)</f>
        <v>-49938</v>
      </c>
      <c r="O51" s="67">
        <f>SUM(O36:O47)</f>
        <v>-14208</v>
      </c>
      <c r="P51" s="67">
        <v>12417</v>
      </c>
      <c r="Q51" s="67">
        <v>-76445</v>
      </c>
      <c r="R51" s="67">
        <f aca="true" t="shared" si="1" ref="R51:W51">SUM(R36:R50)</f>
        <v>-35651</v>
      </c>
      <c r="S51" s="67">
        <f t="shared" si="1"/>
        <v>47391</v>
      </c>
      <c r="T51" s="67">
        <f t="shared" si="1"/>
        <v>-27225</v>
      </c>
      <c r="U51" s="67">
        <f t="shared" si="1"/>
        <v>59574.42</v>
      </c>
      <c r="V51" s="67">
        <f t="shared" si="1"/>
        <v>44089</v>
      </c>
      <c r="W51" s="67">
        <f t="shared" si="1"/>
        <v>-128258.42</v>
      </c>
      <c r="X51" s="67">
        <f>SUM(X36:X50)</f>
        <v>-39532</v>
      </c>
      <c r="Y51" s="67">
        <v>-3134.0000000000073</v>
      </c>
      <c r="Z51" s="75">
        <v>35329</v>
      </c>
      <c r="AA51" s="75">
        <v>-135595.41999999998</v>
      </c>
      <c r="AB51" s="80">
        <v>-27625</v>
      </c>
      <c r="AC51" s="80">
        <v>-24525</v>
      </c>
    </row>
    <row r="52" spans="1:28" ht="15">
      <c r="A52" s="10"/>
      <c r="B52" s="52"/>
      <c r="C52" s="47"/>
      <c r="D52" s="47"/>
      <c r="E52" s="47"/>
      <c r="F52" s="47"/>
      <c r="G52" s="47"/>
      <c r="H52" s="47"/>
      <c r="I52" s="47"/>
      <c r="J52" s="47"/>
      <c r="K52" s="48"/>
      <c r="L52" s="48"/>
      <c r="M52" s="48"/>
      <c r="N52" s="48"/>
      <c r="O52" s="48"/>
      <c r="P52" s="55"/>
      <c r="Q52" s="55"/>
      <c r="R52" s="55"/>
      <c r="S52" s="55"/>
      <c r="T52" s="55"/>
      <c r="U52" s="55"/>
      <c r="V52" s="55"/>
      <c r="W52" s="55"/>
      <c r="X52" s="48"/>
      <c r="Y52" s="3"/>
      <c r="Z52" s="77"/>
      <c r="AA52" s="83"/>
      <c r="AB52" s="79"/>
    </row>
    <row r="53" spans="1:29" ht="15">
      <c r="A53" s="10"/>
      <c r="B53" s="68" t="s">
        <v>129</v>
      </c>
      <c r="C53" s="67">
        <v>-10283</v>
      </c>
      <c r="D53" s="67">
        <v>-34866</v>
      </c>
      <c r="E53" s="67">
        <v>39459</v>
      </c>
      <c r="F53" s="67">
        <v>87616</v>
      </c>
      <c r="G53" s="67">
        <v>81926</v>
      </c>
      <c r="H53" s="67">
        <v>46964</v>
      </c>
      <c r="I53" s="67">
        <v>59901</v>
      </c>
      <c r="J53" s="67">
        <v>39061</v>
      </c>
      <c r="K53" s="67">
        <f>K34+K51</f>
        <v>54797</v>
      </c>
      <c r="L53" s="67">
        <f>L34+L51</f>
        <v>200723</v>
      </c>
      <c r="M53" s="67">
        <f>M34+M51</f>
        <v>43412</v>
      </c>
      <c r="N53" s="67">
        <f>N34+N51</f>
        <v>25750</v>
      </c>
      <c r="O53" s="67">
        <f>O34+O51</f>
        <v>85826</v>
      </c>
      <c r="P53" s="67">
        <v>94439</v>
      </c>
      <c r="Q53" s="67">
        <v>249427</v>
      </c>
      <c r="R53" s="67">
        <f aca="true" t="shared" si="2" ref="R53:X53">R34+R51</f>
        <v>38631</v>
      </c>
      <c r="S53" s="67">
        <f t="shared" si="2"/>
        <v>66810</v>
      </c>
      <c r="T53" s="67">
        <f t="shared" si="2"/>
        <v>33402</v>
      </c>
      <c r="U53" s="67">
        <f t="shared" si="2"/>
        <v>144796.07</v>
      </c>
      <c r="V53" s="67">
        <f t="shared" si="2"/>
        <v>284509</v>
      </c>
      <c r="W53" s="67">
        <f t="shared" si="2"/>
        <v>-68397.42</v>
      </c>
      <c r="X53" s="67">
        <f t="shared" si="2"/>
        <v>32938.17934</v>
      </c>
      <c r="Y53" s="67">
        <v>104540</v>
      </c>
      <c r="Z53" s="75">
        <v>131972</v>
      </c>
      <c r="AA53" s="75">
        <v>201052.75934</v>
      </c>
      <c r="AB53" s="80">
        <v>83516</v>
      </c>
      <c r="AC53" s="80">
        <v>128300.99979999999</v>
      </c>
    </row>
    <row r="54" spans="2:28" ht="15">
      <c r="B54" s="52"/>
      <c r="C54" s="47"/>
      <c r="D54" s="47"/>
      <c r="E54" s="47"/>
      <c r="F54" s="47"/>
      <c r="G54" s="47"/>
      <c r="H54" s="47"/>
      <c r="I54" s="47"/>
      <c r="J54" s="47"/>
      <c r="K54" s="48"/>
      <c r="L54" s="48"/>
      <c r="M54" s="48"/>
      <c r="N54" s="48"/>
      <c r="O54" s="48"/>
      <c r="P54" s="55"/>
      <c r="Q54" s="55"/>
      <c r="R54" s="55"/>
      <c r="S54" s="55"/>
      <c r="T54" s="55"/>
      <c r="U54" s="55"/>
      <c r="V54" s="55"/>
      <c r="W54" s="55"/>
      <c r="X54" s="48"/>
      <c r="Y54" s="3"/>
      <c r="Z54" s="77"/>
      <c r="AA54" s="83"/>
      <c r="AB54" s="79"/>
    </row>
    <row r="55" spans="1:28" ht="15">
      <c r="A55" s="10"/>
      <c r="B55" s="46" t="s">
        <v>142</v>
      </c>
      <c r="C55" s="47"/>
      <c r="D55" s="47"/>
      <c r="E55" s="47"/>
      <c r="F55" s="56"/>
      <c r="G55" s="56"/>
      <c r="H55" s="56"/>
      <c r="I55" s="56"/>
      <c r="J55" s="56"/>
      <c r="K55" s="48"/>
      <c r="L55" s="48"/>
      <c r="M55" s="48"/>
      <c r="N55" s="48"/>
      <c r="O55" s="48"/>
      <c r="P55" s="55"/>
      <c r="Q55" s="55"/>
      <c r="R55" s="55"/>
      <c r="S55" s="55"/>
      <c r="T55" s="55"/>
      <c r="U55" s="55"/>
      <c r="V55" s="55"/>
      <c r="W55" s="55"/>
      <c r="X55" s="48"/>
      <c r="Y55" s="3"/>
      <c r="Z55" s="77"/>
      <c r="AA55" s="83"/>
      <c r="AB55" s="79"/>
    </row>
    <row r="56" spans="1:29" ht="15">
      <c r="A56" s="10"/>
      <c r="B56" s="52" t="s">
        <v>143</v>
      </c>
      <c r="C56" s="55">
        <v>-4942</v>
      </c>
      <c r="D56" s="55">
        <v>-8016</v>
      </c>
      <c r="E56" s="55">
        <v>3259</v>
      </c>
      <c r="F56" s="56">
        <v>-15483</v>
      </c>
      <c r="G56" s="56">
        <v>-25182</v>
      </c>
      <c r="H56" s="56">
        <v>-9377.637</v>
      </c>
      <c r="I56" s="56">
        <v>-6781.362999999999</v>
      </c>
      <c r="J56" s="56">
        <v>-9772.999999999998</v>
      </c>
      <c r="K56" s="56">
        <v>-17566</v>
      </c>
      <c r="L56" s="56">
        <v>-43498</v>
      </c>
      <c r="M56" s="56">
        <v>-10147</v>
      </c>
      <c r="N56" s="56">
        <v>-13375</v>
      </c>
      <c r="O56" s="55">
        <v>-34904</v>
      </c>
      <c r="P56" s="55">
        <v>-20904</v>
      </c>
      <c r="Q56" s="55">
        <v>-79330</v>
      </c>
      <c r="R56" s="55">
        <v>-17059</v>
      </c>
      <c r="S56" s="55">
        <v>-19342</v>
      </c>
      <c r="T56" s="55">
        <v>-8995</v>
      </c>
      <c r="U56" s="55">
        <v>-33569</v>
      </c>
      <c r="V56" s="55">
        <v>-78965</v>
      </c>
      <c r="W56" s="55">
        <v>-18200</v>
      </c>
      <c r="X56" s="72">
        <v>-5643.000000000001</v>
      </c>
      <c r="Y56" s="72">
        <v>-17031.000000000004</v>
      </c>
      <c r="Z56" s="72">
        <v>-17398</v>
      </c>
      <c r="AA56" s="83">
        <v>-58272</v>
      </c>
      <c r="AB56" s="83">
        <v>-15065</v>
      </c>
      <c r="AC56" s="83">
        <v>-28003</v>
      </c>
    </row>
    <row r="57" spans="1:29" ht="15">
      <c r="A57" s="10"/>
      <c r="B57" s="52" t="s">
        <v>144</v>
      </c>
      <c r="C57" s="55">
        <v>-4002</v>
      </c>
      <c r="D57" s="55">
        <v>-4821</v>
      </c>
      <c r="E57" s="55">
        <v>-3545</v>
      </c>
      <c r="F57" s="56">
        <v>-8931</v>
      </c>
      <c r="G57" s="56">
        <v>-21299</v>
      </c>
      <c r="H57" s="56">
        <v>-6439</v>
      </c>
      <c r="I57" s="56">
        <v>-9377</v>
      </c>
      <c r="J57" s="56">
        <v>-6840</v>
      </c>
      <c r="K57" s="56">
        <v>-9553</v>
      </c>
      <c r="L57" s="57">
        <v>-32209</v>
      </c>
      <c r="M57" s="56">
        <v>-8734</v>
      </c>
      <c r="N57" s="56">
        <v>-8455</v>
      </c>
      <c r="O57" s="55">
        <v>-9611</v>
      </c>
      <c r="P57" s="55">
        <v>-8836</v>
      </c>
      <c r="Q57" s="55">
        <v>-35636</v>
      </c>
      <c r="R57" s="55">
        <v>-2565</v>
      </c>
      <c r="S57" s="55">
        <v>-13957</v>
      </c>
      <c r="T57" s="55">
        <v>-12366</v>
      </c>
      <c r="U57" s="55">
        <v>-20725.877689999994</v>
      </c>
      <c r="V57" s="55">
        <v>-49614</v>
      </c>
      <c r="W57" s="55">
        <v>-22225</v>
      </c>
      <c r="X57" s="72">
        <v>-2828.9999999999973</v>
      </c>
      <c r="Y57" s="72">
        <v>-13213.000000000004</v>
      </c>
      <c r="Z57" s="72">
        <v>-15341</v>
      </c>
      <c r="AA57" s="83">
        <v>-53608</v>
      </c>
      <c r="AB57" s="83">
        <v>-10139</v>
      </c>
      <c r="AC57" s="83">
        <v>-5405</v>
      </c>
    </row>
    <row r="58" spans="1:29" ht="15">
      <c r="A58" s="10"/>
      <c r="B58" s="65" t="s">
        <v>145</v>
      </c>
      <c r="C58" s="61">
        <v>5924</v>
      </c>
      <c r="D58" s="61">
        <v>83</v>
      </c>
      <c r="E58" s="61">
        <v>-165</v>
      </c>
      <c r="F58" s="56">
        <v>-5842</v>
      </c>
      <c r="G58" s="56">
        <v>0</v>
      </c>
      <c r="H58" s="56">
        <v>-169</v>
      </c>
      <c r="I58" s="56">
        <v>-207</v>
      </c>
      <c r="J58" s="56">
        <v>18735</v>
      </c>
      <c r="K58" s="56">
        <v>-338</v>
      </c>
      <c r="L58" s="56">
        <v>18021</v>
      </c>
      <c r="M58" s="56">
        <v>-464</v>
      </c>
      <c r="N58" s="56">
        <v>-257</v>
      </c>
      <c r="O58" s="55">
        <v>-365</v>
      </c>
      <c r="P58" s="55">
        <v>-541</v>
      </c>
      <c r="Q58" s="55">
        <v>-1627</v>
      </c>
      <c r="R58" s="55">
        <v>-483</v>
      </c>
      <c r="S58" s="55">
        <v>-145</v>
      </c>
      <c r="T58" s="55">
        <v>-670</v>
      </c>
      <c r="U58" s="55">
        <v>-1020</v>
      </c>
      <c r="V58" s="55">
        <v>-2318</v>
      </c>
      <c r="W58" s="55">
        <v>-429</v>
      </c>
      <c r="X58" s="72">
        <v>-565</v>
      </c>
      <c r="Y58" s="72">
        <v>-497.0000000000001</v>
      </c>
      <c r="Z58" s="72">
        <v>-240</v>
      </c>
      <c r="AA58" s="83">
        <v>-1731</v>
      </c>
      <c r="AB58" s="83">
        <v>-826</v>
      </c>
      <c r="AC58" s="83">
        <v>-305</v>
      </c>
    </row>
    <row r="59" spans="1:29" s="3" customFormat="1" ht="15">
      <c r="A59" s="10"/>
      <c r="B59" s="65" t="s">
        <v>189</v>
      </c>
      <c r="C59" s="61">
        <v>0</v>
      </c>
      <c r="D59" s="61">
        <v>0</v>
      </c>
      <c r="E59" s="61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5">
        <v>0</v>
      </c>
      <c r="P59" s="55">
        <v>0</v>
      </c>
      <c r="Q59" s="55">
        <v>0</v>
      </c>
      <c r="R59" s="55">
        <v>0</v>
      </c>
      <c r="S59" s="55">
        <v>-34033</v>
      </c>
      <c r="T59" s="55">
        <v>-84</v>
      </c>
      <c r="U59" s="55">
        <v>-23046</v>
      </c>
      <c r="V59" s="55">
        <v>-57163</v>
      </c>
      <c r="W59" s="55">
        <v>-21287</v>
      </c>
      <c r="X59" s="72">
        <v>-91475</v>
      </c>
      <c r="Y59" s="72">
        <v>-2453.9999999999936</v>
      </c>
      <c r="Z59" s="72">
        <v>2691</v>
      </c>
      <c r="AA59" s="83">
        <v>-112525</v>
      </c>
      <c r="AB59" s="83">
        <v>-4942</v>
      </c>
      <c r="AC59" s="83">
        <v>-106163</v>
      </c>
    </row>
    <row r="60" spans="1:29" ht="15">
      <c r="A60" s="10"/>
      <c r="B60" s="59" t="s">
        <v>146</v>
      </c>
      <c r="C60" s="55">
        <v>0</v>
      </c>
      <c r="D60" s="55">
        <v>0</v>
      </c>
      <c r="E60" s="55">
        <v>-596</v>
      </c>
      <c r="F60" s="56">
        <v>596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/>
      <c r="X60" s="72">
        <v>0</v>
      </c>
      <c r="Y60" s="72">
        <v>0</v>
      </c>
      <c r="Z60" s="72">
        <v>0</v>
      </c>
      <c r="AA60" s="83">
        <v>0</v>
      </c>
      <c r="AB60" s="83">
        <v>0</v>
      </c>
      <c r="AC60" s="83"/>
    </row>
    <row r="61" spans="1:29" s="3" customFormat="1" ht="15">
      <c r="A61" s="10"/>
      <c r="B61" s="59" t="s">
        <v>185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-3288</v>
      </c>
      <c r="S61" s="55">
        <v>-1</v>
      </c>
      <c r="T61" s="55">
        <v>0</v>
      </c>
      <c r="U61" s="55">
        <v>0</v>
      </c>
      <c r="V61" s="55">
        <v>-3289</v>
      </c>
      <c r="W61" s="55">
        <v>-2100</v>
      </c>
      <c r="X61" s="72">
        <v>0</v>
      </c>
      <c r="Y61" s="72">
        <v>0</v>
      </c>
      <c r="Z61" s="72">
        <v>0</v>
      </c>
      <c r="AA61" s="83">
        <v>-2100</v>
      </c>
      <c r="AB61" s="83">
        <v>0</v>
      </c>
      <c r="AC61" s="83"/>
    </row>
    <row r="62" spans="1:29" ht="15">
      <c r="A62" s="10"/>
      <c r="B62" s="59" t="s">
        <v>147</v>
      </c>
      <c r="C62" s="55">
        <v>0</v>
      </c>
      <c r="D62" s="55">
        <v>0</v>
      </c>
      <c r="E62" s="55">
        <v>-37147</v>
      </c>
      <c r="F62" s="56">
        <v>0</v>
      </c>
      <c r="G62" s="56">
        <v>-37147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72">
        <v>0</v>
      </c>
      <c r="Y62" s="72">
        <v>0</v>
      </c>
      <c r="Z62" s="72">
        <v>0</v>
      </c>
      <c r="AA62" s="83">
        <v>0</v>
      </c>
      <c r="AB62" s="83">
        <v>0</v>
      </c>
      <c r="AC62" s="83"/>
    </row>
    <row r="63" spans="1:29" ht="15">
      <c r="A63" s="10"/>
      <c r="B63" s="59" t="s">
        <v>148</v>
      </c>
      <c r="C63" s="55">
        <v>0</v>
      </c>
      <c r="D63" s="55">
        <v>0</v>
      </c>
      <c r="E63" s="55">
        <v>0</v>
      </c>
      <c r="F63" s="56">
        <v>0</v>
      </c>
      <c r="G63" s="56">
        <v>0</v>
      </c>
      <c r="H63" s="56">
        <v>0</v>
      </c>
      <c r="I63" s="56">
        <v>0</v>
      </c>
      <c r="J63" s="56">
        <v>-790</v>
      </c>
      <c r="K63" s="56">
        <v>105</v>
      </c>
      <c r="L63" s="56">
        <v>-685</v>
      </c>
      <c r="M63" s="56">
        <v>0</v>
      </c>
      <c r="N63" s="56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72">
        <v>0</v>
      </c>
      <c r="Y63" s="72">
        <v>0</v>
      </c>
      <c r="Z63" s="72">
        <v>0</v>
      </c>
      <c r="AA63" s="83">
        <v>0</v>
      </c>
      <c r="AB63" s="83">
        <v>0</v>
      </c>
      <c r="AC63" s="83"/>
    </row>
    <row r="64" spans="1:29" s="3" customFormat="1" ht="15">
      <c r="A64" s="42"/>
      <c r="B64" s="59" t="s">
        <v>149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6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72">
        <v>0</v>
      </c>
      <c r="Y64" s="72">
        <v>0</v>
      </c>
      <c r="Z64" s="72">
        <v>0</v>
      </c>
      <c r="AA64" s="83">
        <v>0</v>
      </c>
      <c r="AB64" s="83">
        <v>0</v>
      </c>
      <c r="AC64" s="83"/>
    </row>
    <row r="65" spans="1:29" s="3" customFormat="1" ht="15">
      <c r="A65" s="42"/>
      <c r="B65" s="59" t="s">
        <v>150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7"/>
      <c r="K65" s="57">
        <v>-3451</v>
      </c>
      <c r="L65" s="57">
        <v>-3451</v>
      </c>
      <c r="M65" s="56">
        <v>0</v>
      </c>
      <c r="N65" s="56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72">
        <v>0</v>
      </c>
      <c r="Y65" s="72">
        <v>0</v>
      </c>
      <c r="Z65" s="72">
        <v>0</v>
      </c>
      <c r="AA65" s="83">
        <v>0</v>
      </c>
      <c r="AB65" s="83">
        <v>0</v>
      </c>
      <c r="AC65" s="83"/>
    </row>
    <row r="66" spans="1:29" s="3" customFormat="1" ht="15">
      <c r="A66" s="42"/>
      <c r="B66" s="59" t="s">
        <v>183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-1950</v>
      </c>
      <c r="Q66" s="55">
        <v>-1950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72">
        <v>0</v>
      </c>
      <c r="Y66" s="72">
        <v>0</v>
      </c>
      <c r="Z66" s="72">
        <v>0</v>
      </c>
      <c r="AA66" s="83">
        <v>0</v>
      </c>
      <c r="AB66" s="83">
        <v>0</v>
      </c>
      <c r="AC66" s="83"/>
    </row>
    <row r="67" spans="1:29" s="3" customFormat="1" ht="15">
      <c r="A67" s="42"/>
      <c r="B67" s="62" t="s">
        <v>187</v>
      </c>
      <c r="C67" s="55">
        <v>0</v>
      </c>
      <c r="D67" s="55">
        <v>0</v>
      </c>
      <c r="E67" s="55">
        <v>0</v>
      </c>
      <c r="F67" s="55"/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/>
      <c r="P67" s="55">
        <v>0</v>
      </c>
      <c r="Q67" s="55">
        <v>0</v>
      </c>
      <c r="R67" s="55">
        <v>0</v>
      </c>
      <c r="S67" s="55">
        <v>-4691</v>
      </c>
      <c r="T67" s="55">
        <v>0</v>
      </c>
      <c r="U67" s="55">
        <v>-1575.0000000000002</v>
      </c>
      <c r="V67" s="55">
        <v>-6266</v>
      </c>
      <c r="W67" s="55">
        <v>0</v>
      </c>
      <c r="X67" s="72">
        <v>0</v>
      </c>
      <c r="Y67" s="72">
        <v>0</v>
      </c>
      <c r="Z67" s="72">
        <v>0</v>
      </c>
      <c r="AA67" s="83">
        <v>0</v>
      </c>
      <c r="AB67" s="83">
        <v>0</v>
      </c>
      <c r="AC67" s="83"/>
    </row>
    <row r="68" spans="1:29" s="3" customFormat="1" ht="15">
      <c r="A68" s="42"/>
      <c r="B68" s="62" t="s">
        <v>188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/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327</v>
      </c>
      <c r="T68" s="55">
        <v>0</v>
      </c>
      <c r="U68" s="55">
        <v>-518</v>
      </c>
      <c r="V68" s="55">
        <v>-191</v>
      </c>
      <c r="W68" s="55">
        <v>0</v>
      </c>
      <c r="X68" s="72">
        <v>0</v>
      </c>
      <c r="Y68" s="72">
        <v>0</v>
      </c>
      <c r="Z68" s="72">
        <v>0</v>
      </c>
      <c r="AA68" s="83">
        <v>0</v>
      </c>
      <c r="AB68" s="83">
        <v>0</v>
      </c>
      <c r="AC68" s="83"/>
    </row>
    <row r="69" spans="1:29" s="3" customFormat="1" ht="15">
      <c r="A69" s="42"/>
      <c r="B69" s="62" t="s">
        <v>191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>
        <v>0</v>
      </c>
      <c r="S69" s="55">
        <v>0</v>
      </c>
      <c r="T69" s="55">
        <v>-8094</v>
      </c>
      <c r="U69" s="55">
        <v>0</v>
      </c>
      <c r="V69" s="55">
        <v>-8094</v>
      </c>
      <c r="W69" s="55">
        <v>0</v>
      </c>
      <c r="X69" s="72">
        <v>0</v>
      </c>
      <c r="Y69" s="72">
        <v>0</v>
      </c>
      <c r="Z69" s="72">
        <v>0</v>
      </c>
      <c r="AA69" s="83">
        <v>0</v>
      </c>
      <c r="AB69" s="83">
        <v>0</v>
      </c>
      <c r="AC69" s="83"/>
    </row>
    <row r="70" spans="1:29" ht="15">
      <c r="A70" s="10"/>
      <c r="B70" s="65" t="s">
        <v>145</v>
      </c>
      <c r="C70" s="55">
        <v>0</v>
      </c>
      <c r="D70" s="55">
        <v>0</v>
      </c>
      <c r="E70" s="55">
        <v>0</v>
      </c>
      <c r="F70" s="56">
        <v>-10383</v>
      </c>
      <c r="G70" s="56">
        <v>-10383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1961</v>
      </c>
      <c r="V70" s="55">
        <v>1960</v>
      </c>
      <c r="W70" s="55">
        <v>0</v>
      </c>
      <c r="X70" s="72">
        <v>0</v>
      </c>
      <c r="Y70" s="72">
        <v>0</v>
      </c>
      <c r="Z70" s="72">
        <v>0</v>
      </c>
      <c r="AA70" s="83">
        <v>0</v>
      </c>
      <c r="AB70" s="83">
        <v>0</v>
      </c>
      <c r="AC70" s="83"/>
    </row>
    <row r="71" spans="1:29" ht="15">
      <c r="A71" s="10"/>
      <c r="B71" s="68" t="s">
        <v>151</v>
      </c>
      <c r="C71" s="67">
        <v>-3020</v>
      </c>
      <c r="D71" s="67">
        <v>-12754</v>
      </c>
      <c r="E71" s="67">
        <v>-38194</v>
      </c>
      <c r="F71" s="67">
        <v>-40043</v>
      </c>
      <c r="G71" s="67">
        <v>-94011</v>
      </c>
      <c r="H71" s="67">
        <v>-15985.637</v>
      </c>
      <c r="I71" s="67">
        <v>-16365.363</v>
      </c>
      <c r="J71" s="67">
        <v>1332</v>
      </c>
      <c r="K71" s="67">
        <f>SUM(K54:K70)</f>
        <v>-30803</v>
      </c>
      <c r="L71" s="67">
        <f>SUM(L54:L70)</f>
        <v>-61822</v>
      </c>
      <c r="M71" s="67">
        <f>SUM(M54:M70)</f>
        <v>-19345</v>
      </c>
      <c r="N71" s="67">
        <f>SUM(N54:N70)</f>
        <v>-22087</v>
      </c>
      <c r="O71" s="67">
        <f>SUM(O54:O70)</f>
        <v>-44880</v>
      </c>
      <c r="P71" s="67">
        <v>-32231</v>
      </c>
      <c r="Q71" s="67">
        <v>-118543</v>
      </c>
      <c r="R71" s="67">
        <f aca="true" t="shared" si="3" ref="R71:W71">SUM(R54:R70)</f>
        <v>-23395</v>
      </c>
      <c r="S71" s="67">
        <f t="shared" si="3"/>
        <v>-71842</v>
      </c>
      <c r="T71" s="67">
        <f t="shared" si="3"/>
        <v>-30209</v>
      </c>
      <c r="U71" s="67">
        <f t="shared" si="3"/>
        <v>-78492.87769</v>
      </c>
      <c r="V71" s="67">
        <f t="shared" si="3"/>
        <v>-203940</v>
      </c>
      <c r="W71" s="67">
        <f t="shared" si="3"/>
        <v>-64241</v>
      </c>
      <c r="X71" s="67">
        <f>SUM(X54:X70)</f>
        <v>-100512</v>
      </c>
      <c r="Y71" s="67">
        <v>-33195</v>
      </c>
      <c r="Z71" s="75">
        <v>-30288</v>
      </c>
      <c r="AA71" s="75">
        <v>-228236</v>
      </c>
      <c r="AB71" s="80">
        <v>-30972</v>
      </c>
      <c r="AC71" s="80">
        <v>-139876</v>
      </c>
    </row>
    <row r="72" spans="1:28" ht="15">
      <c r="A72" s="10"/>
      <c r="B72" s="52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8"/>
      <c r="N72" s="48"/>
      <c r="O72" s="48"/>
      <c r="P72" s="55"/>
      <c r="Q72" s="55"/>
      <c r="R72" s="55"/>
      <c r="S72" s="55"/>
      <c r="T72" s="55"/>
      <c r="U72" s="55"/>
      <c r="V72" s="55"/>
      <c r="W72" s="55"/>
      <c r="X72" s="48"/>
      <c r="Y72" s="3"/>
      <c r="Z72" s="77"/>
      <c r="AA72" s="83"/>
      <c r="AB72" s="79"/>
    </row>
    <row r="73" spans="1:28" ht="15">
      <c r="A73" s="10"/>
      <c r="B73" s="46" t="s">
        <v>152</v>
      </c>
      <c r="C73" s="47"/>
      <c r="D73" s="47"/>
      <c r="E73" s="47"/>
      <c r="F73" s="56"/>
      <c r="G73" s="56"/>
      <c r="H73" s="56"/>
      <c r="I73" s="56"/>
      <c r="J73" s="56"/>
      <c r="K73" s="56"/>
      <c r="L73" s="56"/>
      <c r="M73" s="48"/>
      <c r="N73" s="48"/>
      <c r="O73" s="48"/>
      <c r="P73" s="55"/>
      <c r="Q73" s="55"/>
      <c r="R73" s="55"/>
      <c r="S73" s="55"/>
      <c r="T73" s="55"/>
      <c r="U73" s="55"/>
      <c r="V73" s="55"/>
      <c r="W73" s="55"/>
      <c r="X73" s="57"/>
      <c r="Y73" s="3"/>
      <c r="Z73" s="77"/>
      <c r="AA73" s="83"/>
      <c r="AB73" s="79"/>
    </row>
    <row r="74" spans="2:29" ht="15">
      <c r="B74" s="52" t="s">
        <v>153</v>
      </c>
      <c r="C74" s="55">
        <v>0</v>
      </c>
      <c r="D74" s="55">
        <v>-10842</v>
      </c>
      <c r="E74" s="55">
        <v>0</v>
      </c>
      <c r="F74" s="56">
        <v>-14102</v>
      </c>
      <c r="G74" s="56">
        <v>-24944</v>
      </c>
      <c r="H74" s="55">
        <v>0</v>
      </c>
      <c r="I74" s="55">
        <v>-10576</v>
      </c>
      <c r="J74" s="55">
        <v>0</v>
      </c>
      <c r="K74" s="55">
        <v>0</v>
      </c>
      <c r="L74" s="55">
        <v>-10576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70">
        <v>-1584</v>
      </c>
      <c r="Y74" s="70">
        <v>0</v>
      </c>
      <c r="Z74" s="70">
        <v>-433</v>
      </c>
      <c r="AA74" s="83">
        <v>-2017</v>
      </c>
      <c r="AB74" s="85">
        <v>0</v>
      </c>
      <c r="AC74" s="85"/>
    </row>
    <row r="75" spans="1:29" ht="15">
      <c r="A75" s="10"/>
      <c r="B75" s="59" t="s">
        <v>201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99005</v>
      </c>
      <c r="X75" s="70">
        <v>0</v>
      </c>
      <c r="Y75" s="70">
        <v>0</v>
      </c>
      <c r="Z75" s="70">
        <v>0</v>
      </c>
      <c r="AA75" s="83">
        <v>99005</v>
      </c>
      <c r="AB75" s="85">
        <v>4322</v>
      </c>
      <c r="AC75" s="85"/>
    </row>
    <row r="76" spans="1:29" ht="15">
      <c r="A76" s="10"/>
      <c r="B76" s="52" t="s">
        <v>154</v>
      </c>
      <c r="C76" s="55">
        <v>-13181</v>
      </c>
      <c r="D76" s="55">
        <v>0</v>
      </c>
      <c r="E76" s="55">
        <v>0</v>
      </c>
      <c r="F76" s="56">
        <v>0</v>
      </c>
      <c r="G76" s="56">
        <v>-13181</v>
      </c>
      <c r="H76" s="55">
        <v>0</v>
      </c>
      <c r="I76" s="55">
        <v>0</v>
      </c>
      <c r="J76" s="55">
        <v>0</v>
      </c>
      <c r="K76" s="55">
        <v>-20541</v>
      </c>
      <c r="L76" s="55">
        <v>-20541</v>
      </c>
      <c r="M76" s="55">
        <v>-37438</v>
      </c>
      <c r="N76" s="55">
        <v>0</v>
      </c>
      <c r="O76" s="55">
        <v>0</v>
      </c>
      <c r="P76" s="55">
        <v>-4872</v>
      </c>
      <c r="Q76" s="55">
        <v>-42310</v>
      </c>
      <c r="R76" s="55">
        <v>-22170</v>
      </c>
      <c r="S76" s="55">
        <v>0</v>
      </c>
      <c r="T76" s="55">
        <v>0</v>
      </c>
      <c r="U76" s="55">
        <v>-22170</v>
      </c>
      <c r="V76" s="55">
        <v>-44340</v>
      </c>
      <c r="W76" s="55">
        <v>0</v>
      </c>
      <c r="X76" s="70">
        <v>0</v>
      </c>
      <c r="Y76" s="70">
        <v>0</v>
      </c>
      <c r="Z76" s="70">
        <v>0</v>
      </c>
      <c r="AA76" s="83">
        <v>0</v>
      </c>
      <c r="AB76" s="85">
        <v>-23144</v>
      </c>
      <c r="AC76" s="85"/>
    </row>
    <row r="77" spans="1:29" ht="15">
      <c r="A77" s="10"/>
      <c r="B77" s="52" t="s">
        <v>155</v>
      </c>
      <c r="C77" s="55">
        <v>-3724</v>
      </c>
      <c r="D77" s="55">
        <v>-6677</v>
      </c>
      <c r="E77" s="55">
        <v>-1327</v>
      </c>
      <c r="F77" s="56">
        <v>0</v>
      </c>
      <c r="G77" s="56">
        <v>-11728</v>
      </c>
      <c r="H77" s="56">
        <v>-1876</v>
      </c>
      <c r="I77" s="56">
        <v>0</v>
      </c>
      <c r="J77" s="56">
        <v>-2336</v>
      </c>
      <c r="K77" s="56">
        <v>0</v>
      </c>
      <c r="L77" s="57">
        <v>-4212</v>
      </c>
      <c r="M77" s="56">
        <v>0</v>
      </c>
      <c r="N77" s="55">
        <v>0</v>
      </c>
      <c r="O77" s="55">
        <v>-1187</v>
      </c>
      <c r="P77" s="55">
        <v>0</v>
      </c>
      <c r="Q77" s="55">
        <v>-1187</v>
      </c>
      <c r="R77" s="55">
        <v>-3613</v>
      </c>
      <c r="S77" s="55">
        <v>0</v>
      </c>
      <c r="T77" s="55">
        <v>0</v>
      </c>
      <c r="U77" s="55">
        <v>-5217.000000000001</v>
      </c>
      <c r="V77" s="55">
        <v>-8830</v>
      </c>
      <c r="W77" s="55">
        <v>0</v>
      </c>
      <c r="X77" s="70">
        <v>-621</v>
      </c>
      <c r="Y77" s="70">
        <v>398</v>
      </c>
      <c r="Z77" s="70">
        <v>-6773</v>
      </c>
      <c r="AA77" s="83">
        <v>-6996</v>
      </c>
      <c r="AB77" s="85">
        <v>-8158</v>
      </c>
      <c r="AC77" s="85">
        <v>-2347</v>
      </c>
    </row>
    <row r="78" spans="1:29" s="3" customFormat="1" ht="15">
      <c r="A78" s="10"/>
      <c r="B78" s="52" t="s">
        <v>156</v>
      </c>
      <c r="C78" s="55">
        <v>-2577</v>
      </c>
      <c r="D78" s="55">
        <v>-2096</v>
      </c>
      <c r="E78" s="55">
        <v>-2118</v>
      </c>
      <c r="F78" s="56">
        <v>-2597</v>
      </c>
      <c r="G78" s="56">
        <v>-9388</v>
      </c>
      <c r="H78" s="56">
        <v>-1696</v>
      </c>
      <c r="I78" s="56">
        <v>-1806</v>
      </c>
      <c r="J78" s="56">
        <v>-967</v>
      </c>
      <c r="K78" s="56">
        <v>-633</v>
      </c>
      <c r="L78" s="57">
        <v>-5102</v>
      </c>
      <c r="M78" s="58">
        <v>-5443</v>
      </c>
      <c r="N78" s="63">
        <v>-3854</v>
      </c>
      <c r="O78" s="63">
        <v>-6314</v>
      </c>
      <c r="P78" s="55">
        <v>-6138</v>
      </c>
      <c r="Q78" s="55">
        <v>-21749</v>
      </c>
      <c r="R78" s="55">
        <v>-6008</v>
      </c>
      <c r="S78" s="55">
        <v>-8656</v>
      </c>
      <c r="T78" s="55">
        <v>-8122</v>
      </c>
      <c r="U78" s="55">
        <v>-7379.999999999999</v>
      </c>
      <c r="V78" s="55">
        <v>-30166</v>
      </c>
      <c r="W78" s="55">
        <v>-6815</v>
      </c>
      <c r="X78" s="70">
        <v>-5733.999999999999</v>
      </c>
      <c r="Y78" s="70">
        <v>-5623.999999999999</v>
      </c>
      <c r="Z78" s="70">
        <v>-6943</v>
      </c>
      <c r="AA78" s="83">
        <v>-25116</v>
      </c>
      <c r="AB78" s="85">
        <v>-6030</v>
      </c>
      <c r="AC78" s="85">
        <v>-5287</v>
      </c>
    </row>
    <row r="79" spans="1:29" ht="15">
      <c r="A79" s="10"/>
      <c r="B79" s="59" t="s">
        <v>172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63">
        <v>-2925</v>
      </c>
      <c r="O79" s="63">
        <v>-633</v>
      </c>
      <c r="P79" s="55">
        <v>-1253</v>
      </c>
      <c r="Q79" s="55">
        <v>-4811</v>
      </c>
      <c r="R79" s="55">
        <v>-1282</v>
      </c>
      <c r="S79" s="55">
        <v>-1532</v>
      </c>
      <c r="T79" s="55">
        <v>-1617</v>
      </c>
      <c r="U79" s="55">
        <v>-1471.9999999999995</v>
      </c>
      <c r="V79" s="55">
        <v>-5903</v>
      </c>
      <c r="W79" s="55">
        <v>-1486</v>
      </c>
      <c r="X79" s="70">
        <v>-1240.9999999999998</v>
      </c>
      <c r="Y79" s="70">
        <v>-1291</v>
      </c>
      <c r="Z79" s="70">
        <v>-1348</v>
      </c>
      <c r="AA79" s="83">
        <v>-5366</v>
      </c>
      <c r="AB79" s="85">
        <v>-1109</v>
      </c>
      <c r="AC79" s="85">
        <v>-1078</v>
      </c>
    </row>
    <row r="80" spans="1:29" ht="15">
      <c r="A80" s="10"/>
      <c r="B80" s="59" t="s">
        <v>157</v>
      </c>
      <c r="C80" s="63">
        <v>0</v>
      </c>
      <c r="D80" s="63">
        <v>0</v>
      </c>
      <c r="E80" s="63">
        <v>0</v>
      </c>
      <c r="F80" s="58">
        <v>0</v>
      </c>
      <c r="G80" s="58">
        <v>0</v>
      </c>
      <c r="H80" s="58">
        <v>0</v>
      </c>
      <c r="I80" s="58">
        <v>356864</v>
      </c>
      <c r="J80" s="58">
        <v>208</v>
      </c>
      <c r="K80" s="58">
        <v>0</v>
      </c>
      <c r="L80" s="58">
        <v>357072</v>
      </c>
      <c r="M80" s="58">
        <v>0</v>
      </c>
      <c r="N80" s="63">
        <v>0</v>
      </c>
      <c r="O80" s="63">
        <v>0</v>
      </c>
      <c r="P80" s="55">
        <v>0</v>
      </c>
      <c r="Q80" s="55"/>
      <c r="R80" s="55">
        <v>0</v>
      </c>
      <c r="S80" s="55">
        <v>0</v>
      </c>
      <c r="T80" s="55">
        <v>0</v>
      </c>
      <c r="U80" s="55">
        <v>0</v>
      </c>
      <c r="V80" s="55"/>
      <c r="W80" s="55">
        <v>0</v>
      </c>
      <c r="X80" s="70">
        <v>522389</v>
      </c>
      <c r="Y80" s="70">
        <v>0</v>
      </c>
      <c r="Z80" s="70"/>
      <c r="AA80" s="83">
        <v>522389</v>
      </c>
      <c r="AB80" s="85">
        <v>0</v>
      </c>
      <c r="AC80" s="85">
        <v>245780</v>
      </c>
    </row>
    <row r="81" spans="1:29" ht="15">
      <c r="A81" s="10"/>
      <c r="B81" s="59" t="s">
        <v>158</v>
      </c>
      <c r="C81" s="63">
        <v>0</v>
      </c>
      <c r="D81" s="63">
        <v>-62500</v>
      </c>
      <c r="E81" s="63">
        <v>0</v>
      </c>
      <c r="F81" s="58">
        <v>0</v>
      </c>
      <c r="G81" s="58">
        <v>-62500</v>
      </c>
      <c r="H81" s="58">
        <v>0</v>
      </c>
      <c r="I81" s="58">
        <v>-125000</v>
      </c>
      <c r="J81" s="58">
        <v>-199613</v>
      </c>
      <c r="K81" s="58">
        <v>0</v>
      </c>
      <c r="L81" s="58">
        <v>-324613</v>
      </c>
      <c r="M81" s="58">
        <v>0</v>
      </c>
      <c r="N81" s="63">
        <v>0</v>
      </c>
      <c r="O81" s="63">
        <v>0</v>
      </c>
      <c r="P81" s="55">
        <v>0</v>
      </c>
      <c r="Q81" s="55"/>
      <c r="R81" s="55">
        <v>0</v>
      </c>
      <c r="S81" s="55">
        <v>-90000</v>
      </c>
      <c r="T81" s="55">
        <v>0</v>
      </c>
      <c r="U81" s="55">
        <v>0</v>
      </c>
      <c r="V81" s="55">
        <v>-90000</v>
      </c>
      <c r="W81" s="55">
        <v>0</v>
      </c>
      <c r="X81" s="70">
        <v>-90000</v>
      </c>
      <c r="Y81" s="70">
        <v>0</v>
      </c>
      <c r="Z81" s="70"/>
      <c r="AA81" s="83">
        <v>-90000</v>
      </c>
      <c r="AB81" s="85">
        <v>-2700</v>
      </c>
      <c r="AC81" s="85">
        <v>-371705</v>
      </c>
    </row>
    <row r="82" spans="1:29" s="3" customFormat="1" ht="15">
      <c r="A82" s="10"/>
      <c r="B82" s="59" t="s">
        <v>159</v>
      </c>
      <c r="C82" s="63">
        <v>0</v>
      </c>
      <c r="D82" s="63">
        <v>-25217</v>
      </c>
      <c r="E82" s="63">
        <v>0</v>
      </c>
      <c r="F82" s="58">
        <v>-15567</v>
      </c>
      <c r="G82" s="58">
        <v>-40784</v>
      </c>
      <c r="H82" s="58">
        <v>0</v>
      </c>
      <c r="I82" s="58">
        <v>-11673</v>
      </c>
      <c r="J82" s="58">
        <v>-1356</v>
      </c>
      <c r="K82" s="58">
        <v>-13008</v>
      </c>
      <c r="L82" s="58">
        <v>-26037</v>
      </c>
      <c r="M82" s="58">
        <v>0</v>
      </c>
      <c r="N82" s="63">
        <v>-12862</v>
      </c>
      <c r="O82" s="63">
        <v>0</v>
      </c>
      <c r="P82" s="55">
        <v>-12071</v>
      </c>
      <c r="Q82" s="55">
        <v>-24933</v>
      </c>
      <c r="R82" s="55">
        <v>0</v>
      </c>
      <c r="S82" s="55">
        <v>-7940</v>
      </c>
      <c r="T82" s="55">
        <v>1</v>
      </c>
      <c r="U82" s="55">
        <v>-3179.0000000000005</v>
      </c>
      <c r="V82" s="55">
        <v>-11118</v>
      </c>
      <c r="W82" s="55">
        <v>0</v>
      </c>
      <c r="X82" s="70">
        <v>-2992</v>
      </c>
      <c r="Y82" s="70">
        <v>0</v>
      </c>
      <c r="Z82" s="70">
        <v>-29605</v>
      </c>
      <c r="AA82" s="83">
        <v>-32597</v>
      </c>
      <c r="AB82" s="85">
        <v>-864</v>
      </c>
      <c r="AC82" s="85">
        <v>-56496</v>
      </c>
    </row>
    <row r="83" spans="1:29" ht="15">
      <c r="A83" s="10"/>
      <c r="B83" s="59" t="s">
        <v>184</v>
      </c>
      <c r="C83" s="63"/>
      <c r="D83" s="63"/>
      <c r="E83" s="63"/>
      <c r="F83" s="58"/>
      <c r="G83" s="58"/>
      <c r="H83" s="58"/>
      <c r="I83" s="58"/>
      <c r="J83" s="58"/>
      <c r="K83" s="58"/>
      <c r="L83" s="58"/>
      <c r="M83" s="58"/>
      <c r="N83" s="63"/>
      <c r="O83" s="63"/>
      <c r="P83" s="55">
        <v>3</v>
      </c>
      <c r="Q83" s="55">
        <v>3</v>
      </c>
      <c r="R83" s="55">
        <v>0</v>
      </c>
      <c r="S83" s="55">
        <v>0</v>
      </c>
      <c r="T83" s="55">
        <v>0</v>
      </c>
      <c r="U83" s="55">
        <v>89</v>
      </c>
      <c r="V83" s="55">
        <v>89</v>
      </c>
      <c r="W83" s="55">
        <v>0</v>
      </c>
      <c r="X83" s="70">
        <v>0</v>
      </c>
      <c r="Y83" s="70">
        <v>0</v>
      </c>
      <c r="Z83" s="70"/>
      <c r="AA83" s="83">
        <v>0</v>
      </c>
      <c r="AB83" s="85">
        <v>0</v>
      </c>
      <c r="AC83" s="85"/>
    </row>
    <row r="84" spans="1:29" ht="15">
      <c r="A84" s="10"/>
      <c r="B84" s="59" t="s">
        <v>160</v>
      </c>
      <c r="C84" s="63">
        <v>-206</v>
      </c>
      <c r="D84" s="63">
        <v>-181</v>
      </c>
      <c r="E84" s="63">
        <v>-145</v>
      </c>
      <c r="F84" s="58">
        <v>-114</v>
      </c>
      <c r="G84" s="58">
        <v>-646</v>
      </c>
      <c r="H84" s="58">
        <v>-83</v>
      </c>
      <c r="I84" s="58">
        <v>-53</v>
      </c>
      <c r="J84" s="58">
        <v>-21</v>
      </c>
      <c r="K84" s="58">
        <v>0</v>
      </c>
      <c r="L84" s="58">
        <v>-157</v>
      </c>
      <c r="M84" s="66">
        <v>0</v>
      </c>
      <c r="N84" s="63">
        <v>0</v>
      </c>
      <c r="O84" s="63">
        <v>0</v>
      </c>
      <c r="P84" s="55">
        <v>0</v>
      </c>
      <c r="Q84" s="55">
        <v>0</v>
      </c>
      <c r="R84" s="55">
        <v>0</v>
      </c>
      <c r="S84" s="55">
        <v>0</v>
      </c>
      <c r="T84" s="55">
        <v>-11</v>
      </c>
      <c r="U84" s="55">
        <v>11</v>
      </c>
      <c r="V84" s="55">
        <v>0</v>
      </c>
      <c r="W84" s="55">
        <v>0</v>
      </c>
      <c r="X84" s="70">
        <v>-32609</v>
      </c>
      <c r="Y84" s="70">
        <v>0</v>
      </c>
      <c r="Z84" s="70"/>
      <c r="AA84" s="83">
        <v>-32609</v>
      </c>
      <c r="AB84" s="85"/>
      <c r="AC84" s="85"/>
    </row>
    <row r="85" spans="1:29" ht="15">
      <c r="A85" s="10"/>
      <c r="B85" s="59" t="s">
        <v>161</v>
      </c>
      <c r="C85" s="63">
        <v>-1688</v>
      </c>
      <c r="D85" s="63">
        <v>-1694</v>
      </c>
      <c r="E85" s="63">
        <v>-1698</v>
      </c>
      <c r="F85" s="58">
        <v>-1702</v>
      </c>
      <c r="G85" s="58">
        <v>-6782</v>
      </c>
      <c r="H85" s="58">
        <v>-1705</v>
      </c>
      <c r="I85" s="58">
        <v>-1709</v>
      </c>
      <c r="J85" s="58">
        <v>-1711</v>
      </c>
      <c r="K85" s="58">
        <v>0</v>
      </c>
      <c r="L85" s="58">
        <v>-5125</v>
      </c>
      <c r="M85" s="58">
        <v>0</v>
      </c>
      <c r="N85" s="63">
        <v>0</v>
      </c>
      <c r="O85" s="63">
        <v>0</v>
      </c>
      <c r="P85" s="55">
        <v>-3</v>
      </c>
      <c r="Q85" s="55">
        <v>-3</v>
      </c>
      <c r="R85" s="55">
        <v>0</v>
      </c>
      <c r="S85" s="55">
        <v>0</v>
      </c>
      <c r="T85" s="55">
        <v>0</v>
      </c>
      <c r="U85" s="55">
        <v>-39</v>
      </c>
      <c r="V85" s="55">
        <v>-39</v>
      </c>
      <c r="W85" s="55">
        <v>-32</v>
      </c>
      <c r="X85" s="70">
        <v>-44</v>
      </c>
      <c r="Y85" s="70">
        <v>0</v>
      </c>
      <c r="Z85" s="70">
        <v>-30</v>
      </c>
      <c r="AA85" s="83">
        <v>-106</v>
      </c>
      <c r="AB85" s="85">
        <v>-10</v>
      </c>
      <c r="AC85" s="85">
        <v>-1</v>
      </c>
    </row>
    <row r="86" spans="1:29" ht="15">
      <c r="A86" s="10"/>
      <c r="B86" s="59" t="s">
        <v>162</v>
      </c>
      <c r="C86" s="63">
        <v>0</v>
      </c>
      <c r="D86" s="63">
        <v>332029</v>
      </c>
      <c r="E86" s="63">
        <v>0</v>
      </c>
      <c r="F86" s="58">
        <v>-1613</v>
      </c>
      <c r="G86" s="58">
        <v>330416</v>
      </c>
      <c r="H86" s="63">
        <v>0</v>
      </c>
      <c r="I86" s="63">
        <v>0</v>
      </c>
      <c r="J86" s="63">
        <v>11136</v>
      </c>
      <c r="K86" s="63">
        <v>67435</v>
      </c>
      <c r="L86" s="63">
        <v>78571</v>
      </c>
      <c r="M86" s="63">
        <v>17118</v>
      </c>
      <c r="N86" s="63">
        <v>258247</v>
      </c>
      <c r="O86" s="63">
        <v>23</v>
      </c>
      <c r="P86" s="55">
        <v>149</v>
      </c>
      <c r="Q86" s="55">
        <v>275537</v>
      </c>
      <c r="R86" s="55">
        <v>13650</v>
      </c>
      <c r="S86" s="55">
        <v>389239</v>
      </c>
      <c r="T86" s="55">
        <v>263</v>
      </c>
      <c r="U86" s="55">
        <v>39170.99999999999</v>
      </c>
      <c r="V86" s="55">
        <v>441610</v>
      </c>
      <c r="W86" s="55">
        <v>111293</v>
      </c>
      <c r="X86" s="70">
        <v>0</v>
      </c>
      <c r="Y86" s="70">
        <v>1.0000000000047748</v>
      </c>
      <c r="Z86" s="70"/>
      <c r="AA86" s="83">
        <v>111294</v>
      </c>
      <c r="AB86" s="85">
        <v>131930</v>
      </c>
      <c r="AC86" s="85">
        <v>160944</v>
      </c>
    </row>
    <row r="87" spans="1:29" ht="15">
      <c r="A87" s="10"/>
      <c r="B87" s="59" t="s">
        <v>163</v>
      </c>
      <c r="C87" s="63">
        <v>-8478</v>
      </c>
      <c r="D87" s="63">
        <v>-211310</v>
      </c>
      <c r="E87" s="63">
        <v>0</v>
      </c>
      <c r="F87" s="58">
        <v>-11431</v>
      </c>
      <c r="G87" s="58">
        <v>-231219</v>
      </c>
      <c r="H87" s="58">
        <v>-8672</v>
      </c>
      <c r="I87" s="58">
        <v>-39955</v>
      </c>
      <c r="J87" s="58">
        <v>-27820</v>
      </c>
      <c r="K87" s="58">
        <v>-81791</v>
      </c>
      <c r="L87" s="58">
        <v>-158238</v>
      </c>
      <c r="M87" s="58">
        <v>-20108</v>
      </c>
      <c r="N87" s="63">
        <v>-213146</v>
      </c>
      <c r="O87" s="63">
        <v>-7532</v>
      </c>
      <c r="P87" s="55">
        <v>-46249</v>
      </c>
      <c r="Q87" s="55">
        <v>-287035</v>
      </c>
      <c r="R87" s="55">
        <v>-5905</v>
      </c>
      <c r="S87" s="55">
        <v>-79959</v>
      </c>
      <c r="T87" s="55">
        <v>-22006</v>
      </c>
      <c r="U87" s="55">
        <v>-45111.99999999999</v>
      </c>
      <c r="V87" s="55">
        <v>-152982</v>
      </c>
      <c r="W87" s="55">
        <v>-34447</v>
      </c>
      <c r="X87" s="70">
        <v>21740.999999999985</v>
      </c>
      <c r="Y87" s="70">
        <v>-170.99999999993543</v>
      </c>
      <c r="Z87" s="70">
        <v>-29275</v>
      </c>
      <c r="AA87" s="83">
        <v>-42151.99999999995</v>
      </c>
      <c r="AB87" s="85">
        <v>-111070</v>
      </c>
      <c r="AC87" s="85">
        <v>-116765</v>
      </c>
    </row>
    <row r="88" spans="1:29" ht="15">
      <c r="A88" s="10"/>
      <c r="B88" s="52" t="s">
        <v>164</v>
      </c>
      <c r="C88" s="55">
        <v>-1517</v>
      </c>
      <c r="D88" s="55">
        <v>-8586</v>
      </c>
      <c r="E88" s="55">
        <v>-893</v>
      </c>
      <c r="F88" s="56">
        <v>-10705</v>
      </c>
      <c r="G88" s="56">
        <v>-21701</v>
      </c>
      <c r="H88" s="55">
        <v>-1282</v>
      </c>
      <c r="I88" s="55">
        <v>-11770</v>
      </c>
      <c r="J88" s="55">
        <v>-1148</v>
      </c>
      <c r="K88" s="55">
        <v>-12656</v>
      </c>
      <c r="L88" s="55">
        <v>-26856</v>
      </c>
      <c r="M88" s="55">
        <v>-755</v>
      </c>
      <c r="N88" s="55">
        <v>-11622</v>
      </c>
      <c r="O88" s="55">
        <v>-1905</v>
      </c>
      <c r="P88" s="55">
        <v>-10861</v>
      </c>
      <c r="Q88" s="55">
        <v>-25143</v>
      </c>
      <c r="R88" s="55">
        <v>-2089</v>
      </c>
      <c r="S88" s="55">
        <v>-15049</v>
      </c>
      <c r="T88" s="55">
        <v>-3632</v>
      </c>
      <c r="U88" s="55">
        <v>-14820</v>
      </c>
      <c r="V88" s="55">
        <v>-35580</v>
      </c>
      <c r="W88" s="55">
        <v>-4417</v>
      </c>
      <c r="X88" s="70">
        <v>-565696</v>
      </c>
      <c r="Y88" s="70">
        <v>-4900.999999999996</v>
      </c>
      <c r="Z88" s="70">
        <v>-5290</v>
      </c>
      <c r="AA88" s="83">
        <v>-580304</v>
      </c>
      <c r="AB88" s="85">
        <v>-8070</v>
      </c>
      <c r="AC88" s="85">
        <v>-12486</v>
      </c>
    </row>
    <row r="89" spans="1:29" ht="15">
      <c r="A89" s="10"/>
      <c r="B89" s="68" t="s">
        <v>165</v>
      </c>
      <c r="C89" s="67">
        <v>-31371</v>
      </c>
      <c r="D89" s="67">
        <v>2926</v>
      </c>
      <c r="E89" s="67">
        <v>-6181</v>
      </c>
      <c r="F89" s="67">
        <v>-57831</v>
      </c>
      <c r="G89" s="67">
        <f>SUM(G74:G88)</f>
        <v>-92457</v>
      </c>
      <c r="H89" s="67">
        <v>-15314</v>
      </c>
      <c r="I89" s="67">
        <v>154322</v>
      </c>
      <c r="J89" s="67">
        <v>-223628</v>
      </c>
      <c r="K89" s="67">
        <f>SUM(K72:K88)</f>
        <v>-61194</v>
      </c>
      <c r="L89" s="67">
        <f>SUM(L72:L88)</f>
        <v>-145814</v>
      </c>
      <c r="M89" s="67">
        <f>SUM(M72:M88)</f>
        <v>-46626</v>
      </c>
      <c r="N89" s="67">
        <f>SUM(N72:N88)</f>
        <v>13838</v>
      </c>
      <c r="O89" s="67">
        <f>SUM(O72:O88)</f>
        <v>-17548</v>
      </c>
      <c r="P89" s="67">
        <v>-81295</v>
      </c>
      <c r="Q89" s="67">
        <v>-131631</v>
      </c>
      <c r="R89" s="67">
        <f aca="true" t="shared" si="4" ref="R89:W89">SUM(R72:R88)</f>
        <v>-27417</v>
      </c>
      <c r="S89" s="67">
        <f t="shared" si="4"/>
        <v>186103</v>
      </c>
      <c r="T89" s="67">
        <f t="shared" si="4"/>
        <v>-35124</v>
      </c>
      <c r="U89" s="67">
        <f t="shared" si="4"/>
        <v>-60118</v>
      </c>
      <c r="V89" s="67">
        <f t="shared" si="4"/>
        <v>62741</v>
      </c>
      <c r="W89" s="67">
        <f t="shared" si="4"/>
        <v>163101</v>
      </c>
      <c r="X89" s="67">
        <f>SUM(X72:X88)</f>
        <v>-156391</v>
      </c>
      <c r="Y89" s="67">
        <v>-11587.999999999927</v>
      </c>
      <c r="Z89" s="75">
        <v>-79697</v>
      </c>
      <c r="AA89" s="75">
        <v>-84574.99999999994</v>
      </c>
      <c r="AB89" s="80">
        <v>-24903</v>
      </c>
      <c r="AC89" s="80">
        <v>-159441</v>
      </c>
    </row>
    <row r="90" spans="1:28" ht="15">
      <c r="A90" s="10"/>
      <c r="B90" s="52"/>
      <c r="C90" s="47"/>
      <c r="D90" s="47"/>
      <c r="E90" s="47"/>
      <c r="F90" s="47"/>
      <c r="G90" s="47"/>
      <c r="H90" s="47"/>
      <c r="I90" s="47"/>
      <c r="J90" s="47"/>
      <c r="K90" s="48"/>
      <c r="L90" s="48"/>
      <c r="M90" s="48"/>
      <c r="N90" s="48"/>
      <c r="O90" s="48"/>
      <c r="P90" s="55"/>
      <c r="Q90" s="55"/>
      <c r="R90" s="55"/>
      <c r="S90" s="55"/>
      <c r="T90" s="55"/>
      <c r="U90" s="55"/>
      <c r="V90" s="55"/>
      <c r="W90" s="55"/>
      <c r="X90" s="48"/>
      <c r="Y90" s="3"/>
      <c r="Z90" s="77"/>
      <c r="AA90" s="83"/>
      <c r="AB90" s="79"/>
    </row>
    <row r="91" spans="2:29" ht="15">
      <c r="B91" s="68" t="s">
        <v>166</v>
      </c>
      <c r="C91" s="67">
        <f aca="true" t="shared" si="5" ref="C91:H91">C89+C71+C53</f>
        <v>-44674</v>
      </c>
      <c r="D91" s="67">
        <f t="shared" si="5"/>
        <v>-44694</v>
      </c>
      <c r="E91" s="67">
        <f t="shared" si="5"/>
        <v>-4916</v>
      </c>
      <c r="F91" s="67">
        <f t="shared" si="5"/>
        <v>-10258</v>
      </c>
      <c r="G91" s="67">
        <f t="shared" si="5"/>
        <v>-104542</v>
      </c>
      <c r="H91" s="67">
        <f t="shared" si="5"/>
        <v>15664.362999999998</v>
      </c>
      <c r="I91" s="67">
        <v>197857.637</v>
      </c>
      <c r="J91" s="67">
        <v>-183235</v>
      </c>
      <c r="K91" s="67">
        <f>K89+K71+K53</f>
        <v>-37200</v>
      </c>
      <c r="L91" s="67">
        <f>L89+L71+L53</f>
        <v>-6913</v>
      </c>
      <c r="M91" s="67">
        <f>M89+M71+M53</f>
        <v>-22559</v>
      </c>
      <c r="N91" s="67">
        <f>N89+N71+N53</f>
        <v>17501</v>
      </c>
      <c r="O91" s="67">
        <f>O89+O71+O53</f>
        <v>23398</v>
      </c>
      <c r="P91" s="67">
        <v>-19087</v>
      </c>
      <c r="Q91" s="67">
        <v>-747</v>
      </c>
      <c r="R91" s="67">
        <f aca="true" t="shared" si="6" ref="R91:W91">R89+R71+R53</f>
        <v>-12181</v>
      </c>
      <c r="S91" s="67">
        <f t="shared" si="6"/>
        <v>181071</v>
      </c>
      <c r="T91" s="67">
        <f t="shared" si="6"/>
        <v>-31931</v>
      </c>
      <c r="U91" s="67">
        <f t="shared" si="6"/>
        <v>6185.192310000013</v>
      </c>
      <c r="V91" s="67">
        <f t="shared" si="6"/>
        <v>143310</v>
      </c>
      <c r="W91" s="67">
        <f t="shared" si="6"/>
        <v>30462.58</v>
      </c>
      <c r="X91" s="67">
        <f>X89+X71+X53</f>
        <v>-223964.82066</v>
      </c>
      <c r="Y91" s="67">
        <v>59757.00000000007</v>
      </c>
      <c r="Z91" s="75">
        <v>21987</v>
      </c>
      <c r="AA91" s="75">
        <v>-111758.2406599999</v>
      </c>
      <c r="AB91" s="80">
        <v>27641</v>
      </c>
      <c r="AC91" s="80">
        <v>-171016.0002</v>
      </c>
    </row>
    <row r="92" spans="2:28" ht="15">
      <c r="B92" s="46"/>
      <c r="C92" s="47"/>
      <c r="D92" s="47"/>
      <c r="E92" s="47"/>
      <c r="F92" s="47"/>
      <c r="G92" s="47"/>
      <c r="H92" s="47"/>
      <c r="I92" s="47"/>
      <c r="J92" s="47"/>
      <c r="K92" s="48"/>
      <c r="L92" s="48"/>
      <c r="M92" s="48"/>
      <c r="N92" s="48"/>
      <c r="O92" s="48"/>
      <c r="P92" s="55"/>
      <c r="Q92" s="55"/>
      <c r="R92" s="55"/>
      <c r="S92" s="55"/>
      <c r="T92" s="55"/>
      <c r="U92" s="55"/>
      <c r="V92" s="55"/>
      <c r="W92" s="55"/>
      <c r="X92" s="48"/>
      <c r="Y92" s="3"/>
      <c r="Z92" s="77"/>
      <c r="AA92" s="83"/>
      <c r="AB92" s="79"/>
    </row>
    <row r="93" spans="2:28" ht="15">
      <c r="B93" s="46" t="s">
        <v>167</v>
      </c>
      <c r="C93" s="47"/>
      <c r="D93" s="47"/>
      <c r="E93" s="47"/>
      <c r="F93" s="53"/>
      <c r="G93" s="53"/>
      <c r="H93" s="53"/>
      <c r="I93" s="53"/>
      <c r="J93" s="53"/>
      <c r="K93" s="48"/>
      <c r="L93" s="48"/>
      <c r="M93" s="48"/>
      <c r="N93" s="48"/>
      <c r="O93" s="48"/>
      <c r="P93" s="55"/>
      <c r="Q93" s="55"/>
      <c r="R93" s="55"/>
      <c r="S93" s="55"/>
      <c r="T93" s="55"/>
      <c r="U93" s="55"/>
      <c r="V93" s="55"/>
      <c r="W93" s="55"/>
      <c r="X93" s="48"/>
      <c r="Y93" s="3"/>
      <c r="Z93" s="77"/>
      <c r="AA93" s="83"/>
      <c r="AB93" s="79"/>
    </row>
    <row r="94" spans="1:29" ht="15">
      <c r="A94" s="10"/>
      <c r="B94" s="52" t="s">
        <v>168</v>
      </c>
      <c r="C94" s="55">
        <v>394777</v>
      </c>
      <c r="D94" s="55">
        <v>353459</v>
      </c>
      <c r="E94" s="55">
        <v>311543</v>
      </c>
      <c r="F94" s="56">
        <v>308365</v>
      </c>
      <c r="G94" s="56">
        <v>394777</v>
      </c>
      <c r="H94" s="56">
        <v>296857</v>
      </c>
      <c r="I94" s="56">
        <v>313670</v>
      </c>
      <c r="J94" s="56">
        <v>497570</v>
      </c>
      <c r="K94" s="56">
        <v>-811240</v>
      </c>
      <c r="L94" s="56">
        <v>296857</v>
      </c>
      <c r="M94" s="56">
        <v>311571</v>
      </c>
      <c r="N94" s="56">
        <v>290795</v>
      </c>
      <c r="O94" s="56">
        <v>306277</v>
      </c>
      <c r="P94" s="55">
        <v>342365</v>
      </c>
      <c r="Q94" s="55">
        <v>311571</v>
      </c>
      <c r="R94" s="55">
        <v>318522</v>
      </c>
      <c r="S94" s="55">
        <f>R96</f>
        <v>333876</v>
      </c>
      <c r="T94" s="55">
        <v>524134</v>
      </c>
      <c r="U94" s="55">
        <v>491600</v>
      </c>
      <c r="V94" s="55">
        <v>318522</v>
      </c>
      <c r="W94" s="55">
        <v>486536</v>
      </c>
      <c r="X94" s="73">
        <v>533300</v>
      </c>
      <c r="Y94" s="73">
        <v>321803</v>
      </c>
      <c r="Z94" s="76">
        <v>368439</v>
      </c>
      <c r="AA94" s="83">
        <v>486536</v>
      </c>
      <c r="AB94" s="84">
        <v>390039</v>
      </c>
      <c r="AC94" s="84">
        <v>392763</v>
      </c>
    </row>
    <row r="95" spans="1:29" ht="30">
      <c r="A95" s="10"/>
      <c r="B95" s="52" t="s">
        <v>169</v>
      </c>
      <c r="C95" s="55">
        <v>3356</v>
      </c>
      <c r="D95" s="55">
        <v>2778</v>
      </c>
      <c r="E95" s="55">
        <v>1737.96</v>
      </c>
      <c r="F95" s="56">
        <v>-1249.96</v>
      </c>
      <c r="G95" s="56">
        <v>6622</v>
      </c>
      <c r="H95" s="56">
        <v>1149</v>
      </c>
      <c r="I95" s="56">
        <v>-13958</v>
      </c>
      <c r="J95" s="56">
        <v>33228</v>
      </c>
      <c r="K95" s="56">
        <v>1208</v>
      </c>
      <c r="L95" s="56">
        <v>21627</v>
      </c>
      <c r="M95" s="56">
        <v>1783</v>
      </c>
      <c r="N95" s="56">
        <v>-2019</v>
      </c>
      <c r="O95" s="56">
        <v>12690</v>
      </c>
      <c r="P95" s="55">
        <v>-4756</v>
      </c>
      <c r="Q95" s="55">
        <v>7698</v>
      </c>
      <c r="R95" s="55">
        <v>27535</v>
      </c>
      <c r="S95" s="55">
        <v>9187</v>
      </c>
      <c r="T95" s="55">
        <v>-606.9999999999993</v>
      </c>
      <c r="U95" s="55">
        <v>-11249.000000000002</v>
      </c>
      <c r="V95" s="55">
        <v>24704</v>
      </c>
      <c r="W95" s="55">
        <v>16277.999999999998</v>
      </c>
      <c r="X95" s="73">
        <v>12468</v>
      </c>
      <c r="Y95" s="73">
        <v>-13002.999999999998</v>
      </c>
      <c r="Z95" s="76">
        <v>-387</v>
      </c>
      <c r="AA95" s="83">
        <v>15356</v>
      </c>
      <c r="AB95" s="84">
        <v>-24917</v>
      </c>
      <c r="AC95" s="84">
        <v>12496</v>
      </c>
    </row>
    <row r="96" spans="1:29" ht="15">
      <c r="A96" s="10"/>
      <c r="B96" s="52" t="s">
        <v>170</v>
      </c>
      <c r="C96" s="55">
        <v>353459</v>
      </c>
      <c r="D96" s="55">
        <v>311543</v>
      </c>
      <c r="E96" s="55">
        <v>308365</v>
      </c>
      <c r="F96" s="56">
        <v>296857</v>
      </c>
      <c r="G96" s="56">
        <v>296857</v>
      </c>
      <c r="H96" s="56">
        <v>313670</v>
      </c>
      <c r="I96" s="56">
        <v>497570</v>
      </c>
      <c r="J96" s="56">
        <v>347563</v>
      </c>
      <c r="K96" s="56">
        <v>-847232</v>
      </c>
      <c r="L96" s="56">
        <v>311571</v>
      </c>
      <c r="M96" s="57">
        <v>290795</v>
      </c>
      <c r="N96" s="57">
        <v>306277</v>
      </c>
      <c r="O96" s="56">
        <v>342365</v>
      </c>
      <c r="P96" s="55">
        <v>318522</v>
      </c>
      <c r="Q96" s="55">
        <v>318522</v>
      </c>
      <c r="R96" s="55">
        <v>333876</v>
      </c>
      <c r="S96" s="55">
        <v>524134</v>
      </c>
      <c r="T96" s="55">
        <v>491596</v>
      </c>
      <c r="U96" s="55">
        <v>486536</v>
      </c>
      <c r="V96" s="55">
        <v>486536</v>
      </c>
      <c r="W96" s="55">
        <v>533277</v>
      </c>
      <c r="X96" s="73">
        <v>321803</v>
      </c>
      <c r="Y96" s="73">
        <v>368439</v>
      </c>
      <c r="Z96" s="76">
        <v>390039</v>
      </c>
      <c r="AA96" s="83">
        <v>390039</v>
      </c>
      <c r="AB96" s="84">
        <v>392763</v>
      </c>
      <c r="AC96" s="84">
        <v>234243</v>
      </c>
    </row>
    <row r="97" spans="1:28" ht="15">
      <c r="A97" s="10"/>
      <c r="B97" s="52"/>
      <c r="C97" s="47"/>
      <c r="D97" s="47"/>
      <c r="E97" s="47"/>
      <c r="F97" s="53"/>
      <c r="G97" s="53"/>
      <c r="H97" s="53"/>
      <c r="I97" s="53"/>
      <c r="J97" s="53"/>
      <c r="K97" s="53"/>
      <c r="L97" s="53"/>
      <c r="M97" s="48"/>
      <c r="N97" s="48"/>
      <c r="O97" s="48"/>
      <c r="P97" s="55"/>
      <c r="Q97" s="55"/>
      <c r="R97" s="55"/>
      <c r="S97" s="55"/>
      <c r="T97" s="55"/>
      <c r="U97" s="55"/>
      <c r="V97" s="55"/>
      <c r="W97" s="55"/>
      <c r="X97" s="48"/>
      <c r="Y97" s="3"/>
      <c r="Z97" s="77"/>
      <c r="AA97" s="83"/>
      <c r="AB97" s="79"/>
    </row>
    <row r="98" spans="1:29" ht="15">
      <c r="A98" s="10"/>
      <c r="B98" s="68" t="s">
        <v>166</v>
      </c>
      <c r="C98" s="67">
        <f aca="true" t="shared" si="7" ref="C98:H98">C96-C95-C94</f>
        <v>-44674</v>
      </c>
      <c r="D98" s="67">
        <f t="shared" si="7"/>
        <v>-44694</v>
      </c>
      <c r="E98" s="67">
        <f t="shared" si="7"/>
        <v>-4915.960000000021</v>
      </c>
      <c r="F98" s="67">
        <f>F96-F95-F94</f>
        <v>-10258.039999999979</v>
      </c>
      <c r="G98" s="67">
        <f>G96-G95-G94</f>
        <v>-104542</v>
      </c>
      <c r="H98" s="67">
        <f t="shared" si="7"/>
        <v>15664</v>
      </c>
      <c r="I98" s="67">
        <v>197858</v>
      </c>
      <c r="J98" s="67">
        <v>-183235</v>
      </c>
      <c r="K98" s="67">
        <f>K96-K95-K94</f>
        <v>-37200</v>
      </c>
      <c r="L98" s="67">
        <f>L96-L95-L94</f>
        <v>-6913</v>
      </c>
      <c r="M98" s="67">
        <f>M96-M95-M94</f>
        <v>-22559</v>
      </c>
      <c r="N98" s="67">
        <f>N96-N95-N94</f>
        <v>17501</v>
      </c>
      <c r="O98" s="67">
        <f>O96-O95-O94</f>
        <v>23398</v>
      </c>
      <c r="P98" s="67">
        <v>-19087</v>
      </c>
      <c r="Q98" s="67">
        <v>-747</v>
      </c>
      <c r="R98" s="67">
        <f aca="true" t="shared" si="8" ref="R98:W98">R96-R95-R94</f>
        <v>-12181</v>
      </c>
      <c r="S98" s="67">
        <f t="shared" si="8"/>
        <v>181071</v>
      </c>
      <c r="T98" s="67">
        <f t="shared" si="8"/>
        <v>-31931</v>
      </c>
      <c r="U98" s="67">
        <f t="shared" si="8"/>
        <v>6185</v>
      </c>
      <c r="V98" s="67">
        <f t="shared" si="8"/>
        <v>143310</v>
      </c>
      <c r="W98" s="67">
        <f t="shared" si="8"/>
        <v>30463</v>
      </c>
      <c r="X98" s="67">
        <f>X96-X95-X94</f>
        <v>-223965</v>
      </c>
      <c r="Y98" s="67">
        <v>59639</v>
      </c>
      <c r="Z98" s="75">
        <v>21987</v>
      </c>
      <c r="AA98" s="75">
        <v>-111853</v>
      </c>
      <c r="AB98" s="80">
        <v>27641</v>
      </c>
      <c r="AC98" s="80">
        <v>-171016</v>
      </c>
    </row>
    <row r="99" spans="1:10" ht="15">
      <c r="A99" s="10"/>
      <c r="B99" s="24"/>
      <c r="F99" s="13"/>
      <c r="G99" s="13"/>
      <c r="H99" s="13"/>
      <c r="I99" s="13"/>
      <c r="J99" s="13"/>
    </row>
    <row r="100" spans="2:10" ht="15">
      <c r="B100" s="26"/>
      <c r="C100" s="20"/>
      <c r="F100" s="6"/>
      <c r="G100" s="6"/>
      <c r="I100" s="6"/>
      <c r="J100" s="41"/>
    </row>
    <row r="101" ht="15">
      <c r="J101" s="4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Felipe Morgado Dias</cp:lastModifiedBy>
  <dcterms:created xsi:type="dcterms:W3CDTF">2013-11-08T16:31:14Z</dcterms:created>
  <dcterms:modified xsi:type="dcterms:W3CDTF">2022-08-08T13:35:55Z</dcterms:modified>
  <cp:category/>
  <cp:version/>
  <cp:contentType/>
  <cp:contentStatus/>
</cp:coreProperties>
</file>