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4. Relações com Investidores\03 Divulgação Resultados\2021\1T21\Planilha Interativa\"/>
    </mc:Choice>
  </mc:AlternateContent>
  <xr:revisionPtr revIDLastSave="0" documentId="13_ncr:1_{C2D3BF38-A35F-4C96-8AA2-5229A748E192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BP" sheetId="3" r:id="rId1"/>
    <sheet name="P&amp;L" sheetId="2" r:id="rId2"/>
    <sheet name="P&amp;L - Operacional" sheetId="7" r:id="rId3"/>
    <sheet name="Resultado Financeiro" sheetId="6" r:id="rId4"/>
    <sheet name="# Lojas e Histórico" sheetId="4" r:id="rId5"/>
    <sheet name="DRE_2016 Pro-Forma Não Auditada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" i="2" l="1"/>
  <c r="U18" i="2"/>
  <c r="V18" i="2"/>
  <c r="S18" i="2" l="1"/>
  <c r="R18" i="2"/>
  <c r="S17" i="2"/>
  <c r="T17" i="2"/>
  <c r="U17" i="2"/>
  <c r="V17" i="2"/>
  <c r="R17" i="2"/>
  <c r="R7" i="2"/>
  <c r="S7" i="2"/>
  <c r="T7" i="2"/>
  <c r="U7" i="2"/>
  <c r="V7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L10" i="6" l="1"/>
  <c r="B54" i="2" l="1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18" i="4" l="1"/>
  <c r="Q10" i="6" l="1"/>
  <c r="Q12" i="6" s="1"/>
  <c r="D7" i="2" l="1"/>
  <c r="E7" i="2"/>
  <c r="F7" i="2"/>
  <c r="G7" i="2"/>
  <c r="H7" i="2"/>
  <c r="I7" i="2"/>
  <c r="J7" i="2"/>
  <c r="K7" i="2"/>
  <c r="L7" i="2"/>
  <c r="M7" i="2"/>
  <c r="N7" i="2"/>
  <c r="O7" i="2"/>
  <c r="P7" i="2"/>
  <c r="Q7" i="2"/>
  <c r="C7" i="2"/>
  <c r="D32" i="7" l="1"/>
  <c r="H30" i="2"/>
  <c r="G30" i="2"/>
  <c r="C30" i="2"/>
  <c r="D30" i="2"/>
  <c r="E30" i="2"/>
  <c r="E48" i="2" s="1"/>
  <c r="C51" i="2"/>
  <c r="C50" i="2"/>
  <c r="C49" i="2"/>
  <c r="C48" i="2"/>
  <c r="C47" i="2"/>
  <c r="C46" i="2"/>
  <c r="C45" i="2"/>
  <c r="C44" i="2"/>
  <c r="C43" i="2"/>
  <c r="C42" i="2"/>
  <c r="C41" i="2"/>
  <c r="J20" i="7"/>
  <c r="I20" i="7"/>
  <c r="J22" i="7"/>
  <c r="J27" i="7"/>
  <c r="I27" i="7"/>
  <c r="J30" i="7"/>
  <c r="I30" i="7"/>
  <c r="J32" i="7"/>
  <c r="J33" i="7" s="1"/>
  <c r="I32" i="7"/>
  <c r="I33" i="7" s="1"/>
  <c r="J35" i="7"/>
  <c r="I35" i="7"/>
  <c r="B32" i="7"/>
  <c r="B33" i="7" s="1"/>
  <c r="C32" i="7"/>
  <c r="C33" i="7" s="1"/>
  <c r="E32" i="7"/>
  <c r="E33" i="7" s="1"/>
  <c r="F32" i="7"/>
  <c r="F33" i="7" s="1"/>
  <c r="K32" i="7"/>
  <c r="K33" i="7" s="1"/>
  <c r="D33" i="7"/>
  <c r="G32" i="7"/>
  <c r="G33" i="7" s="1"/>
  <c r="H32" i="7"/>
  <c r="H33" i="7"/>
  <c r="K35" i="7"/>
  <c r="K30" i="7"/>
  <c r="K27" i="7"/>
  <c r="I22" i="7"/>
  <c r="K22" i="7"/>
  <c r="K20" i="7"/>
  <c r="C20" i="7"/>
  <c r="D20" i="7"/>
  <c r="E20" i="7"/>
  <c r="F20" i="7"/>
  <c r="G20" i="7"/>
  <c r="H20" i="7"/>
  <c r="B20" i="7"/>
  <c r="C22" i="7"/>
  <c r="D22" i="7"/>
  <c r="E22" i="7"/>
  <c r="F22" i="7"/>
  <c r="G22" i="7"/>
  <c r="H22" i="7"/>
  <c r="B22" i="7"/>
  <c r="C27" i="7"/>
  <c r="D27" i="7"/>
  <c r="E27" i="7"/>
  <c r="F27" i="7"/>
  <c r="G27" i="7"/>
  <c r="H27" i="7"/>
  <c r="B27" i="7"/>
  <c r="C30" i="7"/>
  <c r="D30" i="7"/>
  <c r="E30" i="7"/>
  <c r="F30" i="7"/>
  <c r="G30" i="7"/>
  <c r="H30" i="7"/>
  <c r="B30" i="7"/>
  <c r="C35" i="7"/>
  <c r="D35" i="7"/>
  <c r="E35" i="7"/>
  <c r="F35" i="7"/>
  <c r="G35" i="7"/>
  <c r="H35" i="7"/>
  <c r="B35" i="7"/>
  <c r="C11" i="4"/>
  <c r="O10" i="6"/>
  <c r="P10" i="6"/>
  <c r="P12" i="6"/>
  <c r="O12" i="6"/>
  <c r="C54" i="2"/>
  <c r="C53" i="2"/>
  <c r="C52" i="2"/>
  <c r="H33" i="2"/>
  <c r="H49" i="2" s="1"/>
  <c r="H54" i="2"/>
  <c r="H53" i="2"/>
  <c r="I54" i="2"/>
  <c r="I53" i="2"/>
  <c r="D54" i="2"/>
  <c r="D53" i="2"/>
  <c r="D52" i="2"/>
  <c r="D51" i="2"/>
  <c r="D50" i="2"/>
  <c r="D49" i="2"/>
  <c r="I33" i="2"/>
  <c r="I49" i="2"/>
  <c r="J33" i="2"/>
  <c r="J49" i="2"/>
  <c r="D48" i="2"/>
  <c r="D47" i="2"/>
  <c r="D46" i="2"/>
  <c r="D45" i="2"/>
  <c r="D44" i="2"/>
  <c r="D43" i="2"/>
  <c r="D42" i="2"/>
  <c r="D41" i="2"/>
  <c r="E34" i="2"/>
  <c r="E50" i="2" s="1"/>
  <c r="E33" i="2"/>
  <c r="E49" i="2" s="1"/>
  <c r="F33" i="2"/>
  <c r="G33" i="2"/>
  <c r="E54" i="2"/>
  <c r="E53" i="2"/>
  <c r="E52" i="2"/>
  <c r="E51" i="2"/>
  <c r="E47" i="2"/>
  <c r="E46" i="2"/>
  <c r="E45" i="2"/>
  <c r="E44" i="2"/>
  <c r="E43" i="2"/>
  <c r="E42" i="2"/>
  <c r="E41" i="2"/>
  <c r="N4" i="6"/>
  <c r="N10" i="6"/>
  <c r="N12" i="6" s="1"/>
  <c r="D11" i="4"/>
  <c r="G10" i="2"/>
  <c r="I10" i="2"/>
  <c r="J10" i="2"/>
  <c r="K10" i="2"/>
  <c r="L10" i="2"/>
  <c r="M10" i="2"/>
  <c r="N10" i="2"/>
  <c r="O10" i="2"/>
  <c r="P10" i="2"/>
  <c r="Q10" i="2"/>
  <c r="F10" i="2"/>
  <c r="J41" i="2"/>
  <c r="D4" i="6"/>
  <c r="D10" i="6" s="1"/>
  <c r="D12" i="6" s="1"/>
  <c r="G4" i="6"/>
  <c r="G10" i="6" s="1"/>
  <c r="G12" i="6" s="1"/>
  <c r="M4" i="6"/>
  <c r="M10" i="6"/>
  <c r="M12" i="6"/>
  <c r="H4" i="6"/>
  <c r="H10" i="6" s="1"/>
  <c r="H12" i="6" s="1"/>
  <c r="L12" i="6"/>
  <c r="K4" i="6"/>
  <c r="K10" i="6"/>
  <c r="K12" i="6"/>
  <c r="J4" i="6"/>
  <c r="J10" i="6" s="1"/>
  <c r="J12" i="6" s="1"/>
  <c r="I4" i="6"/>
  <c r="I10" i="6" s="1"/>
  <c r="I12" i="6" s="1"/>
  <c r="F4" i="6"/>
  <c r="F10" i="6" s="1"/>
  <c r="F12" i="6" s="1"/>
  <c r="E4" i="6"/>
  <c r="E10" i="6"/>
  <c r="E12" i="6" s="1"/>
  <c r="C4" i="6"/>
  <c r="C10" i="6" s="1"/>
  <c r="C12" i="6" s="1"/>
  <c r="B4" i="6"/>
  <c r="B10" i="6" s="1"/>
  <c r="B12" i="6" s="1"/>
  <c r="E11" i="4"/>
  <c r="F54" i="2"/>
  <c r="F53" i="2"/>
  <c r="F52" i="2"/>
  <c r="F51" i="2"/>
  <c r="F49" i="2"/>
  <c r="F30" i="2"/>
  <c r="F48" i="2"/>
  <c r="F47" i="2"/>
  <c r="F46" i="2"/>
  <c r="F45" i="2"/>
  <c r="F44" i="2"/>
  <c r="F43" i="2"/>
  <c r="F42" i="2"/>
  <c r="F41" i="2"/>
  <c r="F34" i="2"/>
  <c r="F50" i="2"/>
  <c r="Z43" i="2"/>
  <c r="Z42" i="2"/>
  <c r="Z41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AG43" i="2"/>
  <c r="AF43" i="2"/>
  <c r="AE43" i="2"/>
  <c r="AD43" i="2"/>
  <c r="AC43" i="2"/>
  <c r="AB43" i="2"/>
  <c r="AA43" i="2"/>
  <c r="Y43" i="2"/>
  <c r="X43" i="2"/>
  <c r="W43" i="2"/>
  <c r="V43" i="2"/>
  <c r="U43" i="2"/>
  <c r="AG42" i="2"/>
  <c r="AF42" i="2"/>
  <c r="AE42" i="2"/>
  <c r="AD42" i="2"/>
  <c r="AC42" i="2"/>
  <c r="AB42" i="2"/>
  <c r="AA42" i="2"/>
  <c r="Y42" i="2"/>
  <c r="X42" i="2"/>
  <c r="W42" i="2"/>
  <c r="V42" i="2"/>
  <c r="U42" i="2"/>
  <c r="AG41" i="2"/>
  <c r="AF41" i="2"/>
  <c r="AE41" i="2"/>
  <c r="AD41" i="2"/>
  <c r="AC41" i="2"/>
  <c r="AB41" i="2"/>
  <c r="AA41" i="2"/>
  <c r="Y41" i="2"/>
  <c r="X41" i="2"/>
  <c r="W41" i="2"/>
  <c r="V41" i="2"/>
  <c r="U41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N47" i="2"/>
  <c r="N46" i="2"/>
  <c r="N45" i="2"/>
  <c r="N44" i="2"/>
  <c r="N43" i="2"/>
  <c r="N42" i="2"/>
  <c r="N41" i="2"/>
  <c r="N54" i="2"/>
  <c r="N53" i="2"/>
  <c r="N52" i="2"/>
  <c r="N51" i="2"/>
  <c r="N50" i="2"/>
  <c r="N49" i="2"/>
  <c r="N48" i="2"/>
  <c r="L47" i="2"/>
  <c r="L46" i="2"/>
  <c r="L45" i="2"/>
  <c r="L44" i="2"/>
  <c r="L43" i="2"/>
  <c r="L42" i="2"/>
  <c r="L41" i="2"/>
  <c r="K54" i="2"/>
  <c r="K53" i="2"/>
  <c r="K52" i="2"/>
  <c r="K51" i="2"/>
  <c r="K47" i="2"/>
  <c r="K46" i="2"/>
  <c r="K45" i="2"/>
  <c r="K44" i="2"/>
  <c r="K43" i="2"/>
  <c r="K42" i="2"/>
  <c r="K41" i="2"/>
  <c r="J54" i="2"/>
  <c r="J53" i="2"/>
  <c r="J52" i="2"/>
  <c r="J51" i="2"/>
  <c r="J47" i="2"/>
  <c r="J46" i="2"/>
  <c r="J45" i="2"/>
  <c r="J44" i="2"/>
  <c r="J43" i="2"/>
  <c r="J42" i="2"/>
  <c r="I41" i="2"/>
  <c r="I52" i="2"/>
  <c r="I51" i="2"/>
  <c r="I50" i="2"/>
  <c r="I48" i="2"/>
  <c r="I47" i="2"/>
  <c r="I46" i="2"/>
  <c r="I45" i="2"/>
  <c r="I44" i="2"/>
  <c r="I43" i="2"/>
  <c r="I42" i="2"/>
  <c r="H42" i="2"/>
  <c r="H52" i="2"/>
  <c r="H51" i="2"/>
  <c r="H50" i="2"/>
  <c r="H48" i="2"/>
  <c r="H47" i="2"/>
  <c r="H46" i="2"/>
  <c r="H45" i="2"/>
  <c r="H44" i="2"/>
  <c r="H43" i="2"/>
  <c r="H41" i="2"/>
  <c r="G51" i="2"/>
  <c r="G44" i="2"/>
  <c r="G43" i="2"/>
  <c r="G42" i="2"/>
  <c r="G41" i="2"/>
  <c r="G54" i="2"/>
  <c r="G53" i="2"/>
  <c r="G52" i="2"/>
  <c r="G50" i="2"/>
  <c r="G49" i="2"/>
  <c r="G48" i="2"/>
  <c r="G47" i="2"/>
  <c r="G46" i="2"/>
  <c r="G45" i="2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J11" i="4"/>
  <c r="I11" i="4"/>
  <c r="H11" i="4"/>
  <c r="G11" i="4"/>
  <c r="F11" i="4"/>
  <c r="J30" i="2"/>
  <c r="J48" i="2" s="1"/>
  <c r="K30" i="2"/>
  <c r="K48" i="2"/>
  <c r="L54" i="2"/>
  <c r="L53" i="2"/>
  <c r="L52" i="2"/>
  <c r="L51" i="2"/>
  <c r="K33" i="2"/>
  <c r="K49" i="2" s="1"/>
  <c r="L33" i="2"/>
  <c r="L49" i="2" s="1"/>
  <c r="L30" i="2"/>
  <c r="L48" i="2" s="1"/>
  <c r="L34" i="2"/>
  <c r="L50" i="2" s="1"/>
  <c r="K34" i="2"/>
  <c r="K50" i="2"/>
  <c r="P53" i="2"/>
  <c r="Q53" i="2"/>
  <c r="P54" i="2"/>
  <c r="O53" i="2"/>
  <c r="Q54" i="2"/>
  <c r="Q52" i="2"/>
  <c r="Q51" i="2"/>
  <c r="Q50" i="2"/>
  <c r="Q49" i="2"/>
  <c r="Q48" i="2"/>
  <c r="Q47" i="2"/>
  <c r="Q46" i="2"/>
  <c r="Q45" i="2"/>
  <c r="Q44" i="2"/>
  <c r="Q43" i="2"/>
  <c r="Q42" i="2"/>
  <c r="Q41" i="2"/>
  <c r="P42" i="2"/>
  <c r="P41" i="2"/>
  <c r="P52" i="2"/>
  <c r="P51" i="2"/>
  <c r="P50" i="2"/>
  <c r="P49" i="2"/>
  <c r="P48" i="2"/>
  <c r="P47" i="2"/>
  <c r="P46" i="2"/>
  <c r="P45" i="2"/>
  <c r="P44" i="2"/>
  <c r="P43" i="2"/>
  <c r="O54" i="2"/>
  <c r="O52" i="2"/>
  <c r="O51" i="2"/>
  <c r="O50" i="2"/>
  <c r="O49" i="2"/>
  <c r="O48" i="2"/>
  <c r="O47" i="2"/>
  <c r="O46" i="2"/>
  <c r="O45" i="2"/>
  <c r="O44" i="2"/>
  <c r="O43" i="2"/>
  <c r="O41" i="2"/>
  <c r="O42" i="2"/>
  <c r="K11" i="4"/>
  <c r="K8" i="4"/>
  <c r="J34" i="2" l="1"/>
  <c r="J50" i="2" s="1"/>
</calcChain>
</file>

<file path=xl/sharedStrings.xml><?xml version="1.0" encoding="utf-8"?>
<sst xmlns="http://schemas.openxmlformats.org/spreadsheetml/2006/main" count="1002" uniqueCount="221">
  <si>
    <t>Viavarejo</t>
  </si>
  <si>
    <t>Demonstração de Resultados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</si>
  <si>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</si>
  <si>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</si>
  <si>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</si>
  <si>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</si>
  <si>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</si>
  <si>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</si>
  <si>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</si>
  <si>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</si>
  <si>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</si>
  <si>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</si>
  <si>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</si>
  <si>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</si>
  <si>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</t>
  </si>
  <si>
    <t>4T13</t>
  </si>
  <si>
    <t>3T13</t>
  </si>
  <si>
    <t>2T13</t>
  </si>
  <si>
    <t>1T13</t>
  </si>
  <si>
    <t>2012¹</t>
  </si>
  <si>
    <t>4T12¹</t>
  </si>
  <si>
    <t>4T12</t>
  </si>
  <si>
    <t>3T12</t>
  </si>
  <si>
    <t>2T12</t>
  </si>
  <si>
    <t>1T12</t>
  </si>
  <si>
    <t>4T11</t>
  </si>
  <si>
    <t>3T11</t>
  </si>
  <si>
    <t>2T11</t>
  </si>
  <si>
    <t>1T11</t>
  </si>
  <si>
    <r>
      <t xml:space="preserve">Receita Bruta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</si>
  <si>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Receita Líquida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</si>
  <si>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Custo das Mercadorias Vendidas </t>
    </r>
    <r>
      <rPr>
        <b/>
        <sz val="7.5"/>
        <color theme="1"/>
        <rFont val="Calibri"/>
        <family val="2"/>
        <scheme val="minor"/>
      </rPr>
      <t>(milhões de R$)</t>
    </r>
  </si>
  <si>
    <t xml:space="preserve">Depreciação (Logística) </t>
  </si>
  <si>
    <t>-</t>
  </si>
  <si>
    <r>
      <t xml:space="preserve">Lucro Bruto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</si>
  <si>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Despesas com Vendas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</si>
  <si>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Despesas Gerais e Administrativas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</si>
  <si>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Resultado da Equivalência Patrimonial </t>
    </r>
    <r>
      <rPr>
        <sz val="7.5"/>
        <color theme="1"/>
        <rFont val="Calibri"/>
        <family val="2"/>
        <scheme val="minor"/>
      </rPr>
      <t>(milhões de R$)</t>
    </r>
  </si>
  <si>
    <r>
      <t xml:space="preserve">Outras Rec. (Desp.) Operacionais </t>
    </r>
    <r>
      <rPr>
        <sz val="7.5"/>
        <color theme="1"/>
        <rFont val="Calibri"/>
        <family val="2"/>
        <scheme val="minor"/>
      </rPr>
      <t>(milhões de R$)</t>
    </r>
  </si>
  <si>
    <r>
      <t xml:space="preserve">Total das Despesas Operacionais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</si>
  <si>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Depreciação e Amortização </t>
    </r>
    <r>
      <rPr>
        <sz val="7.5"/>
        <color theme="1"/>
        <rFont val="Calibri"/>
        <family val="2"/>
        <scheme val="minor"/>
      </rPr>
      <t>(milhões de R$)</t>
    </r>
  </si>
  <si>
    <r>
      <t xml:space="preserve">EBIT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</si>
  <si>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Receitas Financeiras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</si>
  <si>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Despesas Financeiras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</si>
  <si>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Resultado Financeiro Líquido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</si>
  <si>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Lucro Operacional antes I.R.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</si>
  <si>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Imposto de Renda </t>
    </r>
    <r>
      <rPr>
        <sz val="7.5"/>
        <color theme="1"/>
        <rFont val="Calibri"/>
        <family val="2"/>
        <scheme val="minor"/>
      </rPr>
      <t>(milhões de R$)</t>
    </r>
  </si>
  <si>
    <r>
      <t xml:space="preserve">Lucro Líquido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</si>
  <si>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Participação de Acionistas não Controladores </t>
    </r>
    <r>
      <rPr>
        <sz val="7.5"/>
        <color theme="1"/>
        <rFont val="Calibri"/>
        <family val="2"/>
        <scheme val="minor"/>
      </rPr>
      <t>(R$)</t>
    </r>
  </si>
  <si>
    <r>
      <t xml:space="preserve">EBITDA </t>
    </r>
    <r>
      <rPr>
        <b/>
        <sz val="7.5"/>
        <color theme="1"/>
        <rFont val="Calibri"/>
        <family val="2"/>
        <scheme val="minor"/>
      </rPr>
      <t>(milhões de R$)</t>
    </r>
  </si>
  <si>
    <t xml:space="preserve">% das Vendas Líquidas </t>
  </si>
  <si>
    <r>
      <t xml:space="preserve">Lucro Bruto </t>
    </r>
    <r>
      <rPr>
        <b/>
        <sz val="7.5"/>
        <color theme="1"/>
        <rFont val="Calibri"/>
        <family val="2"/>
        <scheme val="minor"/>
      </rPr>
      <t>(%)</t>
    </r>
  </si>
  <si>
    <r>
      <t xml:space="preserve">Despesas com Vendas </t>
    </r>
    <r>
      <rPr>
        <sz val="7.5"/>
        <color theme="1"/>
        <rFont val="Calibri"/>
        <family val="2"/>
        <scheme val="minor"/>
      </rPr>
      <t>(%)</t>
    </r>
  </si>
  <si>
    <r>
      <t xml:space="preserve">Despesas Gerais e Administrativas </t>
    </r>
    <r>
      <rPr>
        <sz val="7.5"/>
        <color theme="1"/>
        <rFont val="Calibri"/>
        <family val="2"/>
        <scheme val="minor"/>
      </rPr>
      <t>(%)</t>
    </r>
  </si>
  <si>
    <r>
      <t xml:space="preserve">Resultado da Equivalência Patrimonial </t>
    </r>
    <r>
      <rPr>
        <sz val="7.5"/>
        <color theme="1"/>
        <rFont val="Calibri"/>
        <family val="2"/>
        <scheme val="minor"/>
      </rPr>
      <t>(%)</t>
    </r>
  </si>
  <si>
    <r>
      <t xml:space="preserve">Outras Despesas e Receitas Operacionais </t>
    </r>
    <r>
      <rPr>
        <sz val="7.5"/>
        <color theme="1"/>
        <rFont val="Calibri"/>
        <family val="2"/>
        <scheme val="minor"/>
      </rPr>
      <t>(R$)</t>
    </r>
  </si>
  <si>
    <r>
      <t xml:space="preserve">Total de Despesas Operacionais </t>
    </r>
    <r>
      <rPr>
        <b/>
        <sz val="7.5"/>
        <color theme="1"/>
        <rFont val="Calibri"/>
        <family val="2"/>
        <scheme val="minor"/>
      </rPr>
      <t>(%)</t>
    </r>
  </si>
  <si>
    <r>
      <t xml:space="preserve">Depreciação e Amortização </t>
    </r>
    <r>
      <rPr>
        <sz val="7.5"/>
        <color theme="1"/>
        <rFont val="Calibri"/>
        <family val="2"/>
        <scheme val="minor"/>
      </rPr>
      <t>(%)</t>
    </r>
  </si>
  <si>
    <r>
      <t xml:space="preserve">EBIT </t>
    </r>
    <r>
      <rPr>
        <b/>
        <sz val="7.5"/>
        <color theme="1"/>
        <rFont val="Calibri"/>
        <family val="2"/>
        <scheme val="minor"/>
      </rPr>
      <t>(%)</t>
    </r>
  </si>
  <si>
    <r>
      <t xml:space="preserve">Resultado Financeiro Líquido </t>
    </r>
    <r>
      <rPr>
        <b/>
        <sz val="7.5"/>
        <color theme="1"/>
        <rFont val="Calibri"/>
        <family val="2"/>
        <scheme val="minor"/>
      </rPr>
      <t>(%)</t>
    </r>
  </si>
  <si>
    <r>
      <t xml:space="preserve">Lucro Operacional antes I.R. </t>
    </r>
    <r>
      <rPr>
        <b/>
        <sz val="7.5"/>
        <color theme="1"/>
        <rFont val="Calibri"/>
        <family val="2"/>
        <scheme val="minor"/>
      </rPr>
      <t>(%)</t>
    </r>
  </si>
  <si>
    <r>
      <t xml:space="preserve">Imposto de Renda </t>
    </r>
    <r>
      <rPr>
        <sz val="7.5"/>
        <color theme="1"/>
        <rFont val="Calibri"/>
        <family val="2"/>
        <scheme val="minor"/>
      </rPr>
      <t>(%)</t>
    </r>
  </si>
  <si>
    <r>
      <t xml:space="preserve">Lucro Líquido </t>
    </r>
    <r>
      <rPr>
        <b/>
        <sz val="7.5"/>
        <color theme="1"/>
        <rFont val="Calibri"/>
        <family val="2"/>
        <scheme val="minor"/>
      </rPr>
      <t>(%)</t>
    </r>
  </si>
  <si>
    <t xml:space="preserve">EBITDA (%) </t>
  </si>
  <si>
    <r>
      <t>1</t>
    </r>
    <r>
      <rPr>
        <sz val="11"/>
        <color theme="1"/>
        <rFont val="Calibri"/>
        <family val="2"/>
        <scheme val="minor"/>
      </rPr>
      <t xml:space="preserve"> - Números republicados em 12/02/2014, sem consolidar resultados da Nova Pontocom, que a passam a ser reportados como Equivalência Patrimonial a partir da divulgação de resultados do 4T13.</t>
    </r>
  </si>
  <si>
    <t>2T17</t>
  </si>
  <si>
    <t>Balanço Patrimonial</t>
  </si>
  <si>
    <r>
      <t xml:space="preserve">Ativo Circulante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</si>
  <si>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Caixas e Aplicações Financeiras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</si>
  <si>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Contas a Receber </t>
    </r>
    <r>
      <rPr>
        <sz val="7.5"/>
        <color theme="1"/>
        <rFont val="Calibri"/>
        <family val="2"/>
        <scheme val="minor"/>
      </rPr>
      <t>(milhões de R$)</t>
    </r>
  </si>
  <si>
    <r>
      <t xml:space="preserve">Cartões de Créditos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</si>
  <si>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Carnês </t>
    </r>
    <r>
      <rPr>
        <sz val="7.5"/>
        <color theme="1"/>
        <rFont val="Calibri"/>
        <family val="2"/>
        <scheme val="minor"/>
      </rPr>
      <t>(milhões de R$)</t>
    </r>
  </si>
  <si>
    <r>
      <t xml:space="preserve">Outros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</si>
  <si>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Provisão para Devedores Duvidosos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</si>
  <si>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Estoques </t>
    </r>
    <r>
      <rPr>
        <sz val="7.5"/>
        <color theme="1"/>
        <rFont val="Calibri"/>
        <family val="2"/>
        <scheme val="minor"/>
      </rPr>
      <t>(milhões de R$)</t>
    </r>
  </si>
  <si>
    <r>
      <t xml:space="preserve">Tributos a Recuperar </t>
    </r>
    <r>
      <rPr>
        <sz val="7.5"/>
        <color theme="1"/>
        <rFont val="Calibri"/>
        <family val="2"/>
        <scheme val="minor"/>
      </rPr>
      <t>(milhões de R$)</t>
    </r>
  </si>
  <si>
    <r>
      <t xml:space="preserve">Partes Relacionadas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</si>
  <si>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Ativos Não-Correntes a Venda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</si>
  <si>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Despesas Antecipadas e Outras Contas a Receber </t>
    </r>
    <r>
      <rPr>
        <sz val="7.5"/>
        <color theme="1"/>
        <rFont val="Calibri"/>
        <family val="2"/>
        <scheme val="minor"/>
      </rPr>
      <t>(milhões de R$)</t>
    </r>
  </si>
  <si>
    <r>
      <t xml:space="preserve">Ativo Não Circulante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</si>
  <si>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Realizável a longo prazo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</si>
  <si>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Aplicações Financeiras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</si>
  <si>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Contas a receber </t>
    </r>
    <r>
      <rPr>
        <sz val="7.5"/>
        <color theme="1"/>
        <rFont val="Calibri"/>
        <family val="2"/>
        <scheme val="minor"/>
      </rPr>
      <t>(milhões de R$)</t>
    </r>
  </si>
  <si>
    <r>
      <t xml:space="preserve">Cartões de Crédito </t>
    </r>
    <r>
      <rPr>
        <sz val="7.5"/>
        <color theme="1"/>
        <rFont val="Calibri"/>
        <family val="2"/>
        <scheme val="minor"/>
      </rPr>
      <t>(milhões de R$)</t>
    </r>
  </si>
  <si>
    <r>
      <t xml:space="preserve">Carnês - Financiamento ao Consumidor </t>
    </r>
    <r>
      <rPr>
        <sz val="7.5"/>
        <color theme="1"/>
        <rFont val="Calibri"/>
        <family val="2"/>
        <scheme val="minor"/>
      </rPr>
      <t>(milhões de R$)</t>
    </r>
  </si>
  <si>
    <r>
      <t xml:space="preserve">IR e CSLL Diferidos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</si>
  <si>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Depósitos para Recursos Judiciais </t>
    </r>
    <r>
      <rPr>
        <sz val="7.5"/>
        <color theme="1"/>
        <rFont val="Calibri"/>
        <family val="2"/>
        <scheme val="minor"/>
      </rPr>
      <t>(milhões de R$)</t>
    </r>
  </si>
  <si>
    <r>
      <t xml:space="preserve">Investimentos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</si>
  <si>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Imobilizado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</si>
  <si>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Intangível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</si>
  <si>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Total do Ativo </t>
    </r>
    <r>
      <rPr>
        <b/>
        <i/>
        <sz val="7.5"/>
        <color theme="1"/>
        <rFont val="Calibri"/>
        <family val="2"/>
        <scheme val="minor"/>
      </rPr>
      <t>(milhões de R$)</t>
    </r>
  </si>
  <si>
    <r>
      <t xml:space="preserve">Passivo Circulante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</si>
  <si>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Obrigações Sociais e Trabalhistas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</si>
  <si>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Fornecedores </t>
    </r>
    <r>
      <rPr>
        <sz val="7.5"/>
        <color theme="1"/>
        <rFont val="Calibri"/>
        <family val="2"/>
        <scheme val="minor"/>
      </rPr>
      <t>(milhões de R$)</t>
    </r>
  </si>
  <si>
    <r>
      <t xml:space="preserve">Fornecedores Convênio </t>
    </r>
    <r>
      <rPr>
        <sz val="7.5"/>
        <color theme="1"/>
        <rFont val="Calibri"/>
        <family val="2"/>
        <scheme val="minor"/>
      </rPr>
      <t>(R$)</t>
    </r>
  </si>
  <si>
    <r>
      <t xml:space="preserve">Empréstimos e Financiamentos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</si>
  <si>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CDCI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</si>
  <si>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Debêntures </t>
    </r>
    <r>
      <rPr>
        <sz val="7.5"/>
        <color theme="1"/>
        <rFont val="Calibri"/>
        <family val="2"/>
        <scheme val="minor"/>
      </rPr>
      <t>(milhões de R$)</t>
    </r>
  </si>
  <si>
    <r>
      <t xml:space="preserve">Impostos, Taxas e Contribuições </t>
    </r>
    <r>
      <rPr>
        <sz val="7.5"/>
        <color theme="1"/>
        <rFont val="Calibri"/>
        <family val="2"/>
        <scheme val="minor"/>
      </rPr>
      <t>(milhões de R$)</t>
    </r>
  </si>
  <si>
    <r>
      <t xml:space="preserve">Dividendos e JCP a Pagar </t>
    </r>
    <r>
      <rPr>
        <sz val="7.5"/>
        <color theme="1"/>
        <rFont val="Calibri"/>
        <family val="2"/>
        <scheme val="minor"/>
      </rPr>
      <t>(milhões de R$)</t>
    </r>
  </si>
  <si>
    <r>
      <t xml:space="preserve">Impostos Parcelados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</si>
  <si>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Receitas Antecipadas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</si>
  <si>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Passivo não Circulante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</si>
  <si>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Quotas do Resgatáveis do Fundo (FIDC) </t>
    </r>
    <r>
      <rPr>
        <sz val="7.5"/>
        <color theme="1"/>
        <rFont val="Calibri"/>
        <family val="2"/>
        <scheme val="minor"/>
      </rPr>
      <t>(milhões de R$)</t>
    </r>
  </si>
  <si>
    <r>
      <t xml:space="preserve">Dívidas com Partes Relacionadas (milhões de R$) </t>
    </r>
    <r>
      <rPr>
        <sz val="7.5"/>
        <color theme="1"/>
        <rFont val="Calibri"/>
        <family val="2"/>
        <scheme val="minor"/>
      </rPr>
      <t>(R$)</t>
    </r>
  </si>
  <si>
    <r>
      <t xml:space="preserve">Provisão para Demandas Judiciais </t>
    </r>
    <r>
      <rPr>
        <sz val="7.5"/>
        <color theme="1"/>
        <rFont val="Calibri"/>
        <family val="2"/>
        <scheme val="minor"/>
      </rPr>
      <t>(milhões de R$)</t>
    </r>
  </si>
  <si>
    <r>
      <t xml:space="preserve">Provisão para Perda com Investimento </t>
    </r>
    <r>
      <rPr>
        <sz val="7.5"/>
        <color theme="1"/>
        <rFont val="Calibri"/>
        <family val="2"/>
        <scheme val="minor"/>
      </rPr>
      <t>(milhões de R$)</t>
    </r>
  </si>
  <si>
    <r>
      <t xml:space="preserve">Patrimônio Líquido </t>
    </r>
    <r>
      <rPr>
        <b/>
        <sz val="7.5"/>
        <color theme="1"/>
        <rFont val="Calibri"/>
        <family val="2"/>
        <scheme val="minor"/>
      </rPr>
      <t>(milhões de R$)</t>
    </r>
  </si>
  <si>
    <t>Movimentação de lojas - Histórico</t>
  </si>
  <si>
    <t>4T10</t>
  </si>
  <si>
    <t>3T10</t>
  </si>
  <si>
    <t>2T10</t>
  </si>
  <si>
    <t>1T10</t>
  </si>
  <si>
    <t>4T09</t>
  </si>
  <si>
    <t>3T09</t>
  </si>
  <si>
    <t>2T09</t>
  </si>
  <si>
    <t>1T09</t>
  </si>
  <si>
    <t xml:space="preserve">Ponto Frio </t>
  </si>
  <si>
    <t xml:space="preserve">Abertas </t>
  </si>
  <si>
    <t xml:space="preserve">Fechadas </t>
  </si>
  <si>
    <t xml:space="preserve">Convertidas </t>
  </si>
  <si>
    <t xml:space="preserve">Casas Bahia </t>
  </si>
  <si>
    <t xml:space="preserve">Via Varejo </t>
  </si>
  <si>
    <t xml:space="preserve">Área de Vendas (mil m²) </t>
  </si>
  <si>
    <t xml:space="preserve">Área Total (mil m²) </t>
  </si>
  <si>
    <t>Receita Líquida Lojas Físicas</t>
  </si>
  <si>
    <t>Receita Líquida Online</t>
  </si>
  <si>
    <t>Via Varejo - DRE Pro-Forma Não Auditada</t>
  </si>
  <si>
    <r>
      <t>Contas a receber B2B</t>
    </r>
    <r>
      <rPr>
        <sz val="7.5"/>
        <color theme="1"/>
        <rFont val="Calibri"/>
        <family val="2"/>
        <scheme val="minor"/>
      </rPr>
      <t xml:space="preserve"> (milhões de R$)</t>
    </r>
  </si>
  <si>
    <t>3T17</t>
  </si>
  <si>
    <r>
      <t xml:space="preserve">Total do Passivo e Patrimônio Líquido </t>
    </r>
    <r>
      <rPr>
        <b/>
        <i/>
        <sz val="7.5"/>
        <color theme="1"/>
        <rFont val="Calibri"/>
        <family val="2"/>
        <scheme val="minor"/>
      </rPr>
      <t>(milhões de R$)</t>
    </r>
  </si>
  <si>
    <t>4T17</t>
  </si>
  <si>
    <t>Receitas Diferidas</t>
  </si>
  <si>
    <t>1T18</t>
  </si>
  <si>
    <t>2T18</t>
  </si>
  <si>
    <t xml:space="preserve">Repasse de Terceiros </t>
  </si>
  <si>
    <r>
      <t xml:space="preserve">EBITDA Ajustado </t>
    </r>
    <r>
      <rPr>
        <b/>
        <sz val="7.5"/>
        <color theme="1"/>
        <rFont val="Calibri"/>
        <family val="2"/>
        <scheme val="minor"/>
      </rPr>
      <t>(milhões de R$)</t>
    </r>
  </si>
  <si>
    <t xml:space="preserve">EBITDA Ajustado (%) </t>
  </si>
  <si>
    <r>
      <t xml:space="preserve">Resultado Financeiro Líquido </t>
    </r>
    <r>
      <rPr>
        <sz val="7.5"/>
        <color theme="1"/>
        <rFont val="Calibri"/>
        <family val="2"/>
        <scheme val="minor"/>
      </rPr>
      <t>(%)</t>
    </r>
  </si>
  <si>
    <r>
      <t xml:space="preserve">Lucro Operacional antes I.R. </t>
    </r>
    <r>
      <rPr>
        <sz val="7.5"/>
        <color theme="1"/>
        <rFont val="Calibri"/>
        <family val="2"/>
        <scheme val="minor"/>
      </rPr>
      <t>(%)</t>
    </r>
  </si>
  <si>
    <t>3T18</t>
  </si>
  <si>
    <t>Instrumentos Financeiros - Hedge de valor justo</t>
  </si>
  <si>
    <t>4T18</t>
  </si>
  <si>
    <t>Outros Ativos</t>
  </si>
  <si>
    <r>
      <t xml:space="preserve">Receitas Diferidas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</si>
  <si>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Tributos a Pagar </t>
    </r>
    <r>
      <rPr>
        <sz val="7.5"/>
        <color theme="1"/>
        <rFont val="Calibri"/>
        <family val="2"/>
        <scheme val="minor"/>
      </rPr>
      <t>(milhões de R$)</t>
    </r>
  </si>
  <si>
    <t>1T19</t>
  </si>
  <si>
    <t>GMV Faturado Online*</t>
  </si>
  <si>
    <t>GMV Faturado Gerêncial Total - B2C*</t>
  </si>
  <si>
    <t>GMV Faturado Gerêncial Total - Marketplace*</t>
  </si>
  <si>
    <t>*Número não ajustado conforme novo padrão adotado pela Cia no 4T18.</t>
  </si>
  <si>
    <t>2T19</t>
  </si>
  <si>
    <t>Instrumentos Financeiros</t>
  </si>
  <si>
    <r>
      <t xml:space="preserve">Despesas Antecipadas e Outros Ativos </t>
    </r>
    <r>
      <rPr>
        <sz val="7.5"/>
        <color theme="1"/>
        <rFont val="Calibri"/>
        <family val="2"/>
        <scheme val="minor"/>
      </rPr>
      <t>(milhões de R$)</t>
    </r>
  </si>
  <si>
    <t>Ativo de Direito de Uso</t>
  </si>
  <si>
    <t>Passivo de arrendamento</t>
  </si>
  <si>
    <t>IFRS 16</t>
  </si>
  <si>
    <t>3T19</t>
  </si>
  <si>
    <r>
      <t xml:space="preserve">Crédito com Partes Relacionadas </t>
    </r>
    <r>
      <rPr>
        <sz val="7.5"/>
        <rFont val="Calibri"/>
        <family val="2"/>
        <scheme val="minor"/>
      </rPr>
      <t>(milhões de R$)</t>
    </r>
  </si>
  <si>
    <t>4T19</t>
  </si>
  <si>
    <t>1T20</t>
  </si>
  <si>
    <t>2T20</t>
  </si>
  <si>
    <t>R$ milhões</t>
  </si>
  <si>
    <t>Receitas financeiras</t>
  </si>
  <si>
    <t>Despesas financeiras</t>
  </si>
  <si>
    <t>Despesas Financeiras Dívidas</t>
  </si>
  <si>
    <t>Despesas Financeiras CDCI</t>
  </si>
  <si>
    <t>Custo Venda Recebível do Cartão</t>
  </si>
  <si>
    <t>Juros de Passivo de arrendamento</t>
  </si>
  <si>
    <t>Outras despesas financeiras</t>
  </si>
  <si>
    <t>Resultado financeiro antes de atualizações</t>
  </si>
  <si>
    <t>Atualizações Monetárias</t>
  </si>
  <si>
    <t>Resultado financeiro líquido</t>
  </si>
  <si>
    <t>Receita Bruta - Lojas Físicas</t>
  </si>
  <si>
    <t>Receita Bruta - Online</t>
  </si>
  <si>
    <t>3T20</t>
  </si>
  <si>
    <t>4T20</t>
  </si>
  <si>
    <t>GMV Total Líquido</t>
  </si>
  <si>
    <t>Demonstração de Resultados Operacionais</t>
  </si>
  <si>
    <t>GMV Ecommerce</t>
  </si>
  <si>
    <t>GMV (1P)</t>
  </si>
  <si>
    <t>GMV Markeplace (3P)</t>
  </si>
  <si>
    <t>Receita Bruta Lojas Físicas</t>
  </si>
  <si>
    <t>Receita Bruta</t>
  </si>
  <si>
    <t>Receita Líquida</t>
  </si>
  <si>
    <t>Custo das Mercadorias Vendidas</t>
  </si>
  <si>
    <t>Depreciação (Logística)</t>
  </si>
  <si>
    <t>Lucro Bruto</t>
  </si>
  <si>
    <t>(%RL)</t>
  </si>
  <si>
    <t>Depreciação e Amortização</t>
  </si>
  <si>
    <t>Resultado Financeiro</t>
  </si>
  <si>
    <t>IR</t>
  </si>
  <si>
    <t>Lucro Líquido</t>
  </si>
  <si>
    <t>EBITDA Ajustado</t>
  </si>
  <si>
    <t>Despesas de Vendas, Gerais e Adm.</t>
  </si>
  <si>
    <t>Resultado da Equivalência Patrimonial</t>
  </si>
  <si>
    <t>Outras Despesas e Receitas Operacionais</t>
  </si>
  <si>
    <t>EBITDA</t>
  </si>
  <si>
    <t>Demonstração de Resultados Contábeis</t>
  </si>
  <si>
    <t>Vendas Digitais**</t>
  </si>
  <si>
    <t>Receita Bruta - Atacado***</t>
  </si>
  <si>
    <t>(***) Canal descontinuado ao longo do 3T19</t>
  </si>
  <si>
    <t>(**)GMV e-commerce + Retira Rápido</t>
  </si>
  <si>
    <t>(*)GMV Total Bruto inclui cancelamentos e devoluções, ficando portanto comparável ao que o mercado publica.</t>
  </si>
  <si>
    <t>Vendas Digitais Líquido**</t>
  </si>
  <si>
    <t>GMV Total Bruto (e-commerce e lojas)*</t>
  </si>
  <si>
    <t>GMV E-commerce Total Bruto</t>
  </si>
  <si>
    <t>GMV Bruto - 1P</t>
  </si>
  <si>
    <t>Vendas Digitais Brutas**</t>
  </si>
  <si>
    <t>GMV E-commerce Total Líquido</t>
  </si>
  <si>
    <t>DRE sem efeitos não recorrentes</t>
  </si>
  <si>
    <t>GMV Líquido - 1P</t>
  </si>
  <si>
    <t>1T21</t>
  </si>
  <si>
    <r>
      <t xml:space="preserve">Fornecedores Portal </t>
    </r>
    <r>
      <rPr>
        <sz val="7.5"/>
        <color theme="1"/>
        <rFont val="Calibri"/>
        <family val="2"/>
        <scheme val="minor"/>
      </rPr>
      <t>(R$)</t>
    </r>
  </si>
  <si>
    <t>Centro de Distribuição</t>
  </si>
  <si>
    <t>CDs</t>
  </si>
  <si>
    <t>Área Total (mil m²)</t>
  </si>
  <si>
    <t>Área Total Consolidada (mil m²)</t>
  </si>
  <si>
    <t>GMV - Marketplace (3P)</t>
  </si>
  <si>
    <t>GMV Lojas Físicas Bruto</t>
  </si>
  <si>
    <t>GMV Lojas Físicas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</si>
</sst>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[$€-2]* #,##0.00_);_([$€-2]* \(#,##0.00\);_([$€-2]* &quot;-&quot;??_)"/>
    <numFmt numFmtId="167" formatCode="_ * #,##0.00_ ;_ * \-#,##0.00_ ;_ * &quot;-&quot;??_ ;_ @_ "/>
    <numFmt numFmtId="168" formatCode="_-* #,##0.00\ _F_-;\-* #,##0.00\ _F_-;_-* &quot;-&quot;??\ _F_-;_-@_-"/>
    <numFmt numFmtId="169" formatCode="0.00_)"/>
    <numFmt numFmtId="170" formatCode="General_)"/>
    <numFmt numFmtId="171" formatCode="0.0%"/>
    <numFmt numFmtId="172" formatCode="0.0%;\(0.0%\)"/>
    <numFmt numFmtId="173" formatCode="#,##0;\(#,##0\)"/>
    <numFmt numFmtId="174" formatCode="_-* #,##0_-;\(#,##0\)"/>
    <numFmt numFmtId="175" formatCode="_-* #,##0.0_-;\-* #,##0.0_-;_-* &quot;-&quot;??_-;_-@_-"/>
    <numFmt numFmtId="176" formatCode="#,##0_ ;\(#,##0\)"/>
    <numFmt numFmtId="177" formatCode="\+#,##0;\(#,##0\)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7.5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sz val="10"/>
      <color indexed="54"/>
      <name val="Arial"/>
      <family val="2"/>
    </font>
    <font>
      <sz val="11"/>
      <color indexed="62"/>
      <name val="Calibri"/>
      <family val="2"/>
    </font>
    <font>
      <u/>
      <sz val="10"/>
      <color indexed="2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name val="Arial CE"/>
      <charset val="238"/>
    </font>
    <font>
      <sz val="10"/>
      <name val="Trebuchet MS"/>
      <family val="2"/>
    </font>
    <font>
      <b/>
      <sz val="10"/>
      <name val="MS Sans Serif"/>
      <family val="2"/>
    </font>
    <font>
      <b/>
      <sz val="10"/>
      <color indexed="63"/>
      <name val="Arial"/>
      <family val="2"/>
    </font>
    <font>
      <b/>
      <sz val="10"/>
      <color indexed="39"/>
      <name val="Arial"/>
      <family val="2"/>
    </font>
    <font>
      <b/>
      <sz val="7"/>
      <color indexed="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7"/>
      <color indexed="8"/>
      <name val="Arial"/>
      <family val="2"/>
    </font>
    <font>
      <sz val="19"/>
      <color indexed="4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0"/>
      <color indexed="5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i/>
      <sz val="11"/>
      <color theme="1"/>
      <name val="Calibri"/>
      <family val="2"/>
      <scheme val="minor"/>
    </font>
    <font>
      <sz val="7.5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4B4C4C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6460F7"/>
      </bottom>
      <diagonal/>
    </border>
  </borders>
  <cellStyleXfs count="28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1" fontId="26" fillId="0" borderId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47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5" fillId="0" borderId="11" applyNumberFormat="0" applyFill="0" applyAlignment="0" applyProtection="0"/>
    <xf numFmtId="0" fontId="36" fillId="45" borderId="12" applyNumberFormat="0" applyAlignment="0" applyProtection="0"/>
    <xf numFmtId="0" fontId="36" fillId="45" borderId="12" applyNumberFormat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0" borderId="13">
      <alignment horizont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40" borderId="14" applyNumberFormat="0" applyFont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40" fillId="38" borderId="10" applyNumberFormat="0" applyAlignment="0" applyProtection="0"/>
    <xf numFmtId="166" fontId="23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38" fontId="42" fillId="56" borderId="0" applyNumberFormat="0" applyBorder="0" applyAlignment="0" applyProtection="0"/>
    <xf numFmtId="0" fontId="43" fillId="0" borderId="15" applyNumberFormat="0" applyAlignment="0" applyProtection="0">
      <alignment horizontal="left" vertical="center"/>
    </xf>
    <xf numFmtId="0" fontId="43" fillId="0" borderId="16">
      <alignment horizontal="left" vertical="center"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10" fontId="42" fillId="57" borderId="17" applyNumberFormat="0" applyBorder="0" applyAlignment="0" applyProtection="0"/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7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46" borderId="0" applyNumberFormat="0" applyBorder="0" applyAlignment="0" applyProtection="0"/>
    <xf numFmtId="0" fontId="49" fillId="0" borderId="0"/>
    <xf numFmtId="169" fontId="5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51" fillId="0" borderId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10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0" fontId="53" fillId="0" borderId="19">
      <alignment horizontal="center"/>
    </xf>
    <xf numFmtId="0" fontId="54" fillId="39" borderId="20" applyNumberFormat="0" applyAlignment="0" applyProtection="0"/>
    <xf numFmtId="0" fontId="54" fillId="39" borderId="20" applyNumberFormat="0" applyAlignment="0" applyProtection="0"/>
    <xf numFmtId="4" fontId="25" fillId="58" borderId="21" applyNumberFormat="0" applyProtection="0">
      <alignment vertical="center"/>
    </xf>
    <xf numFmtId="4" fontId="55" fillId="59" borderId="21" applyNumberFormat="0" applyProtection="0">
      <alignment vertical="center"/>
    </xf>
    <xf numFmtId="4" fontId="25" fillId="59" borderId="21" applyNumberFormat="0" applyProtection="0">
      <alignment horizontal="left" vertical="center" indent="1"/>
    </xf>
    <xf numFmtId="0" fontId="56" fillId="60" borderId="21" applyNumberFormat="0" applyProtection="0">
      <alignment horizontal="center" vertical="center" wrapText="1"/>
    </xf>
    <xf numFmtId="4" fontId="25" fillId="61" borderId="0" applyNumberFormat="0" applyProtection="0">
      <alignment horizontal="left" vertical="center" indent="1"/>
    </xf>
    <xf numFmtId="4" fontId="28" fillId="34" borderId="21" applyNumberFormat="0" applyProtection="0">
      <alignment horizontal="right" vertical="center"/>
    </xf>
    <xf numFmtId="4" fontId="28" fillId="42" borderId="21" applyNumberFormat="0" applyProtection="0">
      <alignment horizontal="right" vertical="center"/>
    </xf>
    <xf numFmtId="4" fontId="28" fillId="52" borderId="21" applyNumberFormat="0" applyProtection="0">
      <alignment horizontal="right" vertical="center"/>
    </xf>
    <xf numFmtId="4" fontId="28" fillId="44" borderId="21" applyNumberFormat="0" applyProtection="0">
      <alignment horizontal="right" vertical="center"/>
    </xf>
    <xf numFmtId="4" fontId="28" fillId="50" borderId="21" applyNumberFormat="0" applyProtection="0">
      <alignment horizontal="right" vertical="center"/>
    </xf>
    <xf numFmtId="4" fontId="28" fillId="54" borderId="21" applyNumberFormat="0" applyProtection="0">
      <alignment horizontal="right" vertical="center"/>
    </xf>
    <xf numFmtId="4" fontId="28" fillId="53" borderId="21" applyNumberFormat="0" applyProtection="0">
      <alignment horizontal="right" vertical="center"/>
    </xf>
    <xf numFmtId="4" fontId="28" fillId="62" borderId="21" applyNumberFormat="0" applyProtection="0">
      <alignment horizontal="right" vertical="center"/>
    </xf>
    <xf numFmtId="4" fontId="28" fillId="43" borderId="21" applyNumberFormat="0" applyProtection="0">
      <alignment horizontal="right" vertical="center"/>
    </xf>
    <xf numFmtId="4" fontId="25" fillId="63" borderId="22" applyNumberFormat="0" applyProtection="0">
      <alignment horizontal="left" vertical="center" indent="1"/>
    </xf>
    <xf numFmtId="4" fontId="28" fillId="64" borderId="0" applyNumberFormat="0" applyProtection="0">
      <alignment horizontal="left" vertical="center" indent="1"/>
    </xf>
    <xf numFmtId="4" fontId="57" fillId="65" borderId="0" applyNumberFormat="0" applyProtection="0">
      <alignment horizontal="left" vertical="center" indent="1"/>
    </xf>
    <xf numFmtId="4" fontId="28" fillId="66" borderId="21" applyNumberFormat="0" applyProtection="0">
      <alignment horizontal="right" vertical="center"/>
    </xf>
    <xf numFmtId="4" fontId="28" fillId="64" borderId="0" applyNumberFormat="0" applyProtection="0">
      <alignment horizontal="left" vertical="center" indent="1"/>
    </xf>
    <xf numFmtId="4" fontId="28" fillId="61" borderId="0" applyNumberFormat="0" applyProtection="0">
      <alignment horizontal="left" vertical="center" indent="1"/>
    </xf>
    <xf numFmtId="0" fontId="24" fillId="65" borderId="21" applyNumberFormat="0" applyProtection="0">
      <alignment horizontal="left" vertical="center" indent="1"/>
    </xf>
    <xf numFmtId="0" fontId="23" fillId="65" borderId="21" applyNumberFormat="0" applyProtection="0">
      <alignment horizontal="left" vertical="top" indent="1"/>
    </xf>
    <xf numFmtId="0" fontId="23" fillId="67" borderId="23" applyNumberFormat="0" applyProtection="0">
      <alignment horizontal="left" vertical="center" indent="3"/>
    </xf>
    <xf numFmtId="0" fontId="23" fillId="61" borderId="21" applyNumberFormat="0" applyProtection="0">
      <alignment horizontal="left" vertical="top" indent="1"/>
    </xf>
    <xf numFmtId="0" fontId="23" fillId="67" borderId="21" applyNumberFormat="0" applyProtection="0">
      <alignment horizontal="left" vertical="center" indent="1"/>
    </xf>
    <xf numFmtId="0" fontId="23" fillId="67" borderId="21" applyNumberFormat="0" applyProtection="0">
      <alignment horizontal="left" vertical="top" indent="1"/>
    </xf>
    <xf numFmtId="0" fontId="23" fillId="58" borderId="21" applyNumberFormat="0" applyProtection="0">
      <alignment horizontal="left" vertical="center" indent="1"/>
    </xf>
    <xf numFmtId="0" fontId="23" fillId="58" borderId="21" applyNumberFormat="0" applyProtection="0">
      <alignment horizontal="left" vertical="top" indent="1"/>
    </xf>
    <xf numFmtId="4" fontId="28" fillId="57" borderId="21" applyNumberFormat="0" applyProtection="0">
      <alignment vertical="center"/>
    </xf>
    <xf numFmtId="4" fontId="58" fillId="57" borderId="21" applyNumberFormat="0" applyProtection="0">
      <alignment vertical="center"/>
    </xf>
    <xf numFmtId="4" fontId="28" fillId="57" borderId="21" applyNumberFormat="0" applyProtection="0">
      <alignment horizontal="left" vertical="center" indent="1"/>
    </xf>
    <xf numFmtId="0" fontId="28" fillId="57" borderId="21" applyNumberFormat="0" applyProtection="0">
      <alignment horizontal="left" vertical="top" indent="1"/>
    </xf>
    <xf numFmtId="4" fontId="28" fillId="0" borderId="21" applyNumberFormat="0" applyProtection="0">
      <alignment horizontal="right" vertical="center"/>
    </xf>
    <xf numFmtId="4" fontId="58" fillId="64" borderId="21" applyNumberFormat="0" applyProtection="0">
      <alignment horizontal="right" vertical="center"/>
    </xf>
    <xf numFmtId="4" fontId="28" fillId="66" borderId="21" applyNumberFormat="0" applyProtection="0">
      <alignment horizontal="left" vertical="center" indent="1"/>
    </xf>
    <xf numFmtId="0" fontId="59" fillId="61" borderId="21" applyNumberFormat="0" applyProtection="0">
      <alignment horizontal="center" vertical="center" wrapText="1"/>
    </xf>
    <xf numFmtId="4" fontId="60" fillId="68" borderId="0" applyNumberFormat="0" applyProtection="0">
      <alignment horizontal="left" vertical="center" indent="1"/>
    </xf>
    <xf numFmtId="4" fontId="44" fillId="0" borderId="21" applyNumberFormat="0" applyProtection="0">
      <alignment horizontal="right" vertical="center"/>
    </xf>
    <xf numFmtId="0" fontId="61" fillId="35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62" fillId="39" borderId="20" applyNumberFormat="0" applyAlignment="0" applyProtection="0"/>
    <xf numFmtId="170" fontId="63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9" fillId="0" borderId="25" applyNumberFormat="0" applyFill="0" applyAlignment="0" applyProtection="0"/>
    <xf numFmtId="0" fontId="70" fillId="0" borderId="2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75" fillId="45" borderId="12" applyNumberFormat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left" indent="1"/>
    </xf>
    <xf numFmtId="0" fontId="16" fillId="0" borderId="0" xfId="0" applyFont="1" applyAlignment="1">
      <alignment wrapText="1"/>
    </xf>
    <xf numFmtId="164" fontId="16" fillId="0" borderId="0" xfId="1" applyNumberFormat="1" applyFont="1" applyAlignment="1">
      <alignment horizontal="right" wrapText="1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164" fontId="16" fillId="0" borderId="0" xfId="1" applyNumberFormat="1" applyFont="1" applyAlignment="1">
      <alignment wrapText="1"/>
    </xf>
    <xf numFmtId="164" fontId="0" fillId="0" borderId="0" xfId="1" applyNumberFormat="1" applyFont="1"/>
    <xf numFmtId="164" fontId="1" fillId="0" borderId="0" xfId="1" applyNumberFormat="1" applyFont="1" applyAlignment="1">
      <alignment horizontal="right" wrapText="1"/>
    </xf>
    <xf numFmtId="171" fontId="16" fillId="0" borderId="0" xfId="270" applyNumberFormat="1" applyFont="1" applyAlignment="1">
      <alignment horizontal="right" wrapText="1"/>
    </xf>
    <xf numFmtId="171" fontId="1" fillId="0" borderId="0" xfId="270" applyNumberFormat="1" applyFont="1" applyAlignment="1">
      <alignment horizontal="right" wrapText="1"/>
    </xf>
    <xf numFmtId="0" fontId="16" fillId="0" borderId="0" xfId="0" applyFont="1" applyAlignment="1">
      <alignment horizontal="right"/>
    </xf>
    <xf numFmtId="164" fontId="16" fillId="0" borderId="0" xfId="1" applyNumberFormat="1" applyFont="1" applyAlignment="1">
      <alignment horizontal="right"/>
    </xf>
    <xf numFmtId="0" fontId="0" fillId="0" borderId="0" xfId="0" applyFont="1"/>
    <xf numFmtId="1" fontId="0" fillId="0" borderId="0" xfId="0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174" fontId="16" fillId="0" borderId="0" xfId="1" applyNumberFormat="1" applyFont="1" applyAlignment="1">
      <alignment horizontal="right"/>
    </xf>
    <xf numFmtId="174" fontId="16" fillId="0" borderId="0" xfId="1" applyNumberFormat="1" applyFont="1" applyAlignment="1">
      <alignment horizontal="right" wrapText="1"/>
    </xf>
    <xf numFmtId="174" fontId="16" fillId="0" borderId="0" xfId="1" applyNumberFormat="1" applyFont="1" applyFill="1" applyAlignment="1">
      <alignment horizontal="right" wrapText="1"/>
    </xf>
    <xf numFmtId="174" fontId="0" fillId="0" borderId="0" xfId="1" applyNumberFormat="1" applyFont="1" applyAlignment="1">
      <alignment horizontal="right"/>
    </xf>
    <xf numFmtId="174" fontId="0" fillId="0" borderId="0" xfId="1" applyNumberFormat="1" applyFont="1" applyAlignment="1">
      <alignment horizontal="right" wrapText="1"/>
    </xf>
    <xf numFmtId="174" fontId="0" fillId="0" borderId="0" xfId="1" applyNumberFormat="1" applyFont="1" applyFill="1" applyAlignment="1">
      <alignment horizontal="right" wrapText="1"/>
    </xf>
    <xf numFmtId="174" fontId="20" fillId="0" borderId="0" xfId="1" applyNumberFormat="1" applyFont="1" applyFill="1" applyAlignment="1">
      <alignment horizontal="right" wrapText="1"/>
    </xf>
    <xf numFmtId="174" fontId="0" fillId="0" borderId="0" xfId="1" applyNumberFormat="1" applyFont="1" applyFill="1" applyAlignment="1">
      <alignment horizontal="right"/>
    </xf>
    <xf numFmtId="174" fontId="20" fillId="0" borderId="0" xfId="1" applyNumberFormat="1" applyFont="1" applyFill="1" applyAlignment="1">
      <alignment horizontal="right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173" fontId="16" fillId="0" borderId="0" xfId="0" applyNumberFormat="1" applyFont="1" applyAlignment="1">
      <alignment wrapText="1"/>
    </xf>
    <xf numFmtId="0" fontId="0" fillId="0" borderId="0" xfId="0" applyFill="1" applyAlignment="1">
      <alignment horizontal="left" indent="2"/>
    </xf>
    <xf numFmtId="174" fontId="16" fillId="0" borderId="0" xfId="1" applyNumberFormat="1" applyFont="1" applyFill="1" applyAlignment="1">
      <alignment horizontal="right"/>
    </xf>
    <xf numFmtId="0" fontId="16" fillId="0" borderId="0" xfId="0" applyFont="1" applyFill="1"/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Font="1"/>
    <xf numFmtId="0" fontId="0" fillId="0" borderId="0" xfId="0" applyFill="1" applyAlignment="1">
      <alignment horizontal="left" indent="1"/>
    </xf>
    <xf numFmtId="0" fontId="20" fillId="0" borderId="0" xfId="0" applyFont="1" applyFill="1"/>
    <xf numFmtId="173" fontId="0" fillId="0" borderId="0" xfId="1" applyNumberFormat="1" applyFont="1" applyFill="1" applyAlignment="1">
      <alignment horizontal="center"/>
    </xf>
    <xf numFmtId="0" fontId="76" fillId="0" borderId="0" xfId="0" applyFont="1" applyAlignment="1"/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1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173" fontId="16" fillId="0" borderId="0" xfId="1" applyNumberFormat="1" applyFont="1" applyAlignment="1">
      <alignment horizontal="center"/>
    </xf>
    <xf numFmtId="173" fontId="16" fillId="0" borderId="0" xfId="1" applyNumberFormat="1" applyFont="1" applyFill="1" applyAlignment="1">
      <alignment horizontal="center"/>
    </xf>
    <xf numFmtId="173" fontId="16" fillId="0" borderId="0" xfId="1" applyNumberFormat="1" applyFont="1" applyAlignment="1">
      <alignment horizontal="center" wrapText="1"/>
    </xf>
    <xf numFmtId="173" fontId="0" fillId="0" borderId="0" xfId="1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43" fontId="0" fillId="0" borderId="0" xfId="1" applyFont="1" applyAlignment="1">
      <alignment horizontal="center" wrapText="1"/>
    </xf>
    <xf numFmtId="1" fontId="16" fillId="0" borderId="0" xfId="1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2" fontId="16" fillId="0" borderId="0" xfId="270" applyNumberFormat="1" applyFont="1" applyAlignment="1">
      <alignment horizontal="center"/>
    </xf>
    <xf numFmtId="172" fontId="1" fillId="0" borderId="0" xfId="270" applyNumberFormat="1" applyFont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270" applyFont="1"/>
    <xf numFmtId="172" fontId="16" fillId="0" borderId="0" xfId="270" applyNumberFormat="1" applyFont="1" applyFill="1" applyAlignment="1">
      <alignment horizontal="center"/>
    </xf>
    <xf numFmtId="172" fontId="1" fillId="0" borderId="0" xfId="270" applyNumberFormat="1" applyFont="1" applyFill="1" applyAlignment="1">
      <alignment horizontal="center"/>
    </xf>
    <xf numFmtId="173" fontId="20" fillId="0" borderId="0" xfId="1" applyNumberFormat="1" applyFont="1" applyFill="1" applyAlignment="1">
      <alignment horizontal="center"/>
    </xf>
    <xf numFmtId="173" fontId="16" fillId="0" borderId="0" xfId="1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164" fontId="16" fillId="0" borderId="0" xfId="1" applyNumberFormat="1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16" fillId="0" borderId="0" xfId="1" applyNumberFormat="1" applyFont="1"/>
    <xf numFmtId="164" fontId="16" fillId="0" borderId="0" xfId="1" applyNumberFormat="1" applyFont="1" applyFill="1" applyAlignment="1">
      <alignment horizontal="right" wrapText="1"/>
    </xf>
    <xf numFmtId="175" fontId="16" fillId="0" borderId="0" xfId="1" applyNumberFormat="1" applyFont="1" applyAlignment="1">
      <alignment horizontal="center"/>
    </xf>
    <xf numFmtId="175" fontId="16" fillId="0" borderId="0" xfId="1" applyNumberFormat="1" applyFont="1" applyAlignment="1">
      <alignment horizontal="right"/>
    </xf>
    <xf numFmtId="164" fontId="16" fillId="0" borderId="0" xfId="1" applyNumberFormat="1" applyFont="1" applyAlignment="1">
      <alignment horizontal="center"/>
    </xf>
    <xf numFmtId="175" fontId="16" fillId="0" borderId="0" xfId="1" applyNumberFormat="1" applyFont="1" applyFill="1" applyAlignment="1">
      <alignment horizontal="right"/>
    </xf>
    <xf numFmtId="175" fontId="16" fillId="0" borderId="0" xfId="1" applyNumberFormat="1" applyFont="1" applyFill="1" applyAlignment="1">
      <alignment horizontal="right" wrapText="1"/>
    </xf>
    <xf numFmtId="175" fontId="16" fillId="0" borderId="0" xfId="1" applyNumberFormat="1" applyFont="1" applyAlignment="1">
      <alignment horizontal="right" wrapText="1"/>
    </xf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right" indent="1"/>
    </xf>
    <xf numFmtId="164" fontId="0" fillId="0" borderId="0" xfId="1" applyNumberFormat="1" applyFont="1" applyFill="1" applyAlignment="1">
      <alignment horizontal="right" wrapText="1"/>
    </xf>
    <xf numFmtId="164" fontId="0" fillId="0" borderId="0" xfId="1" applyNumberFormat="1" applyFont="1" applyAlignment="1">
      <alignment horizontal="right" wrapText="1"/>
    </xf>
    <xf numFmtId="164" fontId="0" fillId="0" borderId="0" xfId="1" applyNumberFormat="1" applyFont="1" applyAlignment="1">
      <alignment wrapText="1"/>
    </xf>
    <xf numFmtId="0" fontId="0" fillId="69" borderId="0" xfId="0" applyFill="1" applyAlignment="1">
      <alignment horizontal="center"/>
    </xf>
    <xf numFmtId="174" fontId="0" fillId="0" borderId="0" xfId="1" quotePrefix="1" applyNumberFormat="1" applyFont="1" applyFill="1" applyAlignment="1">
      <alignment horizontal="right"/>
    </xf>
    <xf numFmtId="173" fontId="1" fillId="0" borderId="0" xfId="1" applyNumberFormat="1" applyFont="1" applyFill="1" applyAlignment="1">
      <alignment horizontal="center" wrapText="1"/>
    </xf>
    <xf numFmtId="171" fontId="1" fillId="0" borderId="0" xfId="270" applyNumberFormat="1" applyFont="1" applyFill="1" applyAlignment="1">
      <alignment horizontal="center" wrapText="1"/>
    </xf>
    <xf numFmtId="173" fontId="0" fillId="0" borderId="0" xfId="0" applyNumberFormat="1"/>
    <xf numFmtId="164" fontId="16" fillId="0" borderId="0" xfId="1" applyNumberFormat="1" applyFont="1" applyFill="1" applyAlignment="1">
      <alignment horizontal="center"/>
    </xf>
    <xf numFmtId="164" fontId="0" fillId="70" borderId="0" xfId="1" applyNumberFormat="1" applyFont="1" applyFill="1"/>
    <xf numFmtId="164" fontId="0" fillId="70" borderId="0" xfId="1" applyNumberFormat="1" applyFont="1" applyFill="1" applyAlignment="1">
      <alignment horizontal="right"/>
    </xf>
    <xf numFmtId="164" fontId="16" fillId="0" borderId="32" xfId="1" applyNumberFormat="1" applyFont="1" applyBorder="1" applyAlignment="1">
      <alignment horizontal="left" indent="1"/>
    </xf>
    <xf numFmtId="164" fontId="0" fillId="0" borderId="32" xfId="1" applyNumberFormat="1" applyFont="1" applyBorder="1" applyAlignment="1">
      <alignment wrapText="1"/>
    </xf>
    <xf numFmtId="164" fontId="0" fillId="0" borderId="32" xfId="1" applyNumberFormat="1" applyFont="1" applyBorder="1"/>
    <xf numFmtId="164" fontId="0" fillId="69" borderId="0" xfId="1" applyNumberFormat="1" applyFont="1" applyFill="1" applyAlignment="1">
      <alignment horizontal="center"/>
    </xf>
    <xf numFmtId="164" fontId="16" fillId="0" borderId="0" xfId="1" applyNumberFormat="1" applyFont="1" applyBorder="1" applyAlignment="1">
      <alignment horizontal="left" indent="1"/>
    </xf>
    <xf numFmtId="164" fontId="0" fillId="0" borderId="0" xfId="1" applyNumberFormat="1" applyFont="1" applyBorder="1" applyAlignment="1">
      <alignment wrapText="1"/>
    </xf>
    <xf numFmtId="164" fontId="0" fillId="0" borderId="0" xfId="1" applyNumberFormat="1" applyFont="1" applyBorder="1"/>
    <xf numFmtId="164" fontId="0" fillId="69" borderId="32" xfId="1" applyNumberFormat="1" applyFont="1" applyFill="1" applyBorder="1" applyAlignment="1">
      <alignment horizontal="center"/>
    </xf>
    <xf numFmtId="0" fontId="78" fillId="0" borderId="33" xfId="43" applyFont="1" applyFill="1" applyBorder="1" applyAlignment="1">
      <alignment horizontal="left"/>
    </xf>
    <xf numFmtId="0" fontId="78" fillId="0" borderId="33" xfId="0" applyFont="1" applyFill="1" applyBorder="1"/>
    <xf numFmtId="0" fontId="78" fillId="0" borderId="33" xfId="43" applyFont="1" applyFill="1" applyBorder="1" applyAlignment="1">
      <alignment horizontal="center"/>
    </xf>
    <xf numFmtId="0" fontId="78" fillId="0" borderId="33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8" fillId="0" borderId="0" xfId="43" applyFont="1" applyFill="1" applyBorder="1" applyAlignment="1">
      <alignment horizontal="center"/>
    </xf>
    <xf numFmtId="0" fontId="79" fillId="0" borderId="0" xfId="0" applyFont="1" applyAlignment="1">
      <alignment horizontal="left"/>
    </xf>
    <xf numFmtId="176" fontId="79" fillId="0" borderId="0" xfId="0" applyNumberFormat="1" applyFont="1" applyBorder="1" applyAlignment="1">
      <alignment horizontal="right"/>
    </xf>
    <xf numFmtId="0" fontId="0" fillId="0" borderId="0" xfId="0" applyFont="1" applyBorder="1"/>
    <xf numFmtId="2" fontId="79" fillId="0" borderId="30" xfId="0" applyNumberFormat="1" applyFont="1" applyBorder="1"/>
    <xf numFmtId="176" fontId="79" fillId="0" borderId="30" xfId="1" applyNumberFormat="1" applyFont="1" applyBorder="1" applyAlignment="1">
      <alignment horizontal="right"/>
    </xf>
    <xf numFmtId="0" fontId="80" fillId="0" borderId="0" xfId="0" applyFont="1" applyBorder="1" applyAlignment="1">
      <alignment horizontal="left" indent="2"/>
    </xf>
    <xf numFmtId="176" fontId="80" fillId="0" borderId="0" xfId="0" applyNumberFormat="1" applyFont="1" applyBorder="1" applyAlignment="1">
      <alignment horizontal="right"/>
    </xf>
    <xf numFmtId="0" fontId="80" fillId="0" borderId="31" xfId="0" applyFont="1" applyBorder="1" applyAlignment="1">
      <alignment horizontal="left" indent="2"/>
    </xf>
    <xf numFmtId="176" fontId="80" fillId="0" borderId="31" xfId="0" applyNumberFormat="1" applyFont="1" applyBorder="1" applyAlignment="1">
      <alignment horizontal="right"/>
    </xf>
    <xf numFmtId="0" fontId="79" fillId="0" borderId="0" xfId="0" applyFont="1" applyBorder="1"/>
    <xf numFmtId="176" fontId="79" fillId="0" borderId="0" xfId="0" applyNumberFormat="1" applyFont="1" applyAlignment="1">
      <alignment horizontal="right"/>
    </xf>
    <xf numFmtId="0" fontId="80" fillId="0" borderId="31" xfId="0" applyFont="1" applyBorder="1" applyAlignment="1">
      <alignment horizontal="left" indent="1"/>
    </xf>
    <xf numFmtId="177" fontId="79" fillId="0" borderId="0" xfId="0" applyNumberFormat="1" applyFont="1" applyAlignment="1">
      <alignment horizontal="right"/>
    </xf>
    <xf numFmtId="0" fontId="0" fillId="0" borderId="0" xfId="0" applyFont="1" applyFill="1"/>
    <xf numFmtId="0" fontId="0" fillId="0" borderId="0" xfId="0" applyFill="1" applyAlignment="1">
      <alignment horizontal="center"/>
    </xf>
  </cellXfs>
  <cellStyles count="280">
    <cellStyle name="******************************************" xfId="45" xr:uid="{00000000-0005-0000-0000-000000000000}"/>
    <cellStyle name="=C:\WINNT\SYSTEM32\COMMAND.COM" xfId="46" xr:uid="{00000000-0005-0000-0000-000001000000}"/>
    <cellStyle name="0" xfId="47" xr:uid="{00000000-0005-0000-0000-000002000000}"/>
    <cellStyle name="20 % - Accent1" xfId="48" xr:uid="{00000000-0005-0000-0000-000003000000}"/>
    <cellStyle name="20 % - Accent2" xfId="49" xr:uid="{00000000-0005-0000-0000-000004000000}"/>
    <cellStyle name="20 % - Accent3" xfId="50" xr:uid="{00000000-0005-0000-0000-000005000000}"/>
    <cellStyle name="20 % - Accent4" xfId="51" xr:uid="{00000000-0005-0000-0000-000006000000}"/>
    <cellStyle name="20 % - Accent5" xfId="52" xr:uid="{00000000-0005-0000-0000-000007000000}"/>
    <cellStyle name="20 % - Accent6" xfId="53" xr:uid="{00000000-0005-0000-0000-000008000000}"/>
    <cellStyle name="20% - Ênfase1" xfId="20" builtinId="30" customBuiltin="1"/>
    <cellStyle name="20% - Ênfase1 2" xfId="54" xr:uid="{00000000-0005-0000-0000-00000A000000}"/>
    <cellStyle name="20% - Ênfase1 3" xfId="55" xr:uid="{00000000-0005-0000-0000-00000B000000}"/>
    <cellStyle name="20% - Ênfase2" xfId="24" builtinId="34" customBuiltin="1"/>
    <cellStyle name="20% - Ênfase2 2" xfId="56" xr:uid="{00000000-0005-0000-0000-00000D000000}"/>
    <cellStyle name="20% - Ênfase2 3" xfId="57" xr:uid="{00000000-0005-0000-0000-00000E000000}"/>
    <cellStyle name="20% - Ênfase3" xfId="28" builtinId="38" customBuiltin="1"/>
    <cellStyle name="20% - Ênfase3 2" xfId="58" xr:uid="{00000000-0005-0000-0000-000010000000}"/>
    <cellStyle name="20% - Ênfase3 3" xfId="59" xr:uid="{00000000-0005-0000-0000-000011000000}"/>
    <cellStyle name="20% - Ênfase4" xfId="32" builtinId="42" customBuiltin="1"/>
    <cellStyle name="20% - Ênfase4 2" xfId="60" xr:uid="{00000000-0005-0000-0000-000013000000}"/>
    <cellStyle name="20% - Ênfase4 3" xfId="61" xr:uid="{00000000-0005-0000-0000-000014000000}"/>
    <cellStyle name="20% - Ênfase5" xfId="36" builtinId="46" customBuiltin="1"/>
    <cellStyle name="20% - Ênfase5 2" xfId="62" xr:uid="{00000000-0005-0000-0000-000016000000}"/>
    <cellStyle name="20% - Ênfase5 3" xfId="63" xr:uid="{00000000-0005-0000-0000-000017000000}"/>
    <cellStyle name="20% - Ênfase6" xfId="40" builtinId="50" customBuiltin="1"/>
    <cellStyle name="20% - Ênfase6 2" xfId="64" xr:uid="{00000000-0005-0000-0000-000019000000}"/>
    <cellStyle name="20% - Ênfase6 3" xfId="65" xr:uid="{00000000-0005-0000-0000-00001A000000}"/>
    <cellStyle name="40 % - Accent1" xfId="66" xr:uid="{00000000-0005-0000-0000-00001B000000}"/>
    <cellStyle name="40 % - Accent2" xfId="67" xr:uid="{00000000-0005-0000-0000-00001C000000}"/>
    <cellStyle name="40 % - Accent3" xfId="68" xr:uid="{00000000-0005-0000-0000-00001D000000}"/>
    <cellStyle name="40 % - Accent4" xfId="69" xr:uid="{00000000-0005-0000-0000-00001E000000}"/>
    <cellStyle name="40 % - Accent5" xfId="70" xr:uid="{00000000-0005-0000-0000-00001F000000}"/>
    <cellStyle name="40 % - Accent6" xfId="71" xr:uid="{00000000-0005-0000-0000-000020000000}"/>
    <cellStyle name="40% - Ênfase1" xfId="21" builtinId="31" customBuiltin="1"/>
    <cellStyle name="40% - Ênfase1 2" xfId="72" xr:uid="{00000000-0005-0000-0000-000022000000}"/>
    <cellStyle name="40% - Ênfase1 3" xfId="73" xr:uid="{00000000-0005-0000-0000-000023000000}"/>
    <cellStyle name="40% - Ênfase2" xfId="25" builtinId="35" customBuiltin="1"/>
    <cellStyle name="40% - Ênfase2 2" xfId="74" xr:uid="{00000000-0005-0000-0000-000025000000}"/>
    <cellStyle name="40% - Ênfase2 3" xfId="75" xr:uid="{00000000-0005-0000-0000-000026000000}"/>
    <cellStyle name="40% - Ênfase3" xfId="29" builtinId="39" customBuiltin="1"/>
    <cellStyle name="40% - Ênfase3 2" xfId="76" xr:uid="{00000000-0005-0000-0000-000028000000}"/>
    <cellStyle name="40% - Ênfase3 3" xfId="77" xr:uid="{00000000-0005-0000-0000-000029000000}"/>
    <cellStyle name="40% - Ênfase4" xfId="33" builtinId="43" customBuiltin="1"/>
    <cellStyle name="40% - Ênfase4 2" xfId="78" xr:uid="{00000000-0005-0000-0000-00002B000000}"/>
    <cellStyle name="40% - Ênfase4 3" xfId="79" xr:uid="{00000000-0005-0000-0000-00002C000000}"/>
    <cellStyle name="40% - Ênfase5" xfId="37" builtinId="47" customBuiltin="1"/>
    <cellStyle name="40% - Ênfase5 2" xfId="80" xr:uid="{00000000-0005-0000-0000-00002E000000}"/>
    <cellStyle name="40% - Ênfase5 3" xfId="81" xr:uid="{00000000-0005-0000-0000-00002F000000}"/>
    <cellStyle name="40% - Ênfase6" xfId="41" builtinId="51" customBuiltin="1"/>
    <cellStyle name="40% - Ênfase6 2" xfId="82" xr:uid="{00000000-0005-0000-0000-000031000000}"/>
    <cellStyle name="40% - Ênfase6 3" xfId="83" xr:uid="{00000000-0005-0000-0000-000032000000}"/>
    <cellStyle name="60 % - Accent1" xfId="84" xr:uid="{00000000-0005-0000-0000-000033000000}"/>
    <cellStyle name="60 % - Accent2" xfId="85" xr:uid="{00000000-0005-0000-0000-000034000000}"/>
    <cellStyle name="60 % - Accent3" xfId="86" xr:uid="{00000000-0005-0000-0000-000035000000}"/>
    <cellStyle name="60 % - Accent4" xfId="87" xr:uid="{00000000-0005-0000-0000-000036000000}"/>
    <cellStyle name="60 % - Accent5" xfId="88" xr:uid="{00000000-0005-0000-0000-000037000000}"/>
    <cellStyle name="60 % - Accent6" xfId="89" xr:uid="{00000000-0005-0000-0000-000038000000}"/>
    <cellStyle name="60% - Ênfase1" xfId="22" builtinId="32" customBuiltin="1"/>
    <cellStyle name="60% - Ênfase1 2" xfId="90" xr:uid="{00000000-0005-0000-0000-00003A000000}"/>
    <cellStyle name="60% - Ênfase1 3" xfId="91" xr:uid="{00000000-0005-0000-0000-00003B000000}"/>
    <cellStyle name="60% - Ênfase2" xfId="26" builtinId="36" customBuiltin="1"/>
    <cellStyle name="60% - Ênfase2 2" xfId="92" xr:uid="{00000000-0005-0000-0000-00003D000000}"/>
    <cellStyle name="60% - Ênfase2 3" xfId="93" xr:uid="{00000000-0005-0000-0000-00003E000000}"/>
    <cellStyle name="60% - Ênfase3" xfId="30" builtinId="40" customBuiltin="1"/>
    <cellStyle name="60% - Ênfase3 2" xfId="94" xr:uid="{00000000-0005-0000-0000-000040000000}"/>
    <cellStyle name="60% - Ênfase3 3" xfId="95" xr:uid="{00000000-0005-0000-0000-000041000000}"/>
    <cellStyle name="60% - Ênfase4" xfId="34" builtinId="44" customBuiltin="1"/>
    <cellStyle name="60% - Ênfase4 2" xfId="96" xr:uid="{00000000-0005-0000-0000-000043000000}"/>
    <cellStyle name="60% - Ênfase4 3" xfId="97" xr:uid="{00000000-0005-0000-0000-000044000000}"/>
    <cellStyle name="60% - Ênfase5" xfId="38" builtinId="48" customBuiltin="1"/>
    <cellStyle name="60% - Ênfase5 2" xfId="98" xr:uid="{00000000-0005-0000-0000-000046000000}"/>
    <cellStyle name="60% - Ênfase5 3" xfId="99" xr:uid="{00000000-0005-0000-0000-000047000000}"/>
    <cellStyle name="60% - Ênfase6" xfId="42" builtinId="52" customBuiltin="1"/>
    <cellStyle name="60% - Ênfase6 2" xfId="100" xr:uid="{00000000-0005-0000-0000-000049000000}"/>
    <cellStyle name="60% - Ênfase6 3" xfId="101" xr:uid="{00000000-0005-0000-0000-00004A000000}"/>
    <cellStyle name="Accent1 2" xfId="102" xr:uid="{00000000-0005-0000-0000-00004B000000}"/>
    <cellStyle name="Accent2 2" xfId="103" xr:uid="{00000000-0005-0000-0000-00004C000000}"/>
    <cellStyle name="Accent3 2" xfId="104" xr:uid="{00000000-0005-0000-0000-00004D000000}"/>
    <cellStyle name="Accent4 2" xfId="105" xr:uid="{00000000-0005-0000-0000-00004E000000}"/>
    <cellStyle name="Accent5 2" xfId="106" xr:uid="{00000000-0005-0000-0000-00004F000000}"/>
    <cellStyle name="Accent6 2" xfId="107" xr:uid="{00000000-0005-0000-0000-000050000000}"/>
    <cellStyle name="Avertissement" xfId="108" xr:uid="{00000000-0005-0000-0000-000051000000}"/>
    <cellStyle name="Bom" xfId="7" builtinId="26" customBuiltin="1"/>
    <cellStyle name="Bom 2" xfId="109" xr:uid="{00000000-0005-0000-0000-000053000000}"/>
    <cellStyle name="Bom 3" xfId="110" xr:uid="{00000000-0005-0000-0000-000054000000}"/>
    <cellStyle name="Calcul" xfId="111" xr:uid="{00000000-0005-0000-0000-000055000000}"/>
    <cellStyle name="Cálculo" xfId="12" builtinId="22" customBuiltin="1"/>
    <cellStyle name="Cálculo 2" xfId="112" xr:uid="{00000000-0005-0000-0000-000057000000}"/>
    <cellStyle name="Cálculo 3" xfId="113" xr:uid="{00000000-0005-0000-0000-000058000000}"/>
    <cellStyle name="Cellule liée" xfId="114" xr:uid="{00000000-0005-0000-0000-000059000000}"/>
    <cellStyle name="Célula de Verificação" xfId="14" builtinId="23" customBuiltin="1"/>
    <cellStyle name="Célula de Verificação 2" xfId="115" xr:uid="{00000000-0005-0000-0000-00005B000000}"/>
    <cellStyle name="Célula de Verificação 3" xfId="116" xr:uid="{00000000-0005-0000-0000-00005C000000}"/>
    <cellStyle name="Célula Vinculada" xfId="13" builtinId="24" customBuiltin="1"/>
    <cellStyle name="Célula Vinculada 2" xfId="117" xr:uid="{00000000-0005-0000-0000-00005E000000}"/>
    <cellStyle name="Célula Vinculada 3" xfId="118" xr:uid="{00000000-0005-0000-0000-00005F000000}"/>
    <cellStyle name="Column_Title" xfId="119" xr:uid="{00000000-0005-0000-0000-000060000000}"/>
    <cellStyle name="Comma 30" xfId="120" xr:uid="{00000000-0005-0000-0000-000061000000}"/>
    <cellStyle name="Comma 30 2" xfId="273" xr:uid="{00000000-0005-0000-0000-000062000000}"/>
    <cellStyle name="Comma 31 2" xfId="121" xr:uid="{00000000-0005-0000-0000-000063000000}"/>
    <cellStyle name="Comma 31 2 2" xfId="274" xr:uid="{00000000-0005-0000-0000-000064000000}"/>
    <cellStyle name="Commentaire" xfId="122" xr:uid="{00000000-0005-0000-0000-000065000000}"/>
    <cellStyle name="Ênfase1" xfId="19" builtinId="29" customBuiltin="1"/>
    <cellStyle name="Ênfase1 2" xfId="123" xr:uid="{00000000-0005-0000-0000-000067000000}"/>
    <cellStyle name="Ênfase1 3" xfId="124" xr:uid="{00000000-0005-0000-0000-000068000000}"/>
    <cellStyle name="Ênfase2" xfId="23" builtinId="33" customBuiltin="1"/>
    <cellStyle name="Ênfase2 2" xfId="125" xr:uid="{00000000-0005-0000-0000-00006A000000}"/>
    <cellStyle name="Ênfase2 3" xfId="126" xr:uid="{00000000-0005-0000-0000-00006B000000}"/>
    <cellStyle name="Ênfase3" xfId="27" builtinId="37" customBuiltin="1"/>
    <cellStyle name="Ênfase3 2" xfId="127" xr:uid="{00000000-0005-0000-0000-00006D000000}"/>
    <cellStyle name="Ênfase3 3" xfId="128" xr:uid="{00000000-0005-0000-0000-00006E000000}"/>
    <cellStyle name="Ênfase4" xfId="31" builtinId="41" customBuiltin="1"/>
    <cellStyle name="Ênfase4 2" xfId="129" xr:uid="{00000000-0005-0000-0000-000070000000}"/>
    <cellStyle name="Ênfase4 3" xfId="130" xr:uid="{00000000-0005-0000-0000-000071000000}"/>
    <cellStyle name="Ênfase5" xfId="35" builtinId="45" customBuiltin="1"/>
    <cellStyle name="Ênfase5 2" xfId="131" xr:uid="{00000000-0005-0000-0000-000073000000}"/>
    <cellStyle name="Ênfase5 3" xfId="132" xr:uid="{00000000-0005-0000-0000-000074000000}"/>
    <cellStyle name="Ênfase6" xfId="39" builtinId="49" customBuiltin="1"/>
    <cellStyle name="Ênfase6 2" xfId="133" xr:uid="{00000000-0005-0000-0000-000076000000}"/>
    <cellStyle name="Ênfase6 3" xfId="134" xr:uid="{00000000-0005-0000-0000-000077000000}"/>
    <cellStyle name="Entrada" xfId="10" builtinId="20" customBuiltin="1"/>
    <cellStyle name="Entrada 2" xfId="135" xr:uid="{00000000-0005-0000-0000-000079000000}"/>
    <cellStyle name="Entrada 3" xfId="136" xr:uid="{00000000-0005-0000-0000-00007A000000}"/>
    <cellStyle name="Entrée" xfId="137" xr:uid="{00000000-0005-0000-0000-00007B000000}"/>
    <cellStyle name="Euro" xfId="138" xr:uid="{00000000-0005-0000-0000-00007C000000}"/>
    <cellStyle name="Followed Hyperlink" xfId="139" xr:uid="{00000000-0005-0000-0000-00007D000000}"/>
    <cellStyle name="Grey" xfId="140" xr:uid="{00000000-0005-0000-0000-00007E000000}"/>
    <cellStyle name="Header1" xfId="141" xr:uid="{00000000-0005-0000-0000-00007F000000}"/>
    <cellStyle name="Header2" xfId="142" xr:uid="{00000000-0005-0000-0000-000080000000}"/>
    <cellStyle name="Incorreto 2" xfId="143" xr:uid="{00000000-0005-0000-0000-000082000000}"/>
    <cellStyle name="Incorreto 3" xfId="144" xr:uid="{00000000-0005-0000-0000-000083000000}"/>
    <cellStyle name="Input [yellow]" xfId="145" xr:uid="{00000000-0005-0000-0000-000084000000}"/>
    <cellStyle name="Insatisfaisant" xfId="146" xr:uid="{00000000-0005-0000-0000-000085000000}"/>
    <cellStyle name="Lien hypertexte_effectifs" xfId="147" xr:uid="{00000000-0005-0000-0000-000086000000}"/>
    <cellStyle name="Millares 2" xfId="148" xr:uid="{00000000-0005-0000-0000-000087000000}"/>
    <cellStyle name="Milliers_effectifs" xfId="149" xr:uid="{00000000-0005-0000-0000-000088000000}"/>
    <cellStyle name="Neutra 2" xfId="150" xr:uid="{00000000-0005-0000-0000-00008A000000}"/>
    <cellStyle name="Neutra 3" xfId="151" xr:uid="{00000000-0005-0000-0000-00008B000000}"/>
    <cellStyle name="Neutre" xfId="152" xr:uid="{00000000-0005-0000-0000-00008C000000}"/>
    <cellStyle name="Neutro" xfId="9" builtinId="28" customBuiltin="1"/>
    <cellStyle name="Non défini" xfId="153" xr:uid="{00000000-0005-0000-0000-00008D000000}"/>
    <cellStyle name="Normal" xfId="0" builtinId="0"/>
    <cellStyle name="Normal - Style1" xfId="154" xr:uid="{00000000-0005-0000-0000-00008F000000}"/>
    <cellStyle name="Normal 111 2" xfId="155" xr:uid="{00000000-0005-0000-0000-000090000000}"/>
    <cellStyle name="Normal 2" xfId="156" xr:uid="{00000000-0005-0000-0000-000091000000}"/>
    <cellStyle name="Normal 2 2" xfId="157" xr:uid="{00000000-0005-0000-0000-000092000000}"/>
    <cellStyle name="Normal 2 2 2" xfId="158" xr:uid="{00000000-0005-0000-0000-000093000000}"/>
    <cellStyle name="Normal 2 2 3" xfId="159" xr:uid="{00000000-0005-0000-0000-000094000000}"/>
    <cellStyle name="Normal 2 2 4" xfId="160" xr:uid="{00000000-0005-0000-0000-000095000000}"/>
    <cellStyle name="Normal 2 2 5" xfId="161" xr:uid="{00000000-0005-0000-0000-000096000000}"/>
    <cellStyle name="Normal 2 2 6" xfId="162" xr:uid="{00000000-0005-0000-0000-000097000000}"/>
    <cellStyle name="Normal 2 2 7" xfId="163" xr:uid="{00000000-0005-0000-0000-000098000000}"/>
    <cellStyle name="Normal 2 28 2" xfId="164" xr:uid="{00000000-0005-0000-0000-000099000000}"/>
    <cellStyle name="Normal 2 3" xfId="165" xr:uid="{00000000-0005-0000-0000-00009A000000}"/>
    <cellStyle name="Normal 2 3 2" xfId="166" xr:uid="{00000000-0005-0000-0000-00009B000000}"/>
    <cellStyle name="Normal 2 4" xfId="167" xr:uid="{00000000-0005-0000-0000-00009C000000}"/>
    <cellStyle name="Normal 2 4 2" xfId="168" xr:uid="{00000000-0005-0000-0000-00009D000000}"/>
    <cellStyle name="Normal 2 5" xfId="169" xr:uid="{00000000-0005-0000-0000-00009E000000}"/>
    <cellStyle name="Normal 2 5 2" xfId="170" xr:uid="{00000000-0005-0000-0000-00009F000000}"/>
    <cellStyle name="Normal 2 6" xfId="171" xr:uid="{00000000-0005-0000-0000-0000A0000000}"/>
    <cellStyle name="Normal 2 6 2" xfId="172" xr:uid="{00000000-0005-0000-0000-0000A1000000}"/>
    <cellStyle name="Normal 2 7" xfId="173" xr:uid="{00000000-0005-0000-0000-0000A2000000}"/>
    <cellStyle name="Normal 2 7 2" xfId="174" xr:uid="{00000000-0005-0000-0000-0000A3000000}"/>
    <cellStyle name="Normal 2_Resumo_BRUTO FINAL" xfId="43" xr:uid="{00000000-0005-0000-0000-0000A4000000}"/>
    <cellStyle name="Normal 3" xfId="175" xr:uid="{00000000-0005-0000-0000-0000A5000000}"/>
    <cellStyle name="Normal 3 2" xfId="176" xr:uid="{00000000-0005-0000-0000-0000A6000000}"/>
    <cellStyle name="Normal 3 3" xfId="269" xr:uid="{00000000-0005-0000-0000-0000A7000000}"/>
    <cellStyle name="Normal 4" xfId="177" xr:uid="{00000000-0005-0000-0000-0000A8000000}"/>
    <cellStyle name="Normal 4 2" xfId="178" xr:uid="{00000000-0005-0000-0000-0000A9000000}"/>
    <cellStyle name="Normal 5" xfId="179" xr:uid="{00000000-0005-0000-0000-0000AA000000}"/>
    <cellStyle name="Normal 5 2" xfId="180" xr:uid="{00000000-0005-0000-0000-0000AB000000}"/>
    <cellStyle name="Normal 5 3" xfId="181" xr:uid="{00000000-0005-0000-0000-0000AC000000}"/>
    <cellStyle name="Normal 5 4" xfId="182" xr:uid="{00000000-0005-0000-0000-0000AD000000}"/>
    <cellStyle name="Normal 6" xfId="183" xr:uid="{00000000-0005-0000-0000-0000AE000000}"/>
    <cellStyle name="Normal 6 2" xfId="184" xr:uid="{00000000-0005-0000-0000-0000AF000000}"/>
    <cellStyle name="Normal 7" xfId="185" xr:uid="{00000000-0005-0000-0000-0000B0000000}"/>
    <cellStyle name="Normal 8" xfId="186" xr:uid="{00000000-0005-0000-0000-0000B1000000}"/>
    <cellStyle name="Normal 8 2" xfId="187" xr:uid="{00000000-0005-0000-0000-0000B2000000}"/>
    <cellStyle name="Normalny_czynsze 2005" xfId="188" xr:uid="{00000000-0005-0000-0000-0000B3000000}"/>
    <cellStyle name="Nota" xfId="16" builtinId="10" customBuiltin="1"/>
    <cellStyle name="Nota 2" xfId="189" xr:uid="{00000000-0005-0000-0000-0000B5000000}"/>
    <cellStyle name="Nota 3" xfId="190" xr:uid="{00000000-0005-0000-0000-0000B6000000}"/>
    <cellStyle name="Percent [2]" xfId="191" xr:uid="{00000000-0005-0000-0000-0000B7000000}"/>
    <cellStyle name="Percent 16 2" xfId="192" xr:uid="{00000000-0005-0000-0000-0000B8000000}"/>
    <cellStyle name="Porcentagem" xfId="270" builtinId="5"/>
    <cellStyle name="Porcentagem 2" xfId="193" xr:uid="{00000000-0005-0000-0000-0000BA000000}"/>
    <cellStyle name="Porcentagem 3" xfId="194" xr:uid="{00000000-0005-0000-0000-0000BB000000}"/>
    <cellStyle name="Porcentual 2" xfId="195" xr:uid="{00000000-0005-0000-0000-0000BC000000}"/>
    <cellStyle name="PSChar" xfId="196" xr:uid="{00000000-0005-0000-0000-0000BD000000}"/>
    <cellStyle name="PSHeading" xfId="197" xr:uid="{00000000-0005-0000-0000-0000BE000000}"/>
    <cellStyle name="Ruim" xfId="8" builtinId="27" customBuiltin="1"/>
    <cellStyle name="Saída" xfId="11" builtinId="21" customBuiltin="1"/>
    <cellStyle name="Saída 2" xfId="198" xr:uid="{00000000-0005-0000-0000-0000C0000000}"/>
    <cellStyle name="Saída 3" xfId="199" xr:uid="{00000000-0005-0000-0000-0000C1000000}"/>
    <cellStyle name="SAPBEXaggData" xfId="200" xr:uid="{00000000-0005-0000-0000-0000C2000000}"/>
    <cellStyle name="SAPBEXaggDataEmph" xfId="201" xr:uid="{00000000-0005-0000-0000-0000C3000000}"/>
    <cellStyle name="SAPBEXaggItem" xfId="202" xr:uid="{00000000-0005-0000-0000-0000C4000000}"/>
    <cellStyle name="SAPBEXaggItemX" xfId="203" xr:uid="{00000000-0005-0000-0000-0000C5000000}"/>
    <cellStyle name="SAPBEXchaText" xfId="204" xr:uid="{00000000-0005-0000-0000-0000C6000000}"/>
    <cellStyle name="SAPBEXexcBad7" xfId="205" xr:uid="{00000000-0005-0000-0000-0000C7000000}"/>
    <cellStyle name="SAPBEXexcBad8" xfId="206" xr:uid="{00000000-0005-0000-0000-0000C8000000}"/>
    <cellStyle name="SAPBEXexcBad9" xfId="207" xr:uid="{00000000-0005-0000-0000-0000C9000000}"/>
    <cellStyle name="SAPBEXexcCritical4" xfId="208" xr:uid="{00000000-0005-0000-0000-0000CA000000}"/>
    <cellStyle name="SAPBEXexcCritical5" xfId="209" xr:uid="{00000000-0005-0000-0000-0000CB000000}"/>
    <cellStyle name="SAPBEXexcCritical6" xfId="210" xr:uid="{00000000-0005-0000-0000-0000CC000000}"/>
    <cellStyle name="SAPBEXexcGood1" xfId="211" xr:uid="{00000000-0005-0000-0000-0000CD000000}"/>
    <cellStyle name="SAPBEXexcGood2" xfId="212" xr:uid="{00000000-0005-0000-0000-0000CE000000}"/>
    <cellStyle name="SAPBEXexcGood3" xfId="213" xr:uid="{00000000-0005-0000-0000-0000CF000000}"/>
    <cellStyle name="SAPBEXfilterDrill" xfId="214" xr:uid="{00000000-0005-0000-0000-0000D0000000}"/>
    <cellStyle name="SAPBEXfilterItem" xfId="215" xr:uid="{00000000-0005-0000-0000-0000D1000000}"/>
    <cellStyle name="SAPBEXfilterText" xfId="216" xr:uid="{00000000-0005-0000-0000-0000D2000000}"/>
    <cellStyle name="SAPBEXformats" xfId="217" xr:uid="{00000000-0005-0000-0000-0000D3000000}"/>
    <cellStyle name="SAPBEXheaderItem" xfId="218" xr:uid="{00000000-0005-0000-0000-0000D4000000}"/>
    <cellStyle name="SAPBEXheaderText" xfId="219" xr:uid="{00000000-0005-0000-0000-0000D5000000}"/>
    <cellStyle name="SAPBEXHLevel0" xfId="220" xr:uid="{00000000-0005-0000-0000-0000D6000000}"/>
    <cellStyle name="SAPBEXHLevel0X" xfId="221" xr:uid="{00000000-0005-0000-0000-0000D7000000}"/>
    <cellStyle name="SAPBEXHLevel1" xfId="222" xr:uid="{00000000-0005-0000-0000-0000D8000000}"/>
    <cellStyle name="SAPBEXHLevel1X" xfId="223" xr:uid="{00000000-0005-0000-0000-0000D9000000}"/>
    <cellStyle name="SAPBEXHLevel2" xfId="224" xr:uid="{00000000-0005-0000-0000-0000DA000000}"/>
    <cellStyle name="SAPBEXHLevel2X" xfId="225" xr:uid="{00000000-0005-0000-0000-0000DB000000}"/>
    <cellStyle name="SAPBEXHLevel3" xfId="226" xr:uid="{00000000-0005-0000-0000-0000DC000000}"/>
    <cellStyle name="SAPBEXHLevel3X" xfId="227" xr:uid="{00000000-0005-0000-0000-0000DD000000}"/>
    <cellStyle name="SAPBEXresData" xfId="228" xr:uid="{00000000-0005-0000-0000-0000DE000000}"/>
    <cellStyle name="SAPBEXresDataEmph" xfId="229" xr:uid="{00000000-0005-0000-0000-0000DF000000}"/>
    <cellStyle name="SAPBEXresItem" xfId="230" xr:uid="{00000000-0005-0000-0000-0000E0000000}"/>
    <cellStyle name="SAPBEXresItemX" xfId="231" xr:uid="{00000000-0005-0000-0000-0000E1000000}"/>
    <cellStyle name="SAPBEXstdData" xfId="232" xr:uid="{00000000-0005-0000-0000-0000E2000000}"/>
    <cellStyle name="SAPBEXstdDataEmph" xfId="233" xr:uid="{00000000-0005-0000-0000-0000E3000000}"/>
    <cellStyle name="SAPBEXstdItem" xfId="234" xr:uid="{00000000-0005-0000-0000-0000E4000000}"/>
    <cellStyle name="SAPBEXstdItemX" xfId="235" xr:uid="{00000000-0005-0000-0000-0000E5000000}"/>
    <cellStyle name="SAPBEXtitle" xfId="236" xr:uid="{00000000-0005-0000-0000-0000E6000000}"/>
    <cellStyle name="SAPBEXundefined" xfId="237" xr:uid="{00000000-0005-0000-0000-0000E7000000}"/>
    <cellStyle name="Satisfaisant" xfId="238" xr:uid="{00000000-0005-0000-0000-0000E8000000}"/>
    <cellStyle name="Separador de milhares 2" xfId="239" xr:uid="{00000000-0005-0000-0000-0000E9000000}"/>
    <cellStyle name="Separador de milhares 2 2" xfId="275" xr:uid="{00000000-0005-0000-0000-0000EA000000}"/>
    <cellStyle name="Separador de milhares 3" xfId="240" xr:uid="{00000000-0005-0000-0000-0000EB000000}"/>
    <cellStyle name="Separador de milhares 3 2" xfId="276" xr:uid="{00000000-0005-0000-0000-0000EC000000}"/>
    <cellStyle name="Sortie" xfId="241" xr:uid="{00000000-0005-0000-0000-0000ED000000}"/>
    <cellStyle name="Standard_A" xfId="242" xr:uid="{00000000-0005-0000-0000-0000EE000000}"/>
    <cellStyle name="Texte explicatif" xfId="243" xr:uid="{00000000-0005-0000-0000-0000EF000000}"/>
    <cellStyle name="Texto de Aviso" xfId="15" builtinId="11" customBuiltin="1"/>
    <cellStyle name="Texto de Aviso 2" xfId="244" xr:uid="{00000000-0005-0000-0000-0000F1000000}"/>
    <cellStyle name="Texto de Aviso 3" xfId="245" xr:uid="{00000000-0005-0000-0000-0000F2000000}"/>
    <cellStyle name="Texto Explicativo" xfId="17" builtinId="53" customBuiltin="1"/>
    <cellStyle name="Texto Explicativo 2" xfId="246" xr:uid="{00000000-0005-0000-0000-0000F4000000}"/>
    <cellStyle name="Texto Explicativo 3" xfId="247" xr:uid="{00000000-0005-0000-0000-0000F5000000}"/>
    <cellStyle name="Titre" xfId="248" xr:uid="{00000000-0005-0000-0000-0000F6000000}"/>
    <cellStyle name="Titre 1" xfId="249" xr:uid="{00000000-0005-0000-0000-0000F7000000}"/>
    <cellStyle name="Titre 2" xfId="250" xr:uid="{00000000-0005-0000-0000-0000F8000000}"/>
    <cellStyle name="Titre 3" xfId="251" xr:uid="{00000000-0005-0000-0000-0000F9000000}"/>
    <cellStyle name="Titre 4" xfId="252" xr:uid="{00000000-0005-0000-0000-0000FA000000}"/>
    <cellStyle name="Título" xfId="2" builtinId="15" customBuiltin="1"/>
    <cellStyle name="Título 1" xfId="3" builtinId="16" customBuiltin="1"/>
    <cellStyle name="Título 1 2" xfId="253" xr:uid="{00000000-0005-0000-0000-0000FD000000}"/>
    <cellStyle name="Título 1 3" xfId="254" xr:uid="{00000000-0005-0000-0000-0000FE000000}"/>
    <cellStyle name="Título 2" xfId="4" builtinId="17" customBuiltin="1"/>
    <cellStyle name="Título 2 2" xfId="255" xr:uid="{00000000-0005-0000-0000-000000010000}"/>
    <cellStyle name="Título 2 3" xfId="256" xr:uid="{00000000-0005-0000-0000-000001010000}"/>
    <cellStyle name="Título 3" xfId="5" builtinId="18" customBuiltin="1"/>
    <cellStyle name="Título 3 2" xfId="257" xr:uid="{00000000-0005-0000-0000-000003010000}"/>
    <cellStyle name="Título 3 3" xfId="258" xr:uid="{00000000-0005-0000-0000-000004010000}"/>
    <cellStyle name="Título 4" xfId="6" builtinId="19" customBuiltin="1"/>
    <cellStyle name="Título 4 2" xfId="259" xr:uid="{00000000-0005-0000-0000-000006010000}"/>
    <cellStyle name="Título 4 3" xfId="260" xr:uid="{00000000-0005-0000-0000-000007010000}"/>
    <cellStyle name="Título 5" xfId="261" xr:uid="{00000000-0005-0000-0000-000008010000}"/>
    <cellStyle name="Título 6" xfId="262" xr:uid="{00000000-0005-0000-0000-000009010000}"/>
    <cellStyle name="Total" xfId="18" builtinId="25" customBuiltin="1"/>
    <cellStyle name="Total 2" xfId="263" xr:uid="{00000000-0005-0000-0000-00000B010000}"/>
    <cellStyle name="Total 3" xfId="264" xr:uid="{00000000-0005-0000-0000-00000C010000}"/>
    <cellStyle name="Vérification" xfId="265" xr:uid="{00000000-0005-0000-0000-00000D010000}"/>
    <cellStyle name="Vírgula" xfId="1" builtinId="3"/>
    <cellStyle name="Vírgula 2" xfId="44" xr:uid="{00000000-0005-0000-0000-00000F010000}"/>
    <cellStyle name="Vírgula 2 2" xfId="266" xr:uid="{00000000-0005-0000-0000-000010010000}"/>
    <cellStyle name="Vírgula 2 2 2" xfId="277" xr:uid="{00000000-0005-0000-0000-000011010000}"/>
    <cellStyle name="Vírgula 2 3" xfId="272" xr:uid="{00000000-0005-0000-0000-000012010000}"/>
    <cellStyle name="Vírgula 3" xfId="267" xr:uid="{00000000-0005-0000-0000-000013010000}"/>
    <cellStyle name="Vírgula 3 2" xfId="278" xr:uid="{00000000-0005-0000-0000-000014010000}"/>
    <cellStyle name="Vírgula 4" xfId="268" xr:uid="{00000000-0005-0000-0000-000015010000}"/>
    <cellStyle name="Vírgula 4 2" xfId="279" xr:uid="{00000000-0005-0000-0000-000016010000}"/>
    <cellStyle name="Vírgula 5" xfId="271" xr:uid="{00000000-0005-0000-0000-000017010000}"/>
  </cellStyles>
  <dxfs count="0"/>
  <tableStyles count="0" defaultTableStyle="TableStyleMedium2" defaultPivotStyle="PivotStyleLight16"/>
  <colors>
    <mruColors>
      <color rgb="FF356F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1"/>
  <sheetViews>
    <sheetView showGridLines="0" zoomScaleNormal="100" workbookViewId="0">
      <selection activeCell="A11" sqref="A11"/>
    </sheetView>
  </sheetViews>
  <sheetFormatPr defaultRowHeight="14.5" x14ac:dyDescent="0.35"/>
  <cols>
    <col min="1" max="1" width="57.26953125" bestFit="1" customWidth="1"/>
    <col min="2" max="3" width="8.54296875" style="47" bestFit="1" customWidth="1"/>
    <col min="4" max="6" width="8.54296875" style="47" customWidth="1"/>
    <col min="7" max="16" width="8.54296875" style="47" bestFit="1" customWidth="1"/>
    <col min="17" max="17" width="8" bestFit="1" customWidth="1"/>
    <col min="18" max="18" width="8" style="30" bestFit="1" customWidth="1"/>
    <col min="19" max="42" width="8" bestFit="1" customWidth="1"/>
  </cols>
  <sheetData>
    <row r="1" spans="1:42" x14ac:dyDescent="0.35">
      <c r="A1" s="40" t="s">
        <v>0</v>
      </c>
      <c r="B1" s="55" t="s">
        <v>156</v>
      </c>
      <c r="C1" s="55" t="s">
        <v>156</v>
      </c>
      <c r="D1" s="55" t="s">
        <v>156</v>
      </c>
      <c r="E1" s="55" t="s">
        <v>156</v>
      </c>
      <c r="F1" s="55" t="s">
        <v>156</v>
      </c>
      <c r="G1" s="55" t="s">
        <v>156</v>
      </c>
      <c r="H1" s="55" t="s">
        <v>156</v>
      </c>
      <c r="I1" s="55" t="s">
        <v>156</v>
      </c>
      <c r="J1" s="55" t="s">
        <v>156</v>
      </c>
      <c r="K1" s="55" t="s">
        <v>156</v>
      </c>
      <c r="L1" s="55" t="s">
        <v>156</v>
      </c>
      <c r="M1" s="55" t="s">
        <v>156</v>
      </c>
      <c r="N1" s="55" t="s">
        <v>156</v>
      </c>
      <c r="P1" s="49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s="48" customFormat="1" ht="15" thickBot="1" x14ac:dyDescent="0.4">
      <c r="A2" s="109" t="s">
        <v>66</v>
      </c>
      <c r="B2" s="110" t="s">
        <v>212</v>
      </c>
      <c r="C2" s="110" t="s">
        <v>176</v>
      </c>
      <c r="D2" s="110" t="s">
        <v>175</v>
      </c>
      <c r="E2" s="110" t="s">
        <v>161</v>
      </c>
      <c r="F2" s="110" t="s">
        <v>160</v>
      </c>
      <c r="G2" s="109" t="s">
        <v>159</v>
      </c>
      <c r="H2" s="110" t="s">
        <v>157</v>
      </c>
      <c r="I2" s="110" t="s">
        <v>151</v>
      </c>
      <c r="J2" s="110" t="s">
        <v>146</v>
      </c>
      <c r="K2" s="110" t="s">
        <v>142</v>
      </c>
      <c r="L2" s="110" t="s">
        <v>140</v>
      </c>
      <c r="M2" s="109" t="s">
        <v>134</v>
      </c>
      <c r="N2" s="110" t="s">
        <v>133</v>
      </c>
      <c r="O2" s="110" t="s">
        <v>131</v>
      </c>
      <c r="P2" s="110" t="s">
        <v>129</v>
      </c>
      <c r="Q2" s="110" t="s">
        <v>65</v>
      </c>
      <c r="R2" s="110" t="s">
        <v>2</v>
      </c>
      <c r="S2" s="109" t="s">
        <v>3</v>
      </c>
      <c r="T2" s="110" t="s">
        <v>4</v>
      </c>
      <c r="U2" s="110" t="s">
        <v>5</v>
      </c>
      <c r="V2" s="110" t="s">
        <v>6</v>
      </c>
      <c r="W2" s="110" t="s">
        <v>7</v>
      </c>
      <c r="X2" s="110" t="s">
        <v>8</v>
      </c>
      <c r="Y2" s="109" t="s">
        <v>9</v>
      </c>
      <c r="Z2" s="110" t="s">
        <v>10</v>
      </c>
      <c r="AA2" s="110" t="s">
        <v>11</v>
      </c>
      <c r="AB2" s="110" t="s">
        <v>12</v>
      </c>
      <c r="AC2" s="110" t="s">
        <v>13</v>
      </c>
      <c r="AD2" s="110" t="s">
        <v>14</v>
      </c>
      <c r="AE2" s="109" t="s">
        <v>15</v>
      </c>
      <c r="AF2" s="110" t="s">
        <v>16</v>
      </c>
      <c r="AG2" s="110" t="s">
        <v>17</v>
      </c>
      <c r="AH2" s="110" t="s">
        <v>18</v>
      </c>
      <c r="AI2" s="110" t="s">
        <v>21</v>
      </c>
      <c r="AJ2" s="110" t="s">
        <v>22</v>
      </c>
      <c r="AK2" s="109" t="s">
        <v>23</v>
      </c>
      <c r="AL2" s="110" t="s">
        <v>24</v>
      </c>
      <c r="AM2" s="110" t="s">
        <v>25</v>
      </c>
      <c r="AN2" s="110" t="s">
        <v>26</v>
      </c>
      <c r="AO2" s="110" t="s">
        <v>27</v>
      </c>
      <c r="AP2" s="110" t="s">
        <v>28</v>
      </c>
    </row>
    <row r="3" spans="1:42" x14ac:dyDescent="0.35">
      <c r="A3" s="2" t="s">
        <v>67</v>
      </c>
      <c r="B3" s="45">
        <v>19473</v>
      </c>
      <c r="C3" s="45">
        <v>19248</v>
      </c>
      <c r="D3" s="45">
        <v>17828</v>
      </c>
      <c r="E3" s="45">
        <v>16429</v>
      </c>
      <c r="F3" s="45">
        <v>11981</v>
      </c>
      <c r="G3" s="45">
        <v>12452</v>
      </c>
      <c r="H3" s="45">
        <v>10852</v>
      </c>
      <c r="I3" s="45">
        <v>10607</v>
      </c>
      <c r="J3" s="45">
        <v>11174</v>
      </c>
      <c r="K3" s="45">
        <v>13552</v>
      </c>
      <c r="L3" s="45">
        <v>10747</v>
      </c>
      <c r="M3" s="45">
        <v>10774</v>
      </c>
      <c r="N3" s="45">
        <v>11402</v>
      </c>
      <c r="O3" s="31">
        <v>12204</v>
      </c>
      <c r="P3" s="31">
        <v>9215</v>
      </c>
      <c r="Q3" s="32">
        <v>9037</v>
      </c>
      <c r="R3" s="33">
        <v>9734</v>
      </c>
      <c r="S3" s="32">
        <v>10708</v>
      </c>
      <c r="T3" s="32">
        <v>8469</v>
      </c>
      <c r="U3" s="32">
        <v>8403</v>
      </c>
      <c r="V3" s="32">
        <v>9458</v>
      </c>
      <c r="W3" s="32">
        <v>10671</v>
      </c>
      <c r="X3" s="32">
        <v>7949</v>
      </c>
      <c r="Y3" s="32">
        <v>8714</v>
      </c>
      <c r="Z3" s="32">
        <v>9510</v>
      </c>
      <c r="AA3" s="32">
        <v>10717</v>
      </c>
      <c r="AB3" s="32">
        <v>9445</v>
      </c>
      <c r="AC3" s="32">
        <v>8533</v>
      </c>
      <c r="AD3" s="32">
        <v>8845</v>
      </c>
      <c r="AE3" s="32">
        <v>8984</v>
      </c>
      <c r="AF3" s="32">
        <v>8734</v>
      </c>
      <c r="AG3" s="32">
        <v>8542</v>
      </c>
      <c r="AH3" s="32">
        <v>8317</v>
      </c>
      <c r="AI3" s="32">
        <v>8513</v>
      </c>
      <c r="AJ3" s="32">
        <v>8225</v>
      </c>
      <c r="AK3" s="32">
        <v>8026</v>
      </c>
      <c r="AL3" s="32">
        <v>7569</v>
      </c>
      <c r="AM3" s="32">
        <v>8402</v>
      </c>
      <c r="AN3" s="32">
        <v>8389</v>
      </c>
      <c r="AO3" s="32">
        <v>8616</v>
      </c>
      <c r="AP3" s="32">
        <v>7853</v>
      </c>
    </row>
    <row r="4" spans="1:42" x14ac:dyDescent="0.35">
      <c r="A4" s="5" t="s">
        <v>68</v>
      </c>
      <c r="B4" s="38">
        <v>1387</v>
      </c>
      <c r="C4" s="38">
        <v>2984</v>
      </c>
      <c r="D4" s="38">
        <v>2122</v>
      </c>
      <c r="E4" s="38">
        <v>4743</v>
      </c>
      <c r="F4" s="38">
        <v>2129</v>
      </c>
      <c r="G4" s="38">
        <v>1364</v>
      </c>
      <c r="H4" s="38">
        <v>1405</v>
      </c>
      <c r="I4" s="38">
        <v>238</v>
      </c>
      <c r="J4" s="38">
        <v>1296</v>
      </c>
      <c r="K4" s="38">
        <v>3711</v>
      </c>
      <c r="L4" s="38">
        <v>429</v>
      </c>
      <c r="M4" s="38">
        <v>945</v>
      </c>
      <c r="N4" s="38">
        <v>604</v>
      </c>
      <c r="O4" s="34">
        <v>3559</v>
      </c>
      <c r="P4" s="34">
        <v>539</v>
      </c>
      <c r="Q4" s="35">
        <v>750</v>
      </c>
      <c r="R4" s="36">
        <v>526</v>
      </c>
      <c r="S4" s="35">
        <v>4030</v>
      </c>
      <c r="T4" s="35">
        <v>1401</v>
      </c>
      <c r="U4" s="35">
        <v>1663</v>
      </c>
      <c r="V4" s="35">
        <v>1207</v>
      </c>
      <c r="W4" s="35">
        <v>5580</v>
      </c>
      <c r="X4" s="35">
        <v>1441</v>
      </c>
      <c r="Y4" s="35">
        <v>2973</v>
      </c>
      <c r="Z4" s="35">
        <v>1552</v>
      </c>
      <c r="AA4" s="35">
        <v>4448</v>
      </c>
      <c r="AB4" s="35">
        <v>3528</v>
      </c>
      <c r="AC4" s="35">
        <v>2961</v>
      </c>
      <c r="AD4" s="35">
        <v>2830</v>
      </c>
      <c r="AE4" s="35">
        <v>3533</v>
      </c>
      <c r="AF4" s="35">
        <v>2311</v>
      </c>
      <c r="AG4" s="35">
        <v>2353</v>
      </c>
      <c r="AH4" s="35">
        <v>2449</v>
      </c>
      <c r="AI4" s="35">
        <v>2581</v>
      </c>
      <c r="AJ4" s="35">
        <v>1252</v>
      </c>
      <c r="AK4" s="35">
        <v>1252</v>
      </c>
      <c r="AL4" s="35">
        <v>914</v>
      </c>
      <c r="AM4" s="35">
        <v>1426</v>
      </c>
      <c r="AN4" s="35">
        <v>1112</v>
      </c>
      <c r="AO4" s="35">
        <v>1387</v>
      </c>
      <c r="AP4" s="35">
        <v>1147</v>
      </c>
    </row>
    <row r="5" spans="1:42" x14ac:dyDescent="0.35">
      <c r="A5" s="5" t="s">
        <v>69</v>
      </c>
      <c r="B5" s="38">
        <v>8015</v>
      </c>
      <c r="C5" s="38">
        <v>7907</v>
      </c>
      <c r="D5" s="38">
        <v>7880</v>
      </c>
      <c r="E5" s="38">
        <v>4672</v>
      </c>
      <c r="F5" s="38">
        <v>2961</v>
      </c>
      <c r="G5" s="38">
        <v>5112</v>
      </c>
      <c r="H5" s="38">
        <v>3474</v>
      </c>
      <c r="I5" s="38">
        <v>3775</v>
      </c>
      <c r="J5" s="38">
        <v>3913</v>
      </c>
      <c r="K5" s="38">
        <v>3768</v>
      </c>
      <c r="L5" s="38">
        <v>3798</v>
      </c>
      <c r="M5" s="38">
        <v>3545</v>
      </c>
      <c r="N5" s="38">
        <v>4750</v>
      </c>
      <c r="O5" s="34">
        <v>3785</v>
      </c>
      <c r="P5" s="34">
        <v>3834</v>
      </c>
      <c r="Q5" s="35">
        <v>3751</v>
      </c>
      <c r="R5" s="36">
        <v>4756</v>
      </c>
      <c r="S5" s="35">
        <v>2782</v>
      </c>
      <c r="T5" s="35">
        <v>3066</v>
      </c>
      <c r="U5" s="35">
        <v>2649</v>
      </c>
      <c r="V5" s="35">
        <v>4354</v>
      </c>
      <c r="W5" s="35">
        <v>1915</v>
      </c>
      <c r="X5" s="35">
        <v>2793</v>
      </c>
      <c r="Y5" s="35">
        <v>1982</v>
      </c>
      <c r="Z5" s="35">
        <v>3731</v>
      </c>
      <c r="AA5" s="35">
        <v>2338</v>
      </c>
      <c r="AB5" s="35">
        <v>2236</v>
      </c>
      <c r="AC5" s="35">
        <v>2148</v>
      </c>
      <c r="AD5" s="35">
        <v>2107</v>
      </c>
      <c r="AE5" s="35">
        <v>2136</v>
      </c>
      <c r="AF5" s="35">
        <v>2160</v>
      </c>
      <c r="AG5" s="35">
        <v>2178</v>
      </c>
      <c r="AH5" s="35">
        <v>2138</v>
      </c>
      <c r="AI5" s="35">
        <v>2223</v>
      </c>
      <c r="AJ5" s="35">
        <v>2063</v>
      </c>
      <c r="AK5" s="35">
        <v>2000</v>
      </c>
      <c r="AL5" s="35">
        <v>1975</v>
      </c>
      <c r="AM5" s="35">
        <v>2067</v>
      </c>
      <c r="AN5" s="35">
        <v>1867</v>
      </c>
      <c r="AO5" s="35">
        <v>1802</v>
      </c>
      <c r="AP5" s="35">
        <v>1753</v>
      </c>
    </row>
    <row r="6" spans="1:42" x14ac:dyDescent="0.35">
      <c r="A6" s="8" t="s">
        <v>70</v>
      </c>
      <c r="B6" s="38">
        <v>4999</v>
      </c>
      <c r="C6" s="38">
        <v>5067</v>
      </c>
      <c r="D6" s="38">
        <v>5690</v>
      </c>
      <c r="E6" s="38">
        <v>2623</v>
      </c>
      <c r="F6" s="38">
        <v>707</v>
      </c>
      <c r="G6" s="38">
        <v>2922</v>
      </c>
      <c r="H6" s="38">
        <v>1387</v>
      </c>
      <c r="I6" s="38">
        <v>1726</v>
      </c>
      <c r="J6" s="38">
        <v>1799</v>
      </c>
      <c r="K6" s="38">
        <v>1627</v>
      </c>
      <c r="L6" s="38">
        <v>1696</v>
      </c>
      <c r="M6" s="38">
        <v>1466</v>
      </c>
      <c r="N6" s="38">
        <v>2598</v>
      </c>
      <c r="O6" s="34">
        <v>1543</v>
      </c>
      <c r="P6" s="34">
        <v>1922</v>
      </c>
      <c r="Q6" s="35">
        <v>1662</v>
      </c>
      <c r="R6" s="36">
        <v>2771</v>
      </c>
      <c r="S6" s="35">
        <v>663</v>
      </c>
      <c r="T6" s="35">
        <v>1307</v>
      </c>
      <c r="U6" s="35">
        <v>882</v>
      </c>
      <c r="V6" s="35">
        <v>2544</v>
      </c>
      <c r="W6" s="35">
        <v>46</v>
      </c>
      <c r="X6" s="35">
        <v>990</v>
      </c>
      <c r="Y6" s="35">
        <v>18</v>
      </c>
      <c r="Z6" s="35">
        <v>1579</v>
      </c>
      <c r="AA6" s="35">
        <v>29</v>
      </c>
      <c r="AB6" s="35">
        <v>42</v>
      </c>
      <c r="AC6" s="35">
        <v>65</v>
      </c>
      <c r="AD6" s="35">
        <v>43</v>
      </c>
      <c r="AE6" s="35">
        <v>71</v>
      </c>
      <c r="AF6" s="35">
        <v>127</v>
      </c>
      <c r="AG6" s="35">
        <v>151</v>
      </c>
      <c r="AH6" s="35">
        <v>209</v>
      </c>
      <c r="AI6" s="35">
        <v>184</v>
      </c>
      <c r="AJ6" s="35">
        <v>269</v>
      </c>
      <c r="AK6" s="35">
        <v>208</v>
      </c>
      <c r="AL6" s="35">
        <v>166</v>
      </c>
      <c r="AM6" s="35">
        <v>227</v>
      </c>
      <c r="AN6" s="35">
        <v>193</v>
      </c>
      <c r="AO6" s="35">
        <v>91</v>
      </c>
      <c r="AP6" s="35">
        <v>215</v>
      </c>
    </row>
    <row r="7" spans="1:42" x14ac:dyDescent="0.35">
      <c r="A7" s="8" t="s">
        <v>71</v>
      </c>
      <c r="B7" s="38">
        <v>3057</v>
      </c>
      <c r="C7" s="38">
        <v>2767</v>
      </c>
      <c r="D7" s="38">
        <v>2183</v>
      </c>
      <c r="E7" s="38">
        <v>2078</v>
      </c>
      <c r="F7" s="38">
        <v>2253</v>
      </c>
      <c r="G7" s="38">
        <v>2196</v>
      </c>
      <c r="H7" s="38">
        <v>2092</v>
      </c>
      <c r="I7" s="38">
        <v>2077</v>
      </c>
      <c r="J7" s="38">
        <v>2070</v>
      </c>
      <c r="K7" s="38">
        <v>2073</v>
      </c>
      <c r="L7" s="38">
        <v>2077</v>
      </c>
      <c r="M7" s="38">
        <v>2202</v>
      </c>
      <c r="N7" s="38">
        <v>2244</v>
      </c>
      <c r="O7" s="34">
        <v>2222</v>
      </c>
      <c r="P7" s="34">
        <v>1995</v>
      </c>
      <c r="Q7" s="35">
        <v>2005</v>
      </c>
      <c r="R7" s="36">
        <v>2010</v>
      </c>
      <c r="S7" s="35">
        <v>1966</v>
      </c>
      <c r="T7" s="35">
        <v>1813</v>
      </c>
      <c r="U7" s="35">
        <v>1806</v>
      </c>
      <c r="V7" s="35">
        <v>1815</v>
      </c>
      <c r="W7" s="35">
        <v>1876</v>
      </c>
      <c r="X7" s="35">
        <v>1834</v>
      </c>
      <c r="Y7" s="35">
        <v>1987</v>
      </c>
      <c r="Z7" s="35">
        <v>2152</v>
      </c>
      <c r="AA7" s="35">
        <v>2265</v>
      </c>
      <c r="AB7" s="35">
        <v>2206</v>
      </c>
      <c r="AC7" s="35">
        <v>2259</v>
      </c>
      <c r="AD7" s="35">
        <v>2240</v>
      </c>
      <c r="AE7" s="35">
        <v>2249</v>
      </c>
      <c r="AF7" s="35">
        <v>2149</v>
      </c>
      <c r="AG7" s="35">
        <v>2127</v>
      </c>
      <c r="AH7" s="35">
        <v>2078</v>
      </c>
      <c r="AI7" s="35">
        <v>2078</v>
      </c>
      <c r="AJ7" s="35">
        <v>1947</v>
      </c>
      <c r="AK7" s="35">
        <v>1961</v>
      </c>
      <c r="AL7" s="35">
        <v>1988</v>
      </c>
      <c r="AM7" s="35">
        <v>1985</v>
      </c>
      <c r="AN7" s="35">
        <v>1818</v>
      </c>
      <c r="AO7" s="35">
        <v>1835</v>
      </c>
      <c r="AP7" s="35">
        <v>1685</v>
      </c>
    </row>
    <row r="8" spans="1:42" x14ac:dyDescent="0.35">
      <c r="A8" s="8" t="s">
        <v>72</v>
      </c>
      <c r="B8" s="38">
        <v>322</v>
      </c>
      <c r="C8" s="38">
        <v>334</v>
      </c>
      <c r="D8" s="38">
        <v>265</v>
      </c>
      <c r="E8" s="38">
        <v>184</v>
      </c>
      <c r="F8" s="38">
        <v>243</v>
      </c>
      <c r="G8" s="38">
        <v>228</v>
      </c>
      <c r="H8" s="38">
        <v>273</v>
      </c>
      <c r="I8" s="38">
        <v>274</v>
      </c>
      <c r="J8" s="38">
        <v>302</v>
      </c>
      <c r="K8" s="38">
        <v>307</v>
      </c>
      <c r="L8" s="38">
        <v>256</v>
      </c>
      <c r="M8" s="38">
        <v>265</v>
      </c>
      <c r="N8" s="38">
        <v>278</v>
      </c>
      <c r="O8" s="34">
        <v>321</v>
      </c>
      <c r="P8" s="34">
        <v>239</v>
      </c>
      <c r="Q8" s="35">
        <v>259</v>
      </c>
      <c r="R8" s="36">
        <v>280</v>
      </c>
      <c r="S8" s="35">
        <v>282</v>
      </c>
      <c r="T8" s="35">
        <v>212</v>
      </c>
      <c r="U8" s="35">
        <v>209</v>
      </c>
      <c r="V8" s="35">
        <v>228</v>
      </c>
      <c r="W8" s="35">
        <v>233</v>
      </c>
      <c r="X8" s="35">
        <v>192</v>
      </c>
      <c r="Y8" s="35">
        <v>187</v>
      </c>
      <c r="Z8" s="35">
        <v>210</v>
      </c>
      <c r="AA8" s="35">
        <v>268</v>
      </c>
      <c r="AB8" s="35">
        <v>202</v>
      </c>
      <c r="AC8" s="35">
        <v>34</v>
      </c>
      <c r="AD8" s="35">
        <v>26</v>
      </c>
      <c r="AE8" s="35">
        <v>20</v>
      </c>
      <c r="AF8" s="35">
        <v>117</v>
      </c>
      <c r="AG8" s="35">
        <v>112</v>
      </c>
      <c r="AH8" s="35">
        <v>47</v>
      </c>
      <c r="AI8" s="35">
        <v>150</v>
      </c>
      <c r="AJ8" s="35">
        <v>44</v>
      </c>
      <c r="AK8" s="35">
        <v>36</v>
      </c>
      <c r="AL8" s="35">
        <v>15</v>
      </c>
      <c r="AM8" s="35">
        <v>65</v>
      </c>
      <c r="AN8" s="35">
        <v>55</v>
      </c>
      <c r="AO8" s="35">
        <v>64</v>
      </c>
      <c r="AP8" s="35">
        <v>43</v>
      </c>
    </row>
    <row r="9" spans="1:42" s="10" customFormat="1" x14ac:dyDescent="0.35">
      <c r="A9" s="8" t="s">
        <v>128</v>
      </c>
      <c r="B9" s="38">
        <v>238</v>
      </c>
      <c r="C9" s="38">
        <v>217</v>
      </c>
      <c r="D9" s="38">
        <v>173</v>
      </c>
      <c r="E9" s="38">
        <v>222</v>
      </c>
      <c r="F9" s="38">
        <v>196</v>
      </c>
      <c r="G9" s="38">
        <v>206</v>
      </c>
      <c r="H9" s="38">
        <v>187</v>
      </c>
      <c r="I9" s="38">
        <v>159</v>
      </c>
      <c r="J9" s="38">
        <v>179</v>
      </c>
      <c r="K9" s="38">
        <v>223</v>
      </c>
      <c r="L9" s="38">
        <v>279</v>
      </c>
      <c r="M9" s="38">
        <v>216</v>
      </c>
      <c r="N9" s="38">
        <v>264</v>
      </c>
      <c r="O9" s="34">
        <v>308</v>
      </c>
      <c r="P9" s="34">
        <v>217</v>
      </c>
      <c r="Q9" s="35">
        <v>217</v>
      </c>
      <c r="R9" s="36">
        <v>217</v>
      </c>
      <c r="S9" s="35">
        <v>213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</row>
    <row r="10" spans="1:42" x14ac:dyDescent="0.35">
      <c r="A10" s="8" t="s">
        <v>73</v>
      </c>
      <c r="B10" s="38">
        <v>-601</v>
      </c>
      <c r="C10" s="38">
        <v>-478</v>
      </c>
      <c r="D10" s="38">
        <v>-431</v>
      </c>
      <c r="E10" s="38">
        <v>-435</v>
      </c>
      <c r="F10" s="38">
        <v>-438</v>
      </c>
      <c r="G10" s="38">
        <v>-440</v>
      </c>
      <c r="H10" s="38">
        <v>-465</v>
      </c>
      <c r="I10" s="38">
        <v>-461</v>
      </c>
      <c r="J10" s="38">
        <v>-437</v>
      </c>
      <c r="K10" s="38">
        <v>-462</v>
      </c>
      <c r="L10" s="38">
        <v>-510</v>
      </c>
      <c r="M10" s="38">
        <v>-604</v>
      </c>
      <c r="N10" s="38">
        <v>-634</v>
      </c>
      <c r="O10" s="34">
        <v>-609</v>
      </c>
      <c r="P10" s="34">
        <v>-539</v>
      </c>
      <c r="Q10" s="35">
        <v>-392</v>
      </c>
      <c r="R10" s="36">
        <v>-522</v>
      </c>
      <c r="S10" s="35">
        <v>342</v>
      </c>
      <c r="T10" s="35">
        <v>266</v>
      </c>
      <c r="U10" s="35">
        <v>248</v>
      </c>
      <c r="V10" s="35">
        <v>233</v>
      </c>
      <c r="W10" s="35">
        <v>240</v>
      </c>
      <c r="X10" s="35">
        <v>223</v>
      </c>
      <c r="Y10" s="35">
        <v>210</v>
      </c>
      <c r="Z10" s="35">
        <v>210</v>
      </c>
      <c r="AA10" s="35">
        <v>224</v>
      </c>
      <c r="AB10" s="35">
        <v>214</v>
      </c>
      <c r="AC10" s="35">
        <v>210</v>
      </c>
      <c r="AD10" s="35">
        <v>202</v>
      </c>
      <c r="AE10" s="35">
        <v>204</v>
      </c>
      <c r="AF10" s="35">
        <v>233</v>
      </c>
      <c r="AG10" s="35">
        <v>213</v>
      </c>
      <c r="AH10" s="35">
        <v>197</v>
      </c>
      <c r="AI10" s="35">
        <v>189</v>
      </c>
      <c r="AJ10" s="35">
        <v>198</v>
      </c>
      <c r="AK10" s="35">
        <v>204</v>
      </c>
      <c r="AL10" s="35">
        <v>195</v>
      </c>
      <c r="AM10" s="35">
        <v>211</v>
      </c>
      <c r="AN10" s="35">
        <v>199</v>
      </c>
      <c r="AO10" s="35">
        <v>187</v>
      </c>
      <c r="AP10" s="35">
        <v>191</v>
      </c>
    </row>
    <row r="11" spans="1:42" x14ac:dyDescent="0.35">
      <c r="A11" s="5" t="s">
        <v>74</v>
      </c>
      <c r="B11" s="38">
        <v>7867</v>
      </c>
      <c r="C11" s="38">
        <v>6176</v>
      </c>
      <c r="D11" s="38">
        <v>5570</v>
      </c>
      <c r="E11" s="38">
        <v>5302</v>
      </c>
      <c r="F11" s="38">
        <v>5273</v>
      </c>
      <c r="G11" s="38">
        <v>4565</v>
      </c>
      <c r="H11" s="38">
        <v>4520</v>
      </c>
      <c r="I11" s="38">
        <v>4975</v>
      </c>
      <c r="J11" s="38">
        <v>4703</v>
      </c>
      <c r="K11" s="38">
        <v>4781</v>
      </c>
      <c r="L11" s="38">
        <v>5557</v>
      </c>
      <c r="M11" s="38">
        <v>5400</v>
      </c>
      <c r="N11" s="38">
        <v>5376</v>
      </c>
      <c r="O11" s="34">
        <v>4379</v>
      </c>
      <c r="P11" s="34">
        <v>4161</v>
      </c>
      <c r="Q11" s="35">
        <v>3782</v>
      </c>
      <c r="R11" s="36">
        <v>3618</v>
      </c>
      <c r="S11" s="35">
        <v>3054</v>
      </c>
      <c r="T11" s="35">
        <v>2900</v>
      </c>
      <c r="U11" s="35">
        <v>2957</v>
      </c>
      <c r="V11" s="35">
        <v>3040</v>
      </c>
      <c r="W11" s="35">
        <v>2578</v>
      </c>
      <c r="X11" s="35">
        <v>2678</v>
      </c>
      <c r="Y11" s="35">
        <v>2779</v>
      </c>
      <c r="Z11" s="35">
        <v>3171</v>
      </c>
      <c r="AA11" s="35">
        <v>2984</v>
      </c>
      <c r="AB11" s="35">
        <v>2798</v>
      </c>
      <c r="AC11" s="35">
        <v>2449</v>
      </c>
      <c r="AD11" s="35">
        <v>2826</v>
      </c>
      <c r="AE11" s="35">
        <v>2336</v>
      </c>
      <c r="AF11" s="35">
        <v>3093</v>
      </c>
      <c r="AG11" s="35">
        <v>2904</v>
      </c>
      <c r="AH11" s="35">
        <v>2635</v>
      </c>
      <c r="AI11" s="35">
        <v>2697</v>
      </c>
      <c r="AJ11" s="35">
        <v>2389</v>
      </c>
      <c r="AK11" s="35">
        <v>2336</v>
      </c>
      <c r="AL11" s="35">
        <v>2346</v>
      </c>
      <c r="AM11" s="35">
        <v>2688</v>
      </c>
      <c r="AN11" s="35">
        <v>2529</v>
      </c>
      <c r="AO11" s="35">
        <v>2494</v>
      </c>
      <c r="AP11" s="35">
        <v>2221</v>
      </c>
    </row>
    <row r="12" spans="1:42" x14ac:dyDescent="0.35">
      <c r="A12" s="51" t="s">
        <v>75</v>
      </c>
      <c r="B12" s="38">
        <v>1351</v>
      </c>
      <c r="C12" s="38">
        <v>1394</v>
      </c>
      <c r="D12" s="38">
        <v>1485</v>
      </c>
      <c r="E12" s="38">
        <v>1151</v>
      </c>
      <c r="F12" s="38">
        <v>1099</v>
      </c>
      <c r="G12" s="38">
        <v>1050</v>
      </c>
      <c r="H12" s="38">
        <v>1104</v>
      </c>
      <c r="I12" s="38">
        <v>1229</v>
      </c>
      <c r="J12" s="38">
        <v>934</v>
      </c>
      <c r="K12" s="38">
        <v>1060</v>
      </c>
      <c r="L12" s="38">
        <v>681</v>
      </c>
      <c r="M12" s="38">
        <v>570</v>
      </c>
      <c r="N12" s="38">
        <v>371</v>
      </c>
      <c r="O12" s="38">
        <v>219</v>
      </c>
      <c r="P12" s="38">
        <v>441</v>
      </c>
      <c r="Q12" s="36">
        <v>519</v>
      </c>
      <c r="R12" s="36">
        <v>622</v>
      </c>
      <c r="S12" s="36">
        <v>581</v>
      </c>
      <c r="T12" s="36">
        <v>654</v>
      </c>
      <c r="U12" s="36">
        <v>660</v>
      </c>
      <c r="V12" s="36">
        <v>398</v>
      </c>
      <c r="W12" s="36">
        <v>296</v>
      </c>
      <c r="X12" s="36">
        <v>648</v>
      </c>
      <c r="Y12" s="36">
        <v>552</v>
      </c>
      <c r="Z12" s="36">
        <v>475</v>
      </c>
      <c r="AA12" s="36">
        <v>486</v>
      </c>
      <c r="AB12" s="36">
        <v>455</v>
      </c>
      <c r="AC12" s="36">
        <v>501</v>
      </c>
      <c r="AD12" s="36">
        <v>580</v>
      </c>
      <c r="AE12" s="36">
        <v>579</v>
      </c>
      <c r="AF12" s="36">
        <v>703</v>
      </c>
      <c r="AG12" s="36">
        <v>641</v>
      </c>
      <c r="AH12" s="36">
        <v>596</v>
      </c>
      <c r="AI12" s="36">
        <v>615</v>
      </c>
      <c r="AJ12" s="36">
        <v>588</v>
      </c>
      <c r="AK12" s="36">
        <v>620</v>
      </c>
      <c r="AL12" s="36">
        <v>587</v>
      </c>
      <c r="AM12" s="36">
        <v>449</v>
      </c>
      <c r="AN12" s="36">
        <v>903</v>
      </c>
      <c r="AO12" s="36">
        <v>908</v>
      </c>
      <c r="AP12" s="36">
        <v>663</v>
      </c>
    </row>
    <row r="13" spans="1:42" s="10" customFormat="1" x14ac:dyDescent="0.35">
      <c r="A13" s="51" t="s">
        <v>141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2</v>
      </c>
      <c r="H13" s="38">
        <v>7</v>
      </c>
      <c r="I13" s="38">
        <v>0</v>
      </c>
      <c r="J13" s="38">
        <v>0</v>
      </c>
      <c r="K13" s="38">
        <v>0</v>
      </c>
      <c r="L13" s="38">
        <v>10</v>
      </c>
      <c r="M13" s="38">
        <v>0</v>
      </c>
      <c r="N13" s="38">
        <v>0</v>
      </c>
      <c r="O13" s="38">
        <v>17</v>
      </c>
      <c r="P13" s="38">
        <v>4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x14ac:dyDescent="0.35">
      <c r="A14" s="51" t="s">
        <v>76</v>
      </c>
      <c r="B14" s="38">
        <v>221</v>
      </c>
      <c r="C14" s="38">
        <v>209</v>
      </c>
      <c r="D14" s="38">
        <v>190</v>
      </c>
      <c r="E14" s="38">
        <v>134</v>
      </c>
      <c r="F14" s="38">
        <v>130</v>
      </c>
      <c r="G14" s="38">
        <v>139</v>
      </c>
      <c r="H14" s="38">
        <v>89</v>
      </c>
      <c r="I14" s="38">
        <v>103</v>
      </c>
      <c r="J14" s="38">
        <v>147</v>
      </c>
      <c r="K14" s="38">
        <v>132</v>
      </c>
      <c r="L14" s="38">
        <v>145</v>
      </c>
      <c r="M14" s="38">
        <v>133</v>
      </c>
      <c r="N14" s="38">
        <v>116</v>
      </c>
      <c r="O14" s="38">
        <v>124</v>
      </c>
      <c r="P14" s="38">
        <v>85</v>
      </c>
      <c r="Q14" s="36">
        <v>78</v>
      </c>
      <c r="R14" s="36">
        <v>59</v>
      </c>
      <c r="S14" s="36">
        <v>132</v>
      </c>
      <c r="T14" s="36">
        <v>261</v>
      </c>
      <c r="U14" s="36">
        <v>200</v>
      </c>
      <c r="V14" s="36">
        <v>165</v>
      </c>
      <c r="W14" s="36">
        <v>179</v>
      </c>
      <c r="X14" s="36">
        <v>207</v>
      </c>
      <c r="Y14" s="36">
        <v>250</v>
      </c>
      <c r="Z14" s="36">
        <v>385</v>
      </c>
      <c r="AA14" s="36">
        <v>330</v>
      </c>
      <c r="AB14" s="36">
        <v>234</v>
      </c>
      <c r="AC14" s="36">
        <v>267</v>
      </c>
      <c r="AD14" s="36">
        <v>235</v>
      </c>
      <c r="AE14" s="36">
        <v>231</v>
      </c>
      <c r="AF14" s="36">
        <v>220</v>
      </c>
      <c r="AG14" s="36">
        <v>196</v>
      </c>
      <c r="AH14" s="36">
        <v>197</v>
      </c>
      <c r="AI14" s="36">
        <v>186</v>
      </c>
      <c r="AJ14" s="36">
        <v>338</v>
      </c>
      <c r="AK14" s="36">
        <v>279</v>
      </c>
      <c r="AL14" s="36">
        <v>265</v>
      </c>
      <c r="AM14" s="36">
        <v>183</v>
      </c>
      <c r="AN14" s="36">
        <v>264</v>
      </c>
      <c r="AO14" s="36">
        <v>479</v>
      </c>
      <c r="AP14" s="36">
        <v>581</v>
      </c>
    </row>
    <row r="15" spans="1:42" x14ac:dyDescent="0.35">
      <c r="A15" s="51" t="s">
        <v>77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4</v>
      </c>
      <c r="W15" s="36">
        <v>7</v>
      </c>
      <c r="X15" s="36">
        <v>7</v>
      </c>
      <c r="Y15" s="36">
        <v>14</v>
      </c>
      <c r="Z15" s="36">
        <v>13</v>
      </c>
      <c r="AA15" s="36">
        <v>14</v>
      </c>
      <c r="AB15" s="36">
        <v>13</v>
      </c>
      <c r="AC15" s="36">
        <v>17</v>
      </c>
      <c r="AD15" s="36">
        <v>17</v>
      </c>
      <c r="AE15" s="36">
        <v>15</v>
      </c>
      <c r="AF15" s="36">
        <v>26</v>
      </c>
      <c r="AG15" s="36">
        <v>26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</row>
    <row r="16" spans="1:42" x14ac:dyDescent="0.35">
      <c r="A16" s="51" t="s">
        <v>78</v>
      </c>
      <c r="B16" s="38">
        <v>310</v>
      </c>
      <c r="C16" s="38">
        <v>281</v>
      </c>
      <c r="D16" s="38">
        <v>281</v>
      </c>
      <c r="E16" s="38">
        <v>178</v>
      </c>
      <c r="F16" s="38">
        <v>138</v>
      </c>
      <c r="G16" s="38">
        <v>0</v>
      </c>
      <c r="H16" s="38">
        <v>110</v>
      </c>
      <c r="I16" s="38">
        <v>160</v>
      </c>
      <c r="J16" s="38">
        <v>105</v>
      </c>
      <c r="K16" s="38">
        <v>33</v>
      </c>
      <c r="L16" s="38">
        <v>57</v>
      </c>
      <c r="M16" s="38">
        <v>51</v>
      </c>
      <c r="N16" s="38">
        <v>82</v>
      </c>
      <c r="O16" s="38">
        <v>32</v>
      </c>
      <c r="P16" s="38">
        <v>151</v>
      </c>
      <c r="Q16" s="36">
        <v>157</v>
      </c>
      <c r="R16" s="36">
        <v>153</v>
      </c>
      <c r="S16" s="36">
        <v>129</v>
      </c>
      <c r="T16" s="36">
        <v>187</v>
      </c>
      <c r="U16" s="36">
        <v>274</v>
      </c>
      <c r="V16" s="36">
        <v>290</v>
      </c>
      <c r="W16" s="36">
        <v>116</v>
      </c>
      <c r="X16" s="36">
        <v>175</v>
      </c>
      <c r="Y16" s="36">
        <v>164</v>
      </c>
      <c r="Z16" s="36">
        <v>183</v>
      </c>
      <c r="AA16" s="36">
        <v>117</v>
      </c>
      <c r="AB16" s="36">
        <v>182</v>
      </c>
      <c r="AC16" s="36">
        <v>188</v>
      </c>
      <c r="AD16" s="36">
        <v>250</v>
      </c>
      <c r="AE16" s="36">
        <v>154</v>
      </c>
      <c r="AF16" s="36">
        <v>221</v>
      </c>
      <c r="AG16" s="36">
        <v>244</v>
      </c>
      <c r="AH16" s="36">
        <v>302</v>
      </c>
      <c r="AI16" s="36">
        <v>210</v>
      </c>
      <c r="AJ16" s="36">
        <v>209</v>
      </c>
      <c r="AK16" s="36">
        <v>213</v>
      </c>
      <c r="AL16" s="36">
        <v>204</v>
      </c>
      <c r="AM16" s="36">
        <v>213</v>
      </c>
      <c r="AN16" s="36">
        <v>303</v>
      </c>
      <c r="AO16" s="36">
        <v>296</v>
      </c>
      <c r="AP16" s="36">
        <v>320</v>
      </c>
    </row>
    <row r="17" spans="1:42" s="10" customFormat="1" x14ac:dyDescent="0.35">
      <c r="A17" s="51" t="s">
        <v>143</v>
      </c>
      <c r="B17" s="38">
        <v>322</v>
      </c>
      <c r="C17" s="38">
        <v>297</v>
      </c>
      <c r="D17" s="38">
        <v>300</v>
      </c>
      <c r="E17" s="38">
        <v>249</v>
      </c>
      <c r="F17" s="38">
        <v>251</v>
      </c>
      <c r="G17" s="38">
        <v>166</v>
      </c>
      <c r="H17" s="38">
        <v>143</v>
      </c>
      <c r="I17" s="38">
        <v>127</v>
      </c>
      <c r="J17" s="38">
        <v>76</v>
      </c>
      <c r="K17" s="38">
        <v>67</v>
      </c>
      <c r="L17" s="38">
        <v>70</v>
      </c>
      <c r="M17" s="38">
        <v>130</v>
      </c>
      <c r="N17" s="38">
        <v>103</v>
      </c>
      <c r="O17" s="38">
        <v>89</v>
      </c>
      <c r="P17" s="38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2" x14ac:dyDescent="0.35">
      <c r="A18" s="46" t="s">
        <v>79</v>
      </c>
      <c r="B18" s="45">
        <v>13936</v>
      </c>
      <c r="C18" s="45">
        <v>13808</v>
      </c>
      <c r="D18" s="45">
        <v>12234</v>
      </c>
      <c r="E18" s="45">
        <v>12558</v>
      </c>
      <c r="F18" s="45">
        <v>11958</v>
      </c>
      <c r="G18" s="45">
        <v>11972</v>
      </c>
      <c r="H18" s="45">
        <v>11269</v>
      </c>
      <c r="I18" s="45">
        <v>10995</v>
      </c>
      <c r="J18" s="45">
        <v>11154</v>
      </c>
      <c r="K18" s="45">
        <v>11124</v>
      </c>
      <c r="L18" s="45">
        <v>10793</v>
      </c>
      <c r="M18" s="45">
        <v>10594</v>
      </c>
      <c r="N18" s="45">
        <v>10665</v>
      </c>
      <c r="O18" s="45">
        <v>7541</v>
      </c>
      <c r="P18" s="45">
        <v>7236</v>
      </c>
      <c r="Q18" s="33">
        <v>6831</v>
      </c>
      <c r="R18" s="33">
        <v>6969</v>
      </c>
      <c r="S18" s="33">
        <v>6819</v>
      </c>
      <c r="T18" s="33">
        <v>5713</v>
      </c>
      <c r="U18" s="33">
        <v>5732</v>
      </c>
      <c r="V18" s="33">
        <v>5640</v>
      </c>
      <c r="W18" s="33">
        <v>5617</v>
      </c>
      <c r="X18" s="33">
        <v>5705</v>
      </c>
      <c r="Y18" s="33">
        <v>5593</v>
      </c>
      <c r="Z18" s="33">
        <v>5371</v>
      </c>
      <c r="AA18" s="33">
        <v>4865</v>
      </c>
      <c r="AB18" s="33">
        <v>4918</v>
      </c>
      <c r="AC18" s="33">
        <v>4597</v>
      </c>
      <c r="AD18" s="33">
        <v>4402</v>
      </c>
      <c r="AE18" s="33">
        <v>4092</v>
      </c>
      <c r="AF18" s="33">
        <v>3708</v>
      </c>
      <c r="AG18" s="33">
        <v>3648</v>
      </c>
      <c r="AH18" s="33">
        <v>3594</v>
      </c>
      <c r="AI18" s="33">
        <v>3570</v>
      </c>
      <c r="AJ18" s="33">
        <v>3435</v>
      </c>
      <c r="AK18" s="33">
        <v>3273</v>
      </c>
      <c r="AL18" s="33">
        <v>3177</v>
      </c>
      <c r="AM18" s="33">
        <v>3273</v>
      </c>
      <c r="AN18" s="33">
        <v>2637</v>
      </c>
      <c r="AO18" s="33">
        <v>2230</v>
      </c>
      <c r="AP18" s="33">
        <v>2150</v>
      </c>
    </row>
    <row r="19" spans="1:42" x14ac:dyDescent="0.35">
      <c r="A19" s="46" t="s">
        <v>80</v>
      </c>
      <c r="B19" s="45">
        <v>7461</v>
      </c>
      <c r="C19" s="45">
        <v>7457</v>
      </c>
      <c r="D19" s="45">
        <v>6093</v>
      </c>
      <c r="E19" s="45">
        <v>5936</v>
      </c>
      <c r="F19" s="45">
        <v>5650</v>
      </c>
      <c r="G19" s="45">
        <v>4837</v>
      </c>
      <c r="H19" s="45">
        <v>5172</v>
      </c>
      <c r="I19" s="45">
        <v>4675</v>
      </c>
      <c r="J19" s="45">
        <v>4837</v>
      </c>
      <c r="K19" s="45">
        <v>4798</v>
      </c>
      <c r="L19" s="45">
        <v>5142</v>
      </c>
      <c r="M19" s="45">
        <v>7894</v>
      </c>
      <c r="N19" s="45">
        <v>5130</v>
      </c>
      <c r="O19" s="45">
        <v>4804</v>
      </c>
      <c r="P19" s="45">
        <v>4528</v>
      </c>
      <c r="Q19" s="33">
        <v>4128</v>
      </c>
      <c r="R19" s="33">
        <v>4237</v>
      </c>
      <c r="S19" s="33">
        <v>3980</v>
      </c>
      <c r="T19" s="33">
        <v>3163</v>
      </c>
      <c r="U19" s="33">
        <v>3168</v>
      </c>
      <c r="V19" s="33">
        <v>3061</v>
      </c>
      <c r="W19" s="33">
        <v>3008</v>
      </c>
      <c r="X19" s="33">
        <v>2563</v>
      </c>
      <c r="Y19" s="33">
        <v>2382</v>
      </c>
      <c r="Z19" s="33">
        <v>2199</v>
      </c>
      <c r="AA19" s="33">
        <v>2292</v>
      </c>
      <c r="AB19" s="33">
        <v>1990</v>
      </c>
      <c r="AC19" s="33">
        <v>1941</v>
      </c>
      <c r="AD19" s="33">
        <v>1761</v>
      </c>
      <c r="AE19" s="33">
        <v>2022</v>
      </c>
      <c r="AF19" s="33">
        <v>2387</v>
      </c>
      <c r="AG19" s="33">
        <v>2397</v>
      </c>
      <c r="AH19" s="33">
        <v>2331</v>
      </c>
      <c r="AI19" s="33">
        <v>2327</v>
      </c>
      <c r="AJ19" s="33">
        <v>2242</v>
      </c>
      <c r="AK19" s="33">
        <v>2131</v>
      </c>
      <c r="AL19" s="33">
        <v>2062</v>
      </c>
      <c r="AM19" s="33">
        <v>2157</v>
      </c>
      <c r="AN19" s="33">
        <v>1559</v>
      </c>
      <c r="AO19" s="33">
        <v>1181</v>
      </c>
      <c r="AP19" s="33">
        <v>1151</v>
      </c>
    </row>
    <row r="20" spans="1:42" x14ac:dyDescent="0.35">
      <c r="A20" s="51" t="s">
        <v>81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2</v>
      </c>
    </row>
    <row r="21" spans="1:42" x14ac:dyDescent="0.35">
      <c r="A21" s="51" t="s">
        <v>82</v>
      </c>
      <c r="B21" s="38">
        <v>514</v>
      </c>
      <c r="C21" s="38">
        <v>888</v>
      </c>
      <c r="D21" s="38">
        <v>389</v>
      </c>
      <c r="E21" s="38">
        <v>263</v>
      </c>
      <c r="F21" s="38">
        <v>320</v>
      </c>
      <c r="G21" s="38">
        <v>366</v>
      </c>
      <c r="H21" s="38">
        <v>261</v>
      </c>
      <c r="I21" s="38">
        <v>222</v>
      </c>
      <c r="J21" s="38">
        <v>224</v>
      </c>
      <c r="K21" s="38">
        <v>217</v>
      </c>
      <c r="L21" s="38">
        <v>173</v>
      </c>
      <c r="M21" s="38">
        <v>181</v>
      </c>
      <c r="N21" s="38">
        <v>193</v>
      </c>
      <c r="O21" s="38">
        <v>204</v>
      </c>
      <c r="P21" s="38">
        <v>171</v>
      </c>
      <c r="Q21" s="36">
        <v>156</v>
      </c>
      <c r="R21" s="36">
        <v>158</v>
      </c>
      <c r="S21" s="36">
        <v>182</v>
      </c>
      <c r="T21" s="36">
        <v>147</v>
      </c>
      <c r="U21" s="36">
        <v>119</v>
      </c>
      <c r="V21" s="36">
        <v>123</v>
      </c>
      <c r="W21" s="36">
        <v>98</v>
      </c>
      <c r="X21" s="36">
        <v>89</v>
      </c>
      <c r="Y21" s="36">
        <v>79</v>
      </c>
      <c r="Z21" s="36">
        <v>86</v>
      </c>
      <c r="AA21" s="36">
        <v>105</v>
      </c>
      <c r="AB21" s="36">
        <v>96</v>
      </c>
      <c r="AC21" s="36">
        <v>97</v>
      </c>
      <c r="AD21" s="36">
        <v>103</v>
      </c>
      <c r="AE21" s="36">
        <v>115</v>
      </c>
      <c r="AF21" s="36">
        <v>113</v>
      </c>
      <c r="AG21" s="36">
        <v>99</v>
      </c>
      <c r="AH21" s="36">
        <v>98</v>
      </c>
      <c r="AI21" s="36">
        <v>108</v>
      </c>
      <c r="AJ21" s="36">
        <v>95</v>
      </c>
      <c r="AK21" s="36">
        <v>94</v>
      </c>
      <c r="AL21" s="36">
        <v>95</v>
      </c>
      <c r="AM21" s="36">
        <v>111</v>
      </c>
      <c r="AN21" s="36">
        <v>90</v>
      </c>
      <c r="AO21" s="36">
        <v>93</v>
      </c>
      <c r="AP21" s="36">
        <v>96</v>
      </c>
    </row>
    <row r="22" spans="1:42" x14ac:dyDescent="0.35">
      <c r="A22" s="44" t="s">
        <v>83</v>
      </c>
      <c r="B22" s="38">
        <v>142</v>
      </c>
      <c r="C22" s="38">
        <v>445</v>
      </c>
      <c r="D22" s="38">
        <v>63</v>
      </c>
      <c r="E22" s="38">
        <v>43</v>
      </c>
      <c r="F22" s="38">
        <v>45</v>
      </c>
      <c r="G22" s="38">
        <v>82</v>
      </c>
      <c r="H22" s="38">
        <v>34</v>
      </c>
      <c r="I22" s="38">
        <v>24</v>
      </c>
      <c r="J22" s="38">
        <v>25</v>
      </c>
      <c r="K22" s="38">
        <v>29</v>
      </c>
      <c r="L22" s="38">
        <v>18</v>
      </c>
      <c r="M22" s="38">
        <v>30</v>
      </c>
      <c r="N22" s="38">
        <v>29</v>
      </c>
      <c r="O22" s="38">
        <v>33</v>
      </c>
      <c r="P22" s="38">
        <v>30</v>
      </c>
      <c r="Q22" s="36">
        <v>26</v>
      </c>
      <c r="R22" s="36">
        <v>23</v>
      </c>
      <c r="S22" s="36">
        <v>32</v>
      </c>
      <c r="T22" s="36">
        <v>22</v>
      </c>
      <c r="U22" s="36">
        <v>15</v>
      </c>
      <c r="V22" s="36">
        <v>29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16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</row>
    <row r="23" spans="1:42" x14ac:dyDescent="0.35">
      <c r="A23" s="44" t="s">
        <v>84</v>
      </c>
      <c r="B23" s="38">
        <v>440</v>
      </c>
      <c r="C23" s="38">
        <v>508</v>
      </c>
      <c r="D23" s="38">
        <v>381</v>
      </c>
      <c r="E23" s="38">
        <v>261</v>
      </c>
      <c r="F23" s="38">
        <v>321</v>
      </c>
      <c r="G23" s="38">
        <v>333</v>
      </c>
      <c r="H23" s="38">
        <v>273</v>
      </c>
      <c r="I23" s="38">
        <v>237</v>
      </c>
      <c r="J23" s="38">
        <v>234</v>
      </c>
      <c r="K23" s="38">
        <v>224</v>
      </c>
      <c r="L23" s="38">
        <v>188</v>
      </c>
      <c r="M23" s="38">
        <v>186</v>
      </c>
      <c r="N23" s="38">
        <v>191</v>
      </c>
      <c r="O23" s="38">
        <v>199</v>
      </c>
      <c r="P23" s="38">
        <v>161</v>
      </c>
      <c r="Q23" s="36">
        <v>150</v>
      </c>
      <c r="R23" s="36">
        <v>154</v>
      </c>
      <c r="S23" s="36">
        <v>172</v>
      </c>
      <c r="T23" s="36">
        <v>143</v>
      </c>
      <c r="U23" s="36">
        <v>118</v>
      </c>
      <c r="V23" s="36">
        <v>106</v>
      </c>
      <c r="W23" s="36">
        <v>111</v>
      </c>
      <c r="X23" s="36">
        <v>99</v>
      </c>
      <c r="Y23" s="36">
        <v>88</v>
      </c>
      <c r="Z23" s="36">
        <v>94</v>
      </c>
      <c r="AA23" s="36">
        <v>115</v>
      </c>
      <c r="AB23" s="36">
        <v>105</v>
      </c>
      <c r="AC23" s="36">
        <v>106</v>
      </c>
      <c r="AD23" s="36">
        <v>112</v>
      </c>
      <c r="AE23" s="36">
        <v>125</v>
      </c>
      <c r="AF23" s="36">
        <v>107</v>
      </c>
      <c r="AG23" s="36">
        <v>99</v>
      </c>
      <c r="AH23" s="36">
        <v>106</v>
      </c>
      <c r="AI23" s="36">
        <v>117</v>
      </c>
      <c r="AJ23" s="36">
        <v>103</v>
      </c>
      <c r="AK23" s="36">
        <v>102</v>
      </c>
      <c r="AL23" s="36">
        <v>101</v>
      </c>
      <c r="AM23" s="36">
        <v>118</v>
      </c>
      <c r="AN23" s="36">
        <v>96</v>
      </c>
      <c r="AO23" s="36">
        <v>98</v>
      </c>
      <c r="AP23" s="36">
        <v>94</v>
      </c>
    </row>
    <row r="24" spans="1:42" x14ac:dyDescent="0.35">
      <c r="A24" s="44" t="s">
        <v>73</v>
      </c>
      <c r="B24" s="38">
        <v>-68</v>
      </c>
      <c r="C24" s="38">
        <v>-65</v>
      </c>
      <c r="D24" s="38">
        <v>-56</v>
      </c>
      <c r="E24" s="38">
        <v>-41</v>
      </c>
      <c r="F24" s="38">
        <v>-46</v>
      </c>
      <c r="G24" s="38">
        <v>-49</v>
      </c>
      <c r="H24" s="38">
        <v>-46</v>
      </c>
      <c r="I24" s="38">
        <v>-39</v>
      </c>
      <c r="J24" s="38">
        <v>-35</v>
      </c>
      <c r="K24" s="38">
        <v>-36</v>
      </c>
      <c r="L24" s="38">
        <v>-33</v>
      </c>
      <c r="M24" s="38">
        <v>-35</v>
      </c>
      <c r="N24" s="38">
        <v>-27</v>
      </c>
      <c r="O24" s="38">
        <v>-28</v>
      </c>
      <c r="P24" s="38">
        <v>-23</v>
      </c>
      <c r="Q24" s="36">
        <v>-20</v>
      </c>
      <c r="R24" s="36">
        <v>-19</v>
      </c>
      <c r="S24" s="36">
        <v>22</v>
      </c>
      <c r="T24" s="36">
        <v>18</v>
      </c>
      <c r="U24" s="36">
        <v>14</v>
      </c>
      <c r="V24" s="36">
        <v>12</v>
      </c>
      <c r="W24" s="36">
        <v>13</v>
      </c>
      <c r="X24" s="36">
        <v>10</v>
      </c>
      <c r="Y24" s="36">
        <v>9</v>
      </c>
      <c r="Z24" s="36">
        <v>8</v>
      </c>
      <c r="AA24" s="36">
        <v>10</v>
      </c>
      <c r="AB24" s="36">
        <v>9</v>
      </c>
      <c r="AC24" s="36">
        <v>9</v>
      </c>
      <c r="AD24" s="36">
        <v>9</v>
      </c>
      <c r="AE24" s="36">
        <v>10</v>
      </c>
      <c r="AF24" s="36">
        <v>9</v>
      </c>
      <c r="AG24" s="36">
        <v>8</v>
      </c>
      <c r="AH24" s="36">
        <v>8</v>
      </c>
      <c r="AI24" s="36">
        <v>9</v>
      </c>
      <c r="AJ24" s="36">
        <v>8</v>
      </c>
      <c r="AK24" s="36">
        <v>7</v>
      </c>
      <c r="AL24" s="36">
        <v>6</v>
      </c>
      <c r="AM24" s="36">
        <v>7</v>
      </c>
      <c r="AN24" s="36">
        <v>5</v>
      </c>
      <c r="AO24" s="36">
        <v>5</v>
      </c>
      <c r="AP24" s="36">
        <v>6</v>
      </c>
    </row>
    <row r="25" spans="1:42" x14ac:dyDescent="0.35">
      <c r="A25" s="44" t="s">
        <v>72</v>
      </c>
      <c r="B25" s="38">
        <v>0</v>
      </c>
      <c r="C25" s="38">
        <v>0</v>
      </c>
      <c r="D25" s="38">
        <v>1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3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29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16</v>
      </c>
      <c r="AG25" s="36">
        <v>8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8</v>
      </c>
    </row>
    <row r="26" spans="1:42" x14ac:dyDescent="0.35">
      <c r="A26" s="51" t="s">
        <v>75</v>
      </c>
      <c r="B26" s="38">
        <v>4217</v>
      </c>
      <c r="C26" s="38">
        <v>4052</v>
      </c>
      <c r="D26" s="38">
        <v>3562</v>
      </c>
      <c r="E26" s="38">
        <v>3347</v>
      </c>
      <c r="F26" s="38">
        <v>2966</v>
      </c>
      <c r="G26" s="38">
        <v>2794</v>
      </c>
      <c r="H26" s="38">
        <v>2769</v>
      </c>
      <c r="I26" s="38">
        <v>2413</v>
      </c>
      <c r="J26" s="38">
        <v>2570</v>
      </c>
      <c r="K26" s="38">
        <v>2519</v>
      </c>
      <c r="L26" s="38">
        <v>2893</v>
      </c>
      <c r="M26" s="38">
        <v>2806</v>
      </c>
      <c r="N26" s="38">
        <v>2720</v>
      </c>
      <c r="O26" s="38">
        <v>2725</v>
      </c>
      <c r="P26" s="38">
        <v>2575</v>
      </c>
      <c r="Q26" s="36">
        <v>2382</v>
      </c>
      <c r="R26" s="36">
        <v>2383</v>
      </c>
      <c r="S26" s="36">
        <v>2317</v>
      </c>
      <c r="T26" s="36">
        <v>1658</v>
      </c>
      <c r="U26" s="36">
        <v>1740</v>
      </c>
      <c r="V26" s="36">
        <v>1789</v>
      </c>
      <c r="W26" s="36">
        <v>1782</v>
      </c>
      <c r="X26" s="36">
        <v>1501</v>
      </c>
      <c r="Y26" s="36">
        <v>1416</v>
      </c>
      <c r="Z26" s="36">
        <v>1324</v>
      </c>
      <c r="AA26" s="36">
        <v>1193</v>
      </c>
      <c r="AB26" s="36">
        <v>884</v>
      </c>
      <c r="AC26" s="36">
        <v>845</v>
      </c>
      <c r="AD26" s="36">
        <v>748</v>
      </c>
      <c r="AE26" s="36">
        <v>776</v>
      </c>
      <c r="AF26" s="36">
        <v>952</v>
      </c>
      <c r="AG26" s="36">
        <v>997</v>
      </c>
      <c r="AH26" s="36">
        <v>1015</v>
      </c>
      <c r="AI26" s="36">
        <v>1000</v>
      </c>
      <c r="AJ26" s="36">
        <v>856</v>
      </c>
      <c r="AK26" s="36">
        <v>754</v>
      </c>
      <c r="AL26" s="36">
        <v>688</v>
      </c>
      <c r="AM26" s="36">
        <v>699</v>
      </c>
      <c r="AN26" s="36">
        <v>81</v>
      </c>
      <c r="AO26" s="36">
        <v>71</v>
      </c>
      <c r="AP26" s="36">
        <v>74</v>
      </c>
    </row>
    <row r="27" spans="1:42" s="10" customFormat="1" x14ac:dyDescent="0.35">
      <c r="A27" s="51" t="s">
        <v>152</v>
      </c>
      <c r="B27" s="38">
        <v>0</v>
      </c>
      <c r="C27" s="38">
        <v>0</v>
      </c>
      <c r="D27" s="38">
        <v>0</v>
      </c>
      <c r="E27" s="38">
        <v>0</v>
      </c>
      <c r="F27" s="38">
        <v>56</v>
      </c>
      <c r="G27" s="38">
        <v>43</v>
      </c>
      <c r="H27" s="38">
        <v>41</v>
      </c>
      <c r="I27" s="38">
        <v>23</v>
      </c>
      <c r="J27" s="38">
        <v>9</v>
      </c>
      <c r="K27" s="38">
        <v>0</v>
      </c>
      <c r="L27" s="38">
        <v>5</v>
      </c>
      <c r="M27" s="38">
        <v>0</v>
      </c>
      <c r="N27" s="38">
        <v>0</v>
      </c>
      <c r="O27" s="38"/>
      <c r="P27" s="38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x14ac:dyDescent="0.35">
      <c r="A28" s="51" t="s">
        <v>85</v>
      </c>
      <c r="B28" s="38">
        <v>1738</v>
      </c>
      <c r="C28" s="38">
        <v>1607</v>
      </c>
      <c r="D28" s="38">
        <v>1290</v>
      </c>
      <c r="E28" s="38">
        <v>1471</v>
      </c>
      <c r="F28" s="38">
        <v>1444</v>
      </c>
      <c r="G28" s="38">
        <v>1467</v>
      </c>
      <c r="H28" s="38">
        <v>1068</v>
      </c>
      <c r="I28" s="38">
        <v>881</v>
      </c>
      <c r="J28" s="38">
        <v>869</v>
      </c>
      <c r="K28" s="38">
        <v>888</v>
      </c>
      <c r="L28" s="38">
        <v>756</v>
      </c>
      <c r="M28" s="38">
        <v>696</v>
      </c>
      <c r="N28" s="38">
        <v>773</v>
      </c>
      <c r="O28" s="38">
        <v>500</v>
      </c>
      <c r="P28" s="38">
        <v>426</v>
      </c>
      <c r="Q28" s="36">
        <v>327</v>
      </c>
      <c r="R28" s="36">
        <v>435</v>
      </c>
      <c r="S28" s="36">
        <v>295</v>
      </c>
      <c r="T28" s="36">
        <v>277</v>
      </c>
      <c r="U28" s="36">
        <v>272</v>
      </c>
      <c r="V28" s="36">
        <v>278</v>
      </c>
      <c r="W28" s="36">
        <v>286</v>
      </c>
      <c r="X28" s="36">
        <v>12</v>
      </c>
      <c r="Y28" s="36">
        <v>2</v>
      </c>
      <c r="Z28" s="36">
        <v>27</v>
      </c>
      <c r="AA28" s="36">
        <v>272</v>
      </c>
      <c r="AB28" s="36">
        <v>201</v>
      </c>
      <c r="AC28" s="36">
        <v>261</v>
      </c>
      <c r="AD28" s="36">
        <v>312</v>
      </c>
      <c r="AE28" s="36">
        <v>535</v>
      </c>
      <c r="AF28" s="36">
        <v>646</v>
      </c>
      <c r="AG28" s="36">
        <v>670</v>
      </c>
      <c r="AH28" s="36">
        <v>667</v>
      </c>
      <c r="AI28" s="36">
        <v>698</v>
      </c>
      <c r="AJ28" s="36">
        <v>748</v>
      </c>
      <c r="AK28" s="36">
        <v>759</v>
      </c>
      <c r="AL28" s="36">
        <v>769</v>
      </c>
      <c r="AM28" s="36">
        <v>794</v>
      </c>
      <c r="AN28" s="36">
        <v>791</v>
      </c>
      <c r="AO28" s="36">
        <v>765</v>
      </c>
      <c r="AP28" s="36">
        <v>757</v>
      </c>
    </row>
    <row r="29" spans="1:42" x14ac:dyDescent="0.35">
      <c r="A29" s="51" t="s">
        <v>158</v>
      </c>
      <c r="B29" s="38">
        <v>102</v>
      </c>
      <c r="C29" s="38">
        <v>97</v>
      </c>
      <c r="D29" s="38">
        <v>92</v>
      </c>
      <c r="E29" s="38">
        <v>102</v>
      </c>
      <c r="F29" s="38">
        <v>85</v>
      </c>
      <c r="G29" s="38">
        <v>123</v>
      </c>
      <c r="H29" s="38">
        <v>93</v>
      </c>
      <c r="I29" s="38">
        <v>100</v>
      </c>
      <c r="J29" s="38">
        <v>183</v>
      </c>
      <c r="K29" s="38">
        <v>190</v>
      </c>
      <c r="L29" s="38">
        <v>336</v>
      </c>
      <c r="M29" s="38">
        <v>320</v>
      </c>
      <c r="N29" s="38">
        <v>414</v>
      </c>
      <c r="O29" s="38">
        <v>415</v>
      </c>
      <c r="P29" s="38">
        <v>508</v>
      </c>
      <c r="Q29" s="36">
        <v>491</v>
      </c>
      <c r="R29" s="36">
        <v>589</v>
      </c>
      <c r="S29" s="36">
        <v>549</v>
      </c>
      <c r="T29" s="36">
        <v>537</v>
      </c>
      <c r="U29" s="36">
        <v>505</v>
      </c>
      <c r="V29" s="36">
        <v>379</v>
      </c>
      <c r="W29" s="36">
        <v>408</v>
      </c>
      <c r="X29" s="36">
        <v>525</v>
      </c>
      <c r="Y29" s="36">
        <v>510</v>
      </c>
      <c r="Z29" s="36">
        <v>416</v>
      </c>
      <c r="AA29" s="36">
        <v>391</v>
      </c>
      <c r="AB29" s="36">
        <v>376</v>
      </c>
      <c r="AC29" s="36">
        <v>334</v>
      </c>
      <c r="AD29" s="36">
        <v>276</v>
      </c>
      <c r="AE29" s="36">
        <v>306</v>
      </c>
      <c r="AF29" s="36">
        <v>390</v>
      </c>
      <c r="AG29" s="36">
        <v>373</v>
      </c>
      <c r="AH29" s="36">
        <v>329</v>
      </c>
      <c r="AI29" s="36">
        <v>314</v>
      </c>
      <c r="AJ29" s="36">
        <v>330</v>
      </c>
      <c r="AK29" s="36">
        <v>323</v>
      </c>
      <c r="AL29" s="36">
        <v>315</v>
      </c>
      <c r="AM29" s="36">
        <v>397</v>
      </c>
      <c r="AN29" s="36">
        <v>415</v>
      </c>
      <c r="AO29" s="36">
        <v>87</v>
      </c>
      <c r="AP29" s="36">
        <v>64</v>
      </c>
    </row>
    <row r="30" spans="1:42" x14ac:dyDescent="0.35">
      <c r="A30" s="51" t="s">
        <v>86</v>
      </c>
      <c r="B30" s="38">
        <v>754</v>
      </c>
      <c r="C30" s="38">
        <v>676</v>
      </c>
      <c r="D30" s="38">
        <v>625</v>
      </c>
      <c r="E30" s="38">
        <v>602</v>
      </c>
      <c r="F30" s="38">
        <v>638</v>
      </c>
      <c r="G30" s="38">
        <v>629</v>
      </c>
      <c r="H30" s="38">
        <v>856</v>
      </c>
      <c r="I30" s="38">
        <v>942</v>
      </c>
      <c r="J30" s="38">
        <v>962</v>
      </c>
      <c r="K30" s="38">
        <v>964</v>
      </c>
      <c r="L30" s="38">
        <v>960</v>
      </c>
      <c r="M30" s="38">
        <v>961</v>
      </c>
      <c r="N30" s="38">
        <v>1010</v>
      </c>
      <c r="O30" s="38">
        <v>941</v>
      </c>
      <c r="P30" s="38">
        <v>826</v>
      </c>
      <c r="Q30" s="36">
        <v>750</v>
      </c>
      <c r="R30" s="36">
        <v>651</v>
      </c>
      <c r="S30" s="36">
        <v>615</v>
      </c>
      <c r="T30" s="36">
        <v>523</v>
      </c>
      <c r="U30" s="36">
        <v>511</v>
      </c>
      <c r="V30" s="36">
        <v>470</v>
      </c>
      <c r="W30" s="36">
        <v>414</v>
      </c>
      <c r="X30" s="36">
        <v>417</v>
      </c>
      <c r="Y30" s="36">
        <v>357</v>
      </c>
      <c r="Z30" s="36">
        <v>328</v>
      </c>
      <c r="AA30" s="36">
        <v>314</v>
      </c>
      <c r="AB30" s="36">
        <v>377</v>
      </c>
      <c r="AC30" s="36">
        <v>347</v>
      </c>
      <c r="AD30" s="36">
        <v>303</v>
      </c>
      <c r="AE30" s="36">
        <v>268</v>
      </c>
      <c r="AF30" s="36">
        <v>266</v>
      </c>
      <c r="AG30" s="36">
        <v>236</v>
      </c>
      <c r="AH30" s="36">
        <v>199</v>
      </c>
      <c r="AI30" s="36">
        <v>180</v>
      </c>
      <c r="AJ30" s="36">
        <v>184</v>
      </c>
      <c r="AK30" s="36">
        <v>169</v>
      </c>
      <c r="AL30" s="36">
        <v>157</v>
      </c>
      <c r="AM30" s="36">
        <v>122</v>
      </c>
      <c r="AN30" s="36">
        <v>158</v>
      </c>
      <c r="AO30" s="36">
        <v>123</v>
      </c>
      <c r="AP30" s="36">
        <v>123</v>
      </c>
    </row>
    <row r="31" spans="1:42" s="47" customFormat="1" x14ac:dyDescent="0.35">
      <c r="A31" s="51" t="s">
        <v>154</v>
      </c>
      <c r="B31" s="38">
        <v>3115</v>
      </c>
      <c r="C31" s="38">
        <v>3079</v>
      </c>
      <c r="D31" s="38">
        <v>3071</v>
      </c>
      <c r="E31" s="38">
        <v>3591</v>
      </c>
      <c r="F31" s="38">
        <v>3546</v>
      </c>
      <c r="G31" s="38">
        <v>3640</v>
      </c>
      <c r="H31" s="38">
        <v>3260</v>
      </c>
      <c r="I31" s="38">
        <v>3368</v>
      </c>
      <c r="J31" s="38">
        <v>3370</v>
      </c>
      <c r="K31" s="38">
        <v>3401</v>
      </c>
      <c r="L31" s="38">
        <v>2831</v>
      </c>
      <c r="M31" s="38">
        <v>2910</v>
      </c>
      <c r="N31" s="38">
        <v>2862</v>
      </c>
      <c r="O31" s="38"/>
      <c r="P31" s="38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x14ac:dyDescent="0.35">
      <c r="A32" s="51" t="s">
        <v>153</v>
      </c>
      <c r="B32" s="38">
        <v>136</v>
      </c>
      <c r="C32" s="38">
        <v>137</v>
      </c>
      <c r="D32" s="38">
        <v>135</v>
      </c>
      <c r="E32" s="38">
        <v>151</v>
      </c>
      <c r="F32" s="38">
        <v>141</v>
      </c>
      <c r="G32" s="38">
        <v>151</v>
      </c>
      <c r="H32" s="38">
        <v>84</v>
      </c>
      <c r="I32" s="38">
        <v>94</v>
      </c>
      <c r="J32" s="38">
        <v>20</v>
      </c>
      <c r="K32" s="38">
        <v>20</v>
      </c>
      <c r="L32" s="38">
        <v>19</v>
      </c>
      <c r="M32" s="38">
        <v>20</v>
      </c>
      <c r="N32" s="38">
        <v>20</v>
      </c>
      <c r="O32" s="38">
        <v>19</v>
      </c>
      <c r="P32" s="38">
        <v>22</v>
      </c>
      <c r="Q32" s="36">
        <v>22</v>
      </c>
      <c r="R32" s="36">
        <v>21</v>
      </c>
      <c r="S32" s="36">
        <v>22</v>
      </c>
      <c r="T32" s="36">
        <v>21</v>
      </c>
      <c r="U32" s="36">
        <v>21</v>
      </c>
      <c r="V32" s="36">
        <v>22</v>
      </c>
      <c r="W32" s="36">
        <v>20</v>
      </c>
      <c r="X32" s="36">
        <v>19</v>
      </c>
      <c r="Y32" s="36">
        <v>18</v>
      </c>
      <c r="Z32" s="36">
        <v>18</v>
      </c>
      <c r="AA32" s="36">
        <v>17</v>
      </c>
      <c r="AB32" s="36">
        <v>56</v>
      </c>
      <c r="AC32" s="36">
        <v>57</v>
      </c>
      <c r="AD32" s="36">
        <v>19</v>
      </c>
      <c r="AE32" s="36">
        <v>22</v>
      </c>
      <c r="AF32" s="36">
        <v>20</v>
      </c>
      <c r="AG32" s="36">
        <v>22</v>
      </c>
      <c r="AH32" s="36">
        <v>24</v>
      </c>
      <c r="AI32" s="36">
        <v>26</v>
      </c>
      <c r="AJ32" s="36">
        <v>30</v>
      </c>
      <c r="AK32" s="36">
        <v>32</v>
      </c>
      <c r="AL32" s="36">
        <v>37</v>
      </c>
      <c r="AM32" s="36">
        <v>36</v>
      </c>
      <c r="AN32" s="36">
        <v>23</v>
      </c>
      <c r="AO32" s="36">
        <v>40</v>
      </c>
      <c r="AP32" s="36">
        <v>36</v>
      </c>
    </row>
    <row r="33" spans="1:42" x14ac:dyDescent="0.35">
      <c r="A33" s="46" t="s">
        <v>87</v>
      </c>
      <c r="B33" s="45">
        <v>222</v>
      </c>
      <c r="C33" s="45">
        <v>206</v>
      </c>
      <c r="D33" s="45">
        <v>176</v>
      </c>
      <c r="E33" s="45">
        <v>170</v>
      </c>
      <c r="F33" s="45">
        <v>159</v>
      </c>
      <c r="G33" s="45">
        <v>145</v>
      </c>
      <c r="H33" s="45">
        <v>135</v>
      </c>
      <c r="I33" s="45">
        <v>123</v>
      </c>
      <c r="J33" s="45">
        <v>114</v>
      </c>
      <c r="K33" s="45">
        <v>108</v>
      </c>
      <c r="L33" s="45">
        <v>101</v>
      </c>
      <c r="M33" s="45">
        <v>93</v>
      </c>
      <c r="N33" s="45">
        <v>87</v>
      </c>
      <c r="O33" s="45">
        <v>81</v>
      </c>
      <c r="P33" s="45">
        <v>122</v>
      </c>
      <c r="Q33" s="33">
        <v>122</v>
      </c>
      <c r="R33" s="33">
        <v>148</v>
      </c>
      <c r="S33" s="33">
        <v>144</v>
      </c>
      <c r="T33" s="33">
        <v>145</v>
      </c>
      <c r="U33" s="33">
        <v>140</v>
      </c>
      <c r="V33" s="33">
        <v>131</v>
      </c>
      <c r="W33" s="33">
        <v>122</v>
      </c>
      <c r="X33" s="33">
        <v>681</v>
      </c>
      <c r="Y33" s="33">
        <v>756</v>
      </c>
      <c r="Z33" s="33">
        <v>782</v>
      </c>
      <c r="AA33" s="33">
        <v>202</v>
      </c>
      <c r="AB33" s="33">
        <v>661</v>
      </c>
      <c r="AC33" s="33">
        <v>666</v>
      </c>
      <c r="AD33" s="33">
        <v>666</v>
      </c>
      <c r="AE33" s="33">
        <v>102</v>
      </c>
      <c r="AF33" s="33">
        <v>100</v>
      </c>
      <c r="AG33" s="33">
        <v>94</v>
      </c>
      <c r="AH33" s="33">
        <v>94</v>
      </c>
      <c r="AI33" s="33">
        <v>92</v>
      </c>
      <c r="AJ33" s="33">
        <v>97</v>
      </c>
      <c r="AK33" s="33">
        <v>93</v>
      </c>
      <c r="AL33" s="33">
        <v>98</v>
      </c>
      <c r="AM33" s="33">
        <v>97</v>
      </c>
      <c r="AN33" s="33">
        <v>91</v>
      </c>
      <c r="AO33" s="33">
        <v>88</v>
      </c>
      <c r="AP33" s="33">
        <v>84</v>
      </c>
    </row>
    <row r="34" spans="1:42" x14ac:dyDescent="0.35">
      <c r="A34" s="46" t="s">
        <v>88</v>
      </c>
      <c r="B34" s="45">
        <v>1429</v>
      </c>
      <c r="C34" s="45">
        <v>1413</v>
      </c>
      <c r="D34" s="45">
        <v>1327</v>
      </c>
      <c r="E34" s="45">
        <v>1329</v>
      </c>
      <c r="F34" s="45">
        <v>1354</v>
      </c>
      <c r="G34" s="45">
        <v>1369</v>
      </c>
      <c r="H34" s="45">
        <v>1368</v>
      </c>
      <c r="I34" s="45">
        <v>1427</v>
      </c>
      <c r="J34" s="45">
        <v>1445</v>
      </c>
      <c r="K34" s="45">
        <v>1444</v>
      </c>
      <c r="L34" s="45">
        <v>1415</v>
      </c>
      <c r="M34" s="45">
        <v>1373</v>
      </c>
      <c r="N34" s="45">
        <v>1404</v>
      </c>
      <c r="O34" s="45">
        <v>1423</v>
      </c>
      <c r="P34" s="45">
        <v>1355</v>
      </c>
      <c r="Q34" s="33">
        <v>1371</v>
      </c>
      <c r="R34" s="33">
        <v>1402</v>
      </c>
      <c r="S34" s="33">
        <v>1438</v>
      </c>
      <c r="T34" s="33">
        <v>1353</v>
      </c>
      <c r="U34" s="33">
        <v>1361</v>
      </c>
      <c r="V34" s="33">
        <v>1372</v>
      </c>
      <c r="W34" s="33">
        <v>1407</v>
      </c>
      <c r="X34" s="33">
        <v>1386</v>
      </c>
      <c r="Y34" s="33">
        <v>1384</v>
      </c>
      <c r="Z34" s="33">
        <v>1330</v>
      </c>
      <c r="AA34" s="33">
        <v>1313</v>
      </c>
      <c r="AB34" s="33">
        <v>1238</v>
      </c>
      <c r="AC34" s="33">
        <v>1178</v>
      </c>
      <c r="AD34" s="33">
        <v>1162</v>
      </c>
      <c r="AE34" s="33">
        <v>1150</v>
      </c>
      <c r="AF34" s="33">
        <v>1071</v>
      </c>
      <c r="AG34" s="33">
        <v>1021</v>
      </c>
      <c r="AH34" s="33">
        <v>1035</v>
      </c>
      <c r="AI34" s="33">
        <v>1027</v>
      </c>
      <c r="AJ34" s="33">
        <v>977</v>
      </c>
      <c r="AK34" s="33">
        <v>937</v>
      </c>
      <c r="AL34" s="33">
        <v>913</v>
      </c>
      <c r="AM34" s="33">
        <v>912</v>
      </c>
      <c r="AN34" s="33">
        <v>869</v>
      </c>
      <c r="AO34" s="33">
        <v>812</v>
      </c>
      <c r="AP34" s="33">
        <v>789</v>
      </c>
    </row>
    <row r="35" spans="1:42" x14ac:dyDescent="0.35">
      <c r="A35" s="46" t="s">
        <v>89</v>
      </c>
      <c r="B35" s="45">
        <v>1709</v>
      </c>
      <c r="C35" s="45">
        <v>1653</v>
      </c>
      <c r="D35" s="45">
        <v>1567</v>
      </c>
      <c r="E35" s="45">
        <v>1532</v>
      </c>
      <c r="F35" s="45">
        <v>1249</v>
      </c>
      <c r="G35" s="45">
        <v>1245</v>
      </c>
      <c r="H35" s="45">
        <v>1334</v>
      </c>
      <c r="I35" s="45">
        <v>1402</v>
      </c>
      <c r="J35" s="45">
        <v>1388</v>
      </c>
      <c r="K35" s="45">
        <v>1373</v>
      </c>
      <c r="L35" s="45">
        <v>1304</v>
      </c>
      <c r="M35" s="45">
        <v>1234</v>
      </c>
      <c r="N35" s="45">
        <v>1182</v>
      </c>
      <c r="O35" s="45">
        <v>1233</v>
      </c>
      <c r="P35" s="45">
        <v>1231</v>
      </c>
      <c r="Q35" s="33">
        <v>1210</v>
      </c>
      <c r="R35" s="33">
        <v>1229</v>
      </c>
      <c r="S35" s="33">
        <v>1257</v>
      </c>
      <c r="T35" s="33">
        <v>1052</v>
      </c>
      <c r="U35" s="33">
        <v>1063</v>
      </c>
      <c r="V35" s="33">
        <v>1076</v>
      </c>
      <c r="W35" s="33">
        <v>1080</v>
      </c>
      <c r="X35" s="33">
        <v>1075</v>
      </c>
      <c r="Y35" s="33">
        <v>1071</v>
      </c>
      <c r="Z35" s="33">
        <v>1060</v>
      </c>
      <c r="AA35" s="33">
        <v>1058</v>
      </c>
      <c r="AB35" s="33">
        <v>1030</v>
      </c>
      <c r="AC35" s="33">
        <v>812</v>
      </c>
      <c r="AD35" s="33">
        <v>813</v>
      </c>
      <c r="AE35" s="33">
        <v>818</v>
      </c>
      <c r="AF35" s="33">
        <v>150</v>
      </c>
      <c r="AG35" s="33">
        <v>136</v>
      </c>
      <c r="AH35" s="33">
        <v>133</v>
      </c>
      <c r="AI35" s="33">
        <v>123</v>
      </c>
      <c r="AJ35" s="33">
        <v>119</v>
      </c>
      <c r="AK35" s="33">
        <v>112</v>
      </c>
      <c r="AL35" s="33">
        <v>104</v>
      </c>
      <c r="AM35" s="33">
        <v>107</v>
      </c>
      <c r="AN35" s="33">
        <v>117</v>
      </c>
      <c r="AO35" s="33">
        <v>149</v>
      </c>
      <c r="AP35" s="33">
        <v>125</v>
      </c>
    </row>
    <row r="36" spans="1:42" x14ac:dyDescent="0.35">
      <c r="A36" s="52" t="s">
        <v>90</v>
      </c>
      <c r="B36" s="39">
        <v>33409</v>
      </c>
      <c r="C36" s="39">
        <v>33056</v>
      </c>
      <c r="D36" s="39">
        <v>30062</v>
      </c>
      <c r="E36" s="39">
        <v>28987</v>
      </c>
      <c r="F36" s="39">
        <v>23939</v>
      </c>
      <c r="G36" s="39">
        <v>24424</v>
      </c>
      <c r="H36" s="39">
        <v>22121</v>
      </c>
      <c r="I36" s="39">
        <v>21602</v>
      </c>
      <c r="J36" s="39">
        <v>22328</v>
      </c>
      <c r="K36" s="39">
        <v>24676</v>
      </c>
      <c r="L36" s="39">
        <v>21540</v>
      </c>
      <c r="M36" s="39">
        <v>21368</v>
      </c>
      <c r="N36" s="39">
        <v>22067</v>
      </c>
      <c r="O36" s="39">
        <v>19745</v>
      </c>
      <c r="P36" s="39">
        <v>16451</v>
      </c>
      <c r="Q36" s="37">
        <v>15868</v>
      </c>
      <c r="R36" s="37">
        <v>16750</v>
      </c>
      <c r="S36" s="37">
        <v>17527</v>
      </c>
      <c r="T36" s="37">
        <v>14182</v>
      </c>
      <c r="U36" s="37">
        <v>14135</v>
      </c>
      <c r="V36" s="37">
        <v>15098</v>
      </c>
      <c r="W36" s="37">
        <v>16288</v>
      </c>
      <c r="X36" s="37">
        <v>13654</v>
      </c>
      <c r="Y36" s="37">
        <v>14307</v>
      </c>
      <c r="Z36" s="37">
        <v>14881</v>
      </c>
      <c r="AA36" s="37">
        <v>15582</v>
      </c>
      <c r="AB36" s="37">
        <v>14363</v>
      </c>
      <c r="AC36" s="37">
        <v>13130</v>
      </c>
      <c r="AD36" s="37">
        <v>13248</v>
      </c>
      <c r="AE36" s="37">
        <v>13075</v>
      </c>
      <c r="AF36" s="37">
        <v>12442</v>
      </c>
      <c r="AG36" s="37">
        <v>12190</v>
      </c>
      <c r="AH36" s="37">
        <v>11910</v>
      </c>
      <c r="AI36" s="37">
        <v>12082</v>
      </c>
      <c r="AJ36" s="37">
        <v>11660</v>
      </c>
      <c r="AK36" s="37">
        <v>11299</v>
      </c>
      <c r="AL36" s="37">
        <v>10746</v>
      </c>
      <c r="AM36" s="37">
        <v>11675</v>
      </c>
      <c r="AN36" s="37">
        <v>11026</v>
      </c>
      <c r="AO36" s="37">
        <v>10846</v>
      </c>
      <c r="AP36" s="37">
        <v>10003</v>
      </c>
    </row>
    <row r="37" spans="1:42" x14ac:dyDescent="0.35">
      <c r="A37" s="46" t="s">
        <v>91</v>
      </c>
      <c r="B37" s="45">
        <v>19271</v>
      </c>
      <c r="C37" s="45">
        <v>18497</v>
      </c>
      <c r="D37" s="45">
        <v>15494</v>
      </c>
      <c r="E37" s="45">
        <v>14027</v>
      </c>
      <c r="F37" s="45">
        <v>15484</v>
      </c>
      <c r="G37" s="45">
        <v>15733</v>
      </c>
      <c r="H37" s="45">
        <v>14502</v>
      </c>
      <c r="I37" s="45">
        <v>13430</v>
      </c>
      <c r="J37" s="45">
        <v>13897</v>
      </c>
      <c r="K37" s="45">
        <v>15325</v>
      </c>
      <c r="L37" s="45">
        <v>14119</v>
      </c>
      <c r="M37" s="45">
        <v>13772</v>
      </c>
      <c r="N37" s="45">
        <v>14243</v>
      </c>
      <c r="O37" s="45">
        <v>14278</v>
      </c>
      <c r="P37" s="45">
        <v>11072</v>
      </c>
      <c r="Q37" s="33">
        <v>10275</v>
      </c>
      <c r="R37" s="33">
        <v>11434</v>
      </c>
      <c r="S37" s="33">
        <v>12057</v>
      </c>
      <c r="T37" s="33">
        <v>7497</v>
      </c>
      <c r="U37" s="33">
        <v>7418</v>
      </c>
      <c r="V37" s="33">
        <v>8268</v>
      </c>
      <c r="W37" s="33">
        <v>9468</v>
      </c>
      <c r="X37" s="33">
        <v>7062</v>
      </c>
      <c r="Y37" s="33">
        <v>7660</v>
      </c>
      <c r="Z37" s="33">
        <v>8408</v>
      </c>
      <c r="AA37" s="33">
        <v>9719</v>
      </c>
      <c r="AB37" s="33">
        <v>8259</v>
      </c>
      <c r="AC37" s="33">
        <v>7212</v>
      </c>
      <c r="AD37" s="33">
        <v>7600</v>
      </c>
      <c r="AE37" s="33">
        <v>7809</v>
      </c>
      <c r="AF37" s="33">
        <v>7609</v>
      </c>
      <c r="AG37" s="33">
        <v>7423</v>
      </c>
      <c r="AH37" s="33">
        <v>7135</v>
      </c>
      <c r="AI37" s="33">
        <v>7439</v>
      </c>
      <c r="AJ37" s="33">
        <v>5983</v>
      </c>
      <c r="AK37" s="33">
        <v>5699</v>
      </c>
      <c r="AL37" s="33">
        <v>5342</v>
      </c>
      <c r="AM37" s="33">
        <v>6878</v>
      </c>
      <c r="AN37" s="33">
        <v>6309</v>
      </c>
      <c r="AO37" s="33">
        <v>6197</v>
      </c>
      <c r="AP37" s="33">
        <v>5420</v>
      </c>
    </row>
    <row r="38" spans="1:42" x14ac:dyDescent="0.35">
      <c r="A38" s="51" t="s">
        <v>92</v>
      </c>
      <c r="B38" s="38">
        <v>431</v>
      </c>
      <c r="C38" s="38">
        <v>612</v>
      </c>
      <c r="D38" s="38">
        <v>520</v>
      </c>
      <c r="E38" s="38">
        <v>445</v>
      </c>
      <c r="F38" s="38">
        <v>352</v>
      </c>
      <c r="G38" s="38">
        <v>401</v>
      </c>
      <c r="H38" s="38">
        <v>426</v>
      </c>
      <c r="I38" s="38">
        <v>415</v>
      </c>
      <c r="J38" s="38">
        <v>443</v>
      </c>
      <c r="K38" s="38">
        <v>535</v>
      </c>
      <c r="L38" s="38">
        <v>477</v>
      </c>
      <c r="M38" s="38">
        <v>445</v>
      </c>
      <c r="N38" s="38">
        <v>538</v>
      </c>
      <c r="O38" s="38">
        <v>552</v>
      </c>
      <c r="P38" s="38">
        <v>512</v>
      </c>
      <c r="Q38" s="36">
        <v>443</v>
      </c>
      <c r="R38" s="36">
        <v>472</v>
      </c>
      <c r="S38" s="36">
        <v>477</v>
      </c>
      <c r="T38" s="36">
        <v>421</v>
      </c>
      <c r="U38" s="36">
        <v>467</v>
      </c>
      <c r="V38" s="36">
        <v>430</v>
      </c>
      <c r="W38" s="36">
        <v>465</v>
      </c>
      <c r="X38" s="36">
        <v>381</v>
      </c>
      <c r="Y38" s="36">
        <v>344</v>
      </c>
      <c r="Z38" s="36">
        <v>408</v>
      </c>
      <c r="AA38" s="36">
        <v>395</v>
      </c>
      <c r="AB38" s="36">
        <v>480</v>
      </c>
      <c r="AC38" s="36">
        <v>413</v>
      </c>
      <c r="AD38" s="36">
        <v>368</v>
      </c>
      <c r="AE38" s="36">
        <v>315</v>
      </c>
      <c r="AF38" s="36">
        <v>443</v>
      </c>
      <c r="AG38" s="36">
        <v>379</v>
      </c>
      <c r="AH38" s="36">
        <v>355</v>
      </c>
      <c r="AI38" s="36">
        <v>312</v>
      </c>
      <c r="AJ38" s="36">
        <v>503</v>
      </c>
      <c r="AK38" s="36">
        <v>464</v>
      </c>
      <c r="AL38" s="36">
        <v>392</v>
      </c>
      <c r="AM38" s="36">
        <v>383</v>
      </c>
      <c r="AN38" s="36">
        <v>397</v>
      </c>
      <c r="AO38" s="36">
        <v>326</v>
      </c>
      <c r="AP38" s="36">
        <v>273</v>
      </c>
    </row>
    <row r="39" spans="1:42" x14ac:dyDescent="0.35">
      <c r="A39" s="51" t="s">
        <v>93</v>
      </c>
      <c r="B39" s="38">
        <v>9729</v>
      </c>
      <c r="C39" s="38">
        <v>7799</v>
      </c>
      <c r="D39" s="38">
        <v>6479</v>
      </c>
      <c r="E39" s="38">
        <v>5241</v>
      </c>
      <c r="F39" s="38">
        <v>6549</v>
      </c>
      <c r="G39" s="38">
        <v>7278</v>
      </c>
      <c r="H39" s="38">
        <v>5539</v>
      </c>
      <c r="I39" s="38">
        <v>6726</v>
      </c>
      <c r="J39" s="38">
        <v>6608</v>
      </c>
      <c r="K39" s="38">
        <v>8652</v>
      </c>
      <c r="L39" s="38">
        <v>7825</v>
      </c>
      <c r="M39" s="38">
        <v>7446</v>
      </c>
      <c r="N39" s="38">
        <v>6966</v>
      </c>
      <c r="O39" s="38">
        <v>7726</v>
      </c>
      <c r="P39" s="38">
        <v>4810</v>
      </c>
      <c r="Q39" s="36">
        <v>5145</v>
      </c>
      <c r="R39" s="36">
        <v>5687</v>
      </c>
      <c r="S39" s="36">
        <v>5618</v>
      </c>
      <c r="T39" s="36">
        <v>2606</v>
      </c>
      <c r="U39" s="36">
        <v>2479</v>
      </c>
      <c r="V39" s="36">
        <v>3310</v>
      </c>
      <c r="W39" s="36">
        <v>3783</v>
      </c>
      <c r="X39" s="36">
        <v>2882</v>
      </c>
      <c r="Y39" s="36">
        <v>3005</v>
      </c>
      <c r="Z39" s="36">
        <v>3556</v>
      </c>
      <c r="AA39" s="36">
        <v>4132</v>
      </c>
      <c r="AB39" s="36">
        <v>2998</v>
      </c>
      <c r="AC39" s="36">
        <v>2632</v>
      </c>
      <c r="AD39" s="36">
        <v>2926</v>
      </c>
      <c r="AE39" s="36">
        <v>3150</v>
      </c>
      <c r="AF39" s="36">
        <v>3050</v>
      </c>
      <c r="AG39" s="36">
        <v>3157</v>
      </c>
      <c r="AH39" s="36">
        <v>2895</v>
      </c>
      <c r="AI39" s="36">
        <v>3133</v>
      </c>
      <c r="AJ39" s="36">
        <v>2222</v>
      </c>
      <c r="AK39" s="36">
        <v>2044</v>
      </c>
      <c r="AL39" s="36">
        <v>1973</v>
      </c>
      <c r="AM39" s="36">
        <v>2799</v>
      </c>
      <c r="AN39" s="36">
        <v>2227</v>
      </c>
      <c r="AO39" s="36">
        <v>2250</v>
      </c>
      <c r="AP39" s="36">
        <v>2083</v>
      </c>
    </row>
    <row r="40" spans="1:42" x14ac:dyDescent="0.35">
      <c r="A40" s="51" t="s">
        <v>94</v>
      </c>
      <c r="B40" s="38">
        <v>0</v>
      </c>
      <c r="C40" s="38">
        <v>484</v>
      </c>
      <c r="D40" s="38">
        <v>489</v>
      </c>
      <c r="E40" s="38">
        <v>539</v>
      </c>
      <c r="F40" s="38">
        <v>1489</v>
      </c>
      <c r="G40" s="38">
        <v>647</v>
      </c>
      <c r="H40" s="38">
        <v>1006</v>
      </c>
      <c r="I40" s="38">
        <v>188</v>
      </c>
      <c r="J40" s="38">
        <v>506</v>
      </c>
      <c r="K40" s="38">
        <v>421</v>
      </c>
      <c r="L40" s="38">
        <v>194</v>
      </c>
      <c r="M40" s="38">
        <v>114</v>
      </c>
      <c r="N40" s="38">
        <v>498</v>
      </c>
      <c r="O40" s="38">
        <v>437</v>
      </c>
      <c r="P40" s="38">
        <v>587</v>
      </c>
      <c r="Q40" s="36">
        <v>100</v>
      </c>
      <c r="R40" s="36">
        <v>0</v>
      </c>
      <c r="S40" s="36">
        <v>489</v>
      </c>
      <c r="T40" s="36">
        <v>341</v>
      </c>
      <c r="U40" s="36">
        <v>430</v>
      </c>
      <c r="V40" s="36">
        <v>350</v>
      </c>
      <c r="W40" s="36">
        <v>1055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</row>
    <row r="41" spans="1:42" s="47" customFormat="1" x14ac:dyDescent="0.35">
      <c r="A41" s="51" t="s">
        <v>213</v>
      </c>
      <c r="B41" s="38">
        <v>-651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</row>
    <row r="42" spans="1:42" x14ac:dyDescent="0.35">
      <c r="A42" s="51" t="s">
        <v>95</v>
      </c>
      <c r="B42" s="38">
        <v>2692</v>
      </c>
      <c r="C42" s="38">
        <v>2684</v>
      </c>
      <c r="D42" s="38">
        <v>2087</v>
      </c>
      <c r="E42" s="38">
        <v>1728</v>
      </c>
      <c r="F42" s="38">
        <v>1553</v>
      </c>
      <c r="G42" s="38">
        <v>1655</v>
      </c>
      <c r="H42" s="38">
        <v>2178</v>
      </c>
      <c r="I42" s="38">
        <v>925</v>
      </c>
      <c r="J42" s="38">
        <v>915</v>
      </c>
      <c r="K42" s="38">
        <v>303</v>
      </c>
      <c r="L42" s="38">
        <v>313</v>
      </c>
      <c r="M42" s="38">
        <v>346</v>
      </c>
      <c r="N42" s="38">
        <v>620</v>
      </c>
      <c r="O42" s="38">
        <v>640</v>
      </c>
      <c r="P42" s="38">
        <v>635</v>
      </c>
      <c r="Q42" s="36">
        <v>364</v>
      </c>
      <c r="R42" s="36">
        <v>573</v>
      </c>
      <c r="S42" s="36">
        <v>802</v>
      </c>
      <c r="T42" s="36">
        <v>293</v>
      </c>
      <c r="U42" s="36">
        <v>291</v>
      </c>
      <c r="V42" s="36">
        <v>383</v>
      </c>
      <c r="W42" s="36">
        <v>370</v>
      </c>
      <c r="X42" s="36">
        <v>372</v>
      </c>
      <c r="Y42" s="36">
        <v>362</v>
      </c>
      <c r="Z42" s="36">
        <v>47</v>
      </c>
      <c r="AA42" s="36">
        <v>49</v>
      </c>
      <c r="AB42" s="36">
        <v>51</v>
      </c>
      <c r="AC42" s="36">
        <v>56</v>
      </c>
      <c r="AD42" s="36">
        <v>63</v>
      </c>
      <c r="AE42" s="36">
        <v>113</v>
      </c>
      <c r="AF42" s="36">
        <v>96</v>
      </c>
      <c r="AG42" s="36">
        <v>78</v>
      </c>
      <c r="AH42" s="36">
        <v>219</v>
      </c>
      <c r="AI42" s="36">
        <v>175</v>
      </c>
      <c r="AJ42" s="36">
        <v>166</v>
      </c>
      <c r="AK42" s="36">
        <v>175</v>
      </c>
      <c r="AL42" s="36">
        <v>56</v>
      </c>
      <c r="AM42" s="36">
        <v>596</v>
      </c>
      <c r="AN42" s="36">
        <v>831</v>
      </c>
      <c r="AO42" s="36">
        <v>774</v>
      </c>
      <c r="AP42" s="36">
        <v>758</v>
      </c>
    </row>
    <row r="43" spans="1:42" x14ac:dyDescent="0.35">
      <c r="A43" s="51" t="s">
        <v>96</v>
      </c>
      <c r="B43" s="38">
        <v>4493</v>
      </c>
      <c r="C43" s="38">
        <v>4003</v>
      </c>
      <c r="D43" s="38">
        <v>3126</v>
      </c>
      <c r="E43" s="38">
        <v>3507</v>
      </c>
      <c r="F43" s="38">
        <v>3230</v>
      </c>
      <c r="G43" s="38">
        <v>3289</v>
      </c>
      <c r="H43" s="38">
        <v>3051</v>
      </c>
      <c r="I43" s="38">
        <v>3004</v>
      </c>
      <c r="J43" s="38">
        <v>3061</v>
      </c>
      <c r="K43" s="38">
        <v>3054</v>
      </c>
      <c r="L43" s="38">
        <v>3005</v>
      </c>
      <c r="M43" s="38">
        <v>3120</v>
      </c>
      <c r="N43" s="38">
        <v>3187</v>
      </c>
      <c r="O43" s="38">
        <v>3162</v>
      </c>
      <c r="P43" s="38">
        <v>2871</v>
      </c>
      <c r="Q43" s="36">
        <v>2836</v>
      </c>
      <c r="R43" s="36">
        <v>2805</v>
      </c>
      <c r="S43" s="36">
        <v>2730</v>
      </c>
      <c r="T43" s="36">
        <v>2461</v>
      </c>
      <c r="U43" s="36">
        <v>2355</v>
      </c>
      <c r="V43" s="36">
        <v>2293</v>
      </c>
      <c r="W43" s="36">
        <v>2309</v>
      </c>
      <c r="X43" s="36">
        <v>2153</v>
      </c>
      <c r="Y43" s="36">
        <v>2311</v>
      </c>
      <c r="Z43" s="36">
        <v>2526</v>
      </c>
      <c r="AA43" s="36">
        <v>2740</v>
      </c>
      <c r="AB43" s="36">
        <v>2627</v>
      </c>
      <c r="AC43" s="36">
        <v>2624</v>
      </c>
      <c r="AD43" s="36">
        <v>2667</v>
      </c>
      <c r="AE43" s="36">
        <v>2726</v>
      </c>
      <c r="AF43" s="36">
        <v>2521</v>
      </c>
      <c r="AG43" s="36">
        <v>2463</v>
      </c>
      <c r="AH43" s="36">
        <v>2470</v>
      </c>
      <c r="AI43" s="36">
        <v>2499</v>
      </c>
      <c r="AJ43" s="36">
        <v>2277</v>
      </c>
      <c r="AK43" s="36">
        <v>2227</v>
      </c>
      <c r="AL43" s="36">
        <v>2211</v>
      </c>
      <c r="AM43" s="36">
        <v>2263</v>
      </c>
      <c r="AN43" s="36">
        <v>2029</v>
      </c>
      <c r="AO43" s="36">
        <v>1948</v>
      </c>
      <c r="AP43" s="36">
        <v>1521</v>
      </c>
    </row>
    <row r="44" spans="1:42" x14ac:dyDescent="0.35">
      <c r="A44" s="51" t="s">
        <v>97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421</v>
      </c>
      <c r="Z44" s="36">
        <v>408</v>
      </c>
      <c r="AA44" s="36">
        <v>620</v>
      </c>
      <c r="AB44" s="36">
        <v>819</v>
      </c>
      <c r="AC44" s="36">
        <v>418</v>
      </c>
      <c r="AD44" s="36">
        <v>417</v>
      </c>
      <c r="AE44" s="36">
        <v>216</v>
      </c>
      <c r="AF44" s="36">
        <v>15</v>
      </c>
      <c r="AG44" s="36">
        <v>12</v>
      </c>
      <c r="AH44" s="36">
        <v>119</v>
      </c>
      <c r="AI44" s="36">
        <v>118</v>
      </c>
      <c r="AJ44" s="36">
        <v>117</v>
      </c>
      <c r="AK44" s="36">
        <v>114</v>
      </c>
      <c r="AL44" s="36">
        <v>4</v>
      </c>
      <c r="AM44" s="36">
        <v>0</v>
      </c>
      <c r="AN44" s="36">
        <v>0</v>
      </c>
      <c r="AO44" s="36">
        <v>0</v>
      </c>
      <c r="AP44" s="36">
        <v>0</v>
      </c>
    </row>
    <row r="45" spans="1:42" x14ac:dyDescent="0.35">
      <c r="A45" s="51" t="s">
        <v>98</v>
      </c>
      <c r="B45" s="38">
        <v>152</v>
      </c>
      <c r="C45" s="38">
        <v>276</v>
      </c>
      <c r="D45" s="38">
        <v>214</v>
      </c>
      <c r="E45" s="38">
        <v>175</v>
      </c>
      <c r="F45" s="38">
        <v>138</v>
      </c>
      <c r="G45" s="38">
        <v>198</v>
      </c>
      <c r="H45" s="38">
        <v>136</v>
      </c>
      <c r="I45" s="38">
        <v>85</v>
      </c>
      <c r="J45" s="38">
        <v>148</v>
      </c>
      <c r="K45" s="38">
        <v>163</v>
      </c>
      <c r="L45" s="38">
        <v>103</v>
      </c>
      <c r="M45" s="38">
        <v>120</v>
      </c>
      <c r="N45" s="38">
        <v>193</v>
      </c>
      <c r="O45" s="38">
        <v>265</v>
      </c>
      <c r="P45" s="38">
        <v>167</v>
      </c>
      <c r="Q45" s="36">
        <v>158</v>
      </c>
      <c r="R45" s="36">
        <v>628</v>
      </c>
      <c r="S45" s="36">
        <v>600</v>
      </c>
      <c r="T45" s="36">
        <v>509</v>
      </c>
      <c r="U45" s="36">
        <v>480</v>
      </c>
      <c r="V45" s="36">
        <v>604</v>
      </c>
      <c r="W45" s="36">
        <v>489</v>
      </c>
      <c r="X45" s="36">
        <v>461</v>
      </c>
      <c r="Y45" s="36">
        <v>424</v>
      </c>
      <c r="Z45" s="36">
        <v>402</v>
      </c>
      <c r="AA45" s="36">
        <v>503</v>
      </c>
      <c r="AB45" s="36">
        <v>439</v>
      </c>
      <c r="AC45" s="36">
        <v>435</v>
      </c>
      <c r="AD45" s="36">
        <v>417</v>
      </c>
      <c r="AE45" s="36">
        <v>528</v>
      </c>
      <c r="AF45" s="36">
        <v>433</v>
      </c>
      <c r="AG45" s="36">
        <v>443</v>
      </c>
      <c r="AH45" s="36">
        <v>398</v>
      </c>
      <c r="AI45" s="36">
        <v>461</v>
      </c>
      <c r="AJ45" s="36">
        <v>89</v>
      </c>
      <c r="AK45" s="36">
        <v>99</v>
      </c>
      <c r="AL45" s="36">
        <v>117</v>
      </c>
      <c r="AM45" s="36">
        <v>240</v>
      </c>
      <c r="AN45" s="36">
        <v>168</v>
      </c>
      <c r="AO45" s="36">
        <v>239</v>
      </c>
      <c r="AP45" s="36">
        <v>224</v>
      </c>
    </row>
    <row r="46" spans="1:42" x14ac:dyDescent="0.35">
      <c r="A46" s="51" t="s">
        <v>99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15</v>
      </c>
      <c r="O46" s="38">
        <v>15</v>
      </c>
      <c r="P46" s="38">
        <v>0</v>
      </c>
      <c r="Q46" s="36">
        <v>0</v>
      </c>
      <c r="R46" s="36">
        <v>0</v>
      </c>
      <c r="S46" s="36">
        <v>0</v>
      </c>
      <c r="T46" s="36">
        <v>3</v>
      </c>
      <c r="U46" s="36">
        <v>3</v>
      </c>
      <c r="V46" s="36">
        <v>4</v>
      </c>
      <c r="W46" s="36">
        <v>4</v>
      </c>
      <c r="X46" s="36">
        <v>1</v>
      </c>
      <c r="Y46" s="36">
        <v>1</v>
      </c>
      <c r="Z46" s="36">
        <v>223</v>
      </c>
      <c r="AA46" s="36">
        <v>223</v>
      </c>
      <c r="AB46" s="36">
        <v>0</v>
      </c>
      <c r="AC46" s="36">
        <v>0</v>
      </c>
      <c r="AD46" s="36">
        <v>0</v>
      </c>
      <c r="AE46" s="36">
        <v>0</v>
      </c>
      <c r="AF46" s="36">
        <v>208</v>
      </c>
      <c r="AG46" s="36">
        <v>0</v>
      </c>
      <c r="AH46" s="36">
        <v>5</v>
      </c>
      <c r="AI46" s="36">
        <v>4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2</v>
      </c>
    </row>
    <row r="47" spans="1:42" x14ac:dyDescent="0.35">
      <c r="A47" s="51" t="s">
        <v>76</v>
      </c>
      <c r="B47" s="38">
        <v>24</v>
      </c>
      <c r="C47" s="38">
        <v>26</v>
      </c>
      <c r="D47" s="38">
        <v>25</v>
      </c>
      <c r="E47" s="38">
        <v>93</v>
      </c>
      <c r="F47" s="38">
        <v>91</v>
      </c>
      <c r="G47" s="38">
        <v>119</v>
      </c>
      <c r="H47" s="38">
        <v>86</v>
      </c>
      <c r="I47" s="38">
        <v>94</v>
      </c>
      <c r="J47" s="38">
        <v>147</v>
      </c>
      <c r="K47" s="38">
        <v>154</v>
      </c>
      <c r="L47" s="38">
        <v>81</v>
      </c>
      <c r="M47" s="38">
        <v>115</v>
      </c>
      <c r="N47" s="38">
        <v>98</v>
      </c>
      <c r="O47" s="38">
        <v>139</v>
      </c>
      <c r="P47" s="38">
        <v>142</v>
      </c>
      <c r="Q47" s="36">
        <v>131</v>
      </c>
      <c r="R47" s="36">
        <v>112</v>
      </c>
      <c r="S47" s="36">
        <v>188</v>
      </c>
      <c r="T47" s="36">
        <v>155</v>
      </c>
      <c r="U47" s="36">
        <v>123</v>
      </c>
      <c r="V47" s="36">
        <v>97</v>
      </c>
      <c r="W47" s="36">
        <v>95</v>
      </c>
      <c r="X47" s="36">
        <v>87</v>
      </c>
      <c r="Y47" s="36">
        <v>75</v>
      </c>
      <c r="Z47" s="36">
        <v>69</v>
      </c>
      <c r="AA47" s="36">
        <v>70</v>
      </c>
      <c r="AB47" s="36">
        <v>46</v>
      </c>
      <c r="AC47" s="36">
        <v>43</v>
      </c>
      <c r="AD47" s="36">
        <v>37</v>
      </c>
      <c r="AE47" s="36">
        <v>54</v>
      </c>
      <c r="AF47" s="36">
        <v>321</v>
      </c>
      <c r="AG47" s="36">
        <v>293</v>
      </c>
      <c r="AH47" s="36">
        <v>120</v>
      </c>
      <c r="AI47" s="36">
        <v>110</v>
      </c>
      <c r="AJ47" s="36">
        <v>88</v>
      </c>
      <c r="AK47" s="36">
        <v>74</v>
      </c>
      <c r="AL47" s="36">
        <v>106</v>
      </c>
      <c r="AM47" s="36">
        <v>91</v>
      </c>
      <c r="AN47" s="36">
        <v>39</v>
      </c>
      <c r="AO47" s="36">
        <v>28</v>
      </c>
      <c r="AP47" s="36">
        <v>62</v>
      </c>
    </row>
    <row r="48" spans="1:42" x14ac:dyDescent="0.35">
      <c r="A48" s="51" t="s">
        <v>100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3</v>
      </c>
      <c r="AC48" s="36">
        <v>3</v>
      </c>
      <c r="AD48" s="36">
        <v>4</v>
      </c>
      <c r="AE48" s="36">
        <v>4</v>
      </c>
      <c r="AF48" s="36">
        <v>4</v>
      </c>
      <c r="AG48" s="36">
        <v>4</v>
      </c>
      <c r="AH48" s="36">
        <v>4</v>
      </c>
      <c r="AI48" s="36">
        <v>3</v>
      </c>
      <c r="AJ48" s="36">
        <v>3</v>
      </c>
      <c r="AK48" s="36">
        <v>3</v>
      </c>
      <c r="AL48" s="36">
        <v>3</v>
      </c>
      <c r="AM48" s="36">
        <v>4</v>
      </c>
      <c r="AN48" s="36">
        <v>4</v>
      </c>
      <c r="AO48" s="36">
        <v>0</v>
      </c>
      <c r="AP48" s="36">
        <v>0</v>
      </c>
    </row>
    <row r="49" spans="1:42" x14ac:dyDescent="0.35">
      <c r="A49" s="51" t="s">
        <v>101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/>
      <c r="P49" s="38">
        <v>364</v>
      </c>
      <c r="Q49" s="36">
        <v>354</v>
      </c>
      <c r="R49" s="36">
        <v>340</v>
      </c>
      <c r="S49" s="36">
        <v>336</v>
      </c>
      <c r="T49" s="36">
        <v>269</v>
      </c>
      <c r="U49" s="36">
        <v>264</v>
      </c>
      <c r="V49" s="36">
        <v>264</v>
      </c>
      <c r="W49" s="36">
        <v>265</v>
      </c>
      <c r="X49" s="36">
        <v>176</v>
      </c>
      <c r="Y49" s="36">
        <v>175</v>
      </c>
      <c r="Z49" s="36">
        <v>169</v>
      </c>
      <c r="AA49" s="36">
        <v>162</v>
      </c>
      <c r="AB49" s="36">
        <v>98</v>
      </c>
      <c r="AC49" s="36">
        <v>106</v>
      </c>
      <c r="AD49" s="36">
        <v>96</v>
      </c>
      <c r="AE49" s="36">
        <v>78</v>
      </c>
      <c r="AF49" s="36">
        <v>76</v>
      </c>
      <c r="AG49" s="36">
        <v>75</v>
      </c>
      <c r="AH49" s="36">
        <v>78</v>
      </c>
      <c r="AI49" s="36">
        <v>74</v>
      </c>
      <c r="AJ49" s="36">
        <v>71</v>
      </c>
      <c r="AK49" s="36">
        <v>69</v>
      </c>
      <c r="AL49" s="36">
        <v>66</v>
      </c>
      <c r="AM49" s="36">
        <v>67</v>
      </c>
      <c r="AN49" s="36">
        <v>78</v>
      </c>
      <c r="AO49" s="36">
        <v>85</v>
      </c>
      <c r="AP49" s="36">
        <v>102</v>
      </c>
    </row>
    <row r="50" spans="1:42" s="10" customFormat="1" x14ac:dyDescent="0.35">
      <c r="A50" s="51" t="s">
        <v>144</v>
      </c>
      <c r="B50" s="38">
        <v>381</v>
      </c>
      <c r="C50" s="38">
        <v>385</v>
      </c>
      <c r="D50" s="38">
        <v>397</v>
      </c>
      <c r="E50" s="38">
        <v>394</v>
      </c>
      <c r="F50" s="38">
        <v>364</v>
      </c>
      <c r="G50" s="38">
        <v>369</v>
      </c>
      <c r="H50" s="38">
        <v>405</v>
      </c>
      <c r="I50" s="38">
        <v>406</v>
      </c>
      <c r="J50" s="38">
        <v>403</v>
      </c>
      <c r="K50" s="38">
        <v>401</v>
      </c>
      <c r="L50" s="38">
        <v>432</v>
      </c>
      <c r="M50" s="38">
        <v>412</v>
      </c>
      <c r="N50" s="38">
        <v>380</v>
      </c>
      <c r="O50" s="38">
        <v>368</v>
      </c>
      <c r="P50" s="38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s="30" customFormat="1" x14ac:dyDescent="0.35">
      <c r="A51" s="51" t="s">
        <v>135</v>
      </c>
      <c r="B51" s="38">
        <v>440</v>
      </c>
      <c r="C51" s="38">
        <v>653</v>
      </c>
      <c r="D51" s="38">
        <v>404</v>
      </c>
      <c r="E51" s="38">
        <v>407</v>
      </c>
      <c r="F51" s="38">
        <v>442</v>
      </c>
      <c r="G51" s="38">
        <v>515</v>
      </c>
      <c r="H51" s="38">
        <v>509</v>
      </c>
      <c r="I51" s="38">
        <v>612</v>
      </c>
      <c r="J51" s="38">
        <v>510</v>
      </c>
      <c r="K51" s="38">
        <v>540</v>
      </c>
      <c r="L51" s="38">
        <v>546</v>
      </c>
      <c r="M51" s="38">
        <v>571</v>
      </c>
      <c r="N51" s="38">
        <v>441</v>
      </c>
      <c r="O51" s="38">
        <v>446</v>
      </c>
      <c r="P51" s="38">
        <v>587</v>
      </c>
      <c r="Q51" s="36">
        <v>412</v>
      </c>
      <c r="R51" s="36">
        <v>304</v>
      </c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s="30" customFormat="1" x14ac:dyDescent="0.35">
      <c r="A52" s="51" t="s">
        <v>155</v>
      </c>
      <c r="B52" s="38">
        <v>689</v>
      </c>
      <c r="C52" s="38">
        <v>665</v>
      </c>
      <c r="D52" s="38">
        <v>636</v>
      </c>
      <c r="E52" s="38">
        <v>667</v>
      </c>
      <c r="F52" s="38">
        <v>625</v>
      </c>
      <c r="G52" s="38">
        <v>609</v>
      </c>
      <c r="H52" s="38">
        <v>606</v>
      </c>
      <c r="I52" s="38">
        <v>585</v>
      </c>
      <c r="J52" s="38">
        <v>564</v>
      </c>
      <c r="K52" s="38">
        <v>548</v>
      </c>
      <c r="L52" s="38">
        <v>818</v>
      </c>
      <c r="M52" s="38">
        <v>810</v>
      </c>
      <c r="N52" s="38">
        <v>782</v>
      </c>
      <c r="O52" s="38"/>
      <c r="P52" s="38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x14ac:dyDescent="0.35">
      <c r="A53" s="51" t="s">
        <v>72</v>
      </c>
      <c r="B53" s="38">
        <v>891</v>
      </c>
      <c r="C53" s="38">
        <v>910</v>
      </c>
      <c r="D53" s="38">
        <v>1117</v>
      </c>
      <c r="E53" s="38">
        <v>831</v>
      </c>
      <c r="F53" s="38">
        <v>651</v>
      </c>
      <c r="G53" s="38">
        <v>653</v>
      </c>
      <c r="H53" s="38">
        <v>560</v>
      </c>
      <c r="I53" s="38">
        <v>390</v>
      </c>
      <c r="J53" s="38">
        <v>593</v>
      </c>
      <c r="K53" s="38">
        <v>554</v>
      </c>
      <c r="L53" s="38">
        <v>325</v>
      </c>
      <c r="M53" s="38">
        <v>273</v>
      </c>
      <c r="N53" s="38">
        <v>525</v>
      </c>
      <c r="O53" s="38">
        <v>528</v>
      </c>
      <c r="P53" s="38">
        <v>397</v>
      </c>
      <c r="Q53" s="36">
        <v>744</v>
      </c>
      <c r="R53" s="36">
        <v>513</v>
      </c>
      <c r="S53" s="36">
        <v>817</v>
      </c>
      <c r="T53" s="36">
        <v>439</v>
      </c>
      <c r="U53" s="36">
        <v>526</v>
      </c>
      <c r="V53" s="36">
        <v>533</v>
      </c>
      <c r="W53" s="36">
        <v>633</v>
      </c>
      <c r="X53" s="36">
        <v>549</v>
      </c>
      <c r="Y53" s="36">
        <v>542</v>
      </c>
      <c r="Z53" s="36">
        <v>600</v>
      </c>
      <c r="AA53" s="36">
        <v>825</v>
      </c>
      <c r="AB53" s="36">
        <v>698</v>
      </c>
      <c r="AC53" s="36">
        <v>482</v>
      </c>
      <c r="AD53" s="36">
        <v>605</v>
      </c>
      <c r="AE53" s="36">
        <v>624</v>
      </c>
      <c r="AF53" s="36">
        <v>443</v>
      </c>
      <c r="AG53" s="36">
        <v>520</v>
      </c>
      <c r="AH53" s="36">
        <v>474</v>
      </c>
      <c r="AI53" s="36">
        <v>550</v>
      </c>
      <c r="AJ53" s="36">
        <v>447</v>
      </c>
      <c r="AK53" s="36">
        <v>400</v>
      </c>
      <c r="AL53" s="36">
        <v>414</v>
      </c>
      <c r="AM53" s="36">
        <v>435</v>
      </c>
      <c r="AN53" s="36">
        <v>538</v>
      </c>
      <c r="AO53" s="36">
        <v>543</v>
      </c>
      <c r="AP53" s="36">
        <v>397</v>
      </c>
    </row>
    <row r="54" spans="1:42" x14ac:dyDescent="0.35">
      <c r="A54" s="46" t="s">
        <v>102</v>
      </c>
      <c r="B54" s="45">
        <v>7975</v>
      </c>
      <c r="C54" s="45">
        <v>8580</v>
      </c>
      <c r="D54" s="45">
        <v>8936</v>
      </c>
      <c r="E54" s="45">
        <v>9911</v>
      </c>
      <c r="F54" s="45">
        <v>7814</v>
      </c>
      <c r="G54" s="45">
        <v>8113</v>
      </c>
      <c r="H54" s="45">
        <v>6157</v>
      </c>
      <c r="I54" s="45">
        <v>6370</v>
      </c>
      <c r="J54" s="45">
        <v>6477</v>
      </c>
      <c r="K54" s="45">
        <v>7352</v>
      </c>
      <c r="L54" s="45">
        <v>5101</v>
      </c>
      <c r="M54" s="45">
        <v>2337</v>
      </c>
      <c r="N54" s="45">
        <v>5458</v>
      </c>
      <c r="O54" s="45">
        <v>2694</v>
      </c>
      <c r="P54" s="45">
        <v>2677</v>
      </c>
      <c r="Q54" s="33">
        <v>2729</v>
      </c>
      <c r="R54" s="33">
        <v>2636</v>
      </c>
      <c r="S54" s="33">
        <v>2662</v>
      </c>
      <c r="T54" s="33">
        <v>2544</v>
      </c>
      <c r="U54" s="33">
        <v>2501</v>
      </c>
      <c r="V54" s="33">
        <v>2563</v>
      </c>
      <c r="W54" s="33">
        <v>2574</v>
      </c>
      <c r="X54" s="33">
        <v>1746</v>
      </c>
      <c r="Y54" s="33">
        <v>1712</v>
      </c>
      <c r="Z54" s="33">
        <v>1525</v>
      </c>
      <c r="AA54" s="33">
        <v>1570</v>
      </c>
      <c r="AB54" s="33">
        <v>1576</v>
      </c>
      <c r="AC54" s="33">
        <v>1600</v>
      </c>
      <c r="AD54" s="33">
        <v>1518</v>
      </c>
      <c r="AE54" s="33">
        <v>1723</v>
      </c>
      <c r="AF54" s="33">
        <v>1669</v>
      </c>
      <c r="AG54" s="33">
        <v>1576</v>
      </c>
      <c r="AH54" s="33">
        <v>1680</v>
      </c>
      <c r="AI54" s="33">
        <v>1648</v>
      </c>
      <c r="AJ54" s="33">
        <v>2912</v>
      </c>
      <c r="AK54" s="33">
        <v>2903</v>
      </c>
      <c r="AL54" s="33">
        <v>2713</v>
      </c>
      <c r="AM54" s="33">
        <v>2122</v>
      </c>
      <c r="AN54" s="33">
        <v>2168</v>
      </c>
      <c r="AO54" s="33">
        <v>2109</v>
      </c>
      <c r="AP54" s="33">
        <v>2051</v>
      </c>
    </row>
    <row r="55" spans="1:42" x14ac:dyDescent="0.35">
      <c r="A55" s="51" t="s">
        <v>95</v>
      </c>
      <c r="B55" s="38">
        <v>1407</v>
      </c>
      <c r="C55" s="38">
        <v>1765</v>
      </c>
      <c r="D55" s="38">
        <v>2422</v>
      </c>
      <c r="E55" s="38">
        <v>2780</v>
      </c>
      <c r="F55" s="38">
        <v>500</v>
      </c>
      <c r="G55" s="38">
        <v>500</v>
      </c>
      <c r="H55" s="38">
        <v>3</v>
      </c>
      <c r="I55" s="38">
        <v>2</v>
      </c>
      <c r="J55" s="38">
        <v>2</v>
      </c>
      <c r="K55" s="38">
        <v>622</v>
      </c>
      <c r="L55" s="38">
        <v>127</v>
      </c>
      <c r="M55" s="38">
        <v>4</v>
      </c>
      <c r="N55" s="38">
        <v>4</v>
      </c>
      <c r="O55" s="38">
        <v>93</v>
      </c>
      <c r="P55" s="38">
        <v>91</v>
      </c>
      <c r="Q55" s="36">
        <v>112</v>
      </c>
      <c r="R55" s="36">
        <v>115</v>
      </c>
      <c r="S55" s="36">
        <v>135</v>
      </c>
      <c r="T55" s="36">
        <v>129</v>
      </c>
      <c r="U55" s="36">
        <v>145</v>
      </c>
      <c r="V55" s="36">
        <v>395</v>
      </c>
      <c r="W55" s="36">
        <v>415</v>
      </c>
      <c r="X55" s="36">
        <v>402</v>
      </c>
      <c r="Y55" s="36">
        <v>416</v>
      </c>
      <c r="Z55" s="36">
        <v>149</v>
      </c>
      <c r="AA55" s="36">
        <v>161</v>
      </c>
      <c r="AB55" s="36">
        <v>163</v>
      </c>
      <c r="AC55" s="36">
        <v>150</v>
      </c>
      <c r="AD55" s="36">
        <v>155</v>
      </c>
      <c r="AE55" s="36">
        <v>167</v>
      </c>
      <c r="AF55" s="36">
        <v>103</v>
      </c>
      <c r="AG55" s="36">
        <v>12</v>
      </c>
      <c r="AH55" s="36">
        <v>20</v>
      </c>
      <c r="AI55" s="36">
        <v>70</v>
      </c>
      <c r="AJ55" s="36">
        <v>88</v>
      </c>
      <c r="AK55" s="36">
        <v>90</v>
      </c>
      <c r="AL55" s="36">
        <v>226</v>
      </c>
      <c r="AM55" s="36">
        <v>188</v>
      </c>
      <c r="AN55" s="36">
        <v>198</v>
      </c>
      <c r="AO55" s="36">
        <v>154</v>
      </c>
      <c r="AP55" s="36">
        <v>150</v>
      </c>
    </row>
    <row r="56" spans="1:42" x14ac:dyDescent="0.35">
      <c r="A56" s="51" t="s">
        <v>96</v>
      </c>
      <c r="B56" s="38">
        <v>530</v>
      </c>
      <c r="C56" s="38">
        <v>644</v>
      </c>
      <c r="D56" s="38">
        <v>500</v>
      </c>
      <c r="E56" s="38">
        <v>327</v>
      </c>
      <c r="F56" s="38">
        <v>422</v>
      </c>
      <c r="G56" s="38">
        <v>457</v>
      </c>
      <c r="H56" s="38">
        <v>371</v>
      </c>
      <c r="I56" s="38">
        <v>335</v>
      </c>
      <c r="J56" s="38">
        <v>340</v>
      </c>
      <c r="K56" s="38">
        <v>346</v>
      </c>
      <c r="L56" s="38">
        <v>285</v>
      </c>
      <c r="M56" s="38">
        <v>291</v>
      </c>
      <c r="N56" s="38">
        <v>296</v>
      </c>
      <c r="O56" s="38">
        <v>304</v>
      </c>
      <c r="P56" s="38">
        <v>251</v>
      </c>
      <c r="Q56" s="36">
        <v>246</v>
      </c>
      <c r="R56" s="36">
        <v>251</v>
      </c>
      <c r="S56" s="36">
        <v>272</v>
      </c>
      <c r="T56" s="36">
        <v>228</v>
      </c>
      <c r="U56" s="36">
        <v>193</v>
      </c>
      <c r="V56" s="36">
        <v>172</v>
      </c>
      <c r="W56" s="36">
        <v>165</v>
      </c>
      <c r="X56" s="36">
        <v>122</v>
      </c>
      <c r="Y56" s="36">
        <v>99</v>
      </c>
      <c r="Z56" s="36">
        <v>113</v>
      </c>
      <c r="AA56" s="36">
        <v>136</v>
      </c>
      <c r="AB56" s="36">
        <v>120</v>
      </c>
      <c r="AC56" s="36">
        <v>122</v>
      </c>
      <c r="AD56" s="36">
        <v>126</v>
      </c>
      <c r="AE56" s="36">
        <v>140</v>
      </c>
      <c r="AF56" s="36">
        <v>120</v>
      </c>
      <c r="AG56" s="36">
        <v>108</v>
      </c>
      <c r="AH56" s="36">
        <v>115</v>
      </c>
      <c r="AI56" s="36">
        <v>130</v>
      </c>
      <c r="AJ56" s="36">
        <v>112</v>
      </c>
      <c r="AK56" s="36">
        <v>116</v>
      </c>
      <c r="AL56" s="36">
        <v>112</v>
      </c>
      <c r="AM56" s="36">
        <v>129</v>
      </c>
      <c r="AN56" s="36">
        <v>94</v>
      </c>
      <c r="AO56" s="36">
        <v>114</v>
      </c>
      <c r="AP56" s="36">
        <v>87</v>
      </c>
    </row>
    <row r="57" spans="1:42" x14ac:dyDescent="0.35">
      <c r="A57" s="51" t="s">
        <v>85</v>
      </c>
      <c r="B57" s="38">
        <v>6</v>
      </c>
      <c r="C57" s="38">
        <v>6</v>
      </c>
      <c r="D57" s="38">
        <v>6</v>
      </c>
      <c r="E57" s="38">
        <v>6</v>
      </c>
      <c r="F57" s="38">
        <v>6</v>
      </c>
      <c r="G57" s="38">
        <v>6</v>
      </c>
      <c r="H57" s="38">
        <v>6</v>
      </c>
      <c r="I57" s="38">
        <v>6</v>
      </c>
      <c r="J57" s="38">
        <v>6</v>
      </c>
      <c r="K57" s="38">
        <v>6</v>
      </c>
      <c r="L57" s="38">
        <v>6</v>
      </c>
      <c r="M57" s="38">
        <v>6</v>
      </c>
      <c r="N57" s="38">
        <v>5</v>
      </c>
      <c r="O57" s="38">
        <v>5</v>
      </c>
      <c r="P57" s="38">
        <v>6</v>
      </c>
      <c r="Q57" s="36">
        <v>11</v>
      </c>
      <c r="R57" s="36">
        <v>14</v>
      </c>
      <c r="S57" s="36">
        <v>14</v>
      </c>
      <c r="T57" s="36">
        <v>23</v>
      </c>
      <c r="U57" s="36">
        <v>28</v>
      </c>
      <c r="V57" s="36">
        <v>29</v>
      </c>
      <c r="W57" s="36">
        <v>27</v>
      </c>
      <c r="X57" s="36">
        <v>29</v>
      </c>
      <c r="Y57" s="36">
        <v>28</v>
      </c>
      <c r="Z57" s="36">
        <v>3</v>
      </c>
      <c r="AA57" s="36">
        <v>3</v>
      </c>
      <c r="AB57" s="36">
        <v>3</v>
      </c>
      <c r="AC57" s="36">
        <v>3</v>
      </c>
      <c r="AD57" s="36">
        <v>3</v>
      </c>
      <c r="AE57" s="36">
        <v>3</v>
      </c>
      <c r="AF57" s="36">
        <v>3</v>
      </c>
      <c r="AG57" s="36">
        <v>3</v>
      </c>
      <c r="AH57" s="36">
        <v>3</v>
      </c>
      <c r="AI57" s="36">
        <v>3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</row>
    <row r="58" spans="1:42" x14ac:dyDescent="0.35">
      <c r="A58" s="51" t="s">
        <v>103</v>
      </c>
      <c r="B58" s="94">
        <v>0</v>
      </c>
      <c r="C58" s="94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1269</v>
      </c>
      <c r="AK58" s="36">
        <v>1243</v>
      </c>
      <c r="AL58" s="36">
        <v>1216</v>
      </c>
      <c r="AM58" s="36">
        <v>1185</v>
      </c>
      <c r="AN58" s="36">
        <v>1296</v>
      </c>
      <c r="AO58" s="36">
        <v>1255</v>
      </c>
      <c r="AP58" s="36">
        <v>1218</v>
      </c>
    </row>
    <row r="59" spans="1:42" x14ac:dyDescent="0.35">
      <c r="A59" s="51" t="s">
        <v>97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400</v>
      </c>
      <c r="AD59" s="36">
        <v>400</v>
      </c>
      <c r="AE59" s="36">
        <v>600</v>
      </c>
      <c r="AF59" s="36">
        <v>800</v>
      </c>
      <c r="AG59" s="36">
        <v>800</v>
      </c>
      <c r="AH59" s="36">
        <v>799</v>
      </c>
      <c r="AI59" s="36">
        <v>799</v>
      </c>
      <c r="AJ59" s="36">
        <v>799</v>
      </c>
      <c r="AK59" s="36">
        <v>801</v>
      </c>
      <c r="AL59" s="36">
        <v>402</v>
      </c>
      <c r="AM59" s="36">
        <v>0</v>
      </c>
      <c r="AN59" s="36">
        <v>0</v>
      </c>
      <c r="AO59" s="36">
        <v>0</v>
      </c>
      <c r="AP59" s="36">
        <v>0</v>
      </c>
    </row>
    <row r="60" spans="1:42" x14ac:dyDescent="0.35">
      <c r="A60" s="51" t="s">
        <v>104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10</v>
      </c>
      <c r="K60" s="38">
        <v>5</v>
      </c>
      <c r="L60" s="38">
        <v>0</v>
      </c>
      <c r="M60" s="38">
        <v>0</v>
      </c>
      <c r="N60" s="38">
        <v>0</v>
      </c>
      <c r="O60" s="38">
        <v>0</v>
      </c>
      <c r="P60" s="38">
        <v>16</v>
      </c>
      <c r="Q60" s="36">
        <v>19</v>
      </c>
      <c r="R60" s="36">
        <v>12</v>
      </c>
      <c r="S60" s="36">
        <v>1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115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</row>
    <row r="61" spans="1:42" x14ac:dyDescent="0.35">
      <c r="A61" s="51" t="s">
        <v>100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39</v>
      </c>
      <c r="AC61" s="36">
        <v>39</v>
      </c>
      <c r="AD61" s="36">
        <v>40</v>
      </c>
      <c r="AE61" s="36">
        <v>40</v>
      </c>
      <c r="AF61" s="36">
        <v>40</v>
      </c>
      <c r="AG61" s="36">
        <v>41</v>
      </c>
      <c r="AH61" s="36">
        <v>41</v>
      </c>
      <c r="AI61" s="36">
        <v>42</v>
      </c>
      <c r="AJ61" s="36">
        <v>42</v>
      </c>
      <c r="AK61" s="36">
        <v>42</v>
      </c>
      <c r="AL61" s="36">
        <v>42</v>
      </c>
      <c r="AM61" s="36">
        <v>42</v>
      </c>
      <c r="AN61" s="36">
        <v>43</v>
      </c>
      <c r="AO61" s="36">
        <v>44</v>
      </c>
      <c r="AP61" s="36">
        <v>55</v>
      </c>
    </row>
    <row r="62" spans="1:42" s="10" customFormat="1" x14ac:dyDescent="0.35">
      <c r="A62" s="51" t="s">
        <v>145</v>
      </c>
      <c r="B62" s="38">
        <v>23</v>
      </c>
      <c r="C62" s="38">
        <v>23</v>
      </c>
      <c r="D62" s="38">
        <v>24</v>
      </c>
      <c r="E62" s="38">
        <v>24</v>
      </c>
      <c r="F62" s="38">
        <v>24</v>
      </c>
      <c r="G62" s="38">
        <v>25</v>
      </c>
      <c r="H62" s="38">
        <v>25</v>
      </c>
      <c r="I62" s="38">
        <v>29</v>
      </c>
      <c r="J62" s="38">
        <v>30</v>
      </c>
      <c r="K62" s="38">
        <v>30</v>
      </c>
      <c r="L62" s="38">
        <v>37</v>
      </c>
      <c r="M62" s="38">
        <v>39</v>
      </c>
      <c r="N62" s="38">
        <v>43</v>
      </c>
      <c r="O62" s="38">
        <v>43</v>
      </c>
      <c r="P62" s="38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</row>
    <row r="63" spans="1:42" x14ac:dyDescent="0.35">
      <c r="A63" s="51" t="s">
        <v>105</v>
      </c>
      <c r="B63" s="38">
        <v>1607</v>
      </c>
      <c r="C63" s="38">
        <v>1691</v>
      </c>
      <c r="D63" s="38">
        <v>1481</v>
      </c>
      <c r="E63" s="38">
        <v>1623</v>
      </c>
      <c r="F63" s="38">
        <v>1751</v>
      </c>
      <c r="G63" s="38">
        <v>1865</v>
      </c>
      <c r="H63" s="38">
        <v>802</v>
      </c>
      <c r="I63" s="38">
        <v>842</v>
      </c>
      <c r="J63" s="38">
        <v>856</v>
      </c>
      <c r="K63" s="38">
        <v>977</v>
      </c>
      <c r="L63" s="38">
        <v>954</v>
      </c>
      <c r="M63" s="38">
        <v>1000</v>
      </c>
      <c r="N63" s="38">
        <v>1285</v>
      </c>
      <c r="O63" s="38">
        <v>1239</v>
      </c>
      <c r="P63" s="38">
        <v>1171</v>
      </c>
      <c r="Q63" s="36">
        <v>1148</v>
      </c>
      <c r="R63" s="36">
        <v>976</v>
      </c>
      <c r="S63" s="36">
        <v>906</v>
      </c>
      <c r="T63" s="36">
        <v>734</v>
      </c>
      <c r="U63" s="36">
        <v>722</v>
      </c>
      <c r="V63" s="36">
        <v>575</v>
      </c>
      <c r="W63" s="36">
        <v>554</v>
      </c>
      <c r="X63" s="36">
        <v>571</v>
      </c>
      <c r="Y63" s="36">
        <v>517</v>
      </c>
      <c r="Z63" s="36">
        <v>592</v>
      </c>
      <c r="AA63" s="36">
        <v>569</v>
      </c>
      <c r="AB63" s="36">
        <v>559</v>
      </c>
      <c r="AC63" s="36">
        <v>511</v>
      </c>
      <c r="AD63" s="36">
        <v>400</v>
      </c>
      <c r="AE63" s="36">
        <v>373</v>
      </c>
      <c r="AF63" s="36">
        <v>216</v>
      </c>
      <c r="AG63" s="36">
        <v>210</v>
      </c>
      <c r="AH63" s="36">
        <v>167</v>
      </c>
      <c r="AI63" s="36">
        <v>165</v>
      </c>
      <c r="AJ63" s="36">
        <v>172</v>
      </c>
      <c r="AK63" s="36">
        <v>169</v>
      </c>
      <c r="AL63" s="36">
        <v>163</v>
      </c>
      <c r="AM63" s="36">
        <v>160</v>
      </c>
      <c r="AN63" s="36">
        <v>114</v>
      </c>
      <c r="AO63" s="36">
        <v>101</v>
      </c>
      <c r="AP63" s="36">
        <v>104</v>
      </c>
    </row>
    <row r="64" spans="1:42" x14ac:dyDescent="0.35">
      <c r="A64" s="51" t="s">
        <v>106</v>
      </c>
      <c r="B64" s="94">
        <v>0</v>
      </c>
      <c r="C64" s="94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6">
        <v>0</v>
      </c>
      <c r="R64" s="36">
        <v>0</v>
      </c>
      <c r="S64" s="36">
        <v>0</v>
      </c>
      <c r="T64" s="36">
        <v>371</v>
      </c>
      <c r="U64" s="36">
        <v>326</v>
      </c>
      <c r="V64" s="36">
        <v>254</v>
      </c>
      <c r="W64" s="36">
        <v>225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</row>
    <row r="65" spans="1:42" x14ac:dyDescent="0.35">
      <c r="A65" s="51" t="s">
        <v>101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923</v>
      </c>
      <c r="O65" s="38">
        <v>0</v>
      </c>
      <c r="P65" s="38">
        <v>1103</v>
      </c>
      <c r="Q65" s="36">
        <v>1185</v>
      </c>
      <c r="R65" s="36">
        <v>1260</v>
      </c>
      <c r="S65" s="36">
        <v>0</v>
      </c>
      <c r="T65" s="36">
        <v>1058</v>
      </c>
      <c r="U65" s="36">
        <v>1086</v>
      </c>
      <c r="V65" s="36">
        <v>1138</v>
      </c>
      <c r="W65" s="36">
        <v>1188</v>
      </c>
      <c r="X65" s="36">
        <v>622</v>
      </c>
      <c r="Y65" s="36">
        <v>652</v>
      </c>
      <c r="Z65" s="36">
        <v>668</v>
      </c>
      <c r="AA65" s="36">
        <v>701</v>
      </c>
      <c r="AB65" s="36">
        <v>692</v>
      </c>
      <c r="AC65" s="36">
        <v>375</v>
      </c>
      <c r="AD65" s="36">
        <v>394</v>
      </c>
      <c r="AE65" s="36">
        <v>375</v>
      </c>
      <c r="AF65" s="36">
        <v>386</v>
      </c>
      <c r="AG65" s="36">
        <v>401</v>
      </c>
      <c r="AH65" s="36">
        <v>417</v>
      </c>
      <c r="AI65" s="36">
        <v>439</v>
      </c>
      <c r="AJ65" s="36">
        <v>337</v>
      </c>
      <c r="AK65" s="36">
        <v>352</v>
      </c>
      <c r="AL65" s="36">
        <v>368</v>
      </c>
      <c r="AM65" s="36">
        <v>381</v>
      </c>
      <c r="AN65" s="36">
        <v>391</v>
      </c>
      <c r="AO65" s="36">
        <v>408</v>
      </c>
      <c r="AP65" s="36">
        <v>392</v>
      </c>
    </row>
    <row r="66" spans="1:42" s="47" customFormat="1" x14ac:dyDescent="0.35">
      <c r="A66" s="51" t="s">
        <v>155</v>
      </c>
      <c r="B66" s="38">
        <v>3311</v>
      </c>
      <c r="C66" s="38">
        <v>3298</v>
      </c>
      <c r="D66" s="38">
        <v>3283</v>
      </c>
      <c r="E66" s="38">
        <v>3867</v>
      </c>
      <c r="F66" s="38">
        <v>3872</v>
      </c>
      <c r="G66" s="38">
        <v>3974</v>
      </c>
      <c r="H66" s="38">
        <v>3583</v>
      </c>
      <c r="I66" s="38">
        <v>3695</v>
      </c>
      <c r="J66" s="38">
        <v>3706</v>
      </c>
      <c r="K66" s="38">
        <v>3752</v>
      </c>
      <c r="L66" s="38">
        <v>2845</v>
      </c>
      <c r="M66" s="38">
        <v>2927</v>
      </c>
      <c r="N66" s="38">
        <v>2894</v>
      </c>
      <c r="O66" s="38"/>
      <c r="P66" s="38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</row>
    <row r="67" spans="1:42" s="10" customFormat="1" x14ac:dyDescent="0.35">
      <c r="A67" s="51" t="s">
        <v>132</v>
      </c>
      <c r="B67" s="38">
        <v>1053</v>
      </c>
      <c r="C67" s="38">
        <v>1108</v>
      </c>
      <c r="D67" s="38">
        <v>1177</v>
      </c>
      <c r="E67" s="38">
        <v>1245</v>
      </c>
      <c r="F67" s="38">
        <v>1202</v>
      </c>
      <c r="G67" s="38">
        <v>1266</v>
      </c>
      <c r="H67" s="38">
        <v>1348</v>
      </c>
      <c r="I67" s="38">
        <v>1436</v>
      </c>
      <c r="J67" s="38">
        <v>1520</v>
      </c>
      <c r="K67" s="38">
        <v>1605</v>
      </c>
      <c r="L67" s="38">
        <v>839</v>
      </c>
      <c r="M67" s="38">
        <v>926</v>
      </c>
      <c r="N67" s="38">
        <v>0</v>
      </c>
      <c r="O67" s="38">
        <v>1006</v>
      </c>
      <c r="P67" s="38">
        <v>0</v>
      </c>
      <c r="Q67" s="36">
        <v>0</v>
      </c>
      <c r="R67" s="36">
        <v>0</v>
      </c>
      <c r="S67" s="36">
        <v>1326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x14ac:dyDescent="0.35">
      <c r="A68" s="51" t="s">
        <v>72</v>
      </c>
      <c r="B68" s="38">
        <v>38</v>
      </c>
      <c r="C68" s="38">
        <v>45</v>
      </c>
      <c r="D68" s="38">
        <v>43</v>
      </c>
      <c r="E68" s="38">
        <v>39</v>
      </c>
      <c r="F68" s="38">
        <v>37</v>
      </c>
      <c r="G68" s="38">
        <v>20</v>
      </c>
      <c r="H68" s="38">
        <v>19</v>
      </c>
      <c r="I68" s="38">
        <v>25</v>
      </c>
      <c r="J68" s="38">
        <v>7</v>
      </c>
      <c r="K68" s="38">
        <v>9</v>
      </c>
      <c r="L68" s="38">
        <v>8</v>
      </c>
      <c r="M68" s="38">
        <v>8</v>
      </c>
      <c r="N68" s="38">
        <v>8</v>
      </c>
      <c r="O68" s="38">
        <v>4</v>
      </c>
      <c r="P68" s="38" t="s">
        <v>33</v>
      </c>
      <c r="Q68" s="36">
        <v>8</v>
      </c>
      <c r="R68" s="36">
        <v>8</v>
      </c>
      <c r="S68" s="36">
        <v>8</v>
      </c>
      <c r="T68" s="36">
        <v>1</v>
      </c>
      <c r="U68" s="36">
        <v>1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25</v>
      </c>
      <c r="AF68" s="36">
        <v>2</v>
      </c>
      <c r="AG68" s="36">
        <v>2</v>
      </c>
      <c r="AH68" s="36">
        <v>3</v>
      </c>
      <c r="AI68" s="36">
        <v>0</v>
      </c>
      <c r="AJ68" s="36">
        <v>94</v>
      </c>
      <c r="AK68" s="36">
        <v>90</v>
      </c>
      <c r="AL68" s="36">
        <v>184</v>
      </c>
      <c r="AM68" s="36">
        <v>36</v>
      </c>
      <c r="AN68" s="36">
        <v>32</v>
      </c>
      <c r="AO68" s="36">
        <v>33</v>
      </c>
      <c r="AP68" s="36">
        <v>45</v>
      </c>
    </row>
    <row r="69" spans="1:42" x14ac:dyDescent="0.35">
      <c r="A69" s="46" t="s">
        <v>107</v>
      </c>
      <c r="B69" s="45">
        <v>6163</v>
      </c>
      <c r="C69" s="45">
        <v>5979</v>
      </c>
      <c r="D69" s="45">
        <v>5632</v>
      </c>
      <c r="E69" s="45">
        <v>5049</v>
      </c>
      <c r="F69" s="45">
        <v>641</v>
      </c>
      <c r="G69" s="45">
        <v>578</v>
      </c>
      <c r="H69" s="45">
        <v>1462</v>
      </c>
      <c r="I69" s="45">
        <v>1802</v>
      </c>
      <c r="J69" s="45">
        <v>1954</v>
      </c>
      <c r="K69" s="45">
        <v>1999</v>
      </c>
      <c r="L69" s="45">
        <v>2320</v>
      </c>
      <c r="M69" s="45">
        <v>2395</v>
      </c>
      <c r="N69" s="45">
        <v>2366</v>
      </c>
      <c r="O69" s="45">
        <v>2773</v>
      </c>
      <c r="P69" s="45">
        <v>2702</v>
      </c>
      <c r="Q69" s="33">
        <v>2864</v>
      </c>
      <c r="R69" s="33">
        <v>2680</v>
      </c>
      <c r="S69" s="33">
        <v>2808</v>
      </c>
      <c r="T69" s="33">
        <v>4141</v>
      </c>
      <c r="U69" s="33">
        <v>4216</v>
      </c>
      <c r="V69" s="33">
        <v>4267</v>
      </c>
      <c r="W69" s="33">
        <v>4246</v>
      </c>
      <c r="X69" s="33">
        <v>4846</v>
      </c>
      <c r="Y69" s="33">
        <v>4935</v>
      </c>
      <c r="Z69" s="33">
        <v>4948</v>
      </c>
      <c r="AA69" s="33">
        <v>4293</v>
      </c>
      <c r="AB69" s="33">
        <v>4528</v>
      </c>
      <c r="AC69" s="33">
        <v>4317</v>
      </c>
      <c r="AD69" s="33">
        <v>4130</v>
      </c>
      <c r="AE69" s="33">
        <v>3543</v>
      </c>
      <c r="AF69" s="33">
        <v>3164</v>
      </c>
      <c r="AG69" s="33">
        <v>3191</v>
      </c>
      <c r="AH69" s="33">
        <v>3095</v>
      </c>
      <c r="AI69" s="33">
        <v>2996</v>
      </c>
      <c r="AJ69" s="33">
        <v>2764</v>
      </c>
      <c r="AK69" s="33">
        <v>2697</v>
      </c>
      <c r="AL69" s="33">
        <v>2691</v>
      </c>
      <c r="AM69" s="33">
        <v>2676</v>
      </c>
      <c r="AN69" s="33">
        <v>2549</v>
      </c>
      <c r="AO69" s="33">
        <v>2540</v>
      </c>
      <c r="AP69" s="33">
        <v>2533</v>
      </c>
    </row>
    <row r="70" spans="1:42" s="30" customFormat="1" x14ac:dyDescent="0.35">
      <c r="A70" s="52" t="s">
        <v>130</v>
      </c>
      <c r="B70" s="39">
        <v>33409</v>
      </c>
      <c r="C70" s="39">
        <v>33056</v>
      </c>
      <c r="D70" s="39">
        <v>30062</v>
      </c>
      <c r="E70" s="39">
        <v>28987</v>
      </c>
      <c r="F70" s="39">
        <v>23939</v>
      </c>
      <c r="G70" s="39">
        <v>24424</v>
      </c>
      <c r="H70" s="39">
        <v>22121</v>
      </c>
      <c r="I70" s="39">
        <v>21602</v>
      </c>
      <c r="J70" s="39">
        <v>22328</v>
      </c>
      <c r="K70" s="39">
        <v>24676</v>
      </c>
      <c r="L70" s="39">
        <v>21540</v>
      </c>
      <c r="M70" s="39">
        <v>21368</v>
      </c>
      <c r="N70" s="39">
        <v>22067</v>
      </c>
      <c r="O70" s="39">
        <v>19745</v>
      </c>
      <c r="P70" s="39">
        <v>16451</v>
      </c>
      <c r="Q70" s="37">
        <v>15868</v>
      </c>
      <c r="R70" s="37">
        <v>16750</v>
      </c>
      <c r="S70" s="37">
        <v>17527</v>
      </c>
      <c r="T70" s="37">
        <v>14182</v>
      </c>
      <c r="U70" s="37">
        <v>14135</v>
      </c>
      <c r="V70" s="37">
        <v>15098</v>
      </c>
      <c r="W70" s="37">
        <v>16288</v>
      </c>
      <c r="X70" s="37">
        <v>13654</v>
      </c>
      <c r="Y70" s="37">
        <v>14307</v>
      </c>
      <c r="Z70" s="37">
        <v>14881</v>
      </c>
      <c r="AA70" s="37">
        <v>15582</v>
      </c>
      <c r="AB70" s="37">
        <v>14363</v>
      </c>
      <c r="AC70" s="37">
        <v>13130</v>
      </c>
      <c r="AD70" s="37">
        <v>13248</v>
      </c>
      <c r="AE70" s="37">
        <v>13075</v>
      </c>
      <c r="AF70" s="37">
        <v>12442</v>
      </c>
      <c r="AG70" s="37">
        <v>12190</v>
      </c>
      <c r="AH70" s="37">
        <v>11910</v>
      </c>
      <c r="AI70" s="37">
        <v>12082</v>
      </c>
      <c r="AJ70" s="37">
        <v>11660</v>
      </c>
      <c r="AK70" s="37">
        <v>11299</v>
      </c>
      <c r="AL70" s="37">
        <v>10746</v>
      </c>
      <c r="AM70" s="37">
        <v>11675</v>
      </c>
      <c r="AN70" s="37">
        <v>11026</v>
      </c>
      <c r="AO70" s="37">
        <v>10846</v>
      </c>
      <c r="AP70" s="37">
        <v>10003</v>
      </c>
    </row>
    <row r="71" spans="1:42" x14ac:dyDescent="0.35"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59"/>
  <sheetViews>
    <sheetView showGridLines="0" tabSelected="1" zoomScale="80" zoomScaleNormal="80" workbookViewId="0">
      <selection activeCell="A5" sqref="A5:Q5"/>
    </sheetView>
  </sheetViews>
  <sheetFormatPr defaultRowHeight="14.5" x14ac:dyDescent="0.35"/>
  <cols>
    <col min="1" max="1" width="52.54296875" customWidth="1"/>
    <col min="2" max="2" width="10.1796875" style="47" customWidth="1"/>
    <col min="3" max="3" width="8.54296875" style="56" customWidth="1" collapsed="1"/>
    <col min="4" max="4" width="11.26953125" style="47" customWidth="1"/>
    <col min="5" max="5" width="8.453125" style="47" customWidth="1"/>
    <col min="6" max="7" width="9.26953125" style="47" customWidth="1" collapsed="1"/>
    <col min="8" max="8" width="8.54296875" style="56" customWidth="1"/>
    <col min="9" max="10" width="8.453125" style="56" bestFit="1" customWidth="1"/>
    <col min="11" max="12" width="8.453125" style="47" bestFit="1" customWidth="1"/>
    <col min="13" max="13" width="8.54296875" style="47" bestFit="1" customWidth="1"/>
    <col min="14" max="15" width="8.453125" style="47" bestFit="1" customWidth="1"/>
    <col min="16" max="17" width="8.453125" style="10" bestFit="1" customWidth="1"/>
    <col min="18" max="18" width="10.54296875" style="10" bestFit="1" customWidth="1"/>
    <col min="19" max="22" width="9.26953125" style="10" customWidth="1"/>
    <col min="23" max="23" width="10.26953125" bestFit="1" customWidth="1"/>
    <col min="24" max="27" width="9.26953125" bestFit="1" customWidth="1"/>
    <col min="28" max="28" width="10.26953125" bestFit="1" customWidth="1"/>
    <col min="29" max="32" width="9.26953125" bestFit="1" customWidth="1"/>
    <col min="33" max="33" width="10.26953125" bestFit="1" customWidth="1"/>
    <col min="34" max="37" width="9.26953125" bestFit="1" customWidth="1"/>
    <col min="38" max="38" width="7.7265625" customWidth="1"/>
    <col min="39" max="39" width="8.453125" customWidth="1"/>
    <col min="40" max="40" width="9.26953125" bestFit="1" customWidth="1"/>
    <col min="41" max="41" width="7.54296875" bestFit="1" customWidth="1"/>
    <col min="42" max="42" width="9.26953125" bestFit="1" customWidth="1"/>
    <col min="43" max="43" width="10.26953125" bestFit="1" customWidth="1"/>
    <col min="44" max="44" width="9.26953125" bestFit="1" customWidth="1"/>
    <col min="45" max="45" width="10.26953125" bestFit="1" customWidth="1"/>
    <col min="46" max="49" width="9.26953125" bestFit="1" customWidth="1"/>
    <col min="50" max="50" width="10" bestFit="1" customWidth="1"/>
    <col min="51" max="54" width="9.26953125" bestFit="1" customWidth="1"/>
  </cols>
  <sheetData>
    <row r="1" spans="1:54" s="47" customFormat="1" x14ac:dyDescent="0.35">
      <c r="C1" s="56"/>
      <c r="H1" s="56"/>
      <c r="I1" s="56"/>
      <c r="J1" s="56"/>
      <c r="K1" s="54"/>
    </row>
    <row r="2" spans="1:54" ht="15" customHeight="1" x14ac:dyDescent="0.35">
      <c r="A2" s="40" t="s">
        <v>0</v>
      </c>
      <c r="B2" s="55" t="s">
        <v>156</v>
      </c>
      <c r="C2" s="55" t="s">
        <v>156</v>
      </c>
      <c r="D2" s="55" t="s">
        <v>156</v>
      </c>
      <c r="E2" s="55" t="s">
        <v>156</v>
      </c>
      <c r="F2" s="55" t="s">
        <v>156</v>
      </c>
      <c r="G2" s="55" t="s">
        <v>156</v>
      </c>
      <c r="H2" s="55" t="s">
        <v>156</v>
      </c>
      <c r="I2" s="55" t="s">
        <v>156</v>
      </c>
      <c r="J2" s="55" t="s">
        <v>156</v>
      </c>
      <c r="K2" s="55" t="s">
        <v>156</v>
      </c>
      <c r="L2" s="55" t="s">
        <v>156</v>
      </c>
      <c r="M2" s="55" t="s">
        <v>156</v>
      </c>
      <c r="N2" s="55" t="s">
        <v>156</v>
      </c>
      <c r="O2" s="55" t="s">
        <v>156</v>
      </c>
      <c r="P2" s="55" t="s">
        <v>156</v>
      </c>
      <c r="Q2" s="55" t="s">
        <v>156</v>
      </c>
      <c r="R2" s="43"/>
      <c r="S2" s="70"/>
      <c r="T2" s="43"/>
      <c r="U2" s="43"/>
      <c r="V2" s="43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</row>
    <row r="3" spans="1:54" s="58" customFormat="1" ht="15" thickBot="1" x14ac:dyDescent="0.4">
      <c r="A3" s="109" t="s">
        <v>198</v>
      </c>
      <c r="B3" s="112" t="s">
        <v>212</v>
      </c>
      <c r="C3" s="112">
        <v>2020</v>
      </c>
      <c r="D3" s="112" t="s">
        <v>176</v>
      </c>
      <c r="E3" s="112" t="s">
        <v>175</v>
      </c>
      <c r="F3" s="112" t="s">
        <v>161</v>
      </c>
      <c r="G3" s="111" t="s">
        <v>160</v>
      </c>
      <c r="H3" s="112">
        <v>2019</v>
      </c>
      <c r="I3" s="112" t="s">
        <v>159</v>
      </c>
      <c r="J3" s="112" t="s">
        <v>157</v>
      </c>
      <c r="K3" s="112" t="s">
        <v>151</v>
      </c>
      <c r="L3" s="112" t="s">
        <v>146</v>
      </c>
      <c r="M3" s="111">
        <v>2018</v>
      </c>
      <c r="N3" s="112" t="s">
        <v>142</v>
      </c>
      <c r="O3" s="112" t="s">
        <v>140</v>
      </c>
      <c r="P3" s="112" t="s">
        <v>134</v>
      </c>
      <c r="Q3" s="112" t="s">
        <v>133</v>
      </c>
      <c r="R3" s="112">
        <v>2017</v>
      </c>
      <c r="S3" s="111" t="s">
        <v>131</v>
      </c>
      <c r="T3" s="112" t="s">
        <v>129</v>
      </c>
      <c r="U3" s="112" t="s">
        <v>65</v>
      </c>
      <c r="V3" s="112" t="s">
        <v>2</v>
      </c>
      <c r="W3" s="112">
        <v>2016</v>
      </c>
      <c r="X3" s="112" t="s">
        <v>3</v>
      </c>
      <c r="Y3" s="111" t="s">
        <v>4</v>
      </c>
      <c r="Z3" s="112" t="s">
        <v>5</v>
      </c>
      <c r="AA3" s="112" t="s">
        <v>6</v>
      </c>
      <c r="AB3" s="112">
        <v>2015</v>
      </c>
      <c r="AC3" s="112" t="s">
        <v>7</v>
      </c>
      <c r="AD3" s="112" t="s">
        <v>8</v>
      </c>
      <c r="AE3" s="111" t="s">
        <v>9</v>
      </c>
      <c r="AF3" s="112" t="s">
        <v>10</v>
      </c>
      <c r="AG3" s="112">
        <v>2014</v>
      </c>
      <c r="AH3" s="112" t="s">
        <v>11</v>
      </c>
      <c r="AI3" s="112" t="s">
        <v>12</v>
      </c>
      <c r="AJ3" s="112" t="s">
        <v>13</v>
      </c>
      <c r="AK3" s="111" t="s">
        <v>14</v>
      </c>
      <c r="AL3" s="112">
        <v>2013</v>
      </c>
      <c r="AM3" s="112" t="s">
        <v>15</v>
      </c>
      <c r="AN3" s="112" t="s">
        <v>16</v>
      </c>
      <c r="AO3" s="112" t="s">
        <v>17</v>
      </c>
      <c r="AP3" s="112" t="s">
        <v>18</v>
      </c>
      <c r="AQ3" s="58" t="s">
        <v>19</v>
      </c>
      <c r="AR3" s="58" t="s">
        <v>20</v>
      </c>
      <c r="AS3" s="58">
        <v>2012</v>
      </c>
      <c r="AT3" s="58" t="s">
        <v>21</v>
      </c>
      <c r="AU3" s="58" t="s">
        <v>22</v>
      </c>
      <c r="AV3" s="58" t="s">
        <v>23</v>
      </c>
      <c r="AW3" s="58" t="s">
        <v>24</v>
      </c>
      <c r="AX3" s="58">
        <v>2011</v>
      </c>
      <c r="AY3" s="58" t="s">
        <v>25</v>
      </c>
      <c r="AZ3" s="58" t="s">
        <v>26</v>
      </c>
      <c r="BA3" s="58" t="s">
        <v>27</v>
      </c>
      <c r="BB3" s="58" t="s">
        <v>28</v>
      </c>
    </row>
    <row r="4" spans="1:54" s="47" customFormat="1" x14ac:dyDescent="0.35">
      <c r="A4" s="46" t="s">
        <v>205</v>
      </c>
      <c r="B4" s="74">
        <v>10331.993749655738</v>
      </c>
      <c r="C4" s="74">
        <v>38827.13237491464</v>
      </c>
      <c r="D4" s="74">
        <v>12665.414279702089</v>
      </c>
      <c r="E4" s="74">
        <v>10473.159252216352</v>
      </c>
      <c r="F4" s="74">
        <v>7553.6864907500094</v>
      </c>
      <c r="G4" s="74">
        <v>8134.8723522461923</v>
      </c>
      <c r="H4" s="74">
        <v>32077.734608791478</v>
      </c>
      <c r="I4" s="74">
        <v>9639.7441687394639</v>
      </c>
      <c r="J4" s="74">
        <v>7198.9197417547803</v>
      </c>
      <c r="K4" s="74">
        <v>7414.2644839573604</v>
      </c>
      <c r="L4" s="74">
        <v>7824.8061755898707</v>
      </c>
      <c r="M4" s="74">
        <v>31862.008958137467</v>
      </c>
      <c r="N4" s="74">
        <v>8936.8863578305536</v>
      </c>
      <c r="O4" s="74">
        <v>7560.8400984164045</v>
      </c>
      <c r="P4" s="74">
        <v>7602.2329730017227</v>
      </c>
      <c r="Q4" s="74">
        <v>7762.0495288887832</v>
      </c>
      <c r="R4" s="74">
        <v>30094.639258343854</v>
      </c>
      <c r="S4" s="74">
        <v>8652.6533063682291</v>
      </c>
      <c r="T4" s="74">
        <v>7088.0168061569066</v>
      </c>
      <c r="U4" s="74">
        <v>7225.4291241819783</v>
      </c>
      <c r="V4" s="74">
        <v>7128.5400216367379</v>
      </c>
      <c r="W4" s="93" t="s">
        <v>33</v>
      </c>
      <c r="X4" s="93" t="s">
        <v>33</v>
      </c>
      <c r="Y4" s="93" t="s">
        <v>33</v>
      </c>
      <c r="Z4" s="93" t="s">
        <v>33</v>
      </c>
      <c r="AA4" s="93" t="s">
        <v>33</v>
      </c>
      <c r="AB4" s="93" t="s">
        <v>33</v>
      </c>
      <c r="AC4" s="93" t="s">
        <v>33</v>
      </c>
      <c r="AD4" s="93" t="s">
        <v>33</v>
      </c>
      <c r="AE4" s="93" t="s">
        <v>33</v>
      </c>
      <c r="AF4" s="93" t="s">
        <v>33</v>
      </c>
      <c r="AG4" s="93" t="s">
        <v>33</v>
      </c>
      <c r="AH4" s="93" t="s">
        <v>33</v>
      </c>
      <c r="AI4" s="93" t="s">
        <v>33</v>
      </c>
      <c r="AJ4" s="93" t="s">
        <v>33</v>
      </c>
      <c r="AK4" s="93" t="s">
        <v>33</v>
      </c>
      <c r="AL4" s="93" t="s">
        <v>33</v>
      </c>
      <c r="AM4" s="93" t="s">
        <v>33</v>
      </c>
      <c r="AN4" s="93" t="s">
        <v>33</v>
      </c>
      <c r="AO4" s="93" t="s">
        <v>33</v>
      </c>
      <c r="AP4" s="93" t="s">
        <v>33</v>
      </c>
      <c r="AQ4" s="93" t="s">
        <v>33</v>
      </c>
      <c r="AR4" s="93" t="s">
        <v>33</v>
      </c>
      <c r="AS4" s="93" t="s">
        <v>33</v>
      </c>
      <c r="AT4" s="93" t="s">
        <v>33</v>
      </c>
      <c r="AU4" s="93" t="s">
        <v>33</v>
      </c>
      <c r="AV4" s="93" t="s">
        <v>33</v>
      </c>
      <c r="AW4" s="93" t="s">
        <v>33</v>
      </c>
      <c r="AX4" s="93" t="s">
        <v>33</v>
      </c>
      <c r="AY4" s="93" t="s">
        <v>33</v>
      </c>
      <c r="AZ4" s="93" t="s">
        <v>33</v>
      </c>
      <c r="BA4" s="93" t="s">
        <v>33</v>
      </c>
      <c r="BB4" s="93" t="s">
        <v>33</v>
      </c>
    </row>
    <row r="5" spans="1:54" s="47" customFormat="1" x14ac:dyDescent="0.35">
      <c r="A5" s="46" t="s">
        <v>219</v>
      </c>
      <c r="B5" s="74">
        <v>5326.6901528457938</v>
      </c>
      <c r="C5" s="74">
        <v>21911.690429500733</v>
      </c>
      <c r="D5" s="74">
        <v>7688.1162323507433</v>
      </c>
      <c r="E5" s="74">
        <v>6078.6317953558864</v>
      </c>
      <c r="F5" s="74">
        <v>2254.9173181641013</v>
      </c>
      <c r="G5" s="74">
        <v>5890.0250836300011</v>
      </c>
      <c r="H5" s="74">
        <v>25479.624320600095</v>
      </c>
      <c r="I5" s="74">
        <v>7267.689128790028</v>
      </c>
      <c r="J5" s="74">
        <v>5844.6407718700011</v>
      </c>
      <c r="K5" s="74">
        <v>6041.2767290600113</v>
      </c>
      <c r="L5" s="74">
        <v>6326.0176908800522</v>
      </c>
      <c r="M5" s="74">
        <v>25669.122290530122</v>
      </c>
      <c r="N5" s="74">
        <v>7220.2539072000709</v>
      </c>
      <c r="O5" s="74">
        <v>6027.5201027400199</v>
      </c>
      <c r="P5" s="74">
        <v>6105.7901411900084</v>
      </c>
      <c r="Q5" s="74">
        <v>6315.5581394000246</v>
      </c>
      <c r="R5" s="74">
        <v>23709.467043420027</v>
      </c>
      <c r="S5" s="74">
        <v>6904.1247043000149</v>
      </c>
      <c r="T5" s="74">
        <v>5598.5331499599988</v>
      </c>
      <c r="U5" s="74">
        <v>5604.8882823300019</v>
      </c>
      <c r="V5" s="74">
        <v>5601.9209068300152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</row>
    <row r="6" spans="1:54" s="47" customFormat="1" x14ac:dyDescent="0.35">
      <c r="A6" s="46" t="s">
        <v>208</v>
      </c>
      <c r="B6" s="74">
        <v>5774.5581392799404</v>
      </c>
      <c r="C6" s="74">
        <v>19025.657223478112</v>
      </c>
      <c r="D6" s="74">
        <v>5971.8259984813476</v>
      </c>
      <c r="E6" s="74">
        <v>4914.989684924667</v>
      </c>
      <c r="F6" s="74">
        <v>5497.0499844559054</v>
      </c>
      <c r="G6" s="74">
        <v>2641.7915556161925</v>
      </c>
      <c r="H6" s="74">
        <v>7689.4410293814317</v>
      </c>
      <c r="I6" s="74">
        <v>2791.5014723994605</v>
      </c>
      <c r="J6" s="74">
        <v>1544.5592219447813</v>
      </c>
      <c r="K6" s="74">
        <v>1584.4084821573645</v>
      </c>
      <c r="L6" s="74">
        <v>1768.9718528798267</v>
      </c>
      <c r="M6" s="74">
        <v>7602.1052011573738</v>
      </c>
      <c r="N6" s="74">
        <v>2078.5386182705065</v>
      </c>
      <c r="O6" s="74">
        <v>1898.4084879263844</v>
      </c>
      <c r="P6" s="74">
        <v>1877.9147375517143</v>
      </c>
      <c r="Q6" s="74">
        <v>1747.2433574087686</v>
      </c>
      <c r="R6" s="74">
        <v>6916.0915366738227</v>
      </c>
      <c r="S6" s="74">
        <v>1930.4667868282152</v>
      </c>
      <c r="T6" s="74">
        <v>1644.6269878269077</v>
      </c>
      <c r="U6" s="74">
        <v>1756.2876619419762</v>
      </c>
      <c r="V6" s="74">
        <v>1584.7101000767236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</row>
    <row r="7" spans="1:54" s="47" customFormat="1" x14ac:dyDescent="0.35">
      <c r="A7" s="46" t="s">
        <v>206</v>
      </c>
      <c r="B7" s="74">
        <v>5005.3035968099502</v>
      </c>
      <c r="C7" s="74">
        <f>C8+C9</f>
        <v>16915.441945413906</v>
      </c>
      <c r="D7" s="74">
        <f t="shared" ref="D7:V7" si="0">D8+D9</f>
        <v>4977.2980473513435</v>
      </c>
      <c r="E7" s="74">
        <f t="shared" si="0"/>
        <v>4394.5274568604655</v>
      </c>
      <c r="F7" s="74">
        <f t="shared" si="0"/>
        <v>5298.7691725859031</v>
      </c>
      <c r="G7" s="74">
        <f t="shared" si="0"/>
        <v>2244.8472686161922</v>
      </c>
      <c r="H7" s="74">
        <f t="shared" si="0"/>
        <v>6598.1102881913803</v>
      </c>
      <c r="I7" s="74">
        <f t="shared" si="0"/>
        <v>2372.0550786994354</v>
      </c>
      <c r="J7" s="74">
        <f t="shared" si="0"/>
        <v>1354.2789698847796</v>
      </c>
      <c r="K7" s="74">
        <f t="shared" si="0"/>
        <v>1372.9877548973479</v>
      </c>
      <c r="L7" s="74">
        <f t="shared" si="0"/>
        <v>1498.7884847098182</v>
      </c>
      <c r="M7" s="74">
        <f t="shared" si="0"/>
        <v>6192.8866676073403</v>
      </c>
      <c r="N7" s="74">
        <f t="shared" si="0"/>
        <v>1716.6324506304832</v>
      </c>
      <c r="O7" s="74">
        <f t="shared" si="0"/>
        <v>1533.3199956763847</v>
      </c>
      <c r="P7" s="74">
        <f t="shared" si="0"/>
        <v>1496.4428318117129</v>
      </c>
      <c r="Q7" s="74">
        <f t="shared" si="0"/>
        <v>1446.4913894887595</v>
      </c>
      <c r="R7" s="74">
        <f t="shared" si="0"/>
        <v>6385.172214923823</v>
      </c>
      <c r="S7" s="74">
        <f t="shared" si="0"/>
        <v>1748.5286020682149</v>
      </c>
      <c r="T7" s="74">
        <f t="shared" si="0"/>
        <v>1489.4836561969078</v>
      </c>
      <c r="U7" s="74">
        <f t="shared" si="0"/>
        <v>1620.5408418519764</v>
      </c>
      <c r="V7" s="74">
        <f t="shared" si="0"/>
        <v>1526.6191148067237</v>
      </c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</row>
    <row r="8" spans="1:54" s="47" customFormat="1" x14ac:dyDescent="0.35">
      <c r="A8" s="128" t="s">
        <v>207</v>
      </c>
      <c r="B8" s="53">
        <v>3966.5833077899802</v>
      </c>
      <c r="C8" s="53">
        <v>13691.837749169934</v>
      </c>
      <c r="D8" s="53">
        <v>3968.1448415285531</v>
      </c>
      <c r="E8" s="62">
        <v>3545.6957719154725</v>
      </c>
      <c r="F8" s="62">
        <v>4397.8846730559098</v>
      </c>
      <c r="G8" s="62">
        <v>1780.1124626699977</v>
      </c>
      <c r="H8" s="53">
        <v>4899.9828258799416</v>
      </c>
      <c r="I8" s="53">
        <v>1824.1512674399712</v>
      </c>
      <c r="J8" s="53">
        <v>891.37649720999673</v>
      </c>
      <c r="K8" s="62">
        <v>1051.0136442499829</v>
      </c>
      <c r="L8" s="62">
        <v>1133.4414169799913</v>
      </c>
      <c r="M8" s="62">
        <v>5148.0288065499653</v>
      </c>
      <c r="N8" s="62">
        <v>1370.4644548860649</v>
      </c>
      <c r="O8" s="62">
        <v>1274.6376156339725</v>
      </c>
      <c r="P8" s="53">
        <v>1280.4876142259807</v>
      </c>
      <c r="Q8" s="53">
        <v>1222.439121803947</v>
      </c>
      <c r="R8" s="53">
        <v>5383.5661611399992</v>
      </c>
      <c r="S8" s="53">
        <v>1499.4954842399989</v>
      </c>
      <c r="T8" s="53">
        <v>1261.3426497700004</v>
      </c>
      <c r="U8" s="53">
        <v>1380.5573770499996</v>
      </c>
      <c r="V8" s="53">
        <v>1242.1706500800003</v>
      </c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</row>
    <row r="9" spans="1:54" s="47" customFormat="1" x14ac:dyDescent="0.35">
      <c r="A9" s="128" t="s">
        <v>218</v>
      </c>
      <c r="B9" s="53">
        <v>1038.7202890199701</v>
      </c>
      <c r="C9" s="53">
        <v>3223.6041962439708</v>
      </c>
      <c r="D9" s="53">
        <v>1009.15320582279</v>
      </c>
      <c r="E9" s="62">
        <v>848.83168494499307</v>
      </c>
      <c r="F9" s="62">
        <v>900.88449952999315</v>
      </c>
      <c r="G9" s="62">
        <v>464.73480594619451</v>
      </c>
      <c r="H9" s="53">
        <v>1698.1274623114384</v>
      </c>
      <c r="I9" s="53">
        <v>547.90381125946408</v>
      </c>
      <c r="J9" s="53">
        <v>462.90247267478298</v>
      </c>
      <c r="K9" s="62">
        <v>321.97411064736502</v>
      </c>
      <c r="L9" s="62">
        <v>365.34706772982696</v>
      </c>
      <c r="M9" s="62">
        <v>1044.8578610573752</v>
      </c>
      <c r="N9" s="62">
        <v>346.16799574441836</v>
      </c>
      <c r="O9" s="62">
        <v>258.68238004241226</v>
      </c>
      <c r="P9" s="53">
        <v>215.95521758573233</v>
      </c>
      <c r="Q9" s="53">
        <v>224.05226768481239</v>
      </c>
      <c r="R9" s="53">
        <v>1001.6060537838237</v>
      </c>
      <c r="S9" s="53">
        <v>249.03311782821606</v>
      </c>
      <c r="T9" s="53">
        <v>228.14100642690735</v>
      </c>
      <c r="U9" s="53">
        <v>239.98346480197685</v>
      </c>
      <c r="V9" s="53">
        <v>284.44846472672333</v>
      </c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</row>
    <row r="10" spans="1:54" s="47" customFormat="1" x14ac:dyDescent="0.35">
      <c r="A10" s="48" t="s">
        <v>177</v>
      </c>
      <c r="B10" s="74">
        <v>9759.3726383557605</v>
      </c>
      <c r="C10" s="74">
        <v>37305.988608334636</v>
      </c>
      <c r="D10" s="74">
        <v>12159.896141142081</v>
      </c>
      <c r="E10" s="74">
        <v>10046.161959546353</v>
      </c>
      <c r="F10" s="74">
        <f>F13+F17</f>
        <v>7260.0236162700094</v>
      </c>
      <c r="G10" s="74">
        <f>G13+G17</f>
        <v>7839.906891376193</v>
      </c>
      <c r="H10" s="74">
        <v>31205.97965094147</v>
      </c>
      <c r="I10" s="74">
        <f t="shared" ref="I10:Q10" si="1">I13+I17</f>
        <v>9362.5822867194638</v>
      </c>
      <c r="J10" s="74">
        <f t="shared" si="1"/>
        <v>7005.4838075747793</v>
      </c>
      <c r="K10" s="74">
        <f t="shared" si="1"/>
        <v>7225.9872052673609</v>
      </c>
      <c r="L10" s="74">
        <f t="shared" si="1"/>
        <v>7612.613622749871</v>
      </c>
      <c r="M10" s="74">
        <f t="shared" si="1"/>
        <v>31084.246486027467</v>
      </c>
      <c r="N10" s="74">
        <f t="shared" si="1"/>
        <v>8727.5185392505537</v>
      </c>
      <c r="O10" s="74">
        <f t="shared" si="1"/>
        <v>7376.888849746405</v>
      </c>
      <c r="P10" s="74">
        <f t="shared" si="1"/>
        <v>7411.5630196317225</v>
      </c>
      <c r="Q10" s="74">
        <f t="shared" si="1"/>
        <v>7568.2760773987839</v>
      </c>
      <c r="R10" s="74">
        <v>29350.041165330033</v>
      </c>
      <c r="S10" s="74">
        <v>8461.6611415800126</v>
      </c>
      <c r="T10" s="74">
        <v>6914.9048894669077</v>
      </c>
      <c r="U10" s="74">
        <v>7034.804658701978</v>
      </c>
      <c r="V10" s="74">
        <v>6938.3295721267395</v>
      </c>
      <c r="W10" s="93" t="s">
        <v>33</v>
      </c>
      <c r="X10" s="93" t="s">
        <v>33</v>
      </c>
      <c r="Y10" s="93" t="s">
        <v>33</v>
      </c>
      <c r="Z10" s="93" t="s">
        <v>33</v>
      </c>
      <c r="AA10" s="93" t="s">
        <v>33</v>
      </c>
      <c r="AB10" s="93" t="s">
        <v>33</v>
      </c>
      <c r="AC10" s="93" t="s">
        <v>33</v>
      </c>
      <c r="AD10" s="93" t="s">
        <v>33</v>
      </c>
      <c r="AE10" s="93" t="s">
        <v>33</v>
      </c>
      <c r="AF10" s="93" t="s">
        <v>33</v>
      </c>
      <c r="AG10" s="93" t="s">
        <v>33</v>
      </c>
      <c r="AH10" s="93" t="s">
        <v>33</v>
      </c>
      <c r="AI10" s="93" t="s">
        <v>33</v>
      </c>
      <c r="AJ10" s="93" t="s">
        <v>33</v>
      </c>
      <c r="AK10" s="93" t="s">
        <v>33</v>
      </c>
      <c r="AL10" s="93" t="s">
        <v>33</v>
      </c>
      <c r="AM10" s="93" t="s">
        <v>33</v>
      </c>
      <c r="AN10" s="93" t="s">
        <v>33</v>
      </c>
      <c r="AO10" s="93" t="s">
        <v>33</v>
      </c>
      <c r="AP10" s="93" t="s">
        <v>33</v>
      </c>
      <c r="AQ10" s="93" t="s">
        <v>33</v>
      </c>
      <c r="AR10" s="93" t="s">
        <v>33</v>
      </c>
      <c r="AS10" s="93" t="s">
        <v>33</v>
      </c>
      <c r="AT10" s="93" t="s">
        <v>33</v>
      </c>
      <c r="AU10" s="93" t="s">
        <v>33</v>
      </c>
      <c r="AV10" s="93" t="s">
        <v>33</v>
      </c>
      <c r="AW10" s="93" t="s">
        <v>33</v>
      </c>
      <c r="AX10" s="93" t="s">
        <v>33</v>
      </c>
      <c r="AY10" s="93" t="s">
        <v>33</v>
      </c>
      <c r="AZ10" s="93" t="s">
        <v>33</v>
      </c>
      <c r="BA10" s="93" t="s">
        <v>33</v>
      </c>
      <c r="BB10" s="93" t="s">
        <v>33</v>
      </c>
    </row>
    <row r="11" spans="1:54" s="47" customFormat="1" x14ac:dyDescent="0.35">
      <c r="A11" s="46" t="s">
        <v>220</v>
      </c>
      <c r="B11" s="74">
        <v>5201</v>
      </c>
      <c r="C11" s="74">
        <v>21316.626820930738</v>
      </c>
      <c r="D11" s="74">
        <v>7489.8268848807402</v>
      </c>
      <c r="E11" s="74">
        <v>5925.2823949058902</v>
      </c>
      <c r="F11" s="74">
        <v>2179.1378686341045</v>
      </c>
      <c r="G11" s="74">
        <v>5722.3796725100001</v>
      </c>
      <c r="H11" s="74">
        <v>24849.427808110097</v>
      </c>
      <c r="I11" s="74">
        <v>7090.6826950400282</v>
      </c>
      <c r="J11" s="74">
        <v>5711.7057106000002</v>
      </c>
      <c r="K11" s="74">
        <v>5887.4541393000127</v>
      </c>
      <c r="L11" s="74">
        <v>6159.5852631700527</v>
      </c>
      <c r="M11" s="74">
        <v>25077.175801460126</v>
      </c>
      <c r="N11" s="74">
        <v>7043.0700639700708</v>
      </c>
      <c r="O11" s="74">
        <v>5890.6302740300198</v>
      </c>
      <c r="P11" s="74">
        <v>5969.3950315500097</v>
      </c>
      <c r="Q11" s="74">
        <v>6174.0804319100243</v>
      </c>
      <c r="R11" s="74">
        <v>23152.123942940027</v>
      </c>
      <c r="S11" s="74">
        <v>6753.1743263400131</v>
      </c>
      <c r="T11" s="74">
        <v>5472.3462147999981</v>
      </c>
      <c r="U11" s="74">
        <v>5471.1098465400009</v>
      </c>
      <c r="V11" s="74">
        <v>5455.4935552600145</v>
      </c>
      <c r="W11" s="74" t="str">
        <f t="shared" ref="W11:BB11" si="2">W17</f>
        <v>-</v>
      </c>
      <c r="X11" s="74" t="str">
        <f t="shared" si="2"/>
        <v>-</v>
      </c>
      <c r="Y11" s="74" t="str">
        <f t="shared" si="2"/>
        <v>-</v>
      </c>
      <c r="Z11" s="74" t="str">
        <f t="shared" si="2"/>
        <v>-</v>
      </c>
      <c r="AA11" s="74" t="str">
        <f t="shared" si="2"/>
        <v>-</v>
      </c>
      <c r="AB11" s="74" t="str">
        <f t="shared" si="2"/>
        <v>-</v>
      </c>
      <c r="AC11" s="74" t="str">
        <f t="shared" si="2"/>
        <v>-</v>
      </c>
      <c r="AD11" s="74" t="str">
        <f t="shared" si="2"/>
        <v>-</v>
      </c>
      <c r="AE11" s="74" t="str">
        <f t="shared" si="2"/>
        <v>-</v>
      </c>
      <c r="AF11" s="74" t="str">
        <f t="shared" si="2"/>
        <v>-</v>
      </c>
      <c r="AG11" s="74" t="str">
        <f t="shared" si="2"/>
        <v>-</v>
      </c>
      <c r="AH11" s="74" t="str">
        <f t="shared" si="2"/>
        <v>-</v>
      </c>
      <c r="AI11" s="74" t="str">
        <f t="shared" si="2"/>
        <v>-</v>
      </c>
      <c r="AJ11" s="74" t="str">
        <f t="shared" si="2"/>
        <v>-</v>
      </c>
      <c r="AK11" s="74" t="str">
        <f t="shared" si="2"/>
        <v>-</v>
      </c>
      <c r="AL11" s="74" t="str">
        <f t="shared" si="2"/>
        <v>-</v>
      </c>
      <c r="AM11" s="74" t="str">
        <f t="shared" si="2"/>
        <v>-</v>
      </c>
      <c r="AN11" s="74" t="str">
        <f t="shared" si="2"/>
        <v>-</v>
      </c>
      <c r="AO11" s="74" t="str">
        <f t="shared" si="2"/>
        <v>-</v>
      </c>
      <c r="AP11" s="74" t="str">
        <f t="shared" si="2"/>
        <v>-</v>
      </c>
      <c r="AQ11" s="74" t="str">
        <f t="shared" si="2"/>
        <v>-</v>
      </c>
      <c r="AR11" s="74" t="str">
        <f t="shared" si="2"/>
        <v>-</v>
      </c>
      <c r="AS11" s="74" t="str">
        <f t="shared" si="2"/>
        <v>-</v>
      </c>
      <c r="AT11" s="74" t="str">
        <f t="shared" si="2"/>
        <v>-</v>
      </c>
      <c r="AU11" s="74" t="str">
        <f t="shared" si="2"/>
        <v>-</v>
      </c>
      <c r="AV11" s="74" t="str">
        <f t="shared" si="2"/>
        <v>-</v>
      </c>
      <c r="AW11" s="74" t="str">
        <f t="shared" si="2"/>
        <v>-</v>
      </c>
      <c r="AX11" s="74" t="str">
        <f t="shared" si="2"/>
        <v>-</v>
      </c>
      <c r="AY11" s="74" t="str">
        <f t="shared" si="2"/>
        <v>-</v>
      </c>
      <c r="AZ11" s="74" t="str">
        <f t="shared" si="2"/>
        <v>-</v>
      </c>
      <c r="BA11" s="74" t="str">
        <f t="shared" si="2"/>
        <v>-</v>
      </c>
      <c r="BB11" s="74" t="str">
        <f t="shared" si="2"/>
        <v>-</v>
      </c>
    </row>
    <row r="12" spans="1:54" s="47" customFormat="1" x14ac:dyDescent="0.35">
      <c r="A12" s="48" t="s">
        <v>204</v>
      </c>
      <c r="B12" s="61">
        <v>5327.8886514599699</v>
      </c>
      <c r="C12" s="61">
        <v>18099.477750923914</v>
      </c>
      <c r="D12" s="61">
        <v>5664.5972073913481</v>
      </c>
      <c r="E12" s="74">
        <v>4641.2424781604668</v>
      </c>
      <c r="F12" s="74">
        <v>5279.1665595059058</v>
      </c>
      <c r="G12" s="74">
        <v>2514.4715058661923</v>
      </c>
      <c r="H12" s="61">
        <v>7448.5698553914353</v>
      </c>
      <c r="I12" s="61">
        <v>2691.3459853794629</v>
      </c>
      <c r="J12" s="74">
        <v>1484.0583490347813</v>
      </c>
      <c r="K12" s="74">
        <v>1549.9537932273645</v>
      </c>
      <c r="L12" s="74">
        <v>1723.2117277498269</v>
      </c>
      <c r="M12" s="74">
        <v>7416.2892181173738</v>
      </c>
      <c r="N12" s="74">
        <v>2046.3546429205062</v>
      </c>
      <c r="O12" s="74">
        <v>1851.3470679663847</v>
      </c>
      <c r="P12" s="73">
        <v>1823.6398938217142</v>
      </c>
      <c r="Q12" s="60">
        <v>1694.9476134087688</v>
      </c>
      <c r="R12" s="74">
        <v>6728.495675403824</v>
      </c>
      <c r="S12" s="74">
        <v>1890.4250347182149</v>
      </c>
      <c r="T12" s="74">
        <v>1597.7020062969077</v>
      </c>
      <c r="U12" s="74">
        <v>1699.4416322519762</v>
      </c>
      <c r="V12" s="74">
        <v>1540.9270021367236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</row>
    <row r="13" spans="1:54" s="47" customFormat="1" x14ac:dyDescent="0.35">
      <c r="A13" s="48" t="s">
        <v>209</v>
      </c>
      <c r="B13" s="61">
        <v>4558.6341089899697</v>
      </c>
      <c r="C13" s="61">
        <v>15989.361787403901</v>
      </c>
      <c r="D13" s="61">
        <v>4670.0692562613403</v>
      </c>
      <c r="E13" s="74">
        <v>4120.8795646404633</v>
      </c>
      <c r="F13" s="74">
        <v>5080.8857476359053</v>
      </c>
      <c r="G13" s="74">
        <v>2117.5272188661925</v>
      </c>
      <c r="H13" s="61">
        <v>6357.2391142013812</v>
      </c>
      <c r="I13" s="61">
        <v>2271.8995916794352</v>
      </c>
      <c r="J13" s="74">
        <v>1293.7780969747791</v>
      </c>
      <c r="K13" s="74">
        <v>1338.533065967348</v>
      </c>
      <c r="L13" s="74">
        <v>1453.0283595798182</v>
      </c>
      <c r="M13" s="74">
        <v>6007.0706845673403</v>
      </c>
      <c r="N13" s="74">
        <v>1684.4484752804833</v>
      </c>
      <c r="O13" s="74">
        <v>1486.2585757163847</v>
      </c>
      <c r="P13" s="73">
        <v>1442.167988081713</v>
      </c>
      <c r="Q13" s="60">
        <v>1394.1956454887597</v>
      </c>
      <c r="R13" s="74">
        <v>6197.5763536538243</v>
      </c>
      <c r="S13" s="74">
        <v>1708.4868499582153</v>
      </c>
      <c r="T13" s="74">
        <v>1442.5586746669078</v>
      </c>
      <c r="U13" s="74">
        <v>1563.6948121619764</v>
      </c>
      <c r="V13" s="74">
        <v>1482.8360168667236</v>
      </c>
      <c r="W13" s="93" t="s">
        <v>33</v>
      </c>
      <c r="X13" s="93" t="s">
        <v>33</v>
      </c>
      <c r="Y13" s="93" t="s">
        <v>33</v>
      </c>
      <c r="Z13" s="93" t="s">
        <v>33</v>
      </c>
      <c r="AA13" s="93" t="s">
        <v>33</v>
      </c>
      <c r="AB13" s="93" t="s">
        <v>33</v>
      </c>
      <c r="AC13" s="93" t="s">
        <v>33</v>
      </c>
      <c r="AD13" s="93" t="s">
        <v>33</v>
      </c>
      <c r="AE13" s="93" t="s">
        <v>33</v>
      </c>
      <c r="AF13" s="93" t="s">
        <v>33</v>
      </c>
      <c r="AG13" s="93" t="s">
        <v>33</v>
      </c>
      <c r="AH13" s="93" t="s">
        <v>33</v>
      </c>
      <c r="AI13" s="93" t="s">
        <v>33</v>
      </c>
      <c r="AJ13" s="93" t="s">
        <v>33</v>
      </c>
      <c r="AK13" s="93" t="s">
        <v>33</v>
      </c>
      <c r="AL13" s="93" t="s">
        <v>33</v>
      </c>
      <c r="AM13" s="93" t="s">
        <v>33</v>
      </c>
      <c r="AN13" s="93" t="s">
        <v>33</v>
      </c>
      <c r="AO13" s="93" t="s">
        <v>33</v>
      </c>
      <c r="AP13" s="93" t="s">
        <v>33</v>
      </c>
      <c r="AQ13" s="93" t="s">
        <v>33</v>
      </c>
      <c r="AR13" s="93" t="s">
        <v>33</v>
      </c>
      <c r="AS13" s="93" t="s">
        <v>33</v>
      </c>
      <c r="AT13" s="93" t="s">
        <v>33</v>
      </c>
      <c r="AU13" s="93" t="s">
        <v>33</v>
      </c>
      <c r="AV13" s="93" t="s">
        <v>33</v>
      </c>
      <c r="AW13" s="93" t="s">
        <v>33</v>
      </c>
      <c r="AX13" s="93" t="s">
        <v>33</v>
      </c>
      <c r="AY13" s="93" t="s">
        <v>33</v>
      </c>
      <c r="AZ13" s="93" t="s">
        <v>33</v>
      </c>
      <c r="BA13" s="93" t="s">
        <v>33</v>
      </c>
      <c r="BB13" s="93" t="s">
        <v>33</v>
      </c>
    </row>
    <row r="14" spans="1:54" s="47" customFormat="1" x14ac:dyDescent="0.35">
      <c r="A14" s="50" t="s">
        <v>211</v>
      </c>
      <c r="B14" s="53">
        <v>3519.9138199700001</v>
      </c>
      <c r="C14" s="53">
        <v>12765.757591159931</v>
      </c>
      <c r="D14" s="53">
        <v>3660.91605043855</v>
      </c>
      <c r="E14" s="62">
        <v>3272.0478796954699</v>
      </c>
      <c r="F14" s="62">
        <v>4180.0012481059121</v>
      </c>
      <c r="G14" s="62">
        <v>1652.792412919998</v>
      </c>
      <c r="H14" s="53">
        <v>4658.4243805199376</v>
      </c>
      <c r="I14" s="53">
        <v>1723.995780419971</v>
      </c>
      <c r="J14" s="53">
        <v>830.188352929997</v>
      </c>
      <c r="K14" s="62">
        <v>1016.5589553199829</v>
      </c>
      <c r="L14" s="62">
        <v>1087.6812918499913</v>
      </c>
      <c r="M14" s="62">
        <v>4962.2128235099653</v>
      </c>
      <c r="N14" s="62">
        <v>1338.2804795360648</v>
      </c>
      <c r="O14" s="62">
        <v>1227.5761956739725</v>
      </c>
      <c r="P14" s="53">
        <v>1226.2127704959807</v>
      </c>
      <c r="Q14" s="53">
        <v>1170.1433778039473</v>
      </c>
      <c r="R14" s="53">
        <v>5195.9702998699986</v>
      </c>
      <c r="S14" s="53">
        <v>1459.453732129999</v>
      </c>
      <c r="T14" s="62">
        <v>1214.4176682400002</v>
      </c>
      <c r="U14" s="62">
        <v>1323.7113473599998</v>
      </c>
      <c r="V14" s="62">
        <v>1198.3875521400003</v>
      </c>
      <c r="W14" s="93" t="s">
        <v>33</v>
      </c>
      <c r="X14" s="93" t="s">
        <v>33</v>
      </c>
      <c r="Y14" s="93" t="s">
        <v>33</v>
      </c>
      <c r="Z14" s="93" t="s">
        <v>33</v>
      </c>
      <c r="AA14" s="93" t="s">
        <v>33</v>
      </c>
      <c r="AB14" s="93" t="s">
        <v>33</v>
      </c>
      <c r="AC14" s="93" t="s">
        <v>33</v>
      </c>
      <c r="AD14" s="93" t="s">
        <v>33</v>
      </c>
      <c r="AE14" s="93" t="s">
        <v>33</v>
      </c>
      <c r="AF14" s="93" t="s">
        <v>33</v>
      </c>
      <c r="AG14" s="93" t="s">
        <v>33</v>
      </c>
      <c r="AH14" s="93" t="s">
        <v>33</v>
      </c>
      <c r="AI14" s="93" t="s">
        <v>33</v>
      </c>
      <c r="AJ14" s="93" t="s">
        <v>33</v>
      </c>
      <c r="AK14" s="93" t="s">
        <v>33</v>
      </c>
      <c r="AL14" s="93" t="s">
        <v>33</v>
      </c>
      <c r="AM14" s="93" t="s">
        <v>33</v>
      </c>
      <c r="AN14" s="93" t="s">
        <v>33</v>
      </c>
      <c r="AO14" s="93" t="s">
        <v>33</v>
      </c>
      <c r="AP14" s="93" t="s">
        <v>33</v>
      </c>
      <c r="AQ14" s="93" t="s">
        <v>33</v>
      </c>
      <c r="AR14" s="93" t="s">
        <v>33</v>
      </c>
      <c r="AS14" s="93" t="s">
        <v>33</v>
      </c>
      <c r="AT14" s="93" t="s">
        <v>33</v>
      </c>
      <c r="AU14" s="93" t="s">
        <v>33</v>
      </c>
      <c r="AV14" s="93" t="s">
        <v>33</v>
      </c>
      <c r="AW14" s="93" t="s">
        <v>33</v>
      </c>
      <c r="AX14" s="93" t="s">
        <v>33</v>
      </c>
      <c r="AY14" s="93" t="s">
        <v>33</v>
      </c>
      <c r="AZ14" s="93" t="s">
        <v>33</v>
      </c>
      <c r="BA14" s="93" t="s">
        <v>33</v>
      </c>
      <c r="BB14" s="93" t="s">
        <v>33</v>
      </c>
    </row>
    <row r="15" spans="1:54" s="47" customFormat="1" x14ac:dyDescent="0.35">
      <c r="A15" s="50" t="s">
        <v>218</v>
      </c>
      <c r="B15" s="53">
        <v>1038.7202890199701</v>
      </c>
      <c r="C15" s="53">
        <v>3223.6041962439708</v>
      </c>
      <c r="D15" s="53">
        <v>1009.15320582279</v>
      </c>
      <c r="E15" s="62">
        <v>848.83168494499307</v>
      </c>
      <c r="F15" s="62">
        <v>900.88449952999315</v>
      </c>
      <c r="G15" s="62">
        <v>464.73480594619451</v>
      </c>
      <c r="H15" s="53">
        <v>1698.1274623114384</v>
      </c>
      <c r="I15" s="53">
        <v>547.90381125946408</v>
      </c>
      <c r="J15" s="53">
        <v>462.90247267478298</v>
      </c>
      <c r="K15" s="62">
        <v>321.97411064736502</v>
      </c>
      <c r="L15" s="62">
        <v>365.34706772982696</v>
      </c>
      <c r="M15" s="62">
        <v>1044.8578610573752</v>
      </c>
      <c r="N15" s="62">
        <v>346.16799574441836</v>
      </c>
      <c r="O15" s="62">
        <v>258.68238004241226</v>
      </c>
      <c r="P15" s="53">
        <v>215.95521758573233</v>
      </c>
      <c r="Q15" s="53">
        <v>224.05226768481239</v>
      </c>
      <c r="R15" s="53">
        <v>1001.6060537838237</v>
      </c>
      <c r="S15" s="53">
        <v>249.03311782821606</v>
      </c>
      <c r="T15" s="62">
        <v>228.14100642690735</v>
      </c>
      <c r="U15" s="62">
        <v>239.98346480197685</v>
      </c>
      <c r="V15" s="62">
        <v>284.44846472672333</v>
      </c>
      <c r="W15" s="93" t="s">
        <v>33</v>
      </c>
      <c r="X15" s="93" t="s">
        <v>33</v>
      </c>
      <c r="Y15" s="93" t="s">
        <v>33</v>
      </c>
      <c r="Z15" s="93" t="s">
        <v>33</v>
      </c>
      <c r="AA15" s="93" t="s">
        <v>33</v>
      </c>
      <c r="AB15" s="93" t="s">
        <v>33</v>
      </c>
      <c r="AC15" s="93" t="s">
        <v>33</v>
      </c>
      <c r="AD15" s="93" t="s">
        <v>33</v>
      </c>
      <c r="AE15" s="93" t="s">
        <v>33</v>
      </c>
      <c r="AF15" s="93" t="s">
        <v>33</v>
      </c>
      <c r="AG15" s="93" t="s">
        <v>33</v>
      </c>
      <c r="AH15" s="93" t="s">
        <v>33</v>
      </c>
      <c r="AI15" s="93" t="s">
        <v>33</v>
      </c>
      <c r="AJ15" s="93" t="s">
        <v>33</v>
      </c>
      <c r="AK15" s="93" t="s">
        <v>33</v>
      </c>
      <c r="AL15" s="93" t="s">
        <v>33</v>
      </c>
      <c r="AM15" s="93" t="s">
        <v>33</v>
      </c>
      <c r="AN15" s="93" t="s">
        <v>33</v>
      </c>
      <c r="AO15" s="93" t="s">
        <v>33</v>
      </c>
      <c r="AP15" s="93" t="s">
        <v>33</v>
      </c>
      <c r="AQ15" s="93" t="s">
        <v>33</v>
      </c>
      <c r="AR15" s="93" t="s">
        <v>33</v>
      </c>
      <c r="AS15" s="93" t="s">
        <v>33</v>
      </c>
      <c r="AT15" s="93" t="s">
        <v>33</v>
      </c>
      <c r="AU15" s="93" t="s">
        <v>33</v>
      </c>
      <c r="AV15" s="93" t="s">
        <v>33</v>
      </c>
      <c r="AW15" s="93" t="s">
        <v>33</v>
      </c>
      <c r="AX15" s="93" t="s">
        <v>33</v>
      </c>
      <c r="AY15" s="93" t="s">
        <v>33</v>
      </c>
      <c r="AZ15" s="93" t="s">
        <v>33</v>
      </c>
      <c r="BA15" s="93" t="s">
        <v>33</v>
      </c>
      <c r="BB15" s="93" t="s">
        <v>33</v>
      </c>
    </row>
    <row r="16" spans="1:54" s="47" customFormat="1" x14ac:dyDescent="0.35">
      <c r="A16" s="2" t="s">
        <v>29</v>
      </c>
      <c r="B16" s="61">
        <v>8797</v>
      </c>
      <c r="C16" s="61">
        <v>34458</v>
      </c>
      <c r="D16" s="61">
        <v>11274</v>
      </c>
      <c r="E16" s="61">
        <v>9296.4490974213513</v>
      </c>
      <c r="F16" s="61">
        <v>6461</v>
      </c>
      <c r="G16" s="61">
        <v>7426.0436627399986</v>
      </c>
      <c r="H16" s="61">
        <v>29847.677837190036</v>
      </c>
      <c r="I16" s="61">
        <v>8875</v>
      </c>
      <c r="J16" s="61">
        <v>6608</v>
      </c>
      <c r="K16" s="61">
        <v>7006</v>
      </c>
      <c r="L16" s="61">
        <v>7359</v>
      </c>
      <c r="M16" s="61">
        <v>30583</v>
      </c>
      <c r="N16" s="61">
        <v>8544</v>
      </c>
      <c r="O16" s="61">
        <v>7239</v>
      </c>
      <c r="P16" s="59">
        <v>7322</v>
      </c>
      <c r="Q16" s="60">
        <v>7478</v>
      </c>
      <c r="R16" s="74">
        <v>29074</v>
      </c>
      <c r="S16" s="74">
        <v>8418</v>
      </c>
      <c r="T16" s="74">
        <v>6859</v>
      </c>
      <c r="U16" s="74">
        <v>6972</v>
      </c>
      <c r="V16" s="74">
        <v>6825</v>
      </c>
      <c r="W16" s="61">
        <v>22293</v>
      </c>
      <c r="X16" s="61">
        <v>7146</v>
      </c>
      <c r="Y16" s="61">
        <v>4732</v>
      </c>
      <c r="Z16" s="61">
        <v>4988</v>
      </c>
      <c r="AA16" s="61">
        <v>5427</v>
      </c>
      <c r="AB16" s="61">
        <v>21818</v>
      </c>
      <c r="AC16" s="61">
        <v>6197</v>
      </c>
      <c r="AD16" s="61">
        <v>4634</v>
      </c>
      <c r="AE16" s="61">
        <v>4884</v>
      </c>
      <c r="AF16" s="61">
        <v>6103</v>
      </c>
      <c r="AG16" s="61">
        <v>25752</v>
      </c>
      <c r="AH16" s="61">
        <v>7233</v>
      </c>
      <c r="AI16" s="61">
        <v>5985</v>
      </c>
      <c r="AJ16" s="61">
        <v>6290</v>
      </c>
      <c r="AK16" s="61">
        <v>6244</v>
      </c>
      <c r="AL16" s="61">
        <v>24974</v>
      </c>
      <c r="AM16" s="61">
        <v>7144</v>
      </c>
      <c r="AN16" s="61">
        <v>6065</v>
      </c>
      <c r="AO16" s="61">
        <v>5877</v>
      </c>
      <c r="AP16" s="61">
        <v>5888</v>
      </c>
      <c r="AQ16" s="61">
        <v>22406</v>
      </c>
      <c r="AR16" s="61">
        <v>6418</v>
      </c>
      <c r="AS16" s="61">
        <v>26137</v>
      </c>
      <c r="AT16" s="61">
        <v>7591</v>
      </c>
      <c r="AU16" s="61">
        <v>6182</v>
      </c>
      <c r="AV16" s="61">
        <v>6075</v>
      </c>
      <c r="AW16" s="61">
        <v>6289</v>
      </c>
      <c r="AX16" s="61">
        <v>2425</v>
      </c>
      <c r="AY16" s="61">
        <v>7103</v>
      </c>
      <c r="AZ16" s="61">
        <v>5737</v>
      </c>
      <c r="BA16" s="61">
        <v>5676</v>
      </c>
      <c r="BB16" s="61">
        <v>5733</v>
      </c>
    </row>
    <row r="17" spans="1:54" s="10" customFormat="1" x14ac:dyDescent="0.35">
      <c r="A17" s="20" t="s">
        <v>173</v>
      </c>
      <c r="B17" s="57">
        <v>5201</v>
      </c>
      <c r="C17" s="57">
        <v>21316.626820930738</v>
      </c>
      <c r="D17" s="61">
        <v>7489.8268848807402</v>
      </c>
      <c r="E17" s="62">
        <v>5925.2823949058902</v>
      </c>
      <c r="F17" s="62">
        <v>2179.1378686341045</v>
      </c>
      <c r="G17" s="62">
        <v>5722.3796725100001</v>
      </c>
      <c r="H17" s="57">
        <v>24849.427808110097</v>
      </c>
      <c r="I17" s="57">
        <v>7090.6826950400282</v>
      </c>
      <c r="J17" s="62">
        <v>5711.7057106000002</v>
      </c>
      <c r="K17" s="62">
        <v>5887.4541393000127</v>
      </c>
      <c r="L17" s="62">
        <v>6159.5852631700527</v>
      </c>
      <c r="M17" s="62">
        <v>25077.175801460126</v>
      </c>
      <c r="N17" s="62">
        <v>7043.0700639700708</v>
      </c>
      <c r="O17" s="62">
        <v>5890.6302740300198</v>
      </c>
      <c r="P17" s="53">
        <v>5969.3950315500097</v>
      </c>
      <c r="Q17" s="53">
        <v>6174.0804319100243</v>
      </c>
      <c r="R17" s="62">
        <f>R11</f>
        <v>23152.123942940027</v>
      </c>
      <c r="S17" s="62">
        <f t="shared" ref="S17:V17" si="3">S11</f>
        <v>6753.1743263400131</v>
      </c>
      <c r="T17" s="62">
        <f t="shared" si="3"/>
        <v>5472.3462147999981</v>
      </c>
      <c r="U17" s="62">
        <f t="shared" si="3"/>
        <v>5471.1098465400009</v>
      </c>
      <c r="V17" s="62">
        <f t="shared" si="3"/>
        <v>5455.4935552600145</v>
      </c>
      <c r="W17" s="93" t="s">
        <v>33</v>
      </c>
      <c r="X17" s="93" t="s">
        <v>33</v>
      </c>
      <c r="Y17" s="93" t="s">
        <v>33</v>
      </c>
      <c r="Z17" s="93" t="s">
        <v>33</v>
      </c>
      <c r="AA17" s="93" t="s">
        <v>33</v>
      </c>
      <c r="AB17" s="93" t="s">
        <v>33</v>
      </c>
      <c r="AC17" s="93" t="s">
        <v>33</v>
      </c>
      <c r="AD17" s="93" t="s">
        <v>33</v>
      </c>
      <c r="AE17" s="93" t="s">
        <v>33</v>
      </c>
      <c r="AF17" s="93" t="s">
        <v>33</v>
      </c>
      <c r="AG17" s="93" t="s">
        <v>33</v>
      </c>
      <c r="AH17" s="93" t="s">
        <v>33</v>
      </c>
      <c r="AI17" s="93" t="s">
        <v>33</v>
      </c>
      <c r="AJ17" s="93" t="s">
        <v>33</v>
      </c>
      <c r="AK17" s="93" t="s">
        <v>33</v>
      </c>
      <c r="AL17" s="93" t="s">
        <v>33</v>
      </c>
      <c r="AM17" s="93" t="s">
        <v>33</v>
      </c>
      <c r="AN17" s="93" t="s">
        <v>33</v>
      </c>
      <c r="AO17" s="93" t="s">
        <v>33</v>
      </c>
      <c r="AP17" s="93" t="s">
        <v>33</v>
      </c>
      <c r="AQ17" s="93" t="s">
        <v>33</v>
      </c>
      <c r="AR17" s="93" t="s">
        <v>33</v>
      </c>
      <c r="AS17" s="93" t="s">
        <v>33</v>
      </c>
      <c r="AT17" s="93" t="s">
        <v>33</v>
      </c>
      <c r="AU17" s="93" t="s">
        <v>33</v>
      </c>
      <c r="AV17" s="93" t="s">
        <v>33</v>
      </c>
      <c r="AW17" s="93" t="s">
        <v>33</v>
      </c>
      <c r="AX17" s="93" t="s">
        <v>33</v>
      </c>
      <c r="AY17" s="93" t="s">
        <v>33</v>
      </c>
      <c r="AZ17" s="93" t="s">
        <v>33</v>
      </c>
      <c r="BA17" s="93" t="s">
        <v>33</v>
      </c>
      <c r="BB17" s="93" t="s">
        <v>33</v>
      </c>
    </row>
    <row r="18" spans="1:54" s="10" customFormat="1" x14ac:dyDescent="0.35">
      <c r="A18" s="20" t="s">
        <v>174</v>
      </c>
      <c r="B18" s="57">
        <v>3596</v>
      </c>
      <c r="C18" s="57">
        <v>13141.373179069262</v>
      </c>
      <c r="D18" s="57">
        <v>3784.1731151192598</v>
      </c>
      <c r="E18" s="62">
        <v>3371.1667025154611</v>
      </c>
      <c r="F18" s="62">
        <v>4281.862131365895</v>
      </c>
      <c r="G18" s="75">
        <v>1703.6639902299985</v>
      </c>
      <c r="H18" s="57">
        <v>4894.9319142399418</v>
      </c>
      <c r="I18" s="57">
        <v>1784.6492851199707</v>
      </c>
      <c r="J18" s="62">
        <v>891.5207699299998</v>
      </c>
      <c r="K18" s="62">
        <v>1072.1061613699831</v>
      </c>
      <c r="L18" s="75">
        <v>1146.8535416899913</v>
      </c>
      <c r="M18" s="75">
        <v>5182.5783850699654</v>
      </c>
      <c r="N18" s="75">
        <v>1417.8502867560649</v>
      </c>
      <c r="O18" s="75">
        <v>1269.2997190239726</v>
      </c>
      <c r="P18" s="53">
        <v>1273.0992956359805</v>
      </c>
      <c r="Q18" s="53">
        <v>1222.329083653947</v>
      </c>
      <c r="R18" s="62">
        <f>R16-R17-R19</f>
        <v>5426.4991342699732</v>
      </c>
      <c r="S18" s="62">
        <f>S16-S17-S19</f>
        <v>1520.270007939987</v>
      </c>
      <c r="T18" s="62">
        <f t="shared" ref="T18:V18" si="4">T16-T17-T19</f>
        <v>1270.6537852000019</v>
      </c>
      <c r="U18" s="62">
        <f t="shared" si="4"/>
        <v>1379.8901534599991</v>
      </c>
      <c r="V18" s="62">
        <f t="shared" si="4"/>
        <v>1256.5064447399855</v>
      </c>
      <c r="W18" s="93" t="s">
        <v>33</v>
      </c>
      <c r="X18" s="93" t="s">
        <v>33</v>
      </c>
      <c r="Y18" s="93" t="s">
        <v>33</v>
      </c>
      <c r="Z18" s="93" t="s">
        <v>33</v>
      </c>
      <c r="AA18" s="93" t="s">
        <v>33</v>
      </c>
      <c r="AB18" s="93" t="s">
        <v>33</v>
      </c>
      <c r="AC18" s="93" t="s">
        <v>33</v>
      </c>
      <c r="AD18" s="93" t="s">
        <v>33</v>
      </c>
      <c r="AE18" s="93" t="s">
        <v>33</v>
      </c>
      <c r="AF18" s="93" t="s">
        <v>33</v>
      </c>
      <c r="AG18" s="93" t="s">
        <v>33</v>
      </c>
      <c r="AH18" s="93" t="s">
        <v>33</v>
      </c>
      <c r="AI18" s="93" t="s">
        <v>33</v>
      </c>
      <c r="AJ18" s="93" t="s">
        <v>33</v>
      </c>
      <c r="AK18" s="93" t="s">
        <v>33</v>
      </c>
      <c r="AL18" s="93" t="s">
        <v>33</v>
      </c>
      <c r="AM18" s="93" t="s">
        <v>33</v>
      </c>
      <c r="AN18" s="93" t="s">
        <v>33</v>
      </c>
      <c r="AO18" s="93" t="s">
        <v>33</v>
      </c>
      <c r="AP18" s="93" t="s">
        <v>33</v>
      </c>
      <c r="AQ18" s="93" t="s">
        <v>33</v>
      </c>
      <c r="AR18" s="93" t="s">
        <v>33</v>
      </c>
      <c r="AS18" s="93" t="s">
        <v>33</v>
      </c>
      <c r="AT18" s="93" t="s">
        <v>33</v>
      </c>
      <c r="AU18" s="93" t="s">
        <v>33</v>
      </c>
      <c r="AV18" s="93" t="s">
        <v>33</v>
      </c>
      <c r="AW18" s="93" t="s">
        <v>33</v>
      </c>
      <c r="AX18" s="93" t="s">
        <v>33</v>
      </c>
      <c r="AY18" s="93" t="s">
        <v>33</v>
      </c>
      <c r="AZ18" s="93" t="s">
        <v>33</v>
      </c>
      <c r="BA18" s="93" t="s">
        <v>33</v>
      </c>
      <c r="BB18" s="93" t="s">
        <v>33</v>
      </c>
    </row>
    <row r="19" spans="1:54" s="10" customFormat="1" x14ac:dyDescent="0.35">
      <c r="A19" s="20" t="s">
        <v>200</v>
      </c>
      <c r="B19" s="75" t="s">
        <v>33</v>
      </c>
      <c r="C19" s="75" t="s">
        <v>33</v>
      </c>
      <c r="D19" s="75" t="s">
        <v>33</v>
      </c>
      <c r="E19" s="75" t="s">
        <v>33</v>
      </c>
      <c r="F19" s="75" t="s">
        <v>33</v>
      </c>
      <c r="G19" s="75" t="s">
        <v>33</v>
      </c>
      <c r="H19" s="57">
        <v>103.31811484000001</v>
      </c>
      <c r="I19" s="75" t="s">
        <v>33</v>
      </c>
      <c r="J19" s="62">
        <v>4.7735194699999965</v>
      </c>
      <c r="K19" s="75">
        <v>46.392184509999993</v>
      </c>
      <c r="L19" s="75">
        <v>52.826545050000007</v>
      </c>
      <c r="M19" s="75">
        <v>323.39829012000001</v>
      </c>
      <c r="N19" s="75">
        <v>84.316185539999992</v>
      </c>
      <c r="O19" s="75">
        <v>77.942528670000002</v>
      </c>
      <c r="P19" s="53">
        <v>79.623685129999998</v>
      </c>
      <c r="Q19" s="53">
        <v>81.515890780000007</v>
      </c>
      <c r="R19" s="62">
        <v>495.37692279000004</v>
      </c>
      <c r="S19" s="62">
        <v>144.55566571999998</v>
      </c>
      <c r="T19" s="129">
        <v>116</v>
      </c>
      <c r="U19" s="129">
        <v>121</v>
      </c>
      <c r="V19" s="129">
        <v>113</v>
      </c>
      <c r="W19" s="93" t="s">
        <v>33</v>
      </c>
      <c r="X19" s="93" t="s">
        <v>33</v>
      </c>
      <c r="Y19" s="93" t="s">
        <v>33</v>
      </c>
      <c r="Z19" s="93" t="s">
        <v>33</v>
      </c>
      <c r="AA19" s="93" t="s">
        <v>33</v>
      </c>
      <c r="AB19" s="93" t="s">
        <v>33</v>
      </c>
      <c r="AC19" s="93" t="s">
        <v>33</v>
      </c>
      <c r="AD19" s="93" t="s">
        <v>33</v>
      </c>
      <c r="AE19" s="93" t="s">
        <v>33</v>
      </c>
      <c r="AF19" s="93" t="s">
        <v>33</v>
      </c>
      <c r="AG19" s="93" t="s">
        <v>33</v>
      </c>
      <c r="AH19" s="93" t="s">
        <v>33</v>
      </c>
      <c r="AI19" s="93" t="s">
        <v>33</v>
      </c>
      <c r="AJ19" s="93" t="s">
        <v>33</v>
      </c>
      <c r="AK19" s="93" t="s">
        <v>33</v>
      </c>
      <c r="AL19" s="93" t="s">
        <v>33</v>
      </c>
      <c r="AM19" s="93" t="s">
        <v>33</v>
      </c>
      <c r="AN19" s="93" t="s">
        <v>33</v>
      </c>
      <c r="AO19" s="93" t="s">
        <v>33</v>
      </c>
      <c r="AP19" s="93" t="s">
        <v>33</v>
      </c>
      <c r="AQ19" s="93" t="s">
        <v>33</v>
      </c>
      <c r="AR19" s="93" t="s">
        <v>33</v>
      </c>
      <c r="AS19" s="93" t="s">
        <v>33</v>
      </c>
      <c r="AT19" s="93" t="s">
        <v>33</v>
      </c>
      <c r="AU19" s="93" t="s">
        <v>33</v>
      </c>
      <c r="AV19" s="93" t="s">
        <v>33</v>
      </c>
      <c r="AW19" s="93" t="s">
        <v>33</v>
      </c>
      <c r="AX19" s="93" t="s">
        <v>33</v>
      </c>
      <c r="AY19" s="93" t="s">
        <v>33</v>
      </c>
      <c r="AZ19" s="93" t="s">
        <v>33</v>
      </c>
      <c r="BA19" s="93" t="s">
        <v>33</v>
      </c>
      <c r="BB19" s="93" t="s">
        <v>33</v>
      </c>
    </row>
    <row r="20" spans="1:54" x14ac:dyDescent="0.35">
      <c r="A20" s="2" t="s">
        <v>30</v>
      </c>
      <c r="B20" s="61">
        <v>7547</v>
      </c>
      <c r="C20" s="61">
        <v>28901</v>
      </c>
      <c r="D20" s="61">
        <v>9470</v>
      </c>
      <c r="E20" s="74">
        <v>7812.0264594696446</v>
      </c>
      <c r="F20" s="74">
        <v>5280</v>
      </c>
      <c r="G20" s="74">
        <v>6339.1720366700038</v>
      </c>
      <c r="H20" s="61">
        <v>25655.073361739727</v>
      </c>
      <c r="I20" s="61">
        <v>7613</v>
      </c>
      <c r="J20" s="74">
        <v>5688</v>
      </c>
      <c r="K20" s="74">
        <v>6024</v>
      </c>
      <c r="L20" s="74">
        <v>6330</v>
      </c>
      <c r="M20" s="61">
        <v>26928.090491206975</v>
      </c>
      <c r="N20" s="61">
        <v>7519</v>
      </c>
      <c r="O20" s="74">
        <v>6367.1000455025742</v>
      </c>
      <c r="P20" s="60">
        <v>6445.2545918958649</v>
      </c>
      <c r="Q20" s="60">
        <v>6596.7741154456462</v>
      </c>
      <c r="R20" s="61">
        <v>25641</v>
      </c>
      <c r="S20" s="61">
        <v>7393</v>
      </c>
      <c r="T20" s="61">
        <v>6109</v>
      </c>
      <c r="U20" s="61">
        <v>6146</v>
      </c>
      <c r="V20" s="61">
        <v>5993</v>
      </c>
      <c r="W20" s="61">
        <v>19819</v>
      </c>
      <c r="X20" s="61">
        <v>6665</v>
      </c>
      <c r="Y20" s="61">
        <v>4112</v>
      </c>
      <c r="Z20" s="61">
        <v>4338</v>
      </c>
      <c r="AA20" s="61">
        <v>4704</v>
      </c>
      <c r="AB20" s="61">
        <v>19268</v>
      </c>
      <c r="AC20" s="61">
        <v>5461</v>
      </c>
      <c r="AD20" s="61">
        <v>4095</v>
      </c>
      <c r="AE20" s="61">
        <v>4324</v>
      </c>
      <c r="AF20" s="61">
        <v>5388</v>
      </c>
      <c r="AG20" s="61">
        <v>22674</v>
      </c>
      <c r="AH20" s="61">
        <v>6403.4</v>
      </c>
      <c r="AI20" s="61">
        <v>5297</v>
      </c>
      <c r="AJ20" s="61">
        <v>5525</v>
      </c>
      <c r="AK20" s="61">
        <v>5449</v>
      </c>
      <c r="AL20" s="61">
        <v>21756</v>
      </c>
      <c r="AM20" s="61">
        <v>6233.4</v>
      </c>
      <c r="AN20" s="61">
        <v>5260</v>
      </c>
      <c r="AO20" s="61">
        <v>5116</v>
      </c>
      <c r="AP20" s="61">
        <v>5147</v>
      </c>
      <c r="AQ20" s="61">
        <v>19455</v>
      </c>
      <c r="AR20" s="61">
        <v>5580.4</v>
      </c>
      <c r="AS20" s="61">
        <v>22846</v>
      </c>
      <c r="AT20" s="61">
        <v>6643.4</v>
      </c>
      <c r="AU20" s="61">
        <v>5394</v>
      </c>
      <c r="AV20" s="61">
        <v>5318</v>
      </c>
      <c r="AW20" s="61">
        <v>5491</v>
      </c>
      <c r="AX20" s="61">
        <v>21017</v>
      </c>
      <c r="AY20" s="61">
        <v>6165</v>
      </c>
      <c r="AZ20" s="61">
        <v>4926.3999999999996</v>
      </c>
      <c r="BA20" s="61">
        <v>5041</v>
      </c>
      <c r="BB20" s="61">
        <v>4884.3999999999996</v>
      </c>
    </row>
    <row r="21" spans="1:54" x14ac:dyDescent="0.35">
      <c r="A21" s="2" t="s">
        <v>31</v>
      </c>
      <c r="B21" s="61">
        <v>-5133</v>
      </c>
      <c r="C21" s="61">
        <v>-19254.222639020001</v>
      </c>
      <c r="D21" s="74">
        <v>-6535.0787656500024</v>
      </c>
      <c r="E21" s="74">
        <v>-5002.6977014900112</v>
      </c>
      <c r="F21" s="74">
        <v>-3371.8208664200001</v>
      </c>
      <c r="G21" s="74">
        <v>-4344.8996039100002</v>
      </c>
      <c r="H21" s="61">
        <v>-18131.135494374939</v>
      </c>
      <c r="I21" s="74">
        <v>-5352</v>
      </c>
      <c r="J21" s="74">
        <v>-3942</v>
      </c>
      <c r="K21" s="74">
        <v>-4298</v>
      </c>
      <c r="L21" s="74">
        <v>-4539</v>
      </c>
      <c r="M21" s="61">
        <v>-18730.393638598631</v>
      </c>
      <c r="N21" s="61">
        <v>-5484</v>
      </c>
      <c r="O21" s="74">
        <v>-4394.8013385386466</v>
      </c>
      <c r="P21" s="60">
        <v>-4490.8099584466636</v>
      </c>
      <c r="Q21" s="60">
        <v>-4359.6676537619696</v>
      </c>
      <c r="R21" s="61">
        <v>-17439</v>
      </c>
      <c r="S21" s="61">
        <v>-5041</v>
      </c>
      <c r="T21" s="61">
        <v>-4088</v>
      </c>
      <c r="U21" s="61">
        <v>-4207</v>
      </c>
      <c r="V21" s="61">
        <v>-4103</v>
      </c>
      <c r="W21" s="61">
        <v>-13067</v>
      </c>
      <c r="X21" s="61">
        <v>-4443</v>
      </c>
      <c r="Y21" s="61">
        <v>-2696</v>
      </c>
      <c r="Z21" s="61">
        <v>-2667</v>
      </c>
      <c r="AA21" s="61">
        <v>-3261</v>
      </c>
      <c r="AB21" s="61">
        <v>-13037</v>
      </c>
      <c r="AC21" s="61">
        <v>-3800</v>
      </c>
      <c r="AD21" s="61">
        <v>-2736</v>
      </c>
      <c r="AE21" s="61">
        <v>-2903</v>
      </c>
      <c r="AF21" s="61">
        <v>-3598</v>
      </c>
      <c r="AG21" s="61">
        <v>-15279</v>
      </c>
      <c r="AH21" s="61">
        <v>-4189.6000000000004</v>
      </c>
      <c r="AI21" s="61">
        <v>-3546</v>
      </c>
      <c r="AJ21" s="61">
        <v>-3783</v>
      </c>
      <c r="AK21" s="61">
        <v>-3761</v>
      </c>
      <c r="AL21" s="61">
        <v>-15030</v>
      </c>
      <c r="AM21" s="61">
        <v>-4337.6000000000004</v>
      </c>
      <c r="AN21" s="61">
        <v>-3601.4</v>
      </c>
      <c r="AO21" s="61">
        <v>-3506</v>
      </c>
      <c r="AP21" s="61">
        <v>-3586</v>
      </c>
      <c r="AQ21" s="61">
        <v>-13544</v>
      </c>
      <c r="AR21" s="61">
        <v>-3790.6</v>
      </c>
      <c r="AS21" s="61">
        <v>-16498</v>
      </c>
      <c r="AT21" s="61">
        <v>-4712.6000000000004</v>
      </c>
      <c r="AU21" s="61">
        <v>-3937</v>
      </c>
      <c r="AV21" s="61">
        <v>-3869</v>
      </c>
      <c r="AW21" s="61">
        <v>-3961</v>
      </c>
      <c r="AX21" s="61">
        <v>-14970</v>
      </c>
      <c r="AY21" s="61">
        <v>-4307</v>
      </c>
      <c r="AZ21" s="61">
        <v>-3466.6</v>
      </c>
      <c r="BA21" s="61">
        <v>-3623</v>
      </c>
      <c r="BB21" s="61">
        <v>-3572.6</v>
      </c>
    </row>
    <row r="22" spans="1:54" x14ac:dyDescent="0.35">
      <c r="A22" t="s">
        <v>32</v>
      </c>
      <c r="B22" s="57">
        <v>-45</v>
      </c>
      <c r="C22" s="57">
        <v>-180.77736098</v>
      </c>
      <c r="D22" s="62">
        <v>-42.921234350000105</v>
      </c>
      <c r="E22" s="62">
        <v>-45.676993050000114</v>
      </c>
      <c r="F22" s="62">
        <v>-46.179133579999771</v>
      </c>
      <c r="G22" s="62">
        <v>-45.994119250000004</v>
      </c>
      <c r="H22" s="57">
        <v>-181.02064915999998</v>
      </c>
      <c r="I22" s="62">
        <v>-46</v>
      </c>
      <c r="J22" s="62">
        <v>-45</v>
      </c>
      <c r="K22" s="62">
        <v>-46</v>
      </c>
      <c r="L22" s="62">
        <v>-44</v>
      </c>
      <c r="M22" s="57">
        <v>-170.78013893999989</v>
      </c>
      <c r="N22" s="57">
        <v>-45</v>
      </c>
      <c r="O22" s="62">
        <v>-42.041533296749662</v>
      </c>
      <c r="P22" s="53">
        <v>-41.040147906749624</v>
      </c>
      <c r="Q22" s="53">
        <v>-42.551233326749639</v>
      </c>
      <c r="R22" s="57">
        <v>-76</v>
      </c>
      <c r="S22" s="57">
        <v>-16</v>
      </c>
      <c r="T22" s="57">
        <v>-18</v>
      </c>
      <c r="U22" s="57">
        <v>-20</v>
      </c>
      <c r="V22" s="57">
        <v>-22</v>
      </c>
      <c r="W22" s="57">
        <v>-46</v>
      </c>
      <c r="X22" s="57">
        <v>-16</v>
      </c>
      <c r="Y22" s="57">
        <v>-10</v>
      </c>
      <c r="Z22" s="57">
        <v>-10</v>
      </c>
      <c r="AA22" s="57">
        <v>-10</v>
      </c>
      <c r="AB22" s="57">
        <v>-58</v>
      </c>
      <c r="AC22" s="57">
        <v>-16</v>
      </c>
      <c r="AD22" s="57">
        <v>-16</v>
      </c>
      <c r="AE22" s="57">
        <v>-14</v>
      </c>
      <c r="AF22" s="57">
        <v>-12</v>
      </c>
      <c r="AG22" s="57">
        <v>-40</v>
      </c>
      <c r="AH22" s="57">
        <v>-9</v>
      </c>
      <c r="AI22" s="57">
        <v>-11</v>
      </c>
      <c r="AJ22" s="57">
        <v>-9</v>
      </c>
      <c r="AK22" s="57">
        <v>-11</v>
      </c>
      <c r="AL22" s="57">
        <v>-26</v>
      </c>
      <c r="AM22" s="57">
        <v>-7</v>
      </c>
      <c r="AN22" s="57">
        <v>-7.4</v>
      </c>
      <c r="AO22" s="57">
        <v>-5</v>
      </c>
      <c r="AP22" s="57">
        <v>-6</v>
      </c>
      <c r="AQ22" s="57">
        <v>-36</v>
      </c>
      <c r="AR22" s="57">
        <v>-9</v>
      </c>
      <c r="AS22" s="64">
        <v>0</v>
      </c>
      <c r="AT22" s="64">
        <v>0</v>
      </c>
      <c r="AU22" s="57">
        <v>-11</v>
      </c>
      <c r="AV22" s="57">
        <v>-11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</row>
    <row r="23" spans="1:54" x14ac:dyDescent="0.35">
      <c r="A23" s="2" t="s">
        <v>34</v>
      </c>
      <c r="B23" s="61">
        <v>2369</v>
      </c>
      <c r="C23" s="61">
        <v>9465.9999999999982</v>
      </c>
      <c r="D23" s="74">
        <v>2891.9999999999973</v>
      </c>
      <c r="E23" s="74">
        <v>2763.6517649296334</v>
      </c>
      <c r="F23" s="74">
        <v>1862</v>
      </c>
      <c r="G23" s="74">
        <v>1948.2783135100035</v>
      </c>
      <c r="H23" s="61">
        <v>7342.9172182047878</v>
      </c>
      <c r="I23" s="61">
        <v>2215</v>
      </c>
      <c r="J23" s="74">
        <v>1701</v>
      </c>
      <c r="K23" s="74">
        <v>1680</v>
      </c>
      <c r="L23" s="74">
        <v>1747</v>
      </c>
      <c r="M23" s="61">
        <v>8026.9167136683436</v>
      </c>
      <c r="N23" s="61">
        <v>1990</v>
      </c>
      <c r="O23" s="74">
        <v>1930.257173667178</v>
      </c>
      <c r="P23" s="60">
        <v>1913.4044855424518</v>
      </c>
      <c r="Q23" s="60">
        <v>2194.5552283569268</v>
      </c>
      <c r="R23" s="61">
        <v>8126</v>
      </c>
      <c r="S23" s="61">
        <v>2336</v>
      </c>
      <c r="T23" s="61">
        <v>2003</v>
      </c>
      <c r="U23" s="61">
        <v>1919</v>
      </c>
      <c r="V23" s="61">
        <v>1868</v>
      </c>
      <c r="W23" s="61">
        <v>6706</v>
      </c>
      <c r="X23" s="61">
        <v>2206</v>
      </c>
      <c r="Y23" s="61">
        <v>1406</v>
      </c>
      <c r="Z23" s="61">
        <v>1661</v>
      </c>
      <c r="AA23" s="61">
        <v>1433</v>
      </c>
      <c r="AB23" s="61">
        <v>6173</v>
      </c>
      <c r="AC23" s="61">
        <v>1645</v>
      </c>
      <c r="AD23" s="61">
        <v>1343</v>
      </c>
      <c r="AE23" s="61">
        <v>1407</v>
      </c>
      <c r="AF23" s="61">
        <v>1778</v>
      </c>
      <c r="AG23" s="61">
        <v>7355</v>
      </c>
      <c r="AH23" s="61">
        <v>2204.7999999999993</v>
      </c>
      <c r="AI23" s="61">
        <v>1740</v>
      </c>
      <c r="AJ23" s="61">
        <v>1733</v>
      </c>
      <c r="AK23" s="61">
        <v>1677</v>
      </c>
      <c r="AL23" s="61">
        <v>6700</v>
      </c>
      <c r="AM23" s="61">
        <v>1888.7999999999993</v>
      </c>
      <c r="AN23" s="61">
        <v>1651.1999999999998</v>
      </c>
      <c r="AO23" s="61">
        <v>1605</v>
      </c>
      <c r="AP23" s="61">
        <v>1555</v>
      </c>
      <c r="AQ23" s="61">
        <v>5875</v>
      </c>
      <c r="AR23" s="61">
        <v>1780.7999999999997</v>
      </c>
      <c r="AS23" s="61">
        <v>6348</v>
      </c>
      <c r="AT23" s="61">
        <v>1930.7999999999993</v>
      </c>
      <c r="AU23" s="61">
        <v>1446</v>
      </c>
      <c r="AV23" s="61">
        <v>1438</v>
      </c>
      <c r="AW23" s="61">
        <v>1530</v>
      </c>
      <c r="AX23" s="61">
        <v>6047</v>
      </c>
      <c r="AY23" s="61">
        <v>1858</v>
      </c>
      <c r="AZ23" s="61">
        <v>1459.7999999999997</v>
      </c>
      <c r="BA23" s="61">
        <v>1418</v>
      </c>
      <c r="BB23" s="61">
        <v>1311.7999999999997</v>
      </c>
    </row>
    <row r="24" spans="1:54" x14ac:dyDescent="0.35">
      <c r="A24" t="s">
        <v>35</v>
      </c>
      <c r="B24" s="57">
        <v>-1612</v>
      </c>
      <c r="C24" s="57">
        <v>-5892</v>
      </c>
      <c r="D24" s="62">
        <v>-1992</v>
      </c>
      <c r="E24" s="62">
        <v>-1456.4368562282975</v>
      </c>
      <c r="F24" s="62">
        <v>-1185</v>
      </c>
      <c r="G24" s="62">
        <v>-1259</v>
      </c>
      <c r="H24" s="57">
        <v>-5564.2938911248239</v>
      </c>
      <c r="I24" s="57">
        <v>-1923</v>
      </c>
      <c r="J24" s="62">
        <v>-1335</v>
      </c>
      <c r="K24" s="62">
        <v>-1157</v>
      </c>
      <c r="L24" s="62">
        <v>-1149</v>
      </c>
      <c r="M24" s="57">
        <v>-5158</v>
      </c>
      <c r="N24" s="57">
        <v>-1434</v>
      </c>
      <c r="O24" s="62">
        <v>-1287.576686894899</v>
      </c>
      <c r="P24" s="53">
        <v>-1087.4664496440625</v>
      </c>
      <c r="Q24" s="53">
        <v>-1349.0454739368422</v>
      </c>
      <c r="R24" s="57">
        <v>-5699</v>
      </c>
      <c r="S24" s="57">
        <v>-1466</v>
      </c>
      <c r="T24" s="57">
        <v>-1388</v>
      </c>
      <c r="U24" s="57">
        <v>-1449</v>
      </c>
      <c r="V24" s="57">
        <v>-1396</v>
      </c>
      <c r="W24" s="57">
        <v>-4814</v>
      </c>
      <c r="X24" s="57">
        <v>-1405</v>
      </c>
      <c r="Y24" s="57">
        <v>-1130</v>
      </c>
      <c r="Z24" s="57">
        <v>-1171</v>
      </c>
      <c r="AA24" s="57">
        <v>-1108</v>
      </c>
      <c r="AB24" s="57">
        <v>-4440</v>
      </c>
      <c r="AC24" s="57">
        <v>-1202</v>
      </c>
      <c r="AD24" s="57">
        <v>-1050</v>
      </c>
      <c r="AE24" s="57">
        <v>-1084</v>
      </c>
      <c r="AF24" s="57">
        <v>-1104</v>
      </c>
      <c r="AG24" s="57">
        <v>-4557</v>
      </c>
      <c r="AH24" s="57">
        <v>-1274</v>
      </c>
      <c r="AI24" s="57">
        <v>-1090</v>
      </c>
      <c r="AJ24" s="57">
        <v>-1117</v>
      </c>
      <c r="AK24" s="57">
        <v>-1076</v>
      </c>
      <c r="AL24" s="57">
        <v>-4419</v>
      </c>
      <c r="AM24" s="57">
        <v>-1205</v>
      </c>
      <c r="AN24" s="57">
        <v>-1089</v>
      </c>
      <c r="AO24" s="57">
        <v>-1054</v>
      </c>
      <c r="AP24" s="57">
        <v>-1072</v>
      </c>
      <c r="AQ24" s="57">
        <v>-3831</v>
      </c>
      <c r="AR24" s="57">
        <v>-1074</v>
      </c>
      <c r="AS24" s="57">
        <v>-4062</v>
      </c>
      <c r="AT24" s="57">
        <v>-1062</v>
      </c>
      <c r="AU24" s="57">
        <v>-988</v>
      </c>
      <c r="AV24" s="57">
        <v>-990</v>
      </c>
      <c r="AW24" s="57">
        <v>-1021</v>
      </c>
      <c r="AX24" s="57">
        <v>-4015</v>
      </c>
      <c r="AY24" s="57">
        <v>-1178</v>
      </c>
      <c r="AZ24" s="57">
        <v>-960</v>
      </c>
      <c r="BA24" s="57">
        <v>-934</v>
      </c>
      <c r="BB24" s="57">
        <v>-942</v>
      </c>
    </row>
    <row r="25" spans="1:54" x14ac:dyDescent="0.35">
      <c r="A25" t="s">
        <v>36</v>
      </c>
      <c r="B25" s="57">
        <v>-234</v>
      </c>
      <c r="C25" s="57">
        <v>-891</v>
      </c>
      <c r="D25" s="62">
        <v>-410</v>
      </c>
      <c r="E25" s="62">
        <v>-173.68291153224936</v>
      </c>
      <c r="F25" s="62">
        <v>-180</v>
      </c>
      <c r="G25" s="62">
        <v>-127</v>
      </c>
      <c r="H25" s="57">
        <v>-930.90732321999917</v>
      </c>
      <c r="I25" s="57">
        <v>-388</v>
      </c>
      <c r="J25" s="62">
        <v>-203</v>
      </c>
      <c r="K25" s="62">
        <v>-198</v>
      </c>
      <c r="L25" s="62">
        <v>-142</v>
      </c>
      <c r="M25" s="57">
        <v>-1034.0526619399998</v>
      </c>
      <c r="N25" s="57">
        <v>-304</v>
      </c>
      <c r="O25" s="62">
        <v>-251.28190837431214</v>
      </c>
      <c r="P25" s="53">
        <v>-220.42632752371813</v>
      </c>
      <c r="Q25" s="53">
        <v>-258.09758071064999</v>
      </c>
      <c r="R25" s="57">
        <v>-846</v>
      </c>
      <c r="S25" s="57">
        <v>-274</v>
      </c>
      <c r="T25" s="57">
        <v>-221</v>
      </c>
      <c r="U25" s="57">
        <v>-179</v>
      </c>
      <c r="V25" s="57">
        <v>-172</v>
      </c>
      <c r="W25" s="57">
        <v>-630</v>
      </c>
      <c r="X25" s="57">
        <v>-265</v>
      </c>
      <c r="Y25" s="57">
        <v>-86</v>
      </c>
      <c r="Z25" s="57">
        <v>-132</v>
      </c>
      <c r="AA25" s="57">
        <v>-147</v>
      </c>
      <c r="AB25" s="57">
        <v>-502</v>
      </c>
      <c r="AC25" s="57">
        <v>-132</v>
      </c>
      <c r="AD25" s="57">
        <v>-117</v>
      </c>
      <c r="AE25" s="57">
        <v>-100</v>
      </c>
      <c r="AF25" s="57">
        <v>-153</v>
      </c>
      <c r="AG25" s="57">
        <v>-531</v>
      </c>
      <c r="AH25" s="57">
        <v>-152</v>
      </c>
      <c r="AI25" s="57">
        <v>-125</v>
      </c>
      <c r="AJ25" s="57">
        <v>-124</v>
      </c>
      <c r="AK25" s="57">
        <v>-130</v>
      </c>
      <c r="AL25" s="57">
        <v>-537</v>
      </c>
      <c r="AM25" s="57">
        <v>-122</v>
      </c>
      <c r="AN25" s="57">
        <v>-122</v>
      </c>
      <c r="AO25" s="57">
        <v>-131</v>
      </c>
      <c r="AP25" s="57">
        <v>-163</v>
      </c>
      <c r="AQ25" s="57">
        <v>-803</v>
      </c>
      <c r="AR25" s="57">
        <v>-201</v>
      </c>
      <c r="AS25" s="57">
        <v>-926</v>
      </c>
      <c r="AT25" s="57">
        <v>-291</v>
      </c>
      <c r="AU25" s="57">
        <v>-155</v>
      </c>
      <c r="AV25" s="57">
        <v>-236</v>
      </c>
      <c r="AW25" s="57">
        <v>-244</v>
      </c>
      <c r="AX25" s="57">
        <v>-941</v>
      </c>
      <c r="AY25" s="57">
        <v>-235</v>
      </c>
      <c r="AZ25" s="57">
        <v>-235</v>
      </c>
      <c r="BA25" s="57">
        <v>-262</v>
      </c>
      <c r="BB25" s="57">
        <v>-209</v>
      </c>
    </row>
    <row r="26" spans="1:54" x14ac:dyDescent="0.35">
      <c r="A26" t="s">
        <v>37</v>
      </c>
      <c r="B26" s="57">
        <v>16</v>
      </c>
      <c r="C26" s="57">
        <v>53</v>
      </c>
      <c r="D26" s="62">
        <v>12</v>
      </c>
      <c r="E26" s="62">
        <v>16.634248570000008</v>
      </c>
      <c r="F26" s="62">
        <v>12</v>
      </c>
      <c r="G26" s="62">
        <v>13</v>
      </c>
      <c r="H26" s="57">
        <v>47.06132521</v>
      </c>
      <c r="I26" s="57">
        <v>15</v>
      </c>
      <c r="J26" s="62">
        <v>12</v>
      </c>
      <c r="K26" s="62">
        <v>10</v>
      </c>
      <c r="L26" s="62">
        <v>10</v>
      </c>
      <c r="M26" s="57">
        <v>40.46440436000001</v>
      </c>
      <c r="N26" s="57">
        <v>19</v>
      </c>
      <c r="O26" s="62">
        <v>9.0630030373028738</v>
      </c>
      <c r="P26" s="53">
        <v>5.9652530053938513</v>
      </c>
      <c r="Q26" s="53">
        <v>5.7298546492122462</v>
      </c>
      <c r="R26" s="57">
        <v>20</v>
      </c>
      <c r="S26" s="57">
        <v>3</v>
      </c>
      <c r="T26" s="57">
        <v>7</v>
      </c>
      <c r="U26" s="57">
        <v>4</v>
      </c>
      <c r="V26" s="57">
        <v>6</v>
      </c>
      <c r="W26" s="57">
        <v>-187</v>
      </c>
      <c r="X26" s="57">
        <v>-7</v>
      </c>
      <c r="Y26" s="57">
        <v>-52</v>
      </c>
      <c r="Z26" s="57">
        <v>-98</v>
      </c>
      <c r="AA26" s="57">
        <v>-30</v>
      </c>
      <c r="AB26" s="57">
        <v>-185</v>
      </c>
      <c r="AC26" s="57">
        <v>-115</v>
      </c>
      <c r="AD26" s="57">
        <v>-29</v>
      </c>
      <c r="AE26" s="57">
        <v>-19</v>
      </c>
      <c r="AF26" s="57">
        <v>-22</v>
      </c>
      <c r="AG26" s="57">
        <v>-64</v>
      </c>
      <c r="AH26" s="57">
        <v>5</v>
      </c>
      <c r="AI26" s="57">
        <v>2</v>
      </c>
      <c r="AJ26" s="57">
        <v>0</v>
      </c>
      <c r="AK26" s="57">
        <v>-4</v>
      </c>
      <c r="AL26" s="57">
        <v>15</v>
      </c>
      <c r="AM26" s="57">
        <v>6.7159999999999993</v>
      </c>
      <c r="AN26" s="57">
        <v>5.5140000000000002</v>
      </c>
      <c r="AO26" s="57">
        <v>1.2290000000000001</v>
      </c>
      <c r="AP26" s="57">
        <v>2</v>
      </c>
      <c r="AQ26" s="57">
        <v>0</v>
      </c>
      <c r="AR26" s="57">
        <v>8</v>
      </c>
      <c r="AS26" s="57" t="s">
        <v>33</v>
      </c>
      <c r="AT26" s="57">
        <v>-4</v>
      </c>
      <c r="AU26" s="57">
        <v>4</v>
      </c>
      <c r="AV26" s="57" t="s">
        <v>33</v>
      </c>
      <c r="AW26" s="57">
        <v>1</v>
      </c>
      <c r="AX26" s="57">
        <v>16</v>
      </c>
      <c r="AY26" s="57">
        <v>6</v>
      </c>
      <c r="AZ26" s="57">
        <v>3</v>
      </c>
      <c r="BA26" s="57">
        <v>4</v>
      </c>
      <c r="BB26" s="57">
        <v>3</v>
      </c>
    </row>
    <row r="27" spans="1:54" x14ac:dyDescent="0.35">
      <c r="A27" t="s">
        <v>38</v>
      </c>
      <c r="B27" s="57">
        <v>-8</v>
      </c>
      <c r="C27" s="57">
        <v>-386</v>
      </c>
      <c r="D27" s="62">
        <v>-229</v>
      </c>
      <c r="E27" s="62">
        <v>-76.169141403386192</v>
      </c>
      <c r="F27" s="62">
        <v>-23</v>
      </c>
      <c r="G27" s="62">
        <v>-58</v>
      </c>
      <c r="H27" s="57">
        <v>-1234.6228910499997</v>
      </c>
      <c r="I27" s="57">
        <v>-771</v>
      </c>
      <c r="J27" s="62">
        <v>-317</v>
      </c>
      <c r="K27" s="62">
        <v>-71</v>
      </c>
      <c r="L27" s="62">
        <v>-75</v>
      </c>
      <c r="M27" s="57">
        <v>-539.11945845000002</v>
      </c>
      <c r="N27" s="57">
        <v>-265</v>
      </c>
      <c r="O27" s="62">
        <v>-107.73225991476419</v>
      </c>
      <c r="P27" s="53">
        <v>-122.03893292938903</v>
      </c>
      <c r="Q27" s="53">
        <v>-44.301442917840859</v>
      </c>
      <c r="R27" s="57">
        <v>-340</v>
      </c>
      <c r="S27" s="57">
        <v>-128</v>
      </c>
      <c r="T27" s="57">
        <v>-24</v>
      </c>
      <c r="U27" s="57">
        <v>-167</v>
      </c>
      <c r="V27" s="57">
        <v>-21</v>
      </c>
      <c r="W27" s="57">
        <v>-185</v>
      </c>
      <c r="X27" s="57">
        <v>-61</v>
      </c>
      <c r="Y27" s="57">
        <v>-43</v>
      </c>
      <c r="Z27" s="57">
        <v>-41</v>
      </c>
      <c r="AA27" s="57">
        <v>-40</v>
      </c>
      <c r="AB27" s="57">
        <v>-166</v>
      </c>
      <c r="AC27" s="57">
        <v>-79</v>
      </c>
      <c r="AD27" s="57">
        <v>-119</v>
      </c>
      <c r="AE27" s="57">
        <v>27</v>
      </c>
      <c r="AF27" s="57">
        <v>5</v>
      </c>
      <c r="AG27" s="57">
        <v>-40</v>
      </c>
      <c r="AH27" s="57">
        <v>-23</v>
      </c>
      <c r="AI27" s="57">
        <v>-17</v>
      </c>
      <c r="AJ27" s="57">
        <v>-8</v>
      </c>
      <c r="AK27" s="57">
        <v>8</v>
      </c>
      <c r="AL27" s="57">
        <v>609</v>
      </c>
      <c r="AM27" s="57">
        <v>685</v>
      </c>
      <c r="AN27" s="57">
        <v>2</v>
      </c>
      <c r="AO27" s="57">
        <v>-87</v>
      </c>
      <c r="AP27" s="57">
        <v>9</v>
      </c>
      <c r="AQ27" s="57">
        <v>19</v>
      </c>
      <c r="AR27" s="57">
        <v>6</v>
      </c>
      <c r="AS27" s="57">
        <v>16</v>
      </c>
      <c r="AT27" s="57">
        <v>6</v>
      </c>
      <c r="AU27" s="57">
        <v>-2</v>
      </c>
      <c r="AV27" s="57">
        <v>-2</v>
      </c>
      <c r="AW27" s="57">
        <v>15</v>
      </c>
      <c r="AX27" s="57">
        <v>-125</v>
      </c>
      <c r="AY27" s="57">
        <v>-33</v>
      </c>
      <c r="AZ27" s="57">
        <v>-65</v>
      </c>
      <c r="BA27" s="57">
        <v>-20</v>
      </c>
      <c r="BB27" s="57">
        <v>-7</v>
      </c>
    </row>
    <row r="28" spans="1:54" x14ac:dyDescent="0.35">
      <c r="A28" s="2" t="s">
        <v>39</v>
      </c>
      <c r="B28" s="61">
        <v>-1838</v>
      </c>
      <c r="C28" s="61">
        <v>-7116</v>
      </c>
      <c r="D28" s="74">
        <v>-2619</v>
      </c>
      <c r="E28" s="74">
        <v>-1689.6546605939332</v>
      </c>
      <c r="F28" s="74">
        <v>-1376</v>
      </c>
      <c r="G28" s="74">
        <v>-1431</v>
      </c>
      <c r="H28" s="61">
        <v>-7682.7627801848221</v>
      </c>
      <c r="I28" s="61">
        <v>-3067</v>
      </c>
      <c r="J28" s="74">
        <v>-1843</v>
      </c>
      <c r="K28" s="74">
        <v>-1416</v>
      </c>
      <c r="L28" s="74">
        <v>-1357</v>
      </c>
      <c r="M28" s="61">
        <v>-6690.7077160299996</v>
      </c>
      <c r="N28" s="61">
        <v>-1984</v>
      </c>
      <c r="O28" s="74">
        <v>-1637.5278521466723</v>
      </c>
      <c r="P28" s="60">
        <v>-1423.9664570917757</v>
      </c>
      <c r="Q28" s="60">
        <v>-1645.7146429161207</v>
      </c>
      <c r="R28" s="61">
        <v>-6865</v>
      </c>
      <c r="S28" s="61">
        <v>-1865</v>
      </c>
      <c r="T28" s="61">
        <v>-1626</v>
      </c>
      <c r="U28" s="61">
        <v>-1791</v>
      </c>
      <c r="V28" s="61">
        <v>-1583</v>
      </c>
      <c r="W28" s="61">
        <v>-5816</v>
      </c>
      <c r="X28" s="61">
        <v>-1738</v>
      </c>
      <c r="Y28" s="61">
        <v>-1311</v>
      </c>
      <c r="Z28" s="61">
        <v>-1442</v>
      </c>
      <c r="AA28" s="61">
        <v>-1325</v>
      </c>
      <c r="AB28" s="61">
        <v>-5293</v>
      </c>
      <c r="AC28" s="61">
        <v>-1528</v>
      </c>
      <c r="AD28" s="61">
        <v>-1315</v>
      </c>
      <c r="AE28" s="61">
        <v>-1176</v>
      </c>
      <c r="AF28" s="61">
        <v>-1274</v>
      </c>
      <c r="AG28" s="61">
        <v>-5192</v>
      </c>
      <c r="AH28" s="61">
        <v>-1444</v>
      </c>
      <c r="AI28" s="61">
        <v>-1230</v>
      </c>
      <c r="AJ28" s="61">
        <v>-1249</v>
      </c>
      <c r="AK28" s="61">
        <v>-1202</v>
      </c>
      <c r="AL28" s="61">
        <v>-4332</v>
      </c>
      <c r="AM28" s="61">
        <v>-635.28400000000011</v>
      </c>
      <c r="AN28" s="61">
        <v>-1203.4860000000001</v>
      </c>
      <c r="AO28" s="61">
        <v>-1270.771</v>
      </c>
      <c r="AP28" s="61">
        <v>-1224</v>
      </c>
      <c r="AQ28" s="61">
        <v>-4615</v>
      </c>
      <c r="AR28" s="61">
        <v>-1261</v>
      </c>
      <c r="AS28" s="61">
        <v>-4972</v>
      </c>
      <c r="AT28" s="61">
        <v>-1351</v>
      </c>
      <c r="AU28" s="61">
        <v>-1141</v>
      </c>
      <c r="AV28" s="61">
        <v>-1228</v>
      </c>
      <c r="AW28" s="61">
        <v>-1249</v>
      </c>
      <c r="AX28" s="61">
        <v>-5065</v>
      </c>
      <c r="AY28" s="61">
        <v>-1440</v>
      </c>
      <c r="AZ28" s="61">
        <v>-1257</v>
      </c>
      <c r="BA28" s="61">
        <v>-1212</v>
      </c>
      <c r="BB28" s="61">
        <v>-1155</v>
      </c>
    </row>
    <row r="29" spans="1:54" x14ac:dyDescent="0.35">
      <c r="A29" t="s">
        <v>40</v>
      </c>
      <c r="B29" s="57">
        <v>-194</v>
      </c>
      <c r="C29" s="57">
        <v>-731</v>
      </c>
      <c r="D29" s="62">
        <v>-181</v>
      </c>
      <c r="E29" s="62">
        <v>-186.62375688605835</v>
      </c>
      <c r="F29" s="62">
        <v>-181</v>
      </c>
      <c r="G29" s="62">
        <v>-182</v>
      </c>
      <c r="H29" s="57">
        <v>-702.06082300999992</v>
      </c>
      <c r="I29" s="57">
        <v>-202</v>
      </c>
      <c r="J29" s="62">
        <v>-172</v>
      </c>
      <c r="K29" s="62">
        <v>-168</v>
      </c>
      <c r="L29" s="62">
        <v>-160</v>
      </c>
      <c r="M29" s="57">
        <v>-613.45385096999996</v>
      </c>
      <c r="N29" s="57">
        <v>-154.99444140887161</v>
      </c>
      <c r="O29" s="62">
        <v>-150.71592063704267</v>
      </c>
      <c r="P29" s="53">
        <v>-157.19854539704278</v>
      </c>
      <c r="Q29" s="53">
        <v>-150.54494352704288</v>
      </c>
      <c r="R29" s="57">
        <v>-243</v>
      </c>
      <c r="S29" s="57">
        <v>-70</v>
      </c>
      <c r="T29" s="57">
        <v>-57.456644783198001</v>
      </c>
      <c r="U29" s="57">
        <v>-56</v>
      </c>
      <c r="V29" s="57">
        <v>-60</v>
      </c>
      <c r="W29" s="57">
        <v>-177</v>
      </c>
      <c r="X29" s="57">
        <v>-48</v>
      </c>
      <c r="Y29" s="57">
        <v>-42</v>
      </c>
      <c r="Z29" s="57">
        <v>-43</v>
      </c>
      <c r="AA29" s="57">
        <v>-44</v>
      </c>
      <c r="AB29" s="57">
        <v>-173</v>
      </c>
      <c r="AC29" s="57">
        <v>-41</v>
      </c>
      <c r="AD29" s="57">
        <v>-45</v>
      </c>
      <c r="AE29" s="57">
        <v>-45</v>
      </c>
      <c r="AF29" s="57">
        <v>-42</v>
      </c>
      <c r="AG29" s="57">
        <v>-139</v>
      </c>
      <c r="AH29" s="57">
        <v>-36</v>
      </c>
      <c r="AI29" s="57">
        <v>-35</v>
      </c>
      <c r="AJ29" s="57">
        <v>-34</v>
      </c>
      <c r="AK29" s="57">
        <v>-34</v>
      </c>
      <c r="AL29" s="57">
        <v>-130</v>
      </c>
      <c r="AM29" s="57">
        <v>-34</v>
      </c>
      <c r="AN29" s="57">
        <v>-30</v>
      </c>
      <c r="AO29" s="57">
        <v>-32</v>
      </c>
      <c r="AP29" s="57">
        <v>-34</v>
      </c>
      <c r="AQ29" s="57">
        <v>-153</v>
      </c>
      <c r="AR29" s="57">
        <v>-35</v>
      </c>
      <c r="AS29" s="57">
        <v>-163</v>
      </c>
      <c r="AT29" s="57">
        <v>-38</v>
      </c>
      <c r="AU29" s="57">
        <v>-50</v>
      </c>
      <c r="AV29" s="57">
        <v>-31</v>
      </c>
      <c r="AW29" s="57">
        <v>-40</v>
      </c>
      <c r="AX29" s="57">
        <v>-131</v>
      </c>
      <c r="AY29" s="57">
        <v>-34</v>
      </c>
      <c r="AZ29" s="57">
        <v>-32</v>
      </c>
      <c r="BA29" s="57">
        <v>-34</v>
      </c>
      <c r="BB29" s="57">
        <v>-33</v>
      </c>
    </row>
    <row r="30" spans="1:54" x14ac:dyDescent="0.35">
      <c r="A30" s="2" t="s">
        <v>41</v>
      </c>
      <c r="B30" s="74">
        <v>337</v>
      </c>
      <c r="C30" s="74">
        <f t="shared" ref="C30:H30" si="5">C23+C28+C29</f>
        <v>1618.9999999999982</v>
      </c>
      <c r="D30" s="74">
        <f t="shared" si="5"/>
        <v>91.999999999997272</v>
      </c>
      <c r="E30" s="74">
        <f t="shared" si="5"/>
        <v>887.37334744964187</v>
      </c>
      <c r="F30" s="74">
        <f t="shared" si="5"/>
        <v>305</v>
      </c>
      <c r="G30" s="74">
        <f t="shared" si="5"/>
        <v>335.2783135100035</v>
      </c>
      <c r="H30" s="74">
        <f t="shared" si="5"/>
        <v>-1041.9063849900342</v>
      </c>
      <c r="I30" s="61">
        <v>-1054</v>
      </c>
      <c r="J30" s="74">
        <f>J23+J28+J29</f>
        <v>-314</v>
      </c>
      <c r="K30" s="74">
        <f>K23+K28+K29</f>
        <v>96</v>
      </c>
      <c r="L30" s="74">
        <f>L23+L28+L29</f>
        <v>230</v>
      </c>
      <c r="M30" s="61">
        <v>722.75514666834408</v>
      </c>
      <c r="N30" s="61">
        <v>-148.99444140887161</v>
      </c>
      <c r="O30" s="74">
        <v>142.01340088346299</v>
      </c>
      <c r="P30" s="60">
        <v>332.23948305363325</v>
      </c>
      <c r="Q30" s="60">
        <v>398.29564191376323</v>
      </c>
      <c r="R30" s="61">
        <v>1018</v>
      </c>
      <c r="S30" s="61">
        <v>401</v>
      </c>
      <c r="T30" s="61">
        <v>319.54335521680201</v>
      </c>
      <c r="U30" s="61">
        <v>72</v>
      </c>
      <c r="V30" s="61">
        <v>225</v>
      </c>
      <c r="W30" s="61">
        <v>713</v>
      </c>
      <c r="X30" s="61">
        <v>420</v>
      </c>
      <c r="Y30" s="61">
        <v>53</v>
      </c>
      <c r="Z30" s="61">
        <v>176</v>
      </c>
      <c r="AA30" s="61">
        <v>64</v>
      </c>
      <c r="AB30" s="61">
        <v>707</v>
      </c>
      <c r="AC30" s="61">
        <v>76</v>
      </c>
      <c r="AD30" s="61">
        <v>-17</v>
      </c>
      <c r="AE30" s="61">
        <v>186</v>
      </c>
      <c r="AF30" s="61">
        <v>462</v>
      </c>
      <c r="AG30" s="61">
        <v>2024</v>
      </c>
      <c r="AH30" s="61">
        <v>724.79999999999927</v>
      </c>
      <c r="AI30" s="61">
        <v>475</v>
      </c>
      <c r="AJ30" s="61">
        <v>450</v>
      </c>
      <c r="AK30" s="61">
        <v>441</v>
      </c>
      <c r="AL30" s="61">
        <v>2238</v>
      </c>
      <c r="AM30" s="61">
        <v>1219.5159999999992</v>
      </c>
      <c r="AN30" s="61">
        <v>417.71399999999971</v>
      </c>
      <c r="AO30" s="61">
        <v>302.22900000000004</v>
      </c>
      <c r="AP30" s="61">
        <v>297</v>
      </c>
      <c r="AQ30" s="61">
        <v>1107</v>
      </c>
      <c r="AR30" s="61">
        <v>484.79999999999973</v>
      </c>
      <c r="AS30" s="61">
        <v>1213</v>
      </c>
      <c r="AT30" s="61">
        <v>541.79999999999927</v>
      </c>
      <c r="AU30" s="61">
        <v>255</v>
      </c>
      <c r="AV30" s="61">
        <v>179</v>
      </c>
      <c r="AW30" s="61">
        <v>241</v>
      </c>
      <c r="AX30" s="61">
        <v>851</v>
      </c>
      <c r="AY30" s="61">
        <v>384</v>
      </c>
      <c r="AZ30" s="61">
        <v>170.79999999999973</v>
      </c>
      <c r="BA30" s="61">
        <v>172</v>
      </c>
      <c r="BB30" s="61">
        <v>123.79999999999973</v>
      </c>
    </row>
    <row r="31" spans="1:54" x14ac:dyDescent="0.35">
      <c r="A31" t="s">
        <v>42</v>
      </c>
      <c r="B31" s="57">
        <v>23</v>
      </c>
      <c r="C31" s="57">
        <v>422</v>
      </c>
      <c r="D31" s="62">
        <v>63</v>
      </c>
      <c r="E31" s="62">
        <v>171.0014375578001</v>
      </c>
      <c r="F31" s="62">
        <v>157</v>
      </c>
      <c r="G31" s="62">
        <v>30.855090370000006</v>
      </c>
      <c r="H31" s="57">
        <v>192.38724717000002</v>
      </c>
      <c r="I31" s="57">
        <v>57</v>
      </c>
      <c r="J31" s="62">
        <v>84</v>
      </c>
      <c r="K31" s="62">
        <v>22</v>
      </c>
      <c r="L31" s="62">
        <v>30</v>
      </c>
      <c r="M31" s="57">
        <v>142</v>
      </c>
      <c r="N31" s="57">
        <v>39</v>
      </c>
      <c r="O31" s="62">
        <v>39.552626506679182</v>
      </c>
      <c r="P31" s="53">
        <v>23.290888150505289</v>
      </c>
      <c r="Q31" s="53">
        <v>39.93059987281552</v>
      </c>
      <c r="R31" s="57">
        <v>275</v>
      </c>
      <c r="S31" s="57">
        <v>36</v>
      </c>
      <c r="T31" s="57">
        <v>36</v>
      </c>
      <c r="U31" s="57">
        <v>110</v>
      </c>
      <c r="V31" s="57">
        <v>93</v>
      </c>
      <c r="W31" s="57">
        <v>280</v>
      </c>
      <c r="X31" s="57">
        <v>75</v>
      </c>
      <c r="Y31" s="57">
        <v>33</v>
      </c>
      <c r="Z31" s="57">
        <v>57</v>
      </c>
      <c r="AA31" s="57">
        <v>115</v>
      </c>
      <c r="AB31" s="57">
        <v>335</v>
      </c>
      <c r="AC31" s="57">
        <v>60</v>
      </c>
      <c r="AD31" s="57">
        <v>97</v>
      </c>
      <c r="AE31" s="57">
        <v>112</v>
      </c>
      <c r="AF31" s="57">
        <v>66</v>
      </c>
      <c r="AG31" s="57">
        <v>357</v>
      </c>
      <c r="AH31" s="57">
        <v>88</v>
      </c>
      <c r="AI31" s="57">
        <v>99</v>
      </c>
      <c r="AJ31" s="57">
        <v>82</v>
      </c>
      <c r="AK31" s="57">
        <v>88</v>
      </c>
      <c r="AL31" s="57">
        <v>264</v>
      </c>
      <c r="AM31" s="57">
        <v>100</v>
      </c>
      <c r="AN31" s="57">
        <v>62</v>
      </c>
      <c r="AO31" s="57">
        <v>51</v>
      </c>
      <c r="AP31" s="57">
        <v>51</v>
      </c>
      <c r="AQ31" s="57">
        <v>171</v>
      </c>
      <c r="AR31" s="57">
        <v>43</v>
      </c>
      <c r="AS31" s="57">
        <v>181</v>
      </c>
      <c r="AT31" s="57">
        <v>48</v>
      </c>
      <c r="AU31" s="57">
        <v>44</v>
      </c>
      <c r="AV31" s="57">
        <v>40</v>
      </c>
      <c r="AW31" s="57">
        <v>49</v>
      </c>
      <c r="AX31" s="57">
        <v>256</v>
      </c>
      <c r="AY31" s="57">
        <v>70</v>
      </c>
      <c r="AZ31" s="57">
        <v>79</v>
      </c>
      <c r="BA31" s="57">
        <v>54</v>
      </c>
      <c r="BB31" s="57">
        <v>52</v>
      </c>
    </row>
    <row r="32" spans="1:54" x14ac:dyDescent="0.35">
      <c r="A32" t="s">
        <v>43</v>
      </c>
      <c r="B32" s="57">
        <v>-307</v>
      </c>
      <c r="C32" s="57">
        <v>-1118</v>
      </c>
      <c r="D32" s="62">
        <v>-134</v>
      </c>
      <c r="E32" s="62">
        <v>-277.90020900863311</v>
      </c>
      <c r="F32" s="62">
        <v>-357</v>
      </c>
      <c r="G32" s="62">
        <v>-348.85389737000008</v>
      </c>
      <c r="H32" s="57">
        <v>-1153.9172879622861</v>
      </c>
      <c r="I32" s="57">
        <v>-242</v>
      </c>
      <c r="J32" s="62">
        <v>-324</v>
      </c>
      <c r="K32" s="62">
        <v>-296</v>
      </c>
      <c r="L32" s="62">
        <v>-291.87</v>
      </c>
      <c r="M32" s="57">
        <v>-1289</v>
      </c>
      <c r="N32" s="57">
        <v>-306</v>
      </c>
      <c r="O32" s="62">
        <v>-342.55163919667916</v>
      </c>
      <c r="P32" s="53">
        <v>-337.63991756782826</v>
      </c>
      <c r="Q32" s="53">
        <v>-302.76203649549251</v>
      </c>
      <c r="R32" s="57">
        <v>-1040</v>
      </c>
      <c r="S32" s="57">
        <v>-227</v>
      </c>
      <c r="T32" s="57">
        <v>-275</v>
      </c>
      <c r="U32" s="57">
        <v>-305</v>
      </c>
      <c r="V32" s="57">
        <v>-233</v>
      </c>
      <c r="W32" s="57">
        <v>-1056</v>
      </c>
      <c r="X32" s="57">
        <v>-394</v>
      </c>
      <c r="Y32" s="57">
        <v>-193</v>
      </c>
      <c r="Z32" s="57">
        <v>-317</v>
      </c>
      <c r="AA32" s="57">
        <v>-152</v>
      </c>
      <c r="AB32" s="57">
        <v>-962</v>
      </c>
      <c r="AC32" s="57">
        <v>-343</v>
      </c>
      <c r="AD32" s="57">
        <v>-166</v>
      </c>
      <c r="AE32" s="57">
        <v>-299</v>
      </c>
      <c r="AF32" s="57">
        <v>-154</v>
      </c>
      <c r="AG32" s="57">
        <v>-1036</v>
      </c>
      <c r="AH32" s="57">
        <v>-293</v>
      </c>
      <c r="AI32" s="57">
        <v>-247</v>
      </c>
      <c r="AJ32" s="57">
        <v>-249</v>
      </c>
      <c r="AK32" s="57">
        <v>-247</v>
      </c>
      <c r="AL32" s="57">
        <v>-815</v>
      </c>
      <c r="AM32" s="57">
        <v>-246</v>
      </c>
      <c r="AN32" s="57">
        <v>-206</v>
      </c>
      <c r="AO32" s="57">
        <v>-191</v>
      </c>
      <c r="AP32" s="57">
        <v>-172</v>
      </c>
      <c r="AQ32" s="57">
        <v>-745</v>
      </c>
      <c r="AR32" s="57">
        <v>-184</v>
      </c>
      <c r="AS32" s="57">
        <v>-858</v>
      </c>
      <c r="AT32" s="57">
        <v>-212</v>
      </c>
      <c r="AU32" s="57">
        <v>-199</v>
      </c>
      <c r="AV32" s="57">
        <v>-204</v>
      </c>
      <c r="AW32" s="57">
        <v>-242</v>
      </c>
      <c r="AX32" s="57">
        <v>-948</v>
      </c>
      <c r="AY32" s="57">
        <v>-268</v>
      </c>
      <c r="AZ32" s="57">
        <v>-240</v>
      </c>
      <c r="BA32" s="57">
        <v>-224</v>
      </c>
      <c r="BB32" s="57">
        <v>-216</v>
      </c>
    </row>
    <row r="33" spans="1:54" x14ac:dyDescent="0.35">
      <c r="A33" s="2" t="s">
        <v>44</v>
      </c>
      <c r="B33" s="74">
        <v>-284</v>
      </c>
      <c r="C33" s="74">
        <v>-696</v>
      </c>
      <c r="D33" s="74">
        <v>-71</v>
      </c>
      <c r="E33" s="74">
        <f t="shared" ref="E33:I33" si="6">E31+E32</f>
        <v>-106.89877145083301</v>
      </c>
      <c r="F33" s="74">
        <f t="shared" si="6"/>
        <v>-200</v>
      </c>
      <c r="G33" s="74">
        <f t="shared" si="6"/>
        <v>-317.99880700000006</v>
      </c>
      <c r="H33" s="74">
        <f t="shared" si="6"/>
        <v>-961.53004079228606</v>
      </c>
      <c r="I33" s="74">
        <f t="shared" si="6"/>
        <v>-185</v>
      </c>
      <c r="J33" s="74">
        <f>J31+J32</f>
        <v>-240</v>
      </c>
      <c r="K33" s="74">
        <f t="shared" ref="K33" si="7">K31+K32</f>
        <v>-274</v>
      </c>
      <c r="L33" s="74">
        <f>L31+L32</f>
        <v>-261.87</v>
      </c>
      <c r="M33" s="61">
        <v>-1147</v>
      </c>
      <c r="N33" s="61">
        <v>-267</v>
      </c>
      <c r="O33" s="74">
        <v>-302.99901268999997</v>
      </c>
      <c r="P33" s="60">
        <v>-314.34902941732298</v>
      </c>
      <c r="Q33" s="60">
        <v>-262.83143662267696</v>
      </c>
      <c r="R33" s="61">
        <v>-765</v>
      </c>
      <c r="S33" s="61">
        <v>-191</v>
      </c>
      <c r="T33" s="61">
        <v>-239</v>
      </c>
      <c r="U33" s="61">
        <v>-195</v>
      </c>
      <c r="V33" s="61">
        <v>-140</v>
      </c>
      <c r="W33" s="61">
        <v>-776</v>
      </c>
      <c r="X33" s="61">
        <v>-319</v>
      </c>
      <c r="Y33" s="61">
        <v>-160</v>
      </c>
      <c r="Z33" s="61">
        <v>-260</v>
      </c>
      <c r="AA33" s="61">
        <v>-37</v>
      </c>
      <c r="AB33" s="61">
        <v>-627</v>
      </c>
      <c r="AC33" s="61">
        <v>-283</v>
      </c>
      <c r="AD33" s="61">
        <v>-69</v>
      </c>
      <c r="AE33" s="61">
        <v>-187</v>
      </c>
      <c r="AF33" s="61">
        <v>-88</v>
      </c>
      <c r="AG33" s="61">
        <v>-679</v>
      </c>
      <c r="AH33" s="61">
        <v>-205</v>
      </c>
      <c r="AI33" s="61">
        <v>-148</v>
      </c>
      <c r="AJ33" s="61">
        <v>-167</v>
      </c>
      <c r="AK33" s="61">
        <v>-159</v>
      </c>
      <c r="AL33" s="61">
        <v>-551</v>
      </c>
      <c r="AM33" s="61">
        <v>-146</v>
      </c>
      <c r="AN33" s="61">
        <v>-144</v>
      </c>
      <c r="AO33" s="61">
        <v>-140</v>
      </c>
      <c r="AP33" s="61">
        <v>-121</v>
      </c>
      <c r="AQ33" s="61">
        <v>-574</v>
      </c>
      <c r="AR33" s="61">
        <v>-141</v>
      </c>
      <c r="AS33" s="61">
        <v>-677</v>
      </c>
      <c r="AT33" s="61">
        <v>-164</v>
      </c>
      <c r="AU33" s="61">
        <v>-155</v>
      </c>
      <c r="AV33" s="61">
        <v>-164</v>
      </c>
      <c r="AW33" s="61">
        <v>-193</v>
      </c>
      <c r="AX33" s="61">
        <v>-692</v>
      </c>
      <c r="AY33" s="61">
        <v>-198</v>
      </c>
      <c r="AZ33" s="61">
        <v>-161</v>
      </c>
      <c r="BA33" s="61">
        <v>-170</v>
      </c>
      <c r="BB33" s="61">
        <v>-164</v>
      </c>
    </row>
    <row r="34" spans="1:54" x14ac:dyDescent="0.35">
      <c r="A34" s="2" t="s">
        <v>45</v>
      </c>
      <c r="B34" s="61">
        <v>53</v>
      </c>
      <c r="C34" s="61">
        <v>922.99999999999818</v>
      </c>
      <c r="D34" s="74">
        <v>20.999999999997272</v>
      </c>
      <c r="E34" s="74">
        <f t="shared" ref="E34:F34" si="8">E30+E31+E32</f>
        <v>780.47457599880886</v>
      </c>
      <c r="F34" s="74">
        <f t="shared" si="8"/>
        <v>105</v>
      </c>
      <c r="G34" s="74">
        <v>17.279506510003444</v>
      </c>
      <c r="H34" s="61">
        <v>-2004</v>
      </c>
      <c r="I34" s="61">
        <v>-1239</v>
      </c>
      <c r="J34" s="74">
        <f t="shared" ref="J34:K34" si="9">J30+J31+J32</f>
        <v>-554</v>
      </c>
      <c r="K34" s="74">
        <f t="shared" si="9"/>
        <v>-178</v>
      </c>
      <c r="L34" s="74">
        <f>L30+L31+L32</f>
        <v>-31.870000000000005</v>
      </c>
      <c r="M34" s="61">
        <v>-424.24485333165592</v>
      </c>
      <c r="N34" s="61">
        <v>-415.99444140887158</v>
      </c>
      <c r="O34" s="74">
        <v>-160.98561180653698</v>
      </c>
      <c r="P34" s="60">
        <v>17.890453636310269</v>
      </c>
      <c r="Q34" s="60">
        <v>135.46420529108627</v>
      </c>
      <c r="R34" s="61">
        <v>253</v>
      </c>
      <c r="S34" s="61">
        <v>210</v>
      </c>
      <c r="T34" s="61">
        <v>80.543355216802013</v>
      </c>
      <c r="U34" s="61">
        <v>-123</v>
      </c>
      <c r="V34" s="61">
        <v>85</v>
      </c>
      <c r="W34" s="61">
        <v>-63</v>
      </c>
      <c r="X34" s="61">
        <v>101</v>
      </c>
      <c r="Y34" s="61">
        <v>-107</v>
      </c>
      <c r="Z34" s="61">
        <v>-84</v>
      </c>
      <c r="AA34" s="61">
        <v>27</v>
      </c>
      <c r="AB34" s="61">
        <v>80</v>
      </c>
      <c r="AC34" s="61">
        <v>-207</v>
      </c>
      <c r="AD34" s="61">
        <v>-86</v>
      </c>
      <c r="AE34" s="61">
        <v>-1</v>
      </c>
      <c r="AF34" s="61">
        <v>374</v>
      </c>
      <c r="AG34" s="61">
        <v>1345</v>
      </c>
      <c r="AH34" s="61">
        <v>519.79999999999927</v>
      </c>
      <c r="AI34" s="61">
        <v>327</v>
      </c>
      <c r="AJ34" s="61">
        <v>283</v>
      </c>
      <c r="AK34" s="61">
        <v>282</v>
      </c>
      <c r="AL34" s="61">
        <v>1687</v>
      </c>
      <c r="AM34" s="61">
        <v>1073.5159999999992</v>
      </c>
      <c r="AN34" s="61">
        <v>273.71399999999971</v>
      </c>
      <c r="AO34" s="61">
        <v>162.22900000000004</v>
      </c>
      <c r="AP34" s="61">
        <v>176</v>
      </c>
      <c r="AQ34" s="61">
        <v>533</v>
      </c>
      <c r="AR34" s="61">
        <v>343.79999999999973</v>
      </c>
      <c r="AS34" s="61">
        <v>536</v>
      </c>
      <c r="AT34" s="61">
        <v>377.79999999999927</v>
      </c>
      <c r="AU34" s="61">
        <v>100</v>
      </c>
      <c r="AV34" s="61">
        <v>15</v>
      </c>
      <c r="AW34" s="61">
        <v>48</v>
      </c>
      <c r="AX34" s="61">
        <v>159</v>
      </c>
      <c r="AY34" s="61">
        <v>186</v>
      </c>
      <c r="AZ34" s="61">
        <v>9.7999999999997272</v>
      </c>
      <c r="BA34" s="61">
        <v>2</v>
      </c>
      <c r="BB34" s="61">
        <v>-40.200000000000273</v>
      </c>
    </row>
    <row r="35" spans="1:54" x14ac:dyDescent="0.35">
      <c r="A35" t="s">
        <v>46</v>
      </c>
      <c r="B35" s="57">
        <v>127</v>
      </c>
      <c r="C35" s="57">
        <v>81</v>
      </c>
      <c r="D35" s="62">
        <v>315</v>
      </c>
      <c r="E35" s="62">
        <v>-190.38431854660166</v>
      </c>
      <c r="F35" s="62">
        <v>-40</v>
      </c>
      <c r="G35" s="62">
        <v>-3.8706196500000005</v>
      </c>
      <c r="H35" s="57">
        <v>571.19952145220009</v>
      </c>
      <c r="I35" s="57">
        <v>364</v>
      </c>
      <c r="J35" s="62">
        <v>208</v>
      </c>
      <c r="K35" s="62">
        <v>16</v>
      </c>
      <c r="L35" s="62">
        <v>-18</v>
      </c>
      <c r="M35" s="57">
        <v>132.89566038370643</v>
      </c>
      <c r="N35" s="57">
        <v>134.37321774674317</v>
      </c>
      <c r="O35" s="62">
        <v>75.970058839300961</v>
      </c>
      <c r="P35" s="53">
        <v>-5.9879452230002039</v>
      </c>
      <c r="Q35" s="53">
        <v>-70.892782754349639</v>
      </c>
      <c r="R35" s="57">
        <v>-85</v>
      </c>
      <c r="S35" s="57">
        <v>-99</v>
      </c>
      <c r="T35" s="57">
        <v>-35</v>
      </c>
      <c r="U35" s="57">
        <v>38</v>
      </c>
      <c r="V35" s="57">
        <v>11</v>
      </c>
      <c r="W35" s="57">
        <v>-32</v>
      </c>
      <c r="X35" s="57">
        <v>-26</v>
      </c>
      <c r="Y35" s="57">
        <v>17</v>
      </c>
      <c r="Z35" s="57">
        <v>-5</v>
      </c>
      <c r="AA35" s="57">
        <v>-18</v>
      </c>
      <c r="AB35" s="57">
        <v>-66</v>
      </c>
      <c r="AC35" s="57">
        <v>37</v>
      </c>
      <c r="AD35" s="57">
        <v>39</v>
      </c>
      <c r="AE35" s="57">
        <v>-8</v>
      </c>
      <c r="AF35" s="57">
        <v>-134</v>
      </c>
      <c r="AG35" s="57">
        <v>-474</v>
      </c>
      <c r="AH35" s="57">
        <v>-165</v>
      </c>
      <c r="AI35" s="57">
        <v>-111</v>
      </c>
      <c r="AJ35" s="57">
        <v>-97</v>
      </c>
      <c r="AK35" s="57">
        <v>-102</v>
      </c>
      <c r="AL35" s="57">
        <v>-512</v>
      </c>
      <c r="AM35" s="57">
        <v>-304</v>
      </c>
      <c r="AN35" s="57">
        <v>-90</v>
      </c>
      <c r="AO35" s="57">
        <v>-55</v>
      </c>
      <c r="AP35" s="57">
        <v>-63</v>
      </c>
      <c r="AQ35" s="57">
        <v>-213</v>
      </c>
      <c r="AR35" s="57">
        <v>-125</v>
      </c>
      <c r="AS35" s="57">
        <v>-214</v>
      </c>
      <c r="AT35" s="57">
        <v>-141</v>
      </c>
      <c r="AU35" s="57">
        <v>-31</v>
      </c>
      <c r="AV35" s="57">
        <v>-9</v>
      </c>
      <c r="AW35" s="57">
        <v>-33</v>
      </c>
      <c r="AX35" s="57">
        <v>-54</v>
      </c>
      <c r="AY35" s="57">
        <v>-60</v>
      </c>
      <c r="AZ35" s="57">
        <v>-2</v>
      </c>
      <c r="BA35" s="57">
        <v>-8</v>
      </c>
      <c r="BB35" s="57">
        <v>16</v>
      </c>
    </row>
    <row r="36" spans="1:54" x14ac:dyDescent="0.35">
      <c r="A36" s="2" t="s">
        <v>47</v>
      </c>
      <c r="B36" s="61">
        <v>180</v>
      </c>
      <c r="C36" s="61">
        <v>1003.9999999999982</v>
      </c>
      <c r="D36" s="74">
        <v>335.99999999999727</v>
      </c>
      <c r="E36" s="74">
        <v>590.0902574522072</v>
      </c>
      <c r="F36" s="74">
        <v>65</v>
      </c>
      <c r="G36" s="74">
        <v>13.408886860003443</v>
      </c>
      <c r="H36" s="61">
        <v>-1432.2369043301203</v>
      </c>
      <c r="I36" s="61">
        <v>-875</v>
      </c>
      <c r="J36" s="74">
        <v>-346</v>
      </c>
      <c r="K36" s="74">
        <v>-162</v>
      </c>
      <c r="L36" s="74">
        <v>-50</v>
      </c>
      <c r="M36" s="61">
        <v>-291.34919294794952</v>
      </c>
      <c r="N36" s="61">
        <v>-281.62122366212839</v>
      </c>
      <c r="O36" s="74">
        <v>-85.015552967236019</v>
      </c>
      <c r="P36" s="60">
        <v>11.902508413310066</v>
      </c>
      <c r="Q36" s="60">
        <v>64.571422536736634</v>
      </c>
      <c r="R36" s="61">
        <v>168</v>
      </c>
      <c r="S36" s="61">
        <v>111</v>
      </c>
      <c r="T36" s="61">
        <v>45.543355216802013</v>
      </c>
      <c r="U36" s="61">
        <v>-85</v>
      </c>
      <c r="V36" s="61">
        <v>96</v>
      </c>
      <c r="W36" s="61">
        <v>-95</v>
      </c>
      <c r="X36" s="61">
        <v>75</v>
      </c>
      <c r="Y36" s="61">
        <v>-90</v>
      </c>
      <c r="Z36" s="61">
        <v>-89</v>
      </c>
      <c r="AA36" s="61">
        <v>9</v>
      </c>
      <c r="AB36" s="61">
        <v>14</v>
      </c>
      <c r="AC36" s="61">
        <v>-170</v>
      </c>
      <c r="AD36" s="61">
        <v>-47</v>
      </c>
      <c r="AE36" s="61">
        <v>-9</v>
      </c>
      <c r="AF36" s="61">
        <v>240</v>
      </c>
      <c r="AG36" s="61">
        <v>871</v>
      </c>
      <c r="AH36" s="61">
        <v>354.79999999999927</v>
      </c>
      <c r="AI36" s="61">
        <v>216</v>
      </c>
      <c r="AJ36" s="61">
        <v>186</v>
      </c>
      <c r="AK36" s="61">
        <v>180</v>
      </c>
      <c r="AL36" s="61">
        <v>1175</v>
      </c>
      <c r="AM36" s="61">
        <v>769.51599999999917</v>
      </c>
      <c r="AN36" s="61">
        <v>183.71399999999971</v>
      </c>
      <c r="AO36" s="61">
        <v>107.22900000000004</v>
      </c>
      <c r="AP36" s="61">
        <v>113</v>
      </c>
      <c r="AQ36" s="61">
        <v>320</v>
      </c>
      <c r="AR36" s="61">
        <v>218.79999999999973</v>
      </c>
      <c r="AS36" s="61">
        <v>322</v>
      </c>
      <c r="AT36" s="61">
        <v>236.79999999999927</v>
      </c>
      <c r="AU36" s="61">
        <v>69</v>
      </c>
      <c r="AV36" s="61">
        <v>6</v>
      </c>
      <c r="AW36" s="61">
        <v>15</v>
      </c>
      <c r="AX36" s="61">
        <v>105</v>
      </c>
      <c r="AY36" s="61">
        <v>126</v>
      </c>
      <c r="AZ36" s="61">
        <v>7.7999999999997272</v>
      </c>
      <c r="BA36" s="61">
        <v>-6</v>
      </c>
      <c r="BB36" s="61">
        <v>-24.200000000000273</v>
      </c>
    </row>
    <row r="37" spans="1:54" x14ac:dyDescent="0.35">
      <c r="A37" s="5" t="s">
        <v>48</v>
      </c>
      <c r="B37" s="57"/>
      <c r="C37" s="57"/>
      <c r="D37" s="62"/>
      <c r="E37" s="62"/>
      <c r="F37" s="62"/>
      <c r="G37" s="62"/>
      <c r="H37" s="57"/>
      <c r="I37" s="57"/>
      <c r="J37" s="62"/>
      <c r="K37" s="62"/>
      <c r="L37" s="62"/>
      <c r="M37" s="57"/>
      <c r="N37" s="57"/>
      <c r="O37" s="62"/>
      <c r="P37" s="53"/>
      <c r="Q37" s="53"/>
      <c r="R37" s="57"/>
      <c r="S37" s="57"/>
      <c r="T37" s="57"/>
      <c r="U37" s="57"/>
      <c r="V37" s="57"/>
      <c r="W37" s="57" t="s">
        <v>33</v>
      </c>
      <c r="X37" s="57" t="s">
        <v>33</v>
      </c>
      <c r="Y37" s="57" t="s">
        <v>33</v>
      </c>
      <c r="Z37" s="57" t="s">
        <v>33</v>
      </c>
      <c r="AA37" s="57" t="s">
        <v>33</v>
      </c>
      <c r="AB37" s="57" t="s">
        <v>33</v>
      </c>
      <c r="AC37" s="57" t="s">
        <v>33</v>
      </c>
      <c r="AD37" s="57" t="s">
        <v>33</v>
      </c>
      <c r="AE37" s="57" t="s">
        <v>33</v>
      </c>
      <c r="AF37" s="57" t="s">
        <v>33</v>
      </c>
      <c r="AG37" s="57" t="s">
        <v>33</v>
      </c>
      <c r="AH37" s="57" t="s">
        <v>33</v>
      </c>
      <c r="AI37" s="57" t="s">
        <v>33</v>
      </c>
      <c r="AJ37" s="57" t="s">
        <v>33</v>
      </c>
      <c r="AK37" s="57" t="s">
        <v>33</v>
      </c>
      <c r="AL37" s="57" t="s">
        <v>33</v>
      </c>
      <c r="AM37" s="57" t="s">
        <v>33</v>
      </c>
      <c r="AN37" s="57">
        <v>-2</v>
      </c>
      <c r="AO37" s="57">
        <v>-6</v>
      </c>
      <c r="AP37" s="57">
        <v>7</v>
      </c>
      <c r="AQ37" s="57">
        <v>0</v>
      </c>
      <c r="AR37" s="57">
        <v>0</v>
      </c>
      <c r="AS37" s="57">
        <v>-1</v>
      </c>
      <c r="AT37" s="57">
        <v>-14</v>
      </c>
      <c r="AU37" s="57">
        <v>-2</v>
      </c>
      <c r="AV37" s="57">
        <v>-3</v>
      </c>
      <c r="AW37" s="57" t="s">
        <v>33</v>
      </c>
      <c r="AX37" s="57">
        <v>-13</v>
      </c>
      <c r="AY37" s="57">
        <v>-12</v>
      </c>
      <c r="AZ37" s="57">
        <v>0</v>
      </c>
      <c r="BA37" s="57">
        <v>-2</v>
      </c>
      <c r="BB37" s="57">
        <v>1</v>
      </c>
    </row>
    <row r="38" spans="1:54" x14ac:dyDescent="0.35">
      <c r="A38" s="2" t="s">
        <v>49</v>
      </c>
      <c r="B38" s="61">
        <v>576</v>
      </c>
      <c r="C38" s="61">
        <v>2530.7773609799979</v>
      </c>
      <c r="D38" s="74">
        <v>315.92123434999735</v>
      </c>
      <c r="E38" s="74">
        <v>1119.6740973857004</v>
      </c>
      <c r="F38" s="74">
        <v>532.17913357999976</v>
      </c>
      <c r="G38" s="74">
        <v>563.27243276000354</v>
      </c>
      <c r="H38" s="61">
        <v>-159</v>
      </c>
      <c r="I38" s="61">
        <v>-806</v>
      </c>
      <c r="J38" s="74">
        <v>-97</v>
      </c>
      <c r="K38" s="74">
        <v>310</v>
      </c>
      <c r="L38" s="74">
        <v>434</v>
      </c>
      <c r="M38" s="61">
        <v>1507</v>
      </c>
      <c r="N38" s="61">
        <v>51.329885393434438</v>
      </c>
      <c r="O38" s="74">
        <v>334.77085481725533</v>
      </c>
      <c r="P38" s="60">
        <v>530.4781763574257</v>
      </c>
      <c r="Q38" s="60">
        <v>591.39181876755572</v>
      </c>
      <c r="R38" s="61">
        <v>1337</v>
      </c>
      <c r="S38" s="61">
        <v>487</v>
      </c>
      <c r="T38" s="61">
        <v>395</v>
      </c>
      <c r="U38" s="61">
        <v>148</v>
      </c>
      <c r="V38" s="61">
        <v>307</v>
      </c>
      <c r="W38" s="61">
        <v>936</v>
      </c>
      <c r="X38" s="61">
        <v>484</v>
      </c>
      <c r="Y38" s="61">
        <v>105</v>
      </c>
      <c r="Z38" s="61">
        <v>229</v>
      </c>
      <c r="AA38" s="61">
        <v>118</v>
      </c>
      <c r="AB38" s="61">
        <v>938</v>
      </c>
      <c r="AC38" s="61">
        <v>133</v>
      </c>
      <c r="AD38" s="61">
        <v>44</v>
      </c>
      <c r="AE38" s="61">
        <v>245</v>
      </c>
      <c r="AF38" s="61">
        <v>516</v>
      </c>
      <c r="AG38" s="61">
        <v>2203</v>
      </c>
      <c r="AH38" s="61">
        <v>769.79999999999927</v>
      </c>
      <c r="AI38" s="61">
        <v>521</v>
      </c>
      <c r="AJ38" s="61">
        <v>493</v>
      </c>
      <c r="AK38" s="61">
        <v>486</v>
      </c>
      <c r="AL38" s="61">
        <v>2394</v>
      </c>
      <c r="AM38" s="61">
        <v>1260.5159999999992</v>
      </c>
      <c r="AN38" s="61">
        <v>455.11399999999969</v>
      </c>
      <c r="AO38" s="61">
        <v>339.22900000000004</v>
      </c>
      <c r="AP38" s="61">
        <v>337</v>
      </c>
      <c r="AQ38" s="61">
        <v>1296</v>
      </c>
      <c r="AR38" s="61">
        <v>528.79999999999973</v>
      </c>
      <c r="AS38" s="61">
        <v>1376</v>
      </c>
      <c r="AT38" s="61">
        <v>579.79999999999927</v>
      </c>
      <c r="AU38" s="61">
        <v>316</v>
      </c>
      <c r="AV38" s="61">
        <v>221</v>
      </c>
      <c r="AW38" s="61">
        <v>281</v>
      </c>
      <c r="AX38" s="61">
        <v>982</v>
      </c>
      <c r="AY38" s="61">
        <v>418</v>
      </c>
      <c r="AZ38" s="61">
        <v>202.79999999999973</v>
      </c>
      <c r="BA38" s="61">
        <v>206</v>
      </c>
      <c r="BB38" s="61">
        <v>156.79999999999973</v>
      </c>
    </row>
    <row r="39" spans="1:54" s="10" customFormat="1" x14ac:dyDescent="0.35">
      <c r="A39" s="2" t="s">
        <v>136</v>
      </c>
      <c r="B39" s="60">
        <v>584</v>
      </c>
      <c r="C39" s="60">
        <v>2916.7773609799979</v>
      </c>
      <c r="D39" s="60">
        <v>544.92123434999735</v>
      </c>
      <c r="E39" s="74">
        <v>1195.8432387890866</v>
      </c>
      <c r="F39" s="74">
        <v>555.17913357999976</v>
      </c>
      <c r="G39" s="74">
        <v>621.27243276000354</v>
      </c>
      <c r="H39" s="53">
        <v>1076</v>
      </c>
      <c r="I39" s="53">
        <v>-35</v>
      </c>
      <c r="J39" s="60">
        <v>220</v>
      </c>
      <c r="K39" s="74">
        <v>381</v>
      </c>
      <c r="L39" s="74">
        <v>510</v>
      </c>
      <c r="M39" s="61">
        <v>2046</v>
      </c>
      <c r="N39" s="61">
        <v>316.37670808144037</v>
      </c>
      <c r="O39" s="74">
        <v>442.50311473201953</v>
      </c>
      <c r="P39" s="60">
        <v>652.51710928681473</v>
      </c>
      <c r="Q39" s="60">
        <v>635.69326168539658</v>
      </c>
      <c r="R39" s="59">
        <v>1677</v>
      </c>
      <c r="S39" s="59">
        <v>615</v>
      </c>
      <c r="T39" s="59">
        <v>419</v>
      </c>
      <c r="U39" s="59">
        <v>315</v>
      </c>
      <c r="V39" s="59">
        <v>328</v>
      </c>
      <c r="W39" s="59">
        <v>1121</v>
      </c>
      <c r="X39" s="59">
        <v>545</v>
      </c>
      <c r="Y39" s="59">
        <v>148</v>
      </c>
      <c r="Z39" s="59">
        <v>270</v>
      </c>
      <c r="AA39" s="59">
        <v>158</v>
      </c>
      <c r="AB39" s="59">
        <v>1104</v>
      </c>
      <c r="AC39" s="59">
        <v>212</v>
      </c>
      <c r="AD39" s="59">
        <v>163</v>
      </c>
      <c r="AE39" s="59">
        <v>218</v>
      </c>
      <c r="AF39" s="59">
        <v>511</v>
      </c>
      <c r="AG39" s="59">
        <v>2243</v>
      </c>
      <c r="AH39" s="59">
        <v>792.79999999999927</v>
      </c>
      <c r="AI39" s="59">
        <v>538</v>
      </c>
      <c r="AJ39" s="59">
        <v>501</v>
      </c>
      <c r="AK39" s="59">
        <v>478</v>
      </c>
      <c r="AL39" s="59">
        <v>1785</v>
      </c>
      <c r="AM39" s="59">
        <v>575.51599999999917</v>
      </c>
      <c r="AN39" s="59">
        <v>453.11399999999969</v>
      </c>
      <c r="AO39" s="59">
        <v>426.22900000000004</v>
      </c>
      <c r="AP39" s="59">
        <v>328</v>
      </c>
      <c r="AQ39" s="59">
        <v>1277</v>
      </c>
      <c r="AR39" s="59">
        <v>522.79999999999973</v>
      </c>
      <c r="AS39" s="59">
        <v>1360</v>
      </c>
      <c r="AT39" s="59">
        <v>573.79999999999927</v>
      </c>
      <c r="AU39" s="59">
        <v>318</v>
      </c>
      <c r="AV39" s="59">
        <v>223</v>
      </c>
      <c r="AW39" s="59">
        <v>266</v>
      </c>
      <c r="AX39" s="59">
        <v>1107</v>
      </c>
      <c r="AY39" s="59">
        <v>451</v>
      </c>
      <c r="AZ39" s="59">
        <v>267.79999999999973</v>
      </c>
      <c r="BA39" s="59">
        <v>226</v>
      </c>
      <c r="BB39" s="59">
        <v>163.79999999999973</v>
      </c>
    </row>
    <row r="40" spans="1:54" x14ac:dyDescent="0.35">
      <c r="A40" s="2" t="s">
        <v>50</v>
      </c>
      <c r="B40" s="53"/>
      <c r="C40" s="53"/>
      <c r="D40" s="53"/>
      <c r="E40" s="62"/>
      <c r="F40" s="62"/>
      <c r="G40" s="62"/>
      <c r="H40" s="53"/>
      <c r="I40" s="53"/>
      <c r="J40" s="53"/>
      <c r="K40" s="62"/>
      <c r="L40" s="62"/>
      <c r="M40" s="57"/>
      <c r="N40" s="57"/>
      <c r="O40" s="57"/>
      <c r="P40" s="63"/>
      <c r="Q40" s="60"/>
      <c r="R40" s="65"/>
      <c r="S40" s="65"/>
      <c r="T40" s="65"/>
      <c r="U40" s="65"/>
      <c r="V40" s="65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</row>
    <row r="41" spans="1:54" x14ac:dyDescent="0.35">
      <c r="A41" s="2" t="s">
        <v>51</v>
      </c>
      <c r="B41" s="71">
        <f t="shared" ref="B41:B48" si="10">B23/$B$20</f>
        <v>0.31389956274016168</v>
      </c>
      <c r="C41" s="71">
        <f t="shared" ref="C41:C48" si="11">C23/$C$20</f>
        <v>0.32753191931075043</v>
      </c>
      <c r="D41" s="71">
        <f>D23/$D$20</f>
        <v>0.30538542766631438</v>
      </c>
      <c r="E41" s="71">
        <f t="shared" ref="E41:E48" si="12">E23/$E$20</f>
        <v>0.35376886896991599</v>
      </c>
      <c r="F41" s="71">
        <f>F23/$F$20</f>
        <v>0.35265151515151516</v>
      </c>
      <c r="G41" s="71">
        <f>G23/$G$20</f>
        <v>0.30733955510906802</v>
      </c>
      <c r="H41" s="71">
        <f t="shared" ref="H41:H48" si="13">H23/$H$20</f>
        <v>0.28621696436680344</v>
      </c>
      <c r="I41" s="71">
        <f t="shared" ref="I41:I48" si="14">I23/$I$20</f>
        <v>0.29094969131748327</v>
      </c>
      <c r="J41" s="71">
        <f t="shared" ref="J41:J48" si="15">J23/$J$20</f>
        <v>0.29905063291139239</v>
      </c>
      <c r="K41" s="71">
        <f t="shared" ref="K41:K48" si="16">K23/$K$20</f>
        <v>0.2788844621513944</v>
      </c>
      <c r="L41" s="71">
        <f t="shared" ref="L41:L48" si="17">L23/$L$20</f>
        <v>0.27598736176935229</v>
      </c>
      <c r="M41" s="67">
        <f t="shared" ref="M41:N47" si="18">M23/M$20</f>
        <v>0.29808711153467904</v>
      </c>
      <c r="N41" s="67">
        <f t="shared" si="18"/>
        <v>0.26466285410293922</v>
      </c>
      <c r="O41" s="67">
        <f t="shared" ref="O41:AD48" si="19">O23/O$20</f>
        <v>0.30316111885671132</v>
      </c>
      <c r="P41" s="71">
        <f t="shared" si="19"/>
        <v>0.29687027226951263</v>
      </c>
      <c r="Q41" s="71">
        <f t="shared" si="19"/>
        <v>0.33267096765047766</v>
      </c>
      <c r="R41" s="67">
        <f t="shared" ref="R41:T47" si="20">R23/R$20</f>
        <v>0.31691431691431693</v>
      </c>
      <c r="S41" s="67">
        <f t="shared" si="20"/>
        <v>0.31597457053969974</v>
      </c>
      <c r="T41" s="67">
        <f t="shared" si="20"/>
        <v>0.32787690293010313</v>
      </c>
      <c r="U41" s="67">
        <f t="shared" ref="U41:AG41" si="21">U23/U$20</f>
        <v>0.31223560039049786</v>
      </c>
      <c r="V41" s="67">
        <f t="shared" si="21"/>
        <v>0.31169697980977806</v>
      </c>
      <c r="W41" s="67">
        <f t="shared" si="21"/>
        <v>0.33836217770825977</v>
      </c>
      <c r="X41" s="67">
        <f t="shared" si="21"/>
        <v>0.33098274568642161</v>
      </c>
      <c r="Y41" s="67">
        <f t="shared" si="21"/>
        <v>0.34192607003891051</v>
      </c>
      <c r="Z41" s="67">
        <f>Z23/Z$20</f>
        <v>0.38289534347625637</v>
      </c>
      <c r="AA41" s="67">
        <f t="shared" si="21"/>
        <v>0.30463435374149661</v>
      </c>
      <c r="AB41" s="67">
        <f t="shared" si="21"/>
        <v>0.3203757525430766</v>
      </c>
      <c r="AC41" s="67">
        <f t="shared" si="21"/>
        <v>0.3012268815235305</v>
      </c>
      <c r="AD41" s="67">
        <f t="shared" si="21"/>
        <v>0.32796092796092796</v>
      </c>
      <c r="AE41" s="67">
        <f t="shared" si="21"/>
        <v>0.32539315448658651</v>
      </c>
      <c r="AF41" s="67">
        <f t="shared" si="21"/>
        <v>0.32999257609502597</v>
      </c>
      <c r="AG41" s="67">
        <f t="shared" si="21"/>
        <v>0.32438034753462114</v>
      </c>
      <c r="AH41" s="67">
        <v>0.34431708155042623</v>
      </c>
      <c r="AI41" s="67">
        <v>0.32848782329620541</v>
      </c>
      <c r="AJ41" s="67">
        <v>0.3136651583710407</v>
      </c>
      <c r="AK41" s="67">
        <v>0.30776289227381171</v>
      </c>
      <c r="AL41" s="67">
        <v>0.30796102224673655</v>
      </c>
      <c r="AM41" s="67">
        <v>0.3030128020021175</v>
      </c>
      <c r="AN41" s="67">
        <v>0.31391634980988592</v>
      </c>
      <c r="AO41" s="67">
        <v>0.31372165754495701</v>
      </c>
      <c r="AP41" s="67">
        <v>0.30211773848843987</v>
      </c>
      <c r="AQ41" s="67">
        <v>0.30197892572603446</v>
      </c>
      <c r="AR41" s="67">
        <v>0.31911690918213748</v>
      </c>
      <c r="AS41" s="67">
        <v>0.27786045697277423</v>
      </c>
      <c r="AT41" s="67">
        <v>0.29063431375500487</v>
      </c>
      <c r="AU41" s="67">
        <v>0.26807563959955505</v>
      </c>
      <c r="AV41" s="67">
        <v>0.2704024069198947</v>
      </c>
      <c r="AW41" s="67">
        <v>0.27863777089783281</v>
      </c>
      <c r="AX41" s="67">
        <v>0.28771946519484226</v>
      </c>
      <c r="AY41" s="67">
        <v>0.30137875101378753</v>
      </c>
      <c r="AZ41" s="67">
        <v>0.29632185774602138</v>
      </c>
      <c r="BA41" s="67">
        <v>0.28129339416782384</v>
      </c>
      <c r="BB41" s="67">
        <v>0.26856932274179013</v>
      </c>
    </row>
    <row r="42" spans="1:54" s="50" customFormat="1" x14ac:dyDescent="0.35">
      <c r="A42" s="50" t="s">
        <v>52</v>
      </c>
      <c r="B42" s="72">
        <f t="shared" si="10"/>
        <v>-0.21359480588313237</v>
      </c>
      <c r="C42" s="72">
        <f t="shared" si="11"/>
        <v>-0.20386837825680773</v>
      </c>
      <c r="D42" s="72">
        <f t="shared" ref="D42:D48" si="22">D24/$D$20</f>
        <v>-0.21034846884899683</v>
      </c>
      <c r="E42" s="72">
        <f t="shared" si="12"/>
        <v>-0.186435218030121</v>
      </c>
      <c r="F42" s="72">
        <f t="shared" ref="F42:F48" si="23">F24/$F$20</f>
        <v>-0.22443181818181818</v>
      </c>
      <c r="G42" s="72">
        <f>G24/$G$20</f>
        <v>-0.1986063783593667</v>
      </c>
      <c r="H42" s="72">
        <f t="shared" si="13"/>
        <v>-0.21688863690497343</v>
      </c>
      <c r="I42" s="72">
        <f t="shared" si="14"/>
        <v>-0.25259424668330488</v>
      </c>
      <c r="J42" s="72">
        <f t="shared" si="15"/>
        <v>-0.23470464135021096</v>
      </c>
      <c r="K42" s="72">
        <f t="shared" si="16"/>
        <v>-0.19206507304116865</v>
      </c>
      <c r="L42" s="72">
        <f t="shared" si="17"/>
        <v>-0.18151658767772511</v>
      </c>
      <c r="M42" s="68">
        <f t="shared" si="18"/>
        <v>-0.19154718756178718</v>
      </c>
      <c r="N42" s="68">
        <f t="shared" si="18"/>
        <v>-0.19071685064503258</v>
      </c>
      <c r="O42" s="68">
        <f t="shared" si="19"/>
        <v>-0.20222341060973023</v>
      </c>
      <c r="P42" s="72">
        <f t="shared" si="19"/>
        <v>-0.1687235832408267</v>
      </c>
      <c r="Q42" s="72">
        <f t="shared" si="19"/>
        <v>-0.20450078331137569</v>
      </c>
      <c r="R42" s="68">
        <f t="shared" si="20"/>
        <v>-0.22226122226122227</v>
      </c>
      <c r="S42" s="68">
        <f t="shared" si="20"/>
        <v>-0.19829568510753415</v>
      </c>
      <c r="T42" s="68">
        <f t="shared" si="20"/>
        <v>-0.22720576199050582</v>
      </c>
      <c r="U42" s="68">
        <f t="shared" ref="U42:AG42" si="24">U24/U$20</f>
        <v>-0.23576309794988609</v>
      </c>
      <c r="V42" s="68">
        <f t="shared" si="24"/>
        <v>-0.23293842816619389</v>
      </c>
      <c r="W42" s="68">
        <f t="shared" si="24"/>
        <v>-0.2428982289721984</v>
      </c>
      <c r="X42" s="68">
        <f t="shared" si="24"/>
        <v>-0.21080270067516879</v>
      </c>
      <c r="Y42" s="68">
        <f t="shared" si="24"/>
        <v>-0.27480544747081714</v>
      </c>
      <c r="Z42" s="68">
        <f>Z24/Z$20</f>
        <v>-0.26994006454587366</v>
      </c>
      <c r="AA42" s="68">
        <f t="shared" si="24"/>
        <v>-0.23554421768707484</v>
      </c>
      <c r="AB42" s="68">
        <f t="shared" si="24"/>
        <v>-0.23043388000830392</v>
      </c>
      <c r="AC42" s="68">
        <f t="shared" si="24"/>
        <v>-0.22010620765427577</v>
      </c>
      <c r="AD42" s="68">
        <f t="shared" si="24"/>
        <v>-0.25641025641025639</v>
      </c>
      <c r="AE42" s="68">
        <f t="shared" si="24"/>
        <v>-0.25069380203515262</v>
      </c>
      <c r="AF42" s="68">
        <f t="shared" si="24"/>
        <v>-0.20489977728285078</v>
      </c>
      <c r="AG42" s="68">
        <f t="shared" si="24"/>
        <v>-0.20097909499867689</v>
      </c>
      <c r="AH42" s="68">
        <v>-0.19895680419776995</v>
      </c>
      <c r="AI42" s="68">
        <v>-0.20577685482348498</v>
      </c>
      <c r="AJ42" s="68">
        <v>-0.20217194570135746</v>
      </c>
      <c r="AK42" s="68">
        <v>-0.1974674252156359</v>
      </c>
      <c r="AL42" s="68">
        <v>-0.20311638168781027</v>
      </c>
      <c r="AM42" s="68">
        <v>-0.19331344049796259</v>
      </c>
      <c r="AN42" s="68">
        <v>-0.2070342205323194</v>
      </c>
      <c r="AO42" s="68">
        <v>-0.20602032838154807</v>
      </c>
      <c r="AP42" s="68">
        <v>-0.20827666601904021</v>
      </c>
      <c r="AQ42" s="68">
        <v>-0.19691595990747879</v>
      </c>
      <c r="AR42" s="68">
        <v>-0.19245932191240772</v>
      </c>
      <c r="AS42" s="68">
        <v>-0.17779917709883569</v>
      </c>
      <c r="AT42" s="68">
        <v>-0.15985790408525755</v>
      </c>
      <c r="AU42" s="68">
        <v>-0.18316648127549129</v>
      </c>
      <c r="AV42" s="68">
        <v>-0.18616021060549079</v>
      </c>
      <c r="AW42" s="68">
        <v>-0.18594063012201784</v>
      </c>
      <c r="AX42" s="68">
        <v>-0.19103582813912548</v>
      </c>
      <c r="AY42" s="68">
        <v>-0.1910786699107867</v>
      </c>
      <c r="AZ42" s="68">
        <v>-0.19486846378694384</v>
      </c>
      <c r="BA42" s="68">
        <v>-0.18528069827415194</v>
      </c>
      <c r="BB42" s="68">
        <v>-0.19285889771517487</v>
      </c>
    </row>
    <row r="43" spans="1:54" s="50" customFormat="1" x14ac:dyDescent="0.35">
      <c r="A43" s="50" t="s">
        <v>53</v>
      </c>
      <c r="B43" s="72">
        <f t="shared" si="10"/>
        <v>-3.1005697628196636E-2</v>
      </c>
      <c r="C43" s="72">
        <f t="shared" si="11"/>
        <v>-3.0829383066329884E-2</v>
      </c>
      <c r="D43" s="72">
        <f t="shared" si="22"/>
        <v>-4.3294614572333683E-2</v>
      </c>
      <c r="E43" s="72">
        <f t="shared" si="12"/>
        <v>-2.2232760274603657E-2</v>
      </c>
      <c r="F43" s="72">
        <f t="shared" si="23"/>
        <v>-3.4090909090909088E-2</v>
      </c>
      <c r="G43" s="72">
        <f>G25/$G$20</f>
        <v>-2.0034162074376149E-2</v>
      </c>
      <c r="H43" s="72">
        <f t="shared" si="13"/>
        <v>-3.6285506187960954E-2</v>
      </c>
      <c r="I43" s="72">
        <f t="shared" si="14"/>
        <v>-5.0965453828976749E-2</v>
      </c>
      <c r="J43" s="72">
        <f t="shared" si="15"/>
        <v>-3.5689170182841068E-2</v>
      </c>
      <c r="K43" s="72">
        <f t="shared" si="16"/>
        <v>-3.2868525896414341E-2</v>
      </c>
      <c r="L43" s="72">
        <f t="shared" si="17"/>
        <v>-2.2432859399684046E-2</v>
      </c>
      <c r="M43" s="68">
        <f t="shared" si="18"/>
        <v>-3.8400519423300979E-2</v>
      </c>
      <c r="N43" s="68">
        <f t="shared" si="18"/>
        <v>-4.0430908365474132E-2</v>
      </c>
      <c r="O43" s="68">
        <f t="shared" si="19"/>
        <v>-3.9465676144323517E-2</v>
      </c>
      <c r="P43" s="72">
        <f t="shared" si="19"/>
        <v>-3.4199785963595263E-2</v>
      </c>
      <c r="Q43" s="72">
        <f t="shared" si="19"/>
        <v>-3.9124817099063909E-2</v>
      </c>
      <c r="R43" s="68">
        <f t="shared" si="20"/>
        <v>-3.2994032994032994E-2</v>
      </c>
      <c r="S43" s="68">
        <f t="shared" si="20"/>
        <v>-3.7062085756796967E-2</v>
      </c>
      <c r="T43" s="68">
        <f t="shared" si="20"/>
        <v>-3.6176133573416272E-2</v>
      </c>
      <c r="U43" s="68">
        <f t="shared" ref="U43:AG43" si="25">U25/U$20</f>
        <v>-2.9124633908232996E-2</v>
      </c>
      <c r="V43" s="68">
        <f t="shared" si="25"/>
        <v>-2.8700150175204404E-2</v>
      </c>
      <c r="W43" s="68">
        <f t="shared" si="25"/>
        <v>-3.1787678490337555E-2</v>
      </c>
      <c r="X43" s="68">
        <f t="shared" si="25"/>
        <v>-3.9759939984996252E-2</v>
      </c>
      <c r="Y43" s="68">
        <f t="shared" si="25"/>
        <v>-2.0914396887159532E-2</v>
      </c>
      <c r="Z43" s="68">
        <f>Z25/Z$20</f>
        <v>-3.0428769017980636E-2</v>
      </c>
      <c r="AA43" s="68">
        <f t="shared" si="25"/>
        <v>-3.125E-2</v>
      </c>
      <c r="AB43" s="68">
        <f t="shared" si="25"/>
        <v>-2.6053560307245174E-2</v>
      </c>
      <c r="AC43" s="68">
        <f t="shared" si="25"/>
        <v>-2.4171397180003662E-2</v>
      </c>
      <c r="AD43" s="68">
        <f t="shared" si="25"/>
        <v>-2.8571428571428571E-2</v>
      </c>
      <c r="AE43" s="68">
        <f t="shared" si="25"/>
        <v>-2.3126734505087881E-2</v>
      </c>
      <c r="AF43" s="68">
        <f t="shared" si="25"/>
        <v>-2.8396436525612471E-2</v>
      </c>
      <c r="AG43" s="68">
        <f t="shared" si="25"/>
        <v>-2.3418893887271766E-2</v>
      </c>
      <c r="AH43" s="68">
        <v>-2.3737389511821846E-2</v>
      </c>
      <c r="AI43" s="68">
        <v>-2.3598263167830848E-2</v>
      </c>
      <c r="AJ43" s="68">
        <v>-2.2443438914027149E-2</v>
      </c>
      <c r="AK43" s="68">
        <v>-2.3857588548357497E-2</v>
      </c>
      <c r="AL43" s="68">
        <v>-2.468284611141754E-2</v>
      </c>
      <c r="AM43" s="68">
        <v>-1.9571983187345592E-2</v>
      </c>
      <c r="AN43" s="68">
        <v>-2.3193916349809884E-2</v>
      </c>
      <c r="AO43" s="68">
        <v>-2.5605942142298672E-2</v>
      </c>
      <c r="AP43" s="68">
        <v>-3.1668933359238392E-2</v>
      </c>
      <c r="AQ43" s="68">
        <v>-4.1274736571575432E-2</v>
      </c>
      <c r="AR43" s="68">
        <v>-3.6018923374668485E-2</v>
      </c>
      <c r="AS43" s="68">
        <v>-4.0532259476494789E-2</v>
      </c>
      <c r="AT43" s="68">
        <v>-4.3802872023361535E-2</v>
      </c>
      <c r="AU43" s="68">
        <v>-2.8735632183908046E-2</v>
      </c>
      <c r="AV43" s="68">
        <v>-4.4377585558480634E-2</v>
      </c>
      <c r="AW43" s="68">
        <v>-4.4436350391549806E-2</v>
      </c>
      <c r="AX43" s="68">
        <v>-4.4773278774325548E-2</v>
      </c>
      <c r="AY43" s="68">
        <v>-3.8118410381184104E-2</v>
      </c>
      <c r="AZ43" s="68">
        <v>-4.7702176031178961E-2</v>
      </c>
      <c r="BA43" s="68">
        <v>-5.1973814719301722E-2</v>
      </c>
      <c r="BB43" s="68">
        <v>-4.2789288346572765E-2</v>
      </c>
    </row>
    <row r="44" spans="1:54" s="50" customFormat="1" x14ac:dyDescent="0.35">
      <c r="A44" s="50" t="s">
        <v>54</v>
      </c>
      <c r="B44" s="72">
        <f t="shared" si="10"/>
        <v>2.120047701073274E-3</v>
      </c>
      <c r="C44" s="72">
        <f t="shared" si="11"/>
        <v>1.8338465797031246E-3</v>
      </c>
      <c r="D44" s="72">
        <f t="shared" si="22"/>
        <v>1.2671594508975714E-3</v>
      </c>
      <c r="E44" s="72">
        <f t="shared" si="12"/>
        <v>2.1293128814017484E-3</v>
      </c>
      <c r="F44" s="72">
        <f t="shared" si="23"/>
        <v>2.2727272727272726E-3</v>
      </c>
      <c r="G44" s="72">
        <f>G26/$G$20</f>
        <v>2.050740999739291E-3</v>
      </c>
      <c r="H44" s="72">
        <f t="shared" si="13"/>
        <v>1.8343866940635661E-3</v>
      </c>
      <c r="I44" s="72">
        <f t="shared" si="14"/>
        <v>1.9703139366872456E-3</v>
      </c>
      <c r="J44" s="72">
        <f t="shared" si="15"/>
        <v>2.1097046413502108E-3</v>
      </c>
      <c r="K44" s="72">
        <f t="shared" si="16"/>
        <v>1.6600265604249668E-3</v>
      </c>
      <c r="L44" s="72">
        <f t="shared" si="17"/>
        <v>1.5797788309636651E-3</v>
      </c>
      <c r="M44" s="68">
        <f t="shared" si="18"/>
        <v>1.5026837633813339E-3</v>
      </c>
      <c r="N44" s="68">
        <f t="shared" si="18"/>
        <v>2.5269317728421332E-3</v>
      </c>
      <c r="O44" s="68">
        <f t="shared" si="19"/>
        <v>1.4234114388864615E-3</v>
      </c>
      <c r="P44" s="72">
        <f t="shared" si="19"/>
        <v>9.2552635746839882E-4</v>
      </c>
      <c r="Q44" s="72">
        <f t="shared" si="19"/>
        <v>8.6858433363610251E-4</v>
      </c>
      <c r="R44" s="68">
        <f t="shared" si="20"/>
        <v>7.8000078000077999E-4</v>
      </c>
      <c r="S44" s="68">
        <f t="shared" si="20"/>
        <v>4.0578926011091576E-4</v>
      </c>
      <c r="T44" s="68">
        <f t="shared" si="20"/>
        <v>1.1458503846783433E-3</v>
      </c>
      <c r="U44" s="68">
        <f t="shared" ref="U44:AG44" si="26">U26/U$20</f>
        <v>6.5082980800520659E-4</v>
      </c>
      <c r="V44" s="68">
        <f t="shared" si="26"/>
        <v>1.0011680293675956E-3</v>
      </c>
      <c r="W44" s="68">
        <f t="shared" si="26"/>
        <v>-9.4353902820525758E-3</v>
      </c>
      <c r="X44" s="68">
        <f t="shared" si="26"/>
        <v>-1.0502625656414104E-3</v>
      </c>
      <c r="Y44" s="68">
        <f t="shared" si="26"/>
        <v>-1.264591439688716E-2</v>
      </c>
      <c r="Z44" s="68">
        <f t="shared" si="26"/>
        <v>-2.2591055786076533E-2</v>
      </c>
      <c r="AA44" s="68">
        <f t="shared" si="26"/>
        <v>-6.3775510204081634E-3</v>
      </c>
      <c r="AB44" s="68">
        <f t="shared" si="26"/>
        <v>-9.6014116670126628E-3</v>
      </c>
      <c r="AC44" s="68">
        <f t="shared" si="26"/>
        <v>-2.1058414209851675E-2</v>
      </c>
      <c r="AD44" s="68">
        <f t="shared" si="26"/>
        <v>-7.0818070818070818E-3</v>
      </c>
      <c r="AE44" s="68">
        <f t="shared" si="26"/>
        <v>-4.3940795559666975E-3</v>
      </c>
      <c r="AF44" s="68">
        <f t="shared" si="26"/>
        <v>-4.083147735708983E-3</v>
      </c>
      <c r="AG44" s="68">
        <f t="shared" si="26"/>
        <v>-2.82261621240187E-3</v>
      </c>
      <c r="AH44" s="68">
        <v>7.8083518130992911E-4</v>
      </c>
      <c r="AI44" s="68">
        <v>3.7757221068529355E-4</v>
      </c>
      <c r="AJ44" s="68">
        <v>0</v>
      </c>
      <c r="AK44" s="68">
        <v>-7.340796476417691E-4</v>
      </c>
      <c r="AL44" s="68">
        <v>6.8946497517926089E-4</v>
      </c>
      <c r="AM44" s="68">
        <v>1.0774216318542047E-3</v>
      </c>
      <c r="AN44" s="68">
        <v>1.0482889733840304E-3</v>
      </c>
      <c r="AO44" s="68">
        <v>2.4022673964034405E-4</v>
      </c>
      <c r="AP44" s="68">
        <v>3.885758694385079E-4</v>
      </c>
      <c r="AQ44" s="68">
        <v>0</v>
      </c>
      <c r="AR44" s="68">
        <v>1.4335889900365566E-3</v>
      </c>
      <c r="AS44" s="68">
        <v>0</v>
      </c>
      <c r="AT44" s="68">
        <v>-6.0210133365445407E-4</v>
      </c>
      <c r="AU44" s="68">
        <v>7.415647015202076E-4</v>
      </c>
      <c r="AV44" s="68">
        <v>0</v>
      </c>
      <c r="AW44" s="68">
        <v>1.8211619012930248E-4</v>
      </c>
      <c r="AX44" s="68">
        <v>7.6128848075367563E-4</v>
      </c>
      <c r="AY44" s="68">
        <v>9.7323600973236014E-4</v>
      </c>
      <c r="AZ44" s="68">
        <v>6.0896394933419948E-4</v>
      </c>
      <c r="BA44" s="68">
        <v>7.9349335449315612E-4</v>
      </c>
      <c r="BB44" s="68">
        <v>6.1420031119482443E-4</v>
      </c>
    </row>
    <row r="45" spans="1:54" s="50" customFormat="1" x14ac:dyDescent="0.35">
      <c r="A45" s="50" t="s">
        <v>55</v>
      </c>
      <c r="B45" s="72">
        <f t="shared" si="10"/>
        <v>-1.060023850536637E-3</v>
      </c>
      <c r="C45" s="72">
        <f t="shared" si="11"/>
        <v>-1.3355939240856717E-2</v>
      </c>
      <c r="D45" s="72">
        <f t="shared" si="22"/>
        <v>-2.4181626187961984E-2</v>
      </c>
      <c r="E45" s="72">
        <f t="shared" si="12"/>
        <v>-9.7502410928287202E-3</v>
      </c>
      <c r="F45" s="72">
        <f t="shared" si="23"/>
        <v>-4.3560606060606064E-3</v>
      </c>
      <c r="G45" s="72">
        <f t="shared" ref="G45:G48" si="27">G27/$G$20</f>
        <v>-9.149459844990682E-3</v>
      </c>
      <c r="H45" s="72">
        <f t="shared" si="13"/>
        <v>-4.8123927522703336E-2</v>
      </c>
      <c r="I45" s="72">
        <f t="shared" si="14"/>
        <v>-0.10127413634572442</v>
      </c>
      <c r="J45" s="72">
        <f t="shared" si="15"/>
        <v>-5.573136427566807E-2</v>
      </c>
      <c r="K45" s="72">
        <f t="shared" si="16"/>
        <v>-1.1786188579017264E-2</v>
      </c>
      <c r="L45" s="72">
        <f t="shared" si="17"/>
        <v>-1.1848341232227487E-2</v>
      </c>
      <c r="M45" s="68">
        <f t="shared" si="18"/>
        <v>-2.0020708806888578E-2</v>
      </c>
      <c r="N45" s="68">
        <f t="shared" si="18"/>
        <v>-3.524404841069291E-2</v>
      </c>
      <c r="O45" s="68">
        <f t="shared" si="19"/>
        <v>-1.6920145614935215E-2</v>
      </c>
      <c r="P45" s="72">
        <f t="shared" si="19"/>
        <v>-1.8934695470810163E-2</v>
      </c>
      <c r="Q45" s="72">
        <f t="shared" si="19"/>
        <v>-6.7156222333145735E-3</v>
      </c>
      <c r="R45" s="68">
        <f t="shared" si="20"/>
        <v>-1.326001326001326E-2</v>
      </c>
      <c r="S45" s="68">
        <f t="shared" si="20"/>
        <v>-1.7313675098065737E-2</v>
      </c>
      <c r="T45" s="68">
        <f t="shared" si="20"/>
        <v>-3.9286298903257492E-3</v>
      </c>
      <c r="U45" s="68">
        <f t="shared" ref="U45:AG45" si="28">U27/U$20</f>
        <v>-2.7172144484217377E-2</v>
      </c>
      <c r="V45" s="68">
        <f t="shared" si="28"/>
        <v>-3.5040881027865842E-3</v>
      </c>
      <c r="W45" s="68">
        <f t="shared" si="28"/>
        <v>-9.3344770170038852E-3</v>
      </c>
      <c r="X45" s="68">
        <f t="shared" si="28"/>
        <v>-9.1522880720180042E-3</v>
      </c>
      <c r="Y45" s="68">
        <f t="shared" si="28"/>
        <v>-1.0457198443579766E-2</v>
      </c>
      <c r="Z45" s="68">
        <f t="shared" si="28"/>
        <v>-9.4513600737667122E-3</v>
      </c>
      <c r="AA45" s="68">
        <f t="shared" si="28"/>
        <v>-8.5034013605442185E-3</v>
      </c>
      <c r="AB45" s="68">
        <f t="shared" si="28"/>
        <v>-8.6153207390492013E-3</v>
      </c>
      <c r="AC45" s="68">
        <f t="shared" si="28"/>
        <v>-1.4466214978941586E-2</v>
      </c>
      <c r="AD45" s="68">
        <f t="shared" si="28"/>
        <v>-2.9059829059829061E-2</v>
      </c>
      <c r="AE45" s="68">
        <f t="shared" si="28"/>
        <v>6.2442183163737277E-3</v>
      </c>
      <c r="AF45" s="68">
        <f t="shared" si="28"/>
        <v>9.2798812175204153E-4</v>
      </c>
      <c r="AG45" s="68">
        <f t="shared" si="28"/>
        <v>-1.7641351327511688E-3</v>
      </c>
      <c r="AH45" s="68">
        <v>-3.5918418340256742E-3</v>
      </c>
      <c r="AI45" s="68">
        <v>-3.2093637908249951E-3</v>
      </c>
      <c r="AJ45" s="68">
        <v>-1.4479638009049773E-3</v>
      </c>
      <c r="AK45" s="68">
        <v>1.4681592952835382E-3</v>
      </c>
      <c r="AL45" s="68">
        <v>2.7992277992277992E-2</v>
      </c>
      <c r="AM45" s="68">
        <v>0.10989187281419451</v>
      </c>
      <c r="AN45" s="68">
        <v>3.8022813688212925E-4</v>
      </c>
      <c r="AO45" s="68">
        <v>-1.7005473025801406E-2</v>
      </c>
      <c r="AP45" s="68">
        <v>1.7485914124732854E-3</v>
      </c>
      <c r="AQ45" s="68">
        <v>9.7661269596504749E-4</v>
      </c>
      <c r="AR45" s="68">
        <v>1.0751917425274175E-3</v>
      </c>
      <c r="AS45" s="68">
        <v>7.0034141644051472E-4</v>
      </c>
      <c r="AT45" s="68">
        <v>9.0315200048168116E-4</v>
      </c>
      <c r="AU45" s="68">
        <v>-3.707823507601038E-4</v>
      </c>
      <c r="AV45" s="68">
        <v>-3.7608123354644602E-4</v>
      </c>
      <c r="AW45" s="68">
        <v>2.7317428519395373E-3</v>
      </c>
      <c r="AX45" s="68">
        <v>-5.9475662558880907E-3</v>
      </c>
      <c r="AY45" s="68">
        <v>-5.3527980535279804E-3</v>
      </c>
      <c r="AZ45" s="68">
        <v>-1.3194218902240989E-2</v>
      </c>
      <c r="BA45" s="68">
        <v>-3.9674667724657808E-3</v>
      </c>
      <c r="BB45" s="68">
        <v>-1.4331340594545903E-3</v>
      </c>
    </row>
    <row r="46" spans="1:54" s="48" customFormat="1" x14ac:dyDescent="0.35">
      <c r="A46" s="48" t="s">
        <v>56</v>
      </c>
      <c r="B46" s="71">
        <f t="shared" si="10"/>
        <v>-0.24354047966079237</v>
      </c>
      <c r="C46" s="71">
        <f t="shared" si="11"/>
        <v>-0.24621985398429119</v>
      </c>
      <c r="D46" s="71">
        <f t="shared" si="22"/>
        <v>-0.27655755015839495</v>
      </c>
      <c r="E46" s="71">
        <f t="shared" si="12"/>
        <v>-0.21628890651615165</v>
      </c>
      <c r="F46" s="71">
        <f t="shared" si="23"/>
        <v>-0.26060606060606062</v>
      </c>
      <c r="G46" s="71">
        <f t="shared" si="27"/>
        <v>-0.22573925927899424</v>
      </c>
      <c r="H46" s="71">
        <f t="shared" si="13"/>
        <v>-0.29946368392157413</v>
      </c>
      <c r="I46" s="71">
        <f t="shared" si="14"/>
        <v>-0.40286352292131877</v>
      </c>
      <c r="J46" s="71">
        <f t="shared" si="15"/>
        <v>-0.3240154711673699</v>
      </c>
      <c r="K46" s="71">
        <f t="shared" si="16"/>
        <v>-0.23505976095617531</v>
      </c>
      <c r="L46" s="71">
        <f t="shared" si="17"/>
        <v>-0.21437598736176935</v>
      </c>
      <c r="M46" s="67">
        <f t="shared" si="18"/>
        <v>-0.24846573202859537</v>
      </c>
      <c r="N46" s="67">
        <f t="shared" si="18"/>
        <v>-0.26386487564835748</v>
      </c>
      <c r="O46" s="67">
        <f t="shared" si="19"/>
        <v>-0.25718582093010245</v>
      </c>
      <c r="P46" s="71">
        <f t="shared" si="19"/>
        <v>-0.22093253831776372</v>
      </c>
      <c r="Q46" s="71">
        <f t="shared" si="19"/>
        <v>-0.24947263831011807</v>
      </c>
      <c r="R46" s="67">
        <f t="shared" si="20"/>
        <v>-0.26773526773526773</v>
      </c>
      <c r="S46" s="67">
        <f t="shared" si="20"/>
        <v>-0.25226565670228596</v>
      </c>
      <c r="T46" s="67">
        <f t="shared" si="20"/>
        <v>-0.26616467506956948</v>
      </c>
      <c r="U46" s="67">
        <f t="shared" ref="U46:AG46" si="29">U28/U$20</f>
        <v>-0.29140904653433125</v>
      </c>
      <c r="V46" s="67">
        <f t="shared" si="29"/>
        <v>-0.26414149841481727</v>
      </c>
      <c r="W46" s="67">
        <f t="shared" si="29"/>
        <v>-0.2934557747615924</v>
      </c>
      <c r="X46" s="67">
        <f t="shared" si="29"/>
        <v>-0.26076519129782444</v>
      </c>
      <c r="Y46" s="67">
        <f t="shared" si="29"/>
        <v>-0.31882295719844356</v>
      </c>
      <c r="Z46" s="67">
        <f t="shared" si="29"/>
        <v>-0.33241124942369754</v>
      </c>
      <c r="AA46" s="67">
        <f t="shared" si="29"/>
        <v>-0.28167517006802723</v>
      </c>
      <c r="AB46" s="67">
        <f t="shared" si="29"/>
        <v>-0.27470417272161096</v>
      </c>
      <c r="AC46" s="67">
        <f t="shared" si="29"/>
        <v>-0.27980223402307269</v>
      </c>
      <c r="AD46" s="67">
        <f t="shared" si="29"/>
        <v>-0.32112332112332115</v>
      </c>
      <c r="AE46" s="67">
        <f t="shared" si="29"/>
        <v>-0.27197039777983351</v>
      </c>
      <c r="AF46" s="67">
        <f t="shared" si="29"/>
        <v>-0.2364513734224202</v>
      </c>
      <c r="AG46" s="67">
        <f t="shared" si="29"/>
        <v>-0.22898474023110171</v>
      </c>
      <c r="AH46" s="67">
        <v>-0.22550520036230753</v>
      </c>
      <c r="AI46" s="67">
        <v>-0.23220690957145554</v>
      </c>
      <c r="AJ46" s="67">
        <v>-0.22606334841628958</v>
      </c>
      <c r="AK46" s="67">
        <v>-0.22059093411635161</v>
      </c>
      <c r="AL46" s="67">
        <v>-0.19911748483177055</v>
      </c>
      <c r="AM46" s="67">
        <v>-0.1019161292392595</v>
      </c>
      <c r="AN46" s="67">
        <v>-0.22879961977186314</v>
      </c>
      <c r="AO46" s="67">
        <v>-0.24839151681000782</v>
      </c>
      <c r="AP46" s="67">
        <v>-0.23780843209636682</v>
      </c>
      <c r="AQ46" s="67">
        <v>-0.23721408378308917</v>
      </c>
      <c r="AR46" s="67">
        <v>-0.22596946455451222</v>
      </c>
      <c r="AS46" s="67">
        <v>-0.21763109515888995</v>
      </c>
      <c r="AT46" s="67">
        <v>-0.20335972544179187</v>
      </c>
      <c r="AU46" s="67">
        <v>-0.21153133110863923</v>
      </c>
      <c r="AV46" s="67">
        <v>-0.23091387739751787</v>
      </c>
      <c r="AW46" s="67">
        <v>-0.2274631214714988</v>
      </c>
      <c r="AX46" s="67">
        <v>-0.24099538468858542</v>
      </c>
      <c r="AY46" s="67">
        <v>-0.23357664233576642</v>
      </c>
      <c r="AZ46" s="67">
        <v>-0.25515589477102957</v>
      </c>
      <c r="BA46" s="67">
        <v>-0.24042848641142631</v>
      </c>
      <c r="BB46" s="67">
        <v>-0.2364671198100074</v>
      </c>
    </row>
    <row r="47" spans="1:54" s="50" customFormat="1" x14ac:dyDescent="0.35">
      <c r="A47" s="50" t="s">
        <v>57</v>
      </c>
      <c r="B47" s="72">
        <f t="shared" si="10"/>
        <v>-2.570557837551345E-2</v>
      </c>
      <c r="C47" s="72">
        <f t="shared" si="11"/>
        <v>-2.5293242448358188E-2</v>
      </c>
      <c r="D47" s="72">
        <f t="shared" si="22"/>
        <v>-1.9112988384371699E-2</v>
      </c>
      <c r="E47" s="72">
        <f t="shared" si="12"/>
        <v>-2.3889288887371251E-2</v>
      </c>
      <c r="F47" s="72">
        <f t="shared" si="23"/>
        <v>-3.4280303030303029E-2</v>
      </c>
      <c r="G47" s="72">
        <f t="shared" si="27"/>
        <v>-2.8710373996350073E-2</v>
      </c>
      <c r="H47" s="72">
        <f t="shared" si="13"/>
        <v>-2.7365379670167181E-2</v>
      </c>
      <c r="I47" s="72">
        <f t="shared" si="14"/>
        <v>-2.6533561014054907E-2</v>
      </c>
      <c r="J47" s="72">
        <f t="shared" si="15"/>
        <v>-3.0239099859353025E-2</v>
      </c>
      <c r="K47" s="72">
        <f t="shared" si="16"/>
        <v>-2.7888446215139442E-2</v>
      </c>
      <c r="L47" s="72">
        <f t="shared" si="17"/>
        <v>-2.5276461295418641E-2</v>
      </c>
      <c r="M47" s="68">
        <f t="shared" si="18"/>
        <v>-2.2781186477753242E-2</v>
      </c>
      <c r="N47" s="68">
        <f t="shared" si="18"/>
        <v>-2.0613704137368214E-2</v>
      </c>
      <c r="O47" s="68">
        <f t="shared" si="19"/>
        <v>-2.3671046404163454E-2</v>
      </c>
      <c r="P47" s="72">
        <f t="shared" si="19"/>
        <v>-2.4389811628962043E-2</v>
      </c>
      <c r="Q47" s="72">
        <f t="shared" si="19"/>
        <v>-2.2820994154484974E-2</v>
      </c>
      <c r="R47" s="68">
        <f t="shared" si="20"/>
        <v>-9.4770094770094768E-3</v>
      </c>
      <c r="S47" s="68">
        <f t="shared" si="20"/>
        <v>-9.4684160692546995E-3</v>
      </c>
      <c r="T47" s="68">
        <f t="shared" si="20"/>
        <v>-9.4052455038791949E-3</v>
      </c>
      <c r="U47" s="68">
        <f t="shared" ref="U47:AG47" si="30">U29/U$20</f>
        <v>-9.1116173120728925E-3</v>
      </c>
      <c r="V47" s="68">
        <f t="shared" si="30"/>
        <v>-1.0011680293675955E-2</v>
      </c>
      <c r="W47" s="68">
        <f t="shared" si="30"/>
        <v>-8.9308239568091224E-3</v>
      </c>
      <c r="X47" s="68">
        <f t="shared" si="30"/>
        <v>-7.2018004501125284E-3</v>
      </c>
      <c r="Y47" s="68">
        <f t="shared" si="30"/>
        <v>-1.0214007782101167E-2</v>
      </c>
      <c r="Z47" s="68">
        <f t="shared" si="30"/>
        <v>-9.9124020285846007E-3</v>
      </c>
      <c r="AA47" s="68">
        <f t="shared" si="30"/>
        <v>-9.3537414965986394E-3</v>
      </c>
      <c r="AB47" s="68">
        <f t="shared" si="30"/>
        <v>-8.9786173967199498E-3</v>
      </c>
      <c r="AC47" s="68">
        <f t="shared" si="30"/>
        <v>-7.5077824574253799E-3</v>
      </c>
      <c r="AD47" s="68">
        <f t="shared" si="30"/>
        <v>-1.098901098901099E-2</v>
      </c>
      <c r="AE47" s="68">
        <f t="shared" si="30"/>
        <v>-1.0407030527289547E-2</v>
      </c>
      <c r="AF47" s="68">
        <f t="shared" si="30"/>
        <v>-7.7951002227171495E-3</v>
      </c>
      <c r="AG47" s="68">
        <f t="shared" si="30"/>
        <v>-6.1303695863103112E-3</v>
      </c>
      <c r="AH47" s="68">
        <v>-5.6220133054314895E-3</v>
      </c>
      <c r="AI47" s="68">
        <v>-6.607513686992637E-3</v>
      </c>
      <c r="AJ47" s="68">
        <v>-6.1538461538461538E-3</v>
      </c>
      <c r="AK47" s="68">
        <v>-6.239677004955038E-3</v>
      </c>
      <c r="AL47" s="68">
        <v>-5.9753631182202609E-3</v>
      </c>
      <c r="AM47" s="68">
        <v>-5.4544871177848366E-3</v>
      </c>
      <c r="AN47" s="68">
        <v>-5.7034220532319393E-3</v>
      </c>
      <c r="AO47" s="68">
        <v>-6.2548866301798279E-3</v>
      </c>
      <c r="AP47" s="68">
        <v>-6.605789780454634E-3</v>
      </c>
      <c r="AQ47" s="68">
        <v>-7.8643022359290663E-3</v>
      </c>
      <c r="AR47" s="68">
        <v>-6.2719518314099353E-3</v>
      </c>
      <c r="AS47" s="68">
        <v>-7.1347281799877442E-3</v>
      </c>
      <c r="AT47" s="68">
        <v>-5.719962669717314E-3</v>
      </c>
      <c r="AU47" s="68">
        <v>-9.2695587690025949E-3</v>
      </c>
      <c r="AV47" s="68">
        <v>-5.8292591199699132E-3</v>
      </c>
      <c r="AW47" s="68">
        <v>-7.2846476051720999E-3</v>
      </c>
      <c r="AX47" s="68">
        <v>-6.2330494361707185E-3</v>
      </c>
      <c r="AY47" s="68">
        <v>-5.5150040551500404E-3</v>
      </c>
      <c r="AZ47" s="68">
        <v>-6.4956154595647939E-3</v>
      </c>
      <c r="BA47" s="68">
        <v>-6.7446935131918271E-3</v>
      </c>
      <c r="BB47" s="68">
        <v>-6.756203423143068E-3</v>
      </c>
    </row>
    <row r="48" spans="1:54" s="48" customFormat="1" x14ac:dyDescent="0.35">
      <c r="A48" s="48" t="s">
        <v>58</v>
      </c>
      <c r="B48" s="71">
        <f t="shared" si="10"/>
        <v>4.4653504703855838E-2</v>
      </c>
      <c r="C48" s="71">
        <f t="shared" si="11"/>
        <v>5.6018822878101039E-2</v>
      </c>
      <c r="D48" s="71">
        <f t="shared" si="22"/>
        <v>9.714889123547758E-3</v>
      </c>
      <c r="E48" s="71">
        <f t="shared" si="12"/>
        <v>0.11359067356639307</v>
      </c>
      <c r="F48" s="71">
        <f t="shared" si="23"/>
        <v>5.7765151515151512E-2</v>
      </c>
      <c r="G48" s="71">
        <f t="shared" si="27"/>
        <v>5.2889921833723687E-2</v>
      </c>
      <c r="H48" s="71">
        <f t="shared" si="13"/>
        <v>-4.0612099224937873E-2</v>
      </c>
      <c r="I48" s="71">
        <f t="shared" si="14"/>
        <v>-0.13844739261789046</v>
      </c>
      <c r="J48" s="71">
        <f t="shared" si="15"/>
        <v>-5.5203938115330517E-2</v>
      </c>
      <c r="K48" s="71">
        <f t="shared" si="16"/>
        <v>1.5936254980079681E-2</v>
      </c>
      <c r="L48" s="71">
        <f t="shared" si="17"/>
        <v>3.6334913112164295E-2</v>
      </c>
      <c r="M48" s="67">
        <f t="shared" ref="M48:N48" si="31">M30/M$20</f>
        <v>2.684019302833042E-2</v>
      </c>
      <c r="N48" s="67">
        <f t="shared" si="31"/>
        <v>-1.981572568278649E-2</v>
      </c>
      <c r="O48" s="67">
        <f t="shared" si="19"/>
        <v>2.2304251522445404E-2</v>
      </c>
      <c r="P48" s="71">
        <f t="shared" si="19"/>
        <v>5.1547922322786842E-2</v>
      </c>
      <c r="Q48" s="71">
        <f t="shared" si="19"/>
        <v>6.0377335185874605E-2</v>
      </c>
      <c r="R48" s="67">
        <f t="shared" si="19"/>
        <v>3.9702039702039699E-2</v>
      </c>
      <c r="S48" s="67">
        <f t="shared" si="19"/>
        <v>5.424049776815907E-2</v>
      </c>
      <c r="T48" s="67">
        <f t="shared" si="19"/>
        <v>5.2306982356654444E-2</v>
      </c>
      <c r="U48" s="67">
        <f t="shared" si="19"/>
        <v>1.171493654409372E-2</v>
      </c>
      <c r="V48" s="67">
        <f t="shared" si="19"/>
        <v>3.7543801101284829E-2</v>
      </c>
      <c r="W48" s="67">
        <f t="shared" si="19"/>
        <v>3.5975578989858217E-2</v>
      </c>
      <c r="X48" s="67">
        <f t="shared" si="19"/>
        <v>6.3015753938484617E-2</v>
      </c>
      <c r="Y48" s="67">
        <f t="shared" si="19"/>
        <v>1.2889105058365758E-2</v>
      </c>
      <c r="Z48" s="67">
        <f t="shared" si="19"/>
        <v>4.0571692023974183E-2</v>
      </c>
      <c r="AA48" s="67">
        <f t="shared" si="19"/>
        <v>1.3605442176870748E-2</v>
      </c>
      <c r="AB48" s="67">
        <f t="shared" si="19"/>
        <v>3.6692962424745693E-2</v>
      </c>
      <c r="AC48" s="67">
        <f t="shared" si="19"/>
        <v>1.3916865043032411E-2</v>
      </c>
      <c r="AD48" s="67">
        <f t="shared" si="19"/>
        <v>-4.1514041514041514E-3</v>
      </c>
      <c r="AE48" s="67">
        <f t="shared" ref="AE48:AG48" si="32">AE30/AE$20</f>
        <v>4.3015726179463462E-2</v>
      </c>
      <c r="AF48" s="67">
        <f t="shared" si="32"/>
        <v>8.5746102449888645E-2</v>
      </c>
      <c r="AG48" s="67">
        <f t="shared" si="32"/>
        <v>8.9265237717209137E-2</v>
      </c>
      <c r="AH48" s="67">
        <v>0.11318986788268721</v>
      </c>
      <c r="AI48" s="67">
        <v>8.9673400037757214E-2</v>
      </c>
      <c r="AJ48" s="67">
        <v>8.1447963800904979E-2</v>
      </c>
      <c r="AK48" s="67">
        <v>8.0932281152505045E-2</v>
      </c>
      <c r="AL48" s="67">
        <v>0.10286817429674573</v>
      </c>
      <c r="AM48" s="67">
        <v>0.19564218564507319</v>
      </c>
      <c r="AN48" s="67">
        <v>7.9413307984790821E-2</v>
      </c>
      <c r="AO48" s="67">
        <v>5.9075254104769361E-2</v>
      </c>
      <c r="AP48" s="67">
        <v>5.7703516611618419E-2</v>
      </c>
      <c r="AQ48" s="67">
        <v>5.6900539707016189E-2</v>
      </c>
      <c r="AR48" s="67">
        <v>8.6875492796215287E-2</v>
      </c>
      <c r="AS48" s="67">
        <v>5.3094633633896528E-2</v>
      </c>
      <c r="AT48" s="67">
        <v>8.1554625643495693E-2</v>
      </c>
      <c r="AU48" s="67">
        <v>4.7274749721913235E-2</v>
      </c>
      <c r="AV48" s="67">
        <v>3.3659270402406918E-2</v>
      </c>
      <c r="AW48" s="67">
        <v>4.38900018211619E-2</v>
      </c>
      <c r="AX48" s="67">
        <v>4.0491031070086121E-2</v>
      </c>
      <c r="AY48" s="67">
        <v>6.2287104622871049E-2</v>
      </c>
      <c r="AZ48" s="67">
        <v>3.4670347515427032E-2</v>
      </c>
      <c r="BA48" s="67">
        <v>3.4120214243205715E-2</v>
      </c>
      <c r="BB48" s="67">
        <v>2.5345999508639697E-2</v>
      </c>
    </row>
    <row r="49" spans="1:54" s="50" customFormat="1" x14ac:dyDescent="0.35">
      <c r="A49" s="50" t="s">
        <v>138</v>
      </c>
      <c r="B49" s="72">
        <f>B33/$B$20</f>
        <v>-3.7630846694050618E-2</v>
      </c>
      <c r="C49" s="72">
        <f>C33/$C$20</f>
        <v>-2.4082211688176879E-2</v>
      </c>
      <c r="D49" s="72">
        <f>D33/$D$20</f>
        <v>-7.4973600844772965E-3</v>
      </c>
      <c r="E49" s="72">
        <f>E33/$E$20</f>
        <v>-1.3683872168821396E-2</v>
      </c>
      <c r="F49" s="72">
        <f>F33/$F$20</f>
        <v>-3.787878787878788E-2</v>
      </c>
      <c r="G49" s="72">
        <f>G33/$G$20</f>
        <v>-5.0164091644852457E-2</v>
      </c>
      <c r="H49" s="72">
        <f>H33/$H$20</f>
        <v>-3.7479138228707937E-2</v>
      </c>
      <c r="I49" s="72">
        <f>I33/$I$20</f>
        <v>-2.4300538552476027E-2</v>
      </c>
      <c r="J49" s="72">
        <f>J33/$J$20</f>
        <v>-4.2194092827004218E-2</v>
      </c>
      <c r="K49" s="72">
        <f>K33/$K$20</f>
        <v>-4.5484727755644092E-2</v>
      </c>
      <c r="L49" s="72">
        <f>L33/$L$20</f>
        <v>-4.1369668246445501E-2</v>
      </c>
      <c r="M49" s="68">
        <f t="shared" ref="M49:N49" si="33">M33/M$20</f>
        <v>-4.2594925190649453E-2</v>
      </c>
      <c r="N49" s="68">
        <f t="shared" si="33"/>
        <v>-3.5510041228886818E-2</v>
      </c>
      <c r="O49" s="68">
        <f t="shared" ref="O49:AD52" si="34">O33/O$20</f>
        <v>-4.7588228632283625E-2</v>
      </c>
      <c r="P49" s="72">
        <f t="shared" si="34"/>
        <v>-4.8772166395502699E-2</v>
      </c>
      <c r="Q49" s="72">
        <f t="shared" si="34"/>
        <v>-3.9842418737255997E-2</v>
      </c>
      <c r="R49" s="68">
        <f t="shared" si="34"/>
        <v>-2.9835029835029836E-2</v>
      </c>
      <c r="S49" s="68">
        <f t="shared" si="34"/>
        <v>-2.5835249560394968E-2</v>
      </c>
      <c r="T49" s="68">
        <f t="shared" si="34"/>
        <v>-3.9122605991160582E-2</v>
      </c>
      <c r="U49" s="68">
        <f t="shared" si="34"/>
        <v>-3.1727953140253826E-2</v>
      </c>
      <c r="V49" s="68">
        <f t="shared" si="34"/>
        <v>-2.3360587351910562E-2</v>
      </c>
      <c r="W49" s="68">
        <f t="shared" si="34"/>
        <v>-3.9154346838891969E-2</v>
      </c>
      <c r="X49" s="68">
        <f t="shared" si="34"/>
        <v>-4.7861965491372845E-2</v>
      </c>
      <c r="Y49" s="68">
        <f t="shared" si="34"/>
        <v>-3.8910505836575876E-2</v>
      </c>
      <c r="Z49" s="68">
        <f t="shared" si="34"/>
        <v>-5.9935454126325498E-2</v>
      </c>
      <c r="AA49" s="68">
        <f t="shared" si="34"/>
        <v>-7.8656462585034014E-3</v>
      </c>
      <c r="AB49" s="68">
        <f t="shared" si="34"/>
        <v>-3.2541000622794268E-2</v>
      </c>
      <c r="AC49" s="68">
        <f t="shared" si="34"/>
        <v>-5.1822010620765427E-2</v>
      </c>
      <c r="AD49" s="68">
        <f t="shared" si="34"/>
        <v>-1.6849816849816849E-2</v>
      </c>
      <c r="AE49" s="68">
        <f t="shared" ref="AE49:AG49" si="35">AE33/AE$20</f>
        <v>-4.3246993524514339E-2</v>
      </c>
      <c r="AF49" s="68">
        <f t="shared" si="35"/>
        <v>-1.6332590942835932E-2</v>
      </c>
      <c r="AG49" s="68">
        <f t="shared" si="35"/>
        <v>-2.9946193878451089E-2</v>
      </c>
      <c r="AH49" s="68">
        <v>-3.2014242433707096E-2</v>
      </c>
      <c r="AI49" s="68">
        <v>-2.7940343590711722E-2</v>
      </c>
      <c r="AJ49" s="68">
        <v>-3.0226244343891404E-2</v>
      </c>
      <c r="AK49" s="68">
        <v>-2.9179665993760324E-2</v>
      </c>
      <c r="AL49" s="68">
        <v>-2.5326346754918183E-2</v>
      </c>
      <c r="AM49" s="68">
        <v>-2.3422209388134888E-2</v>
      </c>
      <c r="AN49" s="68">
        <v>-2.7376425855513309E-2</v>
      </c>
      <c r="AO49" s="68">
        <v>-2.7365129007036748E-2</v>
      </c>
      <c r="AP49" s="68">
        <v>-2.3508840101029726E-2</v>
      </c>
      <c r="AQ49" s="68">
        <v>-2.9503983551786173E-2</v>
      </c>
      <c r="AR49" s="68">
        <v>-2.5267005949394312E-2</v>
      </c>
      <c r="AS49" s="68">
        <v>-2.9633196183139282E-2</v>
      </c>
      <c r="AT49" s="68">
        <v>-2.4686154679832616E-2</v>
      </c>
      <c r="AU49" s="68">
        <v>-2.8735632183908046E-2</v>
      </c>
      <c r="AV49" s="68">
        <v>-3.0838661150808574E-2</v>
      </c>
      <c r="AW49" s="68">
        <v>-3.5148424694955382E-2</v>
      </c>
      <c r="AX49" s="68">
        <v>-3.292572679259647E-2</v>
      </c>
      <c r="AY49" s="68">
        <v>-3.2116788321167884E-2</v>
      </c>
      <c r="AZ49" s="68">
        <v>-3.2681065280935374E-2</v>
      </c>
      <c r="BA49" s="68">
        <v>-3.3723467565959134E-2</v>
      </c>
      <c r="BB49" s="68">
        <v>-3.3576283678650398E-2</v>
      </c>
    </row>
    <row r="50" spans="1:54" s="50" customFormat="1" x14ac:dyDescent="0.35">
      <c r="A50" s="50" t="s">
        <v>139</v>
      </c>
      <c r="B50" s="72">
        <f>B34/$B$20</f>
        <v>7.0226580098052202E-3</v>
      </c>
      <c r="C50" s="72">
        <f>C34/$C$20</f>
        <v>3.1936611189924163E-2</v>
      </c>
      <c r="D50" s="72">
        <f>D34/$D$20</f>
        <v>2.2175290390704615E-3</v>
      </c>
      <c r="E50" s="72">
        <f>E34/$E$20</f>
        <v>9.9906801397571687E-2</v>
      </c>
      <c r="F50" s="72">
        <f>F34/$F$20</f>
        <v>1.9886363636363636E-2</v>
      </c>
      <c r="G50" s="72">
        <f>G34/$G$20</f>
        <v>2.7258301888712345E-3</v>
      </c>
      <c r="H50" s="72">
        <f>H34/$H$20</f>
        <v>-7.8113204813073447E-2</v>
      </c>
      <c r="I50" s="72">
        <f>I34/$I$20</f>
        <v>-0.16274793117036648</v>
      </c>
      <c r="J50" s="72">
        <f>J34/$J$20</f>
        <v>-9.7398030942334735E-2</v>
      </c>
      <c r="K50" s="72">
        <f>K34/$K$20</f>
        <v>-2.9548472775564411E-2</v>
      </c>
      <c r="L50" s="72">
        <f>L34/$L$20</f>
        <v>-5.0347551342812017E-3</v>
      </c>
      <c r="M50" s="68">
        <f t="shared" ref="M50:N50" si="36">M34/M$20</f>
        <v>-1.5754732162319037E-2</v>
      </c>
      <c r="N50" s="68">
        <f t="shared" si="36"/>
        <v>-5.5325766911673305E-2</v>
      </c>
      <c r="O50" s="68">
        <f t="shared" si="34"/>
        <v>-2.5283977109838221E-2</v>
      </c>
      <c r="P50" s="72">
        <f t="shared" si="34"/>
        <v>2.7757559272841401E-3</v>
      </c>
      <c r="Q50" s="72">
        <f t="shared" si="34"/>
        <v>2.0534916448618608E-2</v>
      </c>
      <c r="R50" s="68">
        <f t="shared" si="34"/>
        <v>9.8670098670098662E-3</v>
      </c>
      <c r="S50" s="68">
        <f t="shared" si="34"/>
        <v>2.8405248207764102E-2</v>
      </c>
      <c r="T50" s="68">
        <f t="shared" si="34"/>
        <v>1.3184376365493864E-2</v>
      </c>
      <c r="U50" s="68">
        <f t="shared" si="34"/>
        <v>-2.0013016596160105E-2</v>
      </c>
      <c r="V50" s="68">
        <f t="shared" si="34"/>
        <v>1.4183213749374269E-2</v>
      </c>
      <c r="W50" s="68">
        <f t="shared" si="34"/>
        <v>-3.1787678490337555E-3</v>
      </c>
      <c r="X50" s="68">
        <f t="shared" si="34"/>
        <v>1.5153788447111778E-2</v>
      </c>
      <c r="Y50" s="68">
        <f t="shared" si="34"/>
        <v>-2.6021400778210118E-2</v>
      </c>
      <c r="Z50" s="68">
        <f t="shared" si="34"/>
        <v>-1.9363762102351315E-2</v>
      </c>
      <c r="AA50" s="68">
        <f t="shared" si="34"/>
        <v>5.7397959183673472E-3</v>
      </c>
      <c r="AB50" s="68">
        <f t="shared" si="34"/>
        <v>4.151961801951422E-3</v>
      </c>
      <c r="AC50" s="68">
        <f t="shared" si="34"/>
        <v>-3.7905145577733015E-2</v>
      </c>
      <c r="AD50" s="68">
        <f t="shared" si="34"/>
        <v>-2.1001221001221003E-2</v>
      </c>
      <c r="AE50" s="68">
        <f t="shared" ref="AE50:AG50" si="37">AE34/AE$20</f>
        <v>-2.3126734505087883E-4</v>
      </c>
      <c r="AF50" s="68">
        <f t="shared" si="37"/>
        <v>6.9413511507052716E-2</v>
      </c>
      <c r="AG50" s="68">
        <f t="shared" si="37"/>
        <v>5.9319043838758051E-2</v>
      </c>
      <c r="AH50" s="68">
        <v>8.1175625448980118E-2</v>
      </c>
      <c r="AI50" s="68">
        <v>6.1733056447045499E-2</v>
      </c>
      <c r="AJ50" s="68">
        <v>5.1221719457013572E-2</v>
      </c>
      <c r="AK50" s="68">
        <v>5.1752615158744721E-2</v>
      </c>
      <c r="AL50" s="68">
        <v>7.7541827541827535E-2</v>
      </c>
      <c r="AM50" s="68">
        <v>0.1722199762569383</v>
      </c>
      <c r="AN50" s="68">
        <v>5.2036882129277512E-2</v>
      </c>
      <c r="AO50" s="68">
        <v>3.1710125097732612E-2</v>
      </c>
      <c r="AP50" s="68">
        <v>3.419467651058869E-2</v>
      </c>
      <c r="AQ50" s="68">
        <v>2.7396556155230019E-2</v>
      </c>
      <c r="AR50" s="68">
        <v>6.1608486846820971E-2</v>
      </c>
      <c r="AS50" s="68">
        <v>2.3461437450757246E-2</v>
      </c>
      <c r="AT50" s="68">
        <v>5.6868470963663077E-2</v>
      </c>
      <c r="AU50" s="68">
        <v>1.853911753800519E-2</v>
      </c>
      <c r="AV50" s="68">
        <v>2.8206092515983454E-3</v>
      </c>
      <c r="AW50" s="68">
        <v>8.7415771262065196E-3</v>
      </c>
      <c r="AX50" s="68">
        <v>7.5653042774896512E-3</v>
      </c>
      <c r="AY50" s="68">
        <v>3.0170316301703162E-2</v>
      </c>
      <c r="AZ50" s="68">
        <v>1.9892822344916628E-3</v>
      </c>
      <c r="BA50" s="68">
        <v>3.9674667724657806E-4</v>
      </c>
      <c r="BB50" s="68">
        <v>-8.2302841700107026E-3</v>
      </c>
    </row>
    <row r="51" spans="1:54" s="50" customFormat="1" x14ac:dyDescent="0.35">
      <c r="A51" s="50" t="s">
        <v>61</v>
      </c>
      <c r="B51" s="72">
        <f>B35/$B$20</f>
        <v>1.6827878627269113E-2</v>
      </c>
      <c r="C51" s="72">
        <f>C35/$C$20</f>
        <v>2.8026711878481715E-3</v>
      </c>
      <c r="D51" s="72">
        <f>D35/$D$20</f>
        <v>3.3262935586061249E-2</v>
      </c>
      <c r="E51" s="72">
        <f>E35/$E$20</f>
        <v>-2.4370669957962068E-2</v>
      </c>
      <c r="F51" s="72">
        <f>F35/$F$20</f>
        <v>-7.575757575757576E-3</v>
      </c>
      <c r="G51" s="72">
        <f>G35/$G$20</f>
        <v>-6.1058757005011887E-4</v>
      </c>
      <c r="H51" s="72">
        <f>H35/$H$20</f>
        <v>2.2264583437288047E-2</v>
      </c>
      <c r="I51" s="72">
        <f>I35/$I$20</f>
        <v>4.7812951530277155E-2</v>
      </c>
      <c r="J51" s="72">
        <f>J35/$J$20</f>
        <v>3.6568213783403657E-2</v>
      </c>
      <c r="K51" s="72">
        <f>K35/$K$20</f>
        <v>2.6560424966799467E-3</v>
      </c>
      <c r="L51" s="72">
        <f>L35/$L$20</f>
        <v>-2.843601895734597E-3</v>
      </c>
      <c r="M51" s="68">
        <f t="shared" ref="M51:N51" si="38">M35/M$20</f>
        <v>4.9352055032309775E-3</v>
      </c>
      <c r="N51" s="68">
        <f t="shared" si="38"/>
        <v>1.7871155439119983E-2</v>
      </c>
      <c r="O51" s="68">
        <f t="shared" si="34"/>
        <v>1.1931657787121267E-2</v>
      </c>
      <c r="P51" s="72">
        <f t="shared" si="34"/>
        <v>-9.2904712104457867E-4</v>
      </c>
      <c r="Q51" s="72">
        <f t="shared" si="34"/>
        <v>-1.0746583332050391E-2</v>
      </c>
      <c r="R51" s="68">
        <f t="shared" si="34"/>
        <v>-3.3150033150033151E-3</v>
      </c>
      <c r="S51" s="68">
        <f t="shared" si="34"/>
        <v>-1.339104558366022E-2</v>
      </c>
      <c r="T51" s="68">
        <f t="shared" si="34"/>
        <v>-5.7292519233917176E-3</v>
      </c>
      <c r="U51" s="68">
        <f t="shared" si="34"/>
        <v>6.1828831760494633E-3</v>
      </c>
      <c r="V51" s="68">
        <f t="shared" si="34"/>
        <v>1.8354747205072584E-3</v>
      </c>
      <c r="W51" s="68">
        <f t="shared" si="34"/>
        <v>-1.6146122407790504E-3</v>
      </c>
      <c r="X51" s="68">
        <f t="shared" si="34"/>
        <v>-3.9009752438109529E-3</v>
      </c>
      <c r="Y51" s="68">
        <f t="shared" si="34"/>
        <v>4.1342412451361868E-3</v>
      </c>
      <c r="Z51" s="68">
        <f t="shared" si="34"/>
        <v>-1.1526048870447211E-3</v>
      </c>
      <c r="AA51" s="68">
        <f t="shared" si="34"/>
        <v>-3.8265306122448979E-3</v>
      </c>
      <c r="AB51" s="68">
        <f t="shared" si="34"/>
        <v>-3.4253684866099232E-3</v>
      </c>
      <c r="AC51" s="68">
        <f t="shared" si="34"/>
        <v>6.7753158762131477E-3</v>
      </c>
      <c r="AD51" s="68">
        <f t="shared" si="34"/>
        <v>9.5238095238095247E-3</v>
      </c>
      <c r="AE51" s="68">
        <f t="shared" ref="AE51:AG51" si="39">AE35/AE$20</f>
        <v>-1.8501387604070306E-3</v>
      </c>
      <c r="AF51" s="68">
        <f t="shared" si="39"/>
        <v>-2.4870081662954714E-2</v>
      </c>
      <c r="AG51" s="68">
        <f t="shared" si="39"/>
        <v>-2.0905001323101351E-2</v>
      </c>
      <c r="AH51" s="68">
        <v>-2.5767560983227661E-2</v>
      </c>
      <c r="AI51" s="68">
        <v>-2.0955257693033792E-2</v>
      </c>
      <c r="AJ51" s="68">
        <v>-1.7556561085972852E-2</v>
      </c>
      <c r="AK51" s="68">
        <v>-1.8719031014865113E-2</v>
      </c>
      <c r="AL51" s="68">
        <v>-2.3533737819452106E-2</v>
      </c>
      <c r="AM51" s="68">
        <v>-4.8769531876664426E-2</v>
      </c>
      <c r="AN51" s="68">
        <v>-1.7110266159695818E-2</v>
      </c>
      <c r="AO51" s="68">
        <v>-1.075058639562158E-2</v>
      </c>
      <c r="AP51" s="68">
        <v>-1.2240139887312998E-2</v>
      </c>
      <c r="AQ51" s="68">
        <v>-1.094834232845027E-2</v>
      </c>
      <c r="AR51" s="68">
        <v>-2.2399827969321197E-2</v>
      </c>
      <c r="AS51" s="68">
        <v>-9.367066444891884E-3</v>
      </c>
      <c r="AT51" s="68">
        <v>-2.1224072011319508E-2</v>
      </c>
      <c r="AU51" s="68">
        <v>-5.7471264367816091E-3</v>
      </c>
      <c r="AV51" s="68">
        <v>-1.6923655509590071E-3</v>
      </c>
      <c r="AW51" s="68">
        <v>-6.0098342742669827E-3</v>
      </c>
      <c r="AX51" s="68">
        <v>-2.569348622543655E-3</v>
      </c>
      <c r="AY51" s="68">
        <v>-9.7323600973236012E-3</v>
      </c>
      <c r="AZ51" s="68">
        <v>-4.0597596622279962E-4</v>
      </c>
      <c r="BA51" s="68">
        <v>-1.5869867089863122E-3</v>
      </c>
      <c r="BB51" s="68">
        <v>3.2757349930390635E-3</v>
      </c>
    </row>
    <row r="52" spans="1:54" s="48" customFormat="1" x14ac:dyDescent="0.35">
      <c r="A52" s="48" t="s">
        <v>62</v>
      </c>
      <c r="B52" s="71">
        <f>B36/$B$20</f>
        <v>2.3850536637074333E-2</v>
      </c>
      <c r="C52" s="71">
        <f>C36/$C$20</f>
        <v>3.4739282377772331E-2</v>
      </c>
      <c r="D52" s="71">
        <f>D36/$D$20</f>
        <v>3.5480464625131707E-2</v>
      </c>
      <c r="E52" s="71">
        <f>E36/$E$20</f>
        <v>7.5536131439609619E-2</v>
      </c>
      <c r="F52" s="71">
        <f>F36/$F$20</f>
        <v>1.231060606060606E-2</v>
      </c>
      <c r="G52" s="71">
        <f>G36/$G$20</f>
        <v>2.1152426188211157E-3</v>
      </c>
      <c r="H52" s="71">
        <f>H36/$H$20</f>
        <v>-5.5826654016357766E-2</v>
      </c>
      <c r="I52" s="71">
        <f>I36/$I$20</f>
        <v>-0.11493497964008932</v>
      </c>
      <c r="J52" s="71">
        <f>J36/$J$20</f>
        <v>-6.0829817158931085E-2</v>
      </c>
      <c r="K52" s="71">
        <f>K36/$K$20</f>
        <v>-2.6892430278884463E-2</v>
      </c>
      <c r="L52" s="71">
        <f>L36/$L$20</f>
        <v>-7.8988941548183249E-3</v>
      </c>
      <c r="M52" s="67">
        <f t="shared" ref="M52:N52" si="40">M36/M$20</f>
        <v>-1.0819526659088058E-2</v>
      </c>
      <c r="N52" s="67">
        <f t="shared" si="40"/>
        <v>-3.7454611472553315E-2</v>
      </c>
      <c r="O52" s="67">
        <f t="shared" si="34"/>
        <v>-1.3352319322716954E-2</v>
      </c>
      <c r="P52" s="71">
        <f t="shared" si="34"/>
        <v>1.8467088062395617E-3</v>
      </c>
      <c r="Q52" s="71">
        <f t="shared" si="34"/>
        <v>9.7883331165682184E-3</v>
      </c>
      <c r="R52" s="67">
        <f t="shared" si="34"/>
        <v>6.5520065520065524E-3</v>
      </c>
      <c r="S52" s="67">
        <f t="shared" si="34"/>
        <v>1.5014202624103882E-2</v>
      </c>
      <c r="T52" s="67">
        <f t="shared" si="34"/>
        <v>7.4551244421021462E-3</v>
      </c>
      <c r="U52" s="67">
        <f t="shared" si="34"/>
        <v>-1.383013342011064E-2</v>
      </c>
      <c r="V52" s="67">
        <f t="shared" si="34"/>
        <v>1.6018688469881529E-2</v>
      </c>
      <c r="W52" s="67">
        <f t="shared" si="34"/>
        <v>-4.7933800898128055E-3</v>
      </c>
      <c r="X52" s="67">
        <f t="shared" si="34"/>
        <v>1.1252813203300824E-2</v>
      </c>
      <c r="Y52" s="67">
        <f t="shared" si="34"/>
        <v>-2.1887159533073929E-2</v>
      </c>
      <c r="Z52" s="67">
        <f t="shared" si="34"/>
        <v>-2.0516366989396035E-2</v>
      </c>
      <c r="AA52" s="67">
        <f t="shared" si="34"/>
        <v>1.9132653061224489E-3</v>
      </c>
      <c r="AB52" s="67">
        <f t="shared" si="34"/>
        <v>7.2659331534149889E-4</v>
      </c>
      <c r="AC52" s="67">
        <f t="shared" si="34"/>
        <v>-3.1129829701519868E-2</v>
      </c>
      <c r="AD52" s="67">
        <f t="shared" si="34"/>
        <v>-1.1477411477411478E-2</v>
      </c>
      <c r="AE52" s="67">
        <f t="shared" ref="AE52:AG52" si="41">AE36/AE$20</f>
        <v>-2.0814061054579094E-3</v>
      </c>
      <c r="AF52" s="67">
        <f t="shared" si="41"/>
        <v>4.4543429844097995E-2</v>
      </c>
      <c r="AG52" s="67">
        <f t="shared" si="41"/>
        <v>3.84140425156567E-2</v>
      </c>
      <c r="AH52" s="67">
        <v>5.5408064465752457E-2</v>
      </c>
      <c r="AI52" s="67">
        <v>4.0777798754011704E-2</v>
      </c>
      <c r="AJ52" s="67">
        <v>3.3665158371040727E-2</v>
      </c>
      <c r="AK52" s="67">
        <v>3.3033584143879614E-2</v>
      </c>
      <c r="AL52" s="67">
        <v>5.4008089722375439E-2</v>
      </c>
      <c r="AM52" s="67">
        <v>0.12345044438027389</v>
      </c>
      <c r="AN52" s="67">
        <v>3.4926615969581694E-2</v>
      </c>
      <c r="AO52" s="67">
        <v>2.0959538702111032E-2</v>
      </c>
      <c r="AP52" s="67">
        <v>2.1954536623275695E-2</v>
      </c>
      <c r="AQ52" s="67">
        <v>1.6448213826779749E-2</v>
      </c>
      <c r="AR52" s="67">
        <v>3.9208658877499775E-2</v>
      </c>
      <c r="AS52" s="67">
        <v>1.409437100586536E-2</v>
      </c>
      <c r="AT52" s="67">
        <v>3.5644398952343573E-2</v>
      </c>
      <c r="AU52" s="67">
        <v>1.2791991101223582E-2</v>
      </c>
      <c r="AV52" s="67">
        <v>1.1282437006393381E-3</v>
      </c>
      <c r="AW52" s="67">
        <v>2.7317428519395373E-3</v>
      </c>
      <c r="AX52" s="67">
        <v>4.9959556549459957E-3</v>
      </c>
      <c r="AY52" s="67">
        <v>2.0437956204379562E-2</v>
      </c>
      <c r="AZ52" s="67">
        <v>1.5833062682688631E-3</v>
      </c>
      <c r="BA52" s="67">
        <v>-1.1902400317397343E-3</v>
      </c>
      <c r="BB52" s="67">
        <v>-4.9545491769716395E-3</v>
      </c>
    </row>
    <row r="53" spans="1:54" x14ac:dyDescent="0.35">
      <c r="A53" s="20" t="s">
        <v>63</v>
      </c>
      <c r="B53" s="68">
        <f>B38/$B$20</f>
        <v>7.6321717238637871E-2</v>
      </c>
      <c r="C53" s="68">
        <f>C38/$C$20</f>
        <v>8.7567120894778652E-2</v>
      </c>
      <c r="D53" s="68">
        <f>D38/$D$20</f>
        <v>3.3360214820485463E-2</v>
      </c>
      <c r="E53" s="72">
        <f>E38/$E$20</f>
        <v>0.14332697197005073</v>
      </c>
      <c r="F53" s="72">
        <f>F38/$F$20</f>
        <v>0.10079150257196966</v>
      </c>
      <c r="G53" s="72">
        <f>G38/G20</f>
        <v>8.8855836298756319E-2</v>
      </c>
      <c r="H53" s="68">
        <f>H38/$H$20</f>
        <v>-6.1976045734923541E-3</v>
      </c>
      <c r="I53" s="68">
        <f>I38/$I$20</f>
        <v>-0.105871535531328</v>
      </c>
      <c r="J53" s="72">
        <f>J38/$J$20</f>
        <v>-1.7053445850914204E-2</v>
      </c>
      <c r="K53" s="72">
        <f>K38/$K$20</f>
        <v>5.1460823373173974E-2</v>
      </c>
      <c r="L53" s="72">
        <f>L38/L20</f>
        <v>6.856240126382307E-2</v>
      </c>
      <c r="M53" s="68">
        <f>M38/$O$20</f>
        <v>0.23668545950749986</v>
      </c>
      <c r="N53" s="68">
        <f>N38/$O$20</f>
        <v>8.0617369016671107E-3</v>
      </c>
      <c r="O53" s="68">
        <f>O38/$O$20</f>
        <v>5.2578230658354742E-2</v>
      </c>
      <c r="P53" s="68">
        <f>P38/P$20</f>
        <v>8.2305232290503835E-2</v>
      </c>
      <c r="Q53" s="68">
        <f>Q38/Q$20</f>
        <v>8.9648638625184171E-2</v>
      </c>
      <c r="R53" s="68">
        <f>R38/$O$20</f>
        <v>0.20998570627838573</v>
      </c>
      <c r="S53" s="68">
        <f>S38/$O$20</f>
        <v>7.6486940132815151E-2</v>
      </c>
      <c r="T53" s="68">
        <f>T38/$O$20</f>
        <v>6.2037661914706332E-2</v>
      </c>
      <c r="U53" s="68">
        <f t="shared" ref="U53:AG53" si="42">U38/$O$20</f>
        <v>2.3244491046522878E-2</v>
      </c>
      <c r="V53" s="68">
        <f t="shared" si="42"/>
        <v>4.8216613184341374E-2</v>
      </c>
      <c r="W53" s="68">
        <f t="shared" si="42"/>
        <v>0.1470057001320636</v>
      </c>
      <c r="X53" s="68">
        <f t="shared" si="42"/>
        <v>7.6015768017007254E-2</v>
      </c>
      <c r="Y53" s="68">
        <f t="shared" si="42"/>
        <v>1.6491024053276366E-2</v>
      </c>
      <c r="Z53" s="68">
        <f t="shared" si="42"/>
        <v>3.5966138173336076E-2</v>
      </c>
      <c r="AA53" s="68">
        <f t="shared" si="42"/>
        <v>1.8532769888443917E-2</v>
      </c>
      <c r="AB53" s="68">
        <f t="shared" si="42"/>
        <v>0.14731981487593554</v>
      </c>
      <c r="AC53" s="68">
        <f t="shared" si="42"/>
        <v>2.0888630467483398E-2</v>
      </c>
      <c r="AD53" s="68">
        <f t="shared" si="42"/>
        <v>6.9105243651824775E-3</v>
      </c>
      <c r="AE53" s="68">
        <f t="shared" si="42"/>
        <v>3.8479056124311524E-2</v>
      </c>
      <c r="AF53" s="68">
        <f t="shared" si="42"/>
        <v>8.1041603918958149E-2</v>
      </c>
      <c r="AG53" s="68">
        <f t="shared" si="42"/>
        <v>0.34599739037493177</v>
      </c>
      <c r="AH53" s="68">
        <v>0.12021738451447658</v>
      </c>
      <c r="AI53" s="68">
        <v>9.8357560883518977E-2</v>
      </c>
      <c r="AJ53" s="68">
        <v>8.9230769230769225E-2</v>
      </c>
      <c r="AK53" s="68">
        <v>8.9190677188474954E-2</v>
      </c>
      <c r="AL53" s="68">
        <v>0.11003861003861004</v>
      </c>
      <c r="AM53" s="68">
        <v>0.20221965540475489</v>
      </c>
      <c r="AN53" s="68">
        <v>8.6523574144486637E-2</v>
      </c>
      <c r="AO53" s="68">
        <v>6.6307466770914786E-2</v>
      </c>
      <c r="AP53" s="68">
        <v>6.5475034000388579E-2</v>
      </c>
      <c r="AQ53" s="68">
        <v>6.6615265998457976E-2</v>
      </c>
      <c r="AR53" s="68">
        <v>9.4760232241416345E-2</v>
      </c>
      <c r="AS53" s="68">
        <v>6.0229361813884268E-2</v>
      </c>
      <c r="AT53" s="68">
        <v>8.7274588313213011E-2</v>
      </c>
      <c r="AU53" s="68">
        <v>5.8583611420096403E-2</v>
      </c>
      <c r="AV53" s="68">
        <v>4.1556976306882286E-2</v>
      </c>
      <c r="AW53" s="68">
        <v>5.1174649426333998E-2</v>
      </c>
      <c r="AX53" s="68">
        <v>4.6724080506256843E-2</v>
      </c>
      <c r="AY53" s="68">
        <v>6.7802108678021084E-2</v>
      </c>
      <c r="AZ53" s="68">
        <v>4.1165962974991831E-2</v>
      </c>
      <c r="BA53" s="68">
        <v>4.0864907756397541E-2</v>
      </c>
      <c r="BB53" s="68">
        <v>3.2102202931782765E-2</v>
      </c>
    </row>
    <row r="54" spans="1:54" s="48" customFormat="1" x14ac:dyDescent="0.35">
      <c r="A54" s="48" t="s">
        <v>137</v>
      </c>
      <c r="B54" s="67">
        <f>B39/$B$20</f>
        <v>7.7381741089174505E-2</v>
      </c>
      <c r="C54" s="67">
        <f>C39/$C$20</f>
        <v>0.10092306013563537</v>
      </c>
      <c r="D54" s="67">
        <f>D39/$D$20</f>
        <v>5.7541841008447447E-2</v>
      </c>
      <c r="E54" s="71">
        <f>E39/$E$20</f>
        <v>0.15307721306287947</v>
      </c>
      <c r="F54" s="71">
        <f>F39/$F$20</f>
        <v>0.10514756317803026</v>
      </c>
      <c r="G54" s="71">
        <f>G39/G20</f>
        <v>9.8005296143747006E-2</v>
      </c>
      <c r="H54" s="67">
        <f>H39/$H$20</f>
        <v>4.1941022145143225E-2</v>
      </c>
      <c r="I54" s="67">
        <f>I39/$I$20</f>
        <v>-4.5973991856035727E-3</v>
      </c>
      <c r="J54" s="71">
        <f>J39/$J$20</f>
        <v>3.867791842475387E-2</v>
      </c>
      <c r="K54" s="71">
        <f>K39/$K$20</f>
        <v>6.3247011952191234E-2</v>
      </c>
      <c r="L54" s="71">
        <f>L39/L20</f>
        <v>8.0568720379146919E-2</v>
      </c>
      <c r="M54" s="67">
        <f>M39/M$20</f>
        <v>7.598013682656389E-2</v>
      </c>
      <c r="N54" s="67">
        <f>N39/N$20</f>
        <v>4.2076966096746958E-2</v>
      </c>
      <c r="O54" s="67">
        <f>O39/O$20</f>
        <v>6.9498376273289961E-2</v>
      </c>
      <c r="P54" s="71">
        <f>P39/P$20</f>
        <v>0.10123992776131401</v>
      </c>
      <c r="Q54" s="71">
        <f>Q39/Q$20</f>
        <v>9.6364260858498751E-2</v>
      </c>
      <c r="R54" s="67">
        <f>R39/R$20</f>
        <v>6.5403065403065397E-2</v>
      </c>
      <c r="S54" s="67">
        <f>S39/S$20</f>
        <v>8.3186798322737732E-2</v>
      </c>
      <c r="T54" s="67">
        <f>T39/T$20</f>
        <v>6.8587330168603702E-2</v>
      </c>
      <c r="U54" s="67">
        <f t="shared" ref="U54:AG54" si="43">U39/U$20</f>
        <v>5.125284738041002E-2</v>
      </c>
      <c r="V54" s="67">
        <f t="shared" si="43"/>
        <v>5.4730518938761887E-2</v>
      </c>
      <c r="W54" s="67">
        <f t="shared" si="43"/>
        <v>5.6561885059791109E-2</v>
      </c>
      <c r="X54" s="67">
        <f t="shared" si="43"/>
        <v>8.1770442610652666E-2</v>
      </c>
      <c r="Y54" s="67">
        <f t="shared" si="43"/>
        <v>3.5992217898832682E-2</v>
      </c>
      <c r="Z54" s="67">
        <f t="shared" si="43"/>
        <v>6.2240663900414939E-2</v>
      </c>
      <c r="AA54" s="67">
        <f t="shared" si="43"/>
        <v>3.3588435374149662E-2</v>
      </c>
      <c r="AB54" s="67">
        <f t="shared" si="43"/>
        <v>5.7297072866929623E-2</v>
      </c>
      <c r="AC54" s="67">
        <f t="shared" si="43"/>
        <v>3.8820728804248306E-2</v>
      </c>
      <c r="AD54" s="67">
        <f t="shared" si="43"/>
        <v>3.9804639804639802E-2</v>
      </c>
      <c r="AE54" s="67">
        <f t="shared" si="43"/>
        <v>5.0416281221091583E-2</v>
      </c>
      <c r="AF54" s="67">
        <f t="shared" si="43"/>
        <v>9.4840386043058653E-2</v>
      </c>
      <c r="AG54" s="67">
        <f t="shared" si="43"/>
        <v>9.8923877569021781E-2</v>
      </c>
      <c r="AH54" s="67">
        <v>0.12380922634850225</v>
      </c>
      <c r="AI54" s="67">
        <v>0.10156692467434397</v>
      </c>
      <c r="AJ54" s="67">
        <v>9.0678733031674202E-2</v>
      </c>
      <c r="AK54" s="67">
        <v>8.772251789319141E-2</v>
      </c>
      <c r="AL54" s="67">
        <v>8.2046332046332049E-2</v>
      </c>
      <c r="AM54" s="67">
        <v>9.2327782590560403E-2</v>
      </c>
      <c r="AN54" s="67">
        <v>8.614334600760451E-2</v>
      </c>
      <c r="AO54" s="67">
        <v>8.3312939796716196E-2</v>
      </c>
      <c r="AP54" s="67">
        <v>6.3726442587915294E-2</v>
      </c>
      <c r="AQ54" s="67">
        <v>6.5638653302492939E-2</v>
      </c>
      <c r="AR54" s="67">
        <v>9.3685040498888927E-2</v>
      </c>
      <c r="AS54" s="67">
        <v>5.9529020397443753E-2</v>
      </c>
      <c r="AT54" s="67">
        <v>8.6371436312731323E-2</v>
      </c>
      <c r="AU54" s="67">
        <v>5.8954393770856504E-2</v>
      </c>
      <c r="AV54" s="67">
        <v>4.1933057540428732E-2</v>
      </c>
      <c r="AW54" s="67">
        <v>4.8442906574394463E-2</v>
      </c>
      <c r="AX54" s="67">
        <v>5.2671646762144933E-2</v>
      </c>
      <c r="AY54" s="67">
        <v>7.3154906731549063E-2</v>
      </c>
      <c r="AZ54" s="67">
        <v>5.4360181877232815E-2</v>
      </c>
      <c r="BA54" s="67">
        <v>4.4832374528863322E-2</v>
      </c>
      <c r="BB54" s="67">
        <v>3.3535336991237355E-2</v>
      </c>
    </row>
    <row r="55" spans="1:54" x14ac:dyDescent="0.35">
      <c r="A55" s="1"/>
      <c r="B55" s="41"/>
      <c r="C55" s="69"/>
      <c r="D55" s="41"/>
      <c r="E55" s="41"/>
      <c r="F55" s="41"/>
      <c r="G55" s="41"/>
      <c r="H55" s="69"/>
      <c r="I55" s="69"/>
      <c r="J55" s="69"/>
      <c r="K55" s="41"/>
      <c r="L55" s="41"/>
      <c r="M55" s="41"/>
      <c r="N55" s="41"/>
      <c r="O55" s="41"/>
      <c r="P55" s="29"/>
      <c r="Q55" s="28"/>
      <c r="R55" s="27"/>
      <c r="S55" s="41"/>
      <c r="T55" s="41"/>
      <c r="U55" s="41"/>
      <c r="V55" s="41"/>
    </row>
    <row r="56" spans="1:54" ht="14.25" customHeight="1" x14ac:dyDescent="0.35">
      <c r="A56" s="42" t="s">
        <v>64</v>
      </c>
      <c r="B56" s="42"/>
      <c r="C56" s="58"/>
      <c r="D56" s="42"/>
      <c r="E56" s="42"/>
      <c r="F56" s="42"/>
      <c r="G56" s="42"/>
      <c r="H56" s="58"/>
      <c r="I56" s="58"/>
      <c r="J56" s="58"/>
      <c r="K56" s="42"/>
      <c r="L56" s="42"/>
      <c r="M56" s="42"/>
      <c r="N56" s="42"/>
      <c r="O56" s="42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</row>
    <row r="57" spans="1:54" s="47" customFormat="1" ht="14.25" customHeight="1" x14ac:dyDescent="0.35">
      <c r="A57" s="48" t="s">
        <v>203</v>
      </c>
      <c r="B57" s="48"/>
      <c r="C57" s="58"/>
      <c r="D57" s="42"/>
      <c r="E57" s="42"/>
      <c r="F57" s="42"/>
      <c r="G57" s="42"/>
      <c r="H57" s="58"/>
      <c r="I57" s="58"/>
      <c r="J57" s="58"/>
      <c r="K57" s="42"/>
      <c r="L57" s="42"/>
      <c r="M57" s="42"/>
      <c r="N57" s="42"/>
      <c r="O57" s="42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</row>
    <row r="58" spans="1:54" x14ac:dyDescent="0.35">
      <c r="A58" s="42" t="s">
        <v>202</v>
      </c>
      <c r="B58" s="42"/>
      <c r="C58" s="58"/>
      <c r="D58" s="42"/>
      <c r="E58" s="42"/>
      <c r="H58" s="58"/>
      <c r="I58" s="58"/>
    </row>
    <row r="59" spans="1:54" x14ac:dyDescent="0.35">
      <c r="A59" s="42" t="s">
        <v>201</v>
      </c>
      <c r="B59" s="42"/>
    </row>
  </sheetData>
  <pageMargins left="0.78740157499999996" right="0.78740157499999996" top="0.984251969" bottom="0.984251969" header="0.4921259845" footer="0.4921259845"/>
  <pageSetup paperSize="9" orientation="portrait" horizontalDpi="4294967295" verticalDpi="4294967295" r:id="rId1"/>
  <ignoredErrors>
    <ignoredError sqref="O42 F49 B4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9"/>
  <sheetViews>
    <sheetView showGridLines="0" zoomScale="80" zoomScaleNormal="80" workbookViewId="0">
      <selection activeCell="E13" sqref="E13"/>
    </sheetView>
  </sheetViews>
  <sheetFormatPr defaultColWidth="9.1796875" defaultRowHeight="14.5" x14ac:dyDescent="0.35"/>
  <cols>
    <col min="1" max="1" width="52.54296875" style="47" customWidth="1"/>
    <col min="2" max="2" width="8.54296875" style="47" bestFit="1" customWidth="1"/>
    <col min="3" max="4" width="7.453125" style="47" bestFit="1" customWidth="1"/>
    <col min="5" max="6" width="7.453125" style="47" bestFit="1" customWidth="1" collapsed="1"/>
    <col min="7" max="7" width="8.54296875" style="47" bestFit="1" customWidth="1"/>
    <col min="8" max="8" width="7.453125" style="47" bestFit="1" customWidth="1"/>
    <col min="9" max="9" width="7.453125" style="56" bestFit="1" customWidth="1"/>
    <col min="10" max="11" width="8.453125" style="47" bestFit="1" customWidth="1"/>
    <col min="12" max="12" width="9.1796875" style="47"/>
    <col min="13" max="13" width="11" style="47" bestFit="1" customWidth="1"/>
    <col min="14" max="16384" width="9.1796875" style="47"/>
  </cols>
  <sheetData>
    <row r="1" spans="1:42" x14ac:dyDescent="0.35">
      <c r="A1" s="49" t="s">
        <v>0</v>
      </c>
      <c r="J1" s="54"/>
    </row>
    <row r="2" spans="1:42" ht="15" customHeight="1" x14ac:dyDescent="0.35">
      <c r="A2" s="47" t="s">
        <v>210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42" s="58" customFormat="1" ht="15" thickBot="1" x14ac:dyDescent="0.4">
      <c r="A3" s="109" t="s">
        <v>178</v>
      </c>
      <c r="B3" s="112">
        <v>2020</v>
      </c>
      <c r="C3" s="112" t="s">
        <v>176</v>
      </c>
      <c r="D3" s="112" t="s">
        <v>175</v>
      </c>
      <c r="E3" s="112" t="s">
        <v>161</v>
      </c>
      <c r="F3" s="112" t="s">
        <v>160</v>
      </c>
      <c r="G3" s="111">
        <v>2019</v>
      </c>
      <c r="H3" s="112" t="s">
        <v>159</v>
      </c>
      <c r="I3" s="112" t="s">
        <v>157</v>
      </c>
      <c r="J3" s="112" t="s">
        <v>151</v>
      </c>
      <c r="K3" s="112" t="s">
        <v>146</v>
      </c>
      <c r="L3" s="112"/>
      <c r="M3" s="111"/>
      <c r="N3" s="112"/>
      <c r="O3" s="112"/>
      <c r="P3" s="112"/>
      <c r="Q3" s="112"/>
      <c r="R3" s="112"/>
      <c r="S3" s="111"/>
      <c r="T3" s="112"/>
      <c r="U3" s="112"/>
      <c r="V3" s="112"/>
      <c r="W3" s="112"/>
      <c r="X3" s="112"/>
      <c r="Y3" s="111"/>
      <c r="Z3" s="112"/>
      <c r="AA3" s="112"/>
      <c r="AB3" s="112"/>
      <c r="AC3" s="112"/>
      <c r="AD3" s="112"/>
      <c r="AE3" s="111"/>
      <c r="AF3" s="112"/>
      <c r="AG3" s="112"/>
      <c r="AH3" s="112"/>
      <c r="AI3" s="112"/>
      <c r="AJ3" s="112"/>
      <c r="AK3" s="111"/>
      <c r="AL3" s="112"/>
      <c r="AM3" s="112"/>
      <c r="AN3" s="112"/>
      <c r="AO3" s="112"/>
      <c r="AP3" s="112"/>
    </row>
    <row r="4" spans="1:42" x14ac:dyDescent="0.35">
      <c r="A4" s="46" t="s">
        <v>205</v>
      </c>
      <c r="B4" s="74">
        <v>38827.13237491464</v>
      </c>
      <c r="C4" s="74">
        <v>12665.414279702089</v>
      </c>
      <c r="D4" s="74">
        <v>10473.159252216352</v>
      </c>
      <c r="E4" s="74">
        <v>7553.6864907500094</v>
      </c>
      <c r="F4" s="74">
        <v>8134.8723522461923</v>
      </c>
      <c r="G4" s="74">
        <v>32077.734608791478</v>
      </c>
      <c r="H4" s="74">
        <v>9639.7441687394639</v>
      </c>
      <c r="I4" s="74">
        <v>7198.9197417547803</v>
      </c>
      <c r="J4" s="74">
        <v>7414.2644839573604</v>
      </c>
      <c r="K4" s="74">
        <v>7824.8061755898707</v>
      </c>
    </row>
    <row r="5" spans="1:42" x14ac:dyDescent="0.35">
      <c r="A5" s="46" t="s">
        <v>208</v>
      </c>
      <c r="B5" s="74">
        <v>19025.657223478112</v>
      </c>
      <c r="C5" s="74">
        <v>5971.8259984813476</v>
      </c>
      <c r="D5" s="74">
        <v>4914.989684924667</v>
      </c>
      <c r="E5" s="74">
        <v>5497.0499844559054</v>
      </c>
      <c r="F5" s="74">
        <v>2641.7915556161925</v>
      </c>
      <c r="G5" s="74">
        <v>7689.4410293814317</v>
      </c>
      <c r="H5" s="74">
        <v>2791.5014723994605</v>
      </c>
      <c r="I5" s="74">
        <v>1544.5592219447813</v>
      </c>
      <c r="J5" s="74">
        <v>1584.4084821573645</v>
      </c>
      <c r="K5" s="74">
        <v>1768.9718528798267</v>
      </c>
    </row>
    <row r="6" spans="1:42" x14ac:dyDescent="0.35">
      <c r="A6" s="46" t="s">
        <v>206</v>
      </c>
      <c r="B6" s="74">
        <v>16915.441945413906</v>
      </c>
      <c r="C6" s="74">
        <v>4977.2980473513435</v>
      </c>
      <c r="D6" s="74">
        <v>4394.5274568604655</v>
      </c>
      <c r="E6" s="74">
        <v>5298.7691725859031</v>
      </c>
      <c r="F6" s="74">
        <v>2244.8472686161922</v>
      </c>
      <c r="G6" s="74">
        <v>6598.1102881913803</v>
      </c>
      <c r="H6" s="74">
        <v>2372.0550786994354</v>
      </c>
      <c r="I6" s="74">
        <v>1354.2789698847796</v>
      </c>
      <c r="J6" s="74">
        <v>1372.9877548973479</v>
      </c>
      <c r="K6" s="74">
        <v>1498.7884847098182</v>
      </c>
    </row>
    <row r="7" spans="1:42" x14ac:dyDescent="0.35">
      <c r="A7" s="128" t="s">
        <v>207</v>
      </c>
      <c r="B7" s="95">
        <v>13691.837749169934</v>
      </c>
      <c r="C7" s="95">
        <v>3968.1448415285531</v>
      </c>
      <c r="D7" s="95">
        <v>3545.6957719154725</v>
      </c>
      <c r="E7" s="95">
        <v>4397.8846730559098</v>
      </c>
      <c r="F7" s="95">
        <v>1780.1124626699977</v>
      </c>
      <c r="G7" s="95">
        <v>4899.9828258799416</v>
      </c>
      <c r="H7" s="95">
        <v>1824.1512674399712</v>
      </c>
      <c r="I7" s="95">
        <v>891.37649720999673</v>
      </c>
      <c r="J7" s="95">
        <v>1051.0136442499829</v>
      </c>
      <c r="K7" s="95">
        <v>1133.4414169799913</v>
      </c>
    </row>
    <row r="8" spans="1:42" x14ac:dyDescent="0.35">
      <c r="A8" s="128" t="s">
        <v>218</v>
      </c>
      <c r="B8" s="95">
        <v>3223.6041962439708</v>
      </c>
      <c r="C8" s="95">
        <v>1009.15320582279</v>
      </c>
      <c r="D8" s="95">
        <v>848.83168494499307</v>
      </c>
      <c r="E8" s="95">
        <v>900.88449952999315</v>
      </c>
      <c r="F8" s="95">
        <v>464.73480594619451</v>
      </c>
      <c r="G8" s="95">
        <v>1698.1274623114384</v>
      </c>
      <c r="H8" s="95">
        <v>547.90381125946408</v>
      </c>
      <c r="I8" s="95">
        <v>462.90247267478298</v>
      </c>
      <c r="J8" s="95">
        <v>321.97411064736502</v>
      </c>
      <c r="K8" s="95">
        <v>365.34706772982696</v>
      </c>
    </row>
    <row r="9" spans="1:42" x14ac:dyDescent="0.35">
      <c r="A9" s="48" t="s">
        <v>177</v>
      </c>
      <c r="B9" s="74">
        <v>37285.770908063976</v>
      </c>
      <c r="C9" s="74">
        <v>12149.101443752794</v>
      </c>
      <c r="D9" s="74">
        <v>10039.839452384998</v>
      </c>
      <c r="E9" s="74">
        <v>7256.9231205499955</v>
      </c>
      <c r="F9" s="74">
        <v>7839.9068913761939</v>
      </c>
      <c r="G9" s="74">
        <v>31205.979650941477</v>
      </c>
      <c r="H9" s="74">
        <v>9362.5822867194638</v>
      </c>
      <c r="I9" s="74">
        <v>7004.7965362047798</v>
      </c>
      <c r="J9" s="74">
        <v>7225.9872052673609</v>
      </c>
      <c r="K9" s="74">
        <v>7612.613622749871</v>
      </c>
    </row>
    <row r="10" spans="1:42" x14ac:dyDescent="0.35">
      <c r="A10" s="48" t="s">
        <v>199</v>
      </c>
      <c r="B10" s="74">
        <v>18099.477750923914</v>
      </c>
      <c r="C10" s="74">
        <v>5664.5972073913481</v>
      </c>
      <c r="D10" s="74">
        <v>4641.2424781604668</v>
      </c>
      <c r="E10" s="74">
        <v>5279.1665595059058</v>
      </c>
      <c r="F10" s="74">
        <v>2514.4715058661923</v>
      </c>
      <c r="G10" s="74">
        <v>7448.5698553914353</v>
      </c>
      <c r="H10" s="74">
        <v>2691.3459853794629</v>
      </c>
      <c r="I10" s="74">
        <v>1484.0583490347813</v>
      </c>
      <c r="J10" s="74">
        <v>1549.9537932273645</v>
      </c>
      <c r="K10" s="74">
        <v>1723.2117277498269</v>
      </c>
      <c r="M10" s="97"/>
    </row>
    <row r="11" spans="1:42" x14ac:dyDescent="0.35">
      <c r="A11" s="48" t="s">
        <v>179</v>
      </c>
      <c r="B11" s="74">
        <v>15991.071045273909</v>
      </c>
      <c r="C11" s="74">
        <v>4670.0692562613467</v>
      </c>
      <c r="D11" s="74">
        <v>4120.8795646404642</v>
      </c>
      <c r="E11" s="74">
        <v>5080.8857476359053</v>
      </c>
      <c r="F11" s="74">
        <v>2117.5272188661925</v>
      </c>
      <c r="G11" s="74">
        <v>6356.5518428313771</v>
      </c>
      <c r="H11" s="74">
        <v>2271.8995916794356</v>
      </c>
      <c r="I11" s="74">
        <v>1293.0908256047801</v>
      </c>
      <c r="J11" s="74">
        <v>1338.533065967348</v>
      </c>
      <c r="K11" s="74">
        <v>1453.0283595798182</v>
      </c>
      <c r="M11" s="97"/>
    </row>
    <row r="12" spans="1:42" x14ac:dyDescent="0.35">
      <c r="A12" s="50" t="s">
        <v>180</v>
      </c>
      <c r="B12" s="95">
        <v>12767.466849029935</v>
      </c>
      <c r="C12" s="95">
        <v>3660.9160504385532</v>
      </c>
      <c r="D12" s="95">
        <v>3272.0478796954721</v>
      </c>
      <c r="E12" s="95">
        <v>4180.0012481059121</v>
      </c>
      <c r="F12" s="95">
        <v>1652.7924129199978</v>
      </c>
      <c r="G12" s="95">
        <v>4658.424380519943</v>
      </c>
      <c r="H12" s="95">
        <v>1723.9957804199714</v>
      </c>
      <c r="I12" s="95">
        <v>830.188352929997</v>
      </c>
      <c r="J12" s="95">
        <v>1016.5589553199829</v>
      </c>
      <c r="K12" s="95">
        <v>1087.6812918499913</v>
      </c>
      <c r="M12" s="97"/>
    </row>
    <row r="13" spans="1:42" x14ac:dyDescent="0.35">
      <c r="A13" s="50" t="s">
        <v>181</v>
      </c>
      <c r="B13" s="95">
        <v>3223.6041962439735</v>
      </c>
      <c r="C13" s="95">
        <v>1009.1532058227936</v>
      </c>
      <c r="D13" s="95">
        <v>848.83168494499239</v>
      </c>
      <c r="E13" s="95">
        <v>900.88449952999326</v>
      </c>
      <c r="F13" s="95">
        <v>464.73480594619451</v>
      </c>
      <c r="G13" s="95">
        <v>1698.1274623114382</v>
      </c>
      <c r="H13" s="95">
        <v>547.90381125946396</v>
      </c>
      <c r="I13" s="95">
        <v>462.90247267478298</v>
      </c>
      <c r="J13" s="95">
        <v>321.97411064736502</v>
      </c>
      <c r="K13" s="95">
        <v>365.34706772982696</v>
      </c>
      <c r="M13" s="97"/>
    </row>
    <row r="14" spans="1:42" x14ac:dyDescent="0.35">
      <c r="A14" s="50" t="s">
        <v>182</v>
      </c>
      <c r="B14" s="95">
        <v>21296.409120660068</v>
      </c>
      <c r="C14" s="95">
        <v>7479.0321874914462</v>
      </c>
      <c r="D14" s="95">
        <v>5918.9598877445296</v>
      </c>
      <c r="E14" s="95">
        <v>2176.0373729140888</v>
      </c>
      <c r="F14" s="95">
        <v>5722.379672510001</v>
      </c>
      <c r="G14" s="95">
        <v>24849.427808110093</v>
      </c>
      <c r="H14" s="95">
        <v>7090.6826950400282</v>
      </c>
      <c r="I14" s="95">
        <v>5711.7057106000002</v>
      </c>
      <c r="J14" s="95">
        <v>5887.4541393000127</v>
      </c>
      <c r="K14" s="95">
        <v>6159.5852631700527</v>
      </c>
      <c r="M14" s="97"/>
    </row>
    <row r="15" spans="1:42" x14ac:dyDescent="0.35">
      <c r="A15" s="48" t="s">
        <v>183</v>
      </c>
      <c r="B15" s="74">
        <v>34437.640934139992</v>
      </c>
      <c r="C15" s="74">
        <v>11262.70277079</v>
      </c>
      <c r="D15" s="74">
        <v>9290.1265902600007</v>
      </c>
      <c r="E15" s="74">
        <v>6458.7679103499986</v>
      </c>
      <c r="F15" s="74">
        <v>7426.0436627399995</v>
      </c>
      <c r="G15" s="74">
        <v>29847.677837190033</v>
      </c>
      <c r="H15" s="74">
        <v>8875.3319801599991</v>
      </c>
      <c r="I15" s="74">
        <v>6608</v>
      </c>
      <c r="J15" s="74">
        <v>7006</v>
      </c>
      <c r="K15" s="74">
        <v>7359</v>
      </c>
      <c r="M15" s="97"/>
    </row>
    <row r="16" spans="1:42" x14ac:dyDescent="0.35">
      <c r="A16" s="48" t="s">
        <v>184</v>
      </c>
      <c r="B16" s="61">
        <v>28881.128649418581</v>
      </c>
      <c r="C16" s="61">
        <v>9459.0721094903329</v>
      </c>
      <c r="D16" s="61">
        <v>7805.7039523082458</v>
      </c>
      <c r="E16" s="61">
        <v>5277.1805509499991</v>
      </c>
      <c r="F16" s="61">
        <v>6339.1720366699992</v>
      </c>
      <c r="G16" s="74">
        <v>25642.233361739749</v>
      </c>
      <c r="H16" s="61">
        <v>7600.2795853803682</v>
      </c>
      <c r="I16" s="61">
        <v>5688</v>
      </c>
      <c r="J16" s="74">
        <v>6024</v>
      </c>
      <c r="K16" s="61">
        <v>6330</v>
      </c>
      <c r="M16" s="97"/>
    </row>
    <row r="17" spans="1:13" x14ac:dyDescent="0.35">
      <c r="A17" s="50" t="s">
        <v>185</v>
      </c>
      <c r="B17" s="95">
        <v>-20073.093541406412</v>
      </c>
      <c r="C17" s="95">
        <v>-6658.5971919008971</v>
      </c>
      <c r="D17" s="95">
        <v>-5458.663823769999</v>
      </c>
      <c r="E17" s="95">
        <v>-3612.8151258299995</v>
      </c>
      <c r="F17" s="95">
        <v>-4344.2252791100009</v>
      </c>
      <c r="G17" s="95">
        <v>-18040.948077439134</v>
      </c>
      <c r="H17" s="95">
        <v>-5261.9850706719535</v>
      </c>
      <c r="I17" s="95">
        <v>-3942</v>
      </c>
      <c r="J17" s="95">
        <v>-4298</v>
      </c>
      <c r="K17" s="95">
        <v>-4539</v>
      </c>
      <c r="M17" s="97"/>
    </row>
    <row r="18" spans="1:13" x14ac:dyDescent="0.35">
      <c r="A18" s="50" t="s">
        <v>186</v>
      </c>
      <c r="B18" s="95">
        <v>-180.18297436000003</v>
      </c>
      <c r="C18" s="95">
        <v>-42.804092560000107</v>
      </c>
      <c r="D18" s="95">
        <v>-45.305856520000134</v>
      </c>
      <c r="E18" s="95">
        <v>-45.808436119999769</v>
      </c>
      <c r="F18" s="95">
        <v>-46.264589160000007</v>
      </c>
      <c r="G18" s="95">
        <v>-179.33223286</v>
      </c>
      <c r="H18" s="95">
        <v>-45.685067490000009</v>
      </c>
      <c r="I18" s="95">
        <v>-45</v>
      </c>
      <c r="J18" s="95">
        <v>-46</v>
      </c>
      <c r="K18" s="95">
        <v>-44</v>
      </c>
      <c r="M18" s="97"/>
    </row>
    <row r="19" spans="1:13" x14ac:dyDescent="0.35">
      <c r="A19" s="50" t="s">
        <v>187</v>
      </c>
      <c r="B19" s="95">
        <v>8626.5797470321631</v>
      </c>
      <c r="C19" s="95">
        <v>2757.6868763598054</v>
      </c>
      <c r="D19" s="95">
        <v>2301.4258538482472</v>
      </c>
      <c r="E19" s="95">
        <v>1618.24312915</v>
      </c>
      <c r="F19" s="95">
        <v>1948.33735667</v>
      </c>
      <c r="G19" s="95">
        <v>7420.5091214306158</v>
      </c>
      <c r="H19" s="95">
        <v>2292.2436868784139</v>
      </c>
      <c r="I19" s="95">
        <v>1701</v>
      </c>
      <c r="J19" s="95">
        <v>1680</v>
      </c>
      <c r="K19" s="95">
        <v>1747</v>
      </c>
      <c r="M19" s="97"/>
    </row>
    <row r="20" spans="1:13" x14ac:dyDescent="0.35">
      <c r="A20" s="50" t="s">
        <v>188</v>
      </c>
      <c r="B20" s="96">
        <f>B19/B16</f>
        <v>0.2986926117655665</v>
      </c>
      <c r="C20" s="96">
        <f t="shared" ref="C20:K20" si="0">C19/C16</f>
        <v>0.29153883641430378</v>
      </c>
      <c r="D20" s="96">
        <f t="shared" si="0"/>
        <v>0.29483898799001806</v>
      </c>
      <c r="E20" s="96">
        <f t="shared" si="0"/>
        <v>0.30664918767251265</v>
      </c>
      <c r="F20" s="96">
        <f t="shared" si="0"/>
        <v>0.30734886912668047</v>
      </c>
      <c r="G20" s="96">
        <f t="shared" si="0"/>
        <v>0.28938622532398467</v>
      </c>
      <c r="H20" s="96">
        <f t="shared" si="0"/>
        <v>0.3015999163093544</v>
      </c>
      <c r="I20" s="96">
        <f>I19/I16</f>
        <v>0.29905063291139239</v>
      </c>
      <c r="J20" s="96">
        <f t="shared" si="0"/>
        <v>0.2788844621513944</v>
      </c>
      <c r="K20" s="96">
        <f t="shared" si="0"/>
        <v>0.27598736176935229</v>
      </c>
      <c r="M20" s="97"/>
    </row>
    <row r="21" spans="1:13" x14ac:dyDescent="0.35">
      <c r="A21" s="50" t="s">
        <v>194</v>
      </c>
      <c r="B21" s="95">
        <v>-6561.4633312854248</v>
      </c>
      <c r="C21" s="95">
        <v>-2104.2918951771298</v>
      </c>
      <c r="D21" s="95">
        <v>-1716.6683071882985</v>
      </c>
      <c r="E21" s="95">
        <v>-1354.295464209999</v>
      </c>
      <c r="F21" s="95">
        <v>-1386.2076647099982</v>
      </c>
      <c r="G21" s="95">
        <v>-5912.8131986778699</v>
      </c>
      <c r="H21" s="95">
        <v>-1728.8558221253727</v>
      </c>
      <c r="I21" s="95">
        <v>-1538</v>
      </c>
      <c r="J21" s="95">
        <v>-1355</v>
      </c>
      <c r="K21" s="95">
        <v>-1291</v>
      </c>
      <c r="M21" s="97"/>
    </row>
    <row r="22" spans="1:13" x14ac:dyDescent="0.35">
      <c r="A22" s="50" t="s">
        <v>188</v>
      </c>
      <c r="B22" s="96">
        <f>B21/B16</f>
        <v>-0.22718860508997168</v>
      </c>
      <c r="C22" s="96">
        <f t="shared" ref="C22:K22" si="1">C21/C16</f>
        <v>-0.22246282413534871</v>
      </c>
      <c r="D22" s="96">
        <f t="shared" si="1"/>
        <v>-0.21992485465460906</v>
      </c>
      <c r="E22" s="96">
        <f t="shared" si="1"/>
        <v>-0.25663239131854193</v>
      </c>
      <c r="F22" s="96">
        <f t="shared" si="1"/>
        <v>-0.2186732993979732</v>
      </c>
      <c r="G22" s="96">
        <f t="shared" si="1"/>
        <v>-0.23058885375796701</v>
      </c>
      <c r="H22" s="96">
        <f t="shared" si="1"/>
        <v>-0.22747266106511912</v>
      </c>
      <c r="I22" s="96">
        <f t="shared" si="1"/>
        <v>-0.27039381153305203</v>
      </c>
      <c r="J22" s="96">
        <f t="shared" si="1"/>
        <v>-0.224933598937583</v>
      </c>
      <c r="K22" s="96">
        <f t="shared" si="1"/>
        <v>-0.20394944707740917</v>
      </c>
      <c r="M22" s="97"/>
    </row>
    <row r="23" spans="1:13" x14ac:dyDescent="0.35">
      <c r="A23" s="50" t="s">
        <v>195</v>
      </c>
      <c r="B23" s="95">
        <v>53.458992360000003</v>
      </c>
      <c r="C23" s="95">
        <v>12.657176709999998</v>
      </c>
      <c r="D23" s="95">
        <v>16.63424857</v>
      </c>
      <c r="E23" s="95">
        <v>11.082749280000002</v>
      </c>
      <c r="F23" s="95">
        <v>13.0848178</v>
      </c>
      <c r="G23" s="95">
        <v>47.061325210000007</v>
      </c>
      <c r="H23" s="95">
        <v>15.233359850000005</v>
      </c>
      <c r="I23" s="95">
        <v>12</v>
      </c>
      <c r="J23" s="95">
        <v>10</v>
      </c>
      <c r="K23" s="95">
        <v>10</v>
      </c>
      <c r="M23" s="97"/>
    </row>
    <row r="24" spans="1:13" x14ac:dyDescent="0.35">
      <c r="A24" s="50" t="s">
        <v>196</v>
      </c>
      <c r="B24" s="95">
        <v>-89.54289453135523</v>
      </c>
      <c r="C24" s="95">
        <v>18.272719788644793</v>
      </c>
      <c r="D24" s="95">
        <v>-26.041207170000018</v>
      </c>
      <c r="E24" s="95">
        <v>-23.156141510000008</v>
      </c>
      <c r="F24" s="95">
        <v>-58.618265639999997</v>
      </c>
      <c r="G24" s="95">
        <v>-503.45546409481892</v>
      </c>
      <c r="H24" s="95">
        <v>-39.83299999999997</v>
      </c>
      <c r="I24" s="95">
        <v>-317</v>
      </c>
      <c r="J24" s="95">
        <v>-71</v>
      </c>
      <c r="K24" s="95">
        <v>-76</v>
      </c>
      <c r="M24" s="97"/>
    </row>
    <row r="25" spans="1:13" x14ac:dyDescent="0.35">
      <c r="A25" s="50" t="s">
        <v>189</v>
      </c>
      <c r="B25" s="95">
        <v>-727.53197641999998</v>
      </c>
      <c r="C25" s="95">
        <v>-179.09123807834081</v>
      </c>
      <c r="D25" s="95">
        <v>-185.24475710999988</v>
      </c>
      <c r="E25" s="95">
        <v>-180.96390115000008</v>
      </c>
      <c r="F25" s="95">
        <v>-181.71632340999989</v>
      </c>
      <c r="G25" s="95">
        <v>-702.30530930000009</v>
      </c>
      <c r="H25" s="95">
        <v>-202</v>
      </c>
      <c r="I25" s="95">
        <v>-172</v>
      </c>
      <c r="J25" s="95">
        <v>-168</v>
      </c>
      <c r="K25" s="95">
        <v>-160</v>
      </c>
      <c r="M25" s="97"/>
    </row>
    <row r="26" spans="1:13" x14ac:dyDescent="0.35">
      <c r="A26" s="50" t="s">
        <v>190</v>
      </c>
      <c r="B26" s="95">
        <v>-1134.8430164700001</v>
      </c>
      <c r="C26" s="95">
        <v>-255</v>
      </c>
      <c r="D26" s="95">
        <v>-237.05673221000006</v>
      </c>
      <c r="E26" s="95">
        <v>-324.08855868999996</v>
      </c>
      <c r="F26" s="95">
        <v>-317.99880700000006</v>
      </c>
      <c r="G26" s="95">
        <v>-983.61242027037088</v>
      </c>
      <c r="H26" s="95">
        <v>-207</v>
      </c>
      <c r="I26" s="95">
        <v>-240</v>
      </c>
      <c r="J26" s="95">
        <v>-274</v>
      </c>
      <c r="K26" s="95">
        <v>-262</v>
      </c>
      <c r="M26" s="97"/>
    </row>
    <row r="27" spans="1:13" x14ac:dyDescent="0.35">
      <c r="A27" s="50" t="s">
        <v>188</v>
      </c>
      <c r="B27" s="96">
        <f>B26/B16</f>
        <v>-3.9293582679735269E-2</v>
      </c>
      <c r="C27" s="96">
        <f t="shared" ref="C27:K27" si="2">C26/C16</f>
        <v>-2.6958246754896525E-2</v>
      </c>
      <c r="D27" s="96">
        <f t="shared" si="2"/>
        <v>-3.0369680128580764E-2</v>
      </c>
      <c r="E27" s="96">
        <f t="shared" si="2"/>
        <v>-6.1413202667787721E-2</v>
      </c>
      <c r="F27" s="96">
        <f t="shared" si="2"/>
        <v>-5.0164091644852492E-2</v>
      </c>
      <c r="G27" s="96">
        <f t="shared" si="2"/>
        <v>-3.835907763549172E-2</v>
      </c>
      <c r="H27" s="96">
        <f t="shared" si="2"/>
        <v>-2.7235840165429962E-2</v>
      </c>
      <c r="I27" s="96">
        <f t="shared" si="2"/>
        <v>-4.2194092827004218E-2</v>
      </c>
      <c r="J27" s="96">
        <f t="shared" si="2"/>
        <v>-4.5484727755644092E-2</v>
      </c>
      <c r="K27" s="96">
        <f t="shared" si="2"/>
        <v>-4.1390205371248025E-2</v>
      </c>
      <c r="M27" s="97"/>
    </row>
    <row r="28" spans="1:13" x14ac:dyDescent="0.35">
      <c r="A28" s="50" t="s">
        <v>191</v>
      </c>
      <c r="B28" s="95">
        <v>0</v>
      </c>
      <c r="C28" s="95">
        <v>-41</v>
      </c>
      <c r="D28" s="95">
        <v>-39.990621465999979</v>
      </c>
      <c r="E28" s="95">
        <v>84.139232516199996</v>
      </c>
      <c r="F28" s="95">
        <v>-3.8706196500000369</v>
      </c>
      <c r="G28" s="95">
        <v>155.44431277588924</v>
      </c>
      <c r="H28" s="95">
        <v>-52</v>
      </c>
      <c r="I28" s="95">
        <v>208</v>
      </c>
      <c r="J28" s="95">
        <v>16</v>
      </c>
      <c r="K28" s="95">
        <v>-18</v>
      </c>
      <c r="M28" s="97"/>
    </row>
    <row r="29" spans="1:13" x14ac:dyDescent="0.35">
      <c r="A29" s="48" t="s">
        <v>192</v>
      </c>
      <c r="B29" s="74">
        <v>167</v>
      </c>
      <c r="C29" s="74">
        <v>209</v>
      </c>
      <c r="D29" s="74">
        <v>113.05801619400323</v>
      </c>
      <c r="E29" s="74">
        <v>-169.03895461379926</v>
      </c>
      <c r="F29" s="74">
        <v>13.010494060001744</v>
      </c>
      <c r="G29" s="74">
        <v>-479.17163292655323</v>
      </c>
      <c r="H29" s="74">
        <v>78</v>
      </c>
      <c r="I29" s="74">
        <v>-346</v>
      </c>
      <c r="J29" s="74">
        <v>-162</v>
      </c>
      <c r="K29" s="74">
        <v>-50</v>
      </c>
    </row>
    <row r="30" spans="1:13" x14ac:dyDescent="0.35">
      <c r="A30" s="50" t="s">
        <v>188</v>
      </c>
      <c r="B30" s="96">
        <f>B29/B16</f>
        <v>5.782322499483134E-3</v>
      </c>
      <c r="C30" s="96">
        <f t="shared" ref="C30:K30" si="3">C29/C16</f>
        <v>2.2095190477542642E-2</v>
      </c>
      <c r="D30" s="96">
        <f t="shared" si="3"/>
        <v>1.4484025641347894E-2</v>
      </c>
      <c r="E30" s="96">
        <f t="shared" si="3"/>
        <v>-3.2032058213996267E-2</v>
      </c>
      <c r="F30" s="96">
        <f t="shared" si="3"/>
        <v>2.0523964304392382E-3</v>
      </c>
      <c r="G30" s="96">
        <f t="shared" si="3"/>
        <v>-1.8686813514516853E-2</v>
      </c>
      <c r="H30" s="96">
        <f t="shared" si="3"/>
        <v>1.0262780352190999E-2</v>
      </c>
      <c r="I30" s="96">
        <f t="shared" si="3"/>
        <v>-6.0829817158931085E-2</v>
      </c>
      <c r="J30" s="96">
        <f t="shared" si="3"/>
        <v>-2.6892430278884463E-2</v>
      </c>
      <c r="K30" s="96">
        <f t="shared" si="3"/>
        <v>-7.8988941548183249E-3</v>
      </c>
      <c r="M30" s="97"/>
    </row>
    <row r="31" spans="1:13" x14ac:dyDescent="0.35">
      <c r="A31" s="50"/>
      <c r="B31" s="96"/>
      <c r="C31" s="96"/>
      <c r="D31" s="96"/>
      <c r="E31" s="96"/>
      <c r="F31" s="96"/>
      <c r="G31" s="96"/>
      <c r="H31" s="96"/>
      <c r="I31" s="96"/>
      <c r="J31" s="96"/>
      <c r="K31" s="96"/>
      <c r="M31" s="97"/>
    </row>
    <row r="32" spans="1:13" x14ac:dyDescent="0.35">
      <c r="A32" s="48" t="s">
        <v>197</v>
      </c>
      <c r="B32" s="74">
        <f>B19+B21+B23+B24-B18</f>
        <v>2209.2154879353834</v>
      </c>
      <c r="C32" s="74">
        <f>C19+C21+C23+C24-C18</f>
        <v>727.12897024132053</v>
      </c>
      <c r="D32" s="74">
        <f>D19+D21+D23+D24-D18</f>
        <v>620.65644457994881</v>
      </c>
      <c r="E32" s="74">
        <f t="shared" ref="E32:K32" si="4">E19+E21+E23+E24-E18</f>
        <v>297.68270883000082</v>
      </c>
      <c r="F32" s="74">
        <f t="shared" si="4"/>
        <v>562.86083328000177</v>
      </c>
      <c r="G32" s="74">
        <f t="shared" si="4"/>
        <v>1230.634016727927</v>
      </c>
      <c r="H32" s="74">
        <f t="shared" si="4"/>
        <v>584.47329209304132</v>
      </c>
      <c r="I32" s="74">
        <f t="shared" si="4"/>
        <v>-97</v>
      </c>
      <c r="J32" s="74">
        <f t="shared" si="4"/>
        <v>310</v>
      </c>
      <c r="K32" s="74">
        <f t="shared" si="4"/>
        <v>434</v>
      </c>
      <c r="M32" s="97"/>
    </row>
    <row r="33" spans="1:13" x14ac:dyDescent="0.35">
      <c r="A33" s="50" t="s">
        <v>188</v>
      </c>
      <c r="B33" s="96">
        <f>B32/B16</f>
        <v>7.6493391749074116E-2</v>
      </c>
      <c r="C33" s="96">
        <f t="shared" ref="C33:K33" si="5">C32/C16</f>
        <v>7.6871067460389533E-2</v>
      </c>
      <c r="D33" s="96">
        <f t="shared" si="5"/>
        <v>7.9513192964026369E-2</v>
      </c>
      <c r="E33" s="96">
        <f t="shared" si="5"/>
        <v>5.6409422788540352E-2</v>
      </c>
      <c r="F33" s="96">
        <f t="shared" si="5"/>
        <v>8.8790906765747843E-2</v>
      </c>
      <c r="G33" s="96">
        <f t="shared" si="5"/>
        <v>4.7992466154064835E-2</v>
      </c>
      <c r="H33" s="96">
        <f t="shared" si="5"/>
        <v>7.6901551518882769E-2</v>
      </c>
      <c r="I33" s="96">
        <f t="shared" si="5"/>
        <v>-1.7053445850914204E-2</v>
      </c>
      <c r="J33" s="96">
        <f t="shared" si="5"/>
        <v>5.1460823373173974E-2</v>
      </c>
      <c r="K33" s="96">
        <f t="shared" si="5"/>
        <v>6.856240126382307E-2</v>
      </c>
      <c r="M33" s="97"/>
    </row>
    <row r="34" spans="1:13" x14ac:dyDescent="0.35">
      <c r="A34" s="48" t="s">
        <v>193</v>
      </c>
      <c r="B34" s="74">
        <v>2300.0303080067924</v>
      </c>
      <c r="C34" s="74">
        <v>709</v>
      </c>
      <c r="D34" s="74">
        <v>647</v>
      </c>
      <c r="E34" s="74">
        <v>321.15271019000056</v>
      </c>
      <c r="F34" s="74">
        <v>621.82391065000172</v>
      </c>
      <c r="G34" s="74">
        <v>1735.5334108327479</v>
      </c>
      <c r="H34" s="74">
        <v>624.67205243304068</v>
      </c>
      <c r="I34" s="74">
        <v>220</v>
      </c>
      <c r="J34" s="74">
        <v>381</v>
      </c>
      <c r="K34" s="74">
        <v>510</v>
      </c>
      <c r="M34" s="97"/>
    </row>
    <row r="35" spans="1:13" x14ac:dyDescent="0.35">
      <c r="A35" s="50" t="s">
        <v>188</v>
      </c>
      <c r="B35" s="96">
        <f>B34/B16</f>
        <v>7.9637826344196402E-2</v>
      </c>
      <c r="C35" s="96">
        <f t="shared" ref="C35:K35" si="6">C34/C16</f>
        <v>7.4954497840084844E-2</v>
      </c>
      <c r="D35" s="96">
        <f t="shared" si="6"/>
        <v>8.2888103872895913E-2</v>
      </c>
      <c r="E35" s="96">
        <f t="shared" si="6"/>
        <v>6.0856873682706682E-2</v>
      </c>
      <c r="F35" s="96">
        <f t="shared" si="6"/>
        <v>9.8092291399090842E-2</v>
      </c>
      <c r="G35" s="96">
        <f t="shared" si="6"/>
        <v>6.7682615096323936E-2</v>
      </c>
      <c r="H35" s="96">
        <f t="shared" si="6"/>
        <v>8.2190667516315846E-2</v>
      </c>
      <c r="I35" s="96">
        <f t="shared" si="6"/>
        <v>3.867791842475387E-2</v>
      </c>
      <c r="J35" s="96">
        <f t="shared" si="6"/>
        <v>6.3247011952191234E-2</v>
      </c>
      <c r="K35" s="96">
        <f t="shared" si="6"/>
        <v>8.0568720379146919E-2</v>
      </c>
      <c r="M35" s="97"/>
    </row>
    <row r="36" spans="1:13" x14ac:dyDescent="0.35">
      <c r="A36" s="48"/>
      <c r="B36" s="74"/>
      <c r="C36" s="48"/>
      <c r="D36" s="74"/>
      <c r="E36" s="74"/>
      <c r="F36" s="74"/>
      <c r="G36" s="74"/>
      <c r="H36" s="74"/>
      <c r="I36" s="74"/>
      <c r="J36" s="74"/>
      <c r="K36" s="74"/>
    </row>
    <row r="37" spans="1:13" ht="14.25" customHeight="1" x14ac:dyDescent="0.35">
      <c r="B37" s="42"/>
      <c r="C37" s="42"/>
      <c r="D37" s="42"/>
      <c r="E37" s="42"/>
      <c r="F37" s="42"/>
      <c r="G37" s="42"/>
      <c r="H37" s="42"/>
      <c r="I37" s="58"/>
      <c r="J37" s="42"/>
      <c r="K37" s="42"/>
    </row>
    <row r="38" spans="1:13" x14ac:dyDescent="0.35">
      <c r="A38" s="48" t="s">
        <v>203</v>
      </c>
      <c r="B38" s="42"/>
      <c r="C38" s="42"/>
      <c r="D38" s="42"/>
      <c r="G38" s="42"/>
      <c r="H38" s="42"/>
    </row>
    <row r="39" spans="1:13" x14ac:dyDescent="0.35">
      <c r="A39" s="42" t="s">
        <v>202</v>
      </c>
    </row>
  </sheetData>
  <pageMargins left="0.78740157499999996" right="0.78740157499999996" top="0.984251969" bottom="0.984251969" header="0.4921259845" footer="0.4921259845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P12"/>
  <sheetViews>
    <sheetView showGridLines="0" topLeftCell="B1" workbookViewId="0">
      <selection activeCell="Q5" sqref="Q5:Q9"/>
    </sheetView>
  </sheetViews>
  <sheetFormatPr defaultColWidth="9.1796875" defaultRowHeight="14.5" x14ac:dyDescent="0.35"/>
  <cols>
    <col min="1" max="1" width="43.26953125" style="50" bestFit="1" customWidth="1"/>
    <col min="2" max="17" width="9.1796875" style="50"/>
    <col min="18" max="40" width="9.1796875" style="117"/>
    <col min="41" max="16384" width="9.1796875" style="50"/>
  </cols>
  <sheetData>
    <row r="2" spans="1:42" s="58" customFormat="1" ht="15" thickBot="1" x14ac:dyDescent="0.4">
      <c r="A2" s="109" t="s">
        <v>162</v>
      </c>
      <c r="B2" s="112" t="s">
        <v>133</v>
      </c>
      <c r="C2" s="112" t="s">
        <v>134</v>
      </c>
      <c r="D2" s="112" t="s">
        <v>140</v>
      </c>
      <c r="E2" s="112" t="s">
        <v>142</v>
      </c>
      <c r="F2" s="112">
        <v>2018</v>
      </c>
      <c r="G2" s="111" t="s">
        <v>146</v>
      </c>
      <c r="H2" s="112" t="s">
        <v>151</v>
      </c>
      <c r="I2" s="112" t="s">
        <v>157</v>
      </c>
      <c r="J2" s="112" t="s">
        <v>159</v>
      </c>
      <c r="K2" s="112">
        <v>2019</v>
      </c>
      <c r="L2" s="112" t="s">
        <v>160</v>
      </c>
      <c r="M2" s="111" t="s">
        <v>161</v>
      </c>
      <c r="N2" s="112" t="s">
        <v>175</v>
      </c>
      <c r="O2" s="112" t="s">
        <v>176</v>
      </c>
      <c r="P2" s="112">
        <v>2020</v>
      </c>
      <c r="Q2" s="112" t="s">
        <v>212</v>
      </c>
      <c r="R2" s="113"/>
      <c r="S2" s="114"/>
      <c r="T2" s="113"/>
      <c r="U2" s="113"/>
      <c r="V2" s="113"/>
      <c r="W2" s="113"/>
      <c r="X2" s="113"/>
      <c r="Y2" s="114"/>
      <c r="Z2" s="113"/>
      <c r="AA2" s="113"/>
      <c r="AB2" s="113"/>
      <c r="AC2" s="113"/>
      <c r="AD2" s="113"/>
      <c r="AE2" s="114"/>
      <c r="AF2" s="113"/>
      <c r="AG2" s="113"/>
      <c r="AH2" s="113"/>
      <c r="AI2" s="113"/>
      <c r="AJ2" s="113"/>
      <c r="AK2" s="114"/>
      <c r="AL2" s="113"/>
      <c r="AM2" s="113"/>
      <c r="AN2" s="113"/>
      <c r="AO2" s="112"/>
      <c r="AP2" s="112"/>
    </row>
    <row r="3" spans="1:42" x14ac:dyDescent="0.35">
      <c r="A3" s="115" t="s">
        <v>163</v>
      </c>
      <c r="B3" s="116">
        <v>17</v>
      </c>
      <c r="C3" s="116">
        <v>7</v>
      </c>
      <c r="D3" s="116">
        <v>9</v>
      </c>
      <c r="E3" s="116">
        <v>23</v>
      </c>
      <c r="F3" s="116">
        <v>56</v>
      </c>
      <c r="G3" s="116">
        <v>18</v>
      </c>
      <c r="H3" s="116">
        <v>13</v>
      </c>
      <c r="I3" s="116">
        <v>14</v>
      </c>
      <c r="J3" s="116">
        <v>13</v>
      </c>
      <c r="K3" s="116">
        <v>58</v>
      </c>
      <c r="L3" s="116">
        <v>12</v>
      </c>
      <c r="M3" s="116">
        <v>22</v>
      </c>
      <c r="N3" s="116">
        <v>28</v>
      </c>
      <c r="O3" s="116">
        <v>21</v>
      </c>
      <c r="P3" s="116">
        <v>83</v>
      </c>
      <c r="Q3" s="116">
        <v>15</v>
      </c>
    </row>
    <row r="4" spans="1:42" x14ac:dyDescent="0.35">
      <c r="A4" s="118" t="s">
        <v>164</v>
      </c>
      <c r="B4" s="119">
        <f t="shared" ref="B4:G4" si="0">SUM(B5:B9)</f>
        <v>-267</v>
      </c>
      <c r="C4" s="119">
        <f t="shared" si="0"/>
        <v>-312</v>
      </c>
      <c r="D4" s="119">
        <f t="shared" si="0"/>
        <v>-291</v>
      </c>
      <c r="E4" s="119">
        <f t="shared" si="0"/>
        <v>-308</v>
      </c>
      <c r="F4" s="119">
        <f t="shared" si="0"/>
        <v>-1178</v>
      </c>
      <c r="G4" s="119">
        <f t="shared" si="0"/>
        <v>-272</v>
      </c>
      <c r="H4" s="119">
        <f>SUM(H5:H9)</f>
        <v>-273</v>
      </c>
      <c r="I4" s="119">
        <f t="shared" ref="I4:N4" si="1">SUM(I5:I9)</f>
        <v>-302</v>
      </c>
      <c r="J4" s="119">
        <f t="shared" si="1"/>
        <v>-225</v>
      </c>
      <c r="K4" s="119">
        <f t="shared" si="1"/>
        <v>-1072</v>
      </c>
      <c r="L4" s="119">
        <v>-296</v>
      </c>
      <c r="M4" s="119">
        <f t="shared" si="1"/>
        <v>-305</v>
      </c>
      <c r="N4" s="119">
        <f t="shared" si="1"/>
        <v>-251</v>
      </c>
      <c r="O4" s="119">
        <v>-251</v>
      </c>
      <c r="P4" s="119">
        <v>-1103</v>
      </c>
      <c r="Q4" s="119">
        <v>-261</v>
      </c>
    </row>
    <row r="5" spans="1:42" x14ac:dyDescent="0.35">
      <c r="A5" s="120" t="s">
        <v>165</v>
      </c>
      <c r="B5" s="121">
        <v>-12</v>
      </c>
      <c r="C5" s="121">
        <v>-10</v>
      </c>
      <c r="D5" s="121">
        <v>-9</v>
      </c>
      <c r="E5" s="121">
        <v>-2</v>
      </c>
      <c r="F5" s="121">
        <v>-33</v>
      </c>
      <c r="G5" s="121">
        <v>-12</v>
      </c>
      <c r="H5" s="121">
        <v>-9</v>
      </c>
      <c r="I5" s="121">
        <v>-13</v>
      </c>
      <c r="J5" s="121">
        <v>-31</v>
      </c>
      <c r="K5" s="121">
        <v>-65</v>
      </c>
      <c r="L5" s="121">
        <v>-11</v>
      </c>
      <c r="M5" s="121">
        <v>-52</v>
      </c>
      <c r="N5" s="121">
        <v>-67</v>
      </c>
      <c r="O5" s="121">
        <v>-64</v>
      </c>
      <c r="P5" s="121">
        <v>-195</v>
      </c>
      <c r="Q5" s="121">
        <v>-62</v>
      </c>
    </row>
    <row r="6" spans="1:42" x14ac:dyDescent="0.35">
      <c r="A6" s="120" t="s">
        <v>166</v>
      </c>
      <c r="B6" s="121">
        <v>-72</v>
      </c>
      <c r="C6" s="121">
        <v>-65</v>
      </c>
      <c r="D6" s="121">
        <v>-62</v>
      </c>
      <c r="E6" s="121">
        <v>-61</v>
      </c>
      <c r="F6" s="121">
        <v>-260</v>
      </c>
      <c r="G6" s="121">
        <v>-60</v>
      </c>
      <c r="H6" s="121">
        <v>-59</v>
      </c>
      <c r="I6" s="121">
        <v>-60</v>
      </c>
      <c r="J6" s="121">
        <v>-58</v>
      </c>
      <c r="K6" s="121">
        <v>-237</v>
      </c>
      <c r="L6" s="121">
        <v>-57</v>
      </c>
      <c r="M6" s="121">
        <v>-57</v>
      </c>
      <c r="N6" s="121">
        <v>-51</v>
      </c>
      <c r="O6" s="121">
        <v>-57</v>
      </c>
      <c r="P6" s="121">
        <v>-222</v>
      </c>
      <c r="Q6" s="121">
        <v>-61</v>
      </c>
    </row>
    <row r="7" spans="1:42" x14ac:dyDescent="0.35">
      <c r="A7" s="120" t="s">
        <v>167</v>
      </c>
      <c r="B7" s="121">
        <v>-69</v>
      </c>
      <c r="C7" s="121">
        <v>-125</v>
      </c>
      <c r="D7" s="121">
        <v>-103</v>
      </c>
      <c r="E7" s="121">
        <v>-94</v>
      </c>
      <c r="F7" s="121">
        <v>-391</v>
      </c>
      <c r="G7" s="121">
        <v>-86</v>
      </c>
      <c r="H7" s="121">
        <v>-94</v>
      </c>
      <c r="I7" s="121">
        <v>-94</v>
      </c>
      <c r="J7" s="121">
        <v>-37</v>
      </c>
      <c r="K7" s="121">
        <v>-311</v>
      </c>
      <c r="L7" s="121">
        <v>-109</v>
      </c>
      <c r="M7" s="121">
        <v>-59</v>
      </c>
      <c r="N7" s="121">
        <v>0</v>
      </c>
      <c r="O7" s="121">
        <v>-12</v>
      </c>
      <c r="P7" s="121">
        <v>-180</v>
      </c>
      <c r="Q7" s="121">
        <v>-25</v>
      </c>
    </row>
    <row r="8" spans="1:42" x14ac:dyDescent="0.35">
      <c r="A8" s="120" t="s">
        <v>168</v>
      </c>
      <c r="B8" s="121">
        <v>-99</v>
      </c>
      <c r="C8" s="121">
        <v>-92</v>
      </c>
      <c r="D8" s="121">
        <v>-93</v>
      </c>
      <c r="E8" s="121">
        <v>-134</v>
      </c>
      <c r="F8" s="121">
        <v>-418</v>
      </c>
      <c r="G8" s="121">
        <v>-106</v>
      </c>
      <c r="H8" s="121">
        <v>-105</v>
      </c>
      <c r="I8" s="121">
        <v>-104</v>
      </c>
      <c r="J8" s="121">
        <v>-108</v>
      </c>
      <c r="K8" s="121">
        <v>-423</v>
      </c>
      <c r="L8" s="121">
        <v>-97</v>
      </c>
      <c r="M8" s="121">
        <v>-98</v>
      </c>
      <c r="N8" s="121">
        <v>-97</v>
      </c>
      <c r="O8" s="121">
        <v>-96</v>
      </c>
      <c r="P8" s="121">
        <v>-388</v>
      </c>
      <c r="Q8" s="121">
        <v>-93</v>
      </c>
    </row>
    <row r="9" spans="1:42" x14ac:dyDescent="0.35">
      <c r="A9" s="122" t="s">
        <v>169</v>
      </c>
      <c r="B9" s="123">
        <v>-15</v>
      </c>
      <c r="C9" s="123">
        <v>-20</v>
      </c>
      <c r="D9" s="123">
        <v>-24</v>
      </c>
      <c r="E9" s="123">
        <v>-17</v>
      </c>
      <c r="F9" s="123">
        <v>-76</v>
      </c>
      <c r="G9" s="123">
        <v>-8</v>
      </c>
      <c r="H9" s="123">
        <v>-6</v>
      </c>
      <c r="I9" s="123">
        <v>-31</v>
      </c>
      <c r="J9" s="123">
        <v>9</v>
      </c>
      <c r="K9" s="123">
        <v>-36</v>
      </c>
      <c r="L9" s="123">
        <v>-22</v>
      </c>
      <c r="M9" s="123">
        <v>-39</v>
      </c>
      <c r="N9" s="123">
        <v>-36</v>
      </c>
      <c r="O9" s="123">
        <v>-22</v>
      </c>
      <c r="P9" s="123">
        <v>-118</v>
      </c>
      <c r="Q9" s="123">
        <v>-20</v>
      </c>
    </row>
    <row r="10" spans="1:42" x14ac:dyDescent="0.35">
      <c r="A10" s="124" t="s">
        <v>170</v>
      </c>
      <c r="B10" s="125">
        <f t="shared" ref="B10:F10" si="2">B3+B4</f>
        <v>-250</v>
      </c>
      <c r="C10" s="125">
        <f t="shared" si="2"/>
        <v>-305</v>
      </c>
      <c r="D10" s="125">
        <f t="shared" si="2"/>
        <v>-282</v>
      </c>
      <c r="E10" s="125">
        <f t="shared" si="2"/>
        <v>-285</v>
      </c>
      <c r="F10" s="125">
        <f t="shared" si="2"/>
        <v>-1122</v>
      </c>
      <c r="G10" s="125">
        <f>G3+G4</f>
        <v>-254</v>
      </c>
      <c r="H10" s="125">
        <f>H3+H4</f>
        <v>-260</v>
      </c>
      <c r="I10" s="125">
        <f t="shared" ref="I10:N10" si="3">I3+I4</f>
        <v>-288</v>
      </c>
      <c r="J10" s="125">
        <f t="shared" si="3"/>
        <v>-212</v>
      </c>
      <c r="K10" s="125">
        <f t="shared" si="3"/>
        <v>-1014</v>
      </c>
      <c r="L10" s="125">
        <f>L3+L4</f>
        <v>-284</v>
      </c>
      <c r="M10" s="125">
        <f t="shared" si="3"/>
        <v>-283</v>
      </c>
      <c r="N10" s="125">
        <f t="shared" si="3"/>
        <v>-223</v>
      </c>
      <c r="O10" s="125">
        <f>O3+O4</f>
        <v>-230</v>
      </c>
      <c r="P10" s="125">
        <f t="shared" ref="P10:Q10" si="4">P3+P4</f>
        <v>-1020</v>
      </c>
      <c r="Q10" s="125">
        <f t="shared" si="4"/>
        <v>-246</v>
      </c>
    </row>
    <row r="11" spans="1:42" x14ac:dyDescent="0.35">
      <c r="A11" s="126" t="s">
        <v>171</v>
      </c>
      <c r="B11" s="123">
        <v>-3</v>
      </c>
      <c r="C11" s="123">
        <v>2</v>
      </c>
      <c r="D11" s="123">
        <v>-12</v>
      </c>
      <c r="E11" s="123">
        <v>-12</v>
      </c>
      <c r="F11" s="123">
        <v>-25</v>
      </c>
      <c r="G11" s="123">
        <v>-8</v>
      </c>
      <c r="H11" s="123">
        <v>-14</v>
      </c>
      <c r="I11" s="123">
        <v>47</v>
      </c>
      <c r="J11" s="123">
        <v>27</v>
      </c>
      <c r="K11" s="123">
        <v>52</v>
      </c>
      <c r="L11" s="123">
        <v>-34</v>
      </c>
      <c r="M11" s="123">
        <v>83</v>
      </c>
      <c r="N11" s="123">
        <v>116</v>
      </c>
      <c r="O11" s="123">
        <v>159</v>
      </c>
      <c r="P11" s="123">
        <v>324</v>
      </c>
      <c r="Q11" s="123">
        <v>-38</v>
      </c>
    </row>
    <row r="12" spans="1:42" x14ac:dyDescent="0.35">
      <c r="A12" s="124" t="s">
        <v>172</v>
      </c>
      <c r="B12" s="127">
        <f t="shared" ref="B12:G12" si="5">B10+B11</f>
        <v>-253</v>
      </c>
      <c r="C12" s="127">
        <f t="shared" si="5"/>
        <v>-303</v>
      </c>
      <c r="D12" s="127">
        <f t="shared" si="5"/>
        <v>-294</v>
      </c>
      <c r="E12" s="127">
        <f t="shared" si="5"/>
        <v>-297</v>
      </c>
      <c r="F12" s="127">
        <f t="shared" si="5"/>
        <v>-1147</v>
      </c>
      <c r="G12" s="127">
        <f t="shared" si="5"/>
        <v>-262</v>
      </c>
      <c r="H12" s="127">
        <f>H10+H11</f>
        <v>-274</v>
      </c>
      <c r="I12" s="127">
        <f t="shared" ref="I12:N12" si="6">I10+I11</f>
        <v>-241</v>
      </c>
      <c r="J12" s="127">
        <f t="shared" si="6"/>
        <v>-185</v>
      </c>
      <c r="K12" s="127">
        <f t="shared" si="6"/>
        <v>-962</v>
      </c>
      <c r="L12" s="127">
        <f t="shared" si="6"/>
        <v>-318</v>
      </c>
      <c r="M12" s="127">
        <f t="shared" si="6"/>
        <v>-200</v>
      </c>
      <c r="N12" s="127">
        <f t="shared" si="6"/>
        <v>-107</v>
      </c>
      <c r="O12" s="127">
        <f t="shared" ref="O12:P12" si="7">O10+O11</f>
        <v>-71</v>
      </c>
      <c r="P12" s="127">
        <f t="shared" si="7"/>
        <v>-696</v>
      </c>
      <c r="Q12" s="127">
        <f t="shared" ref="Q12" si="8">Q10+Q11</f>
        <v>-284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19"/>
  <sheetViews>
    <sheetView showGridLines="0" workbookViewId="0">
      <selection activeCell="G21" sqref="G21"/>
    </sheetView>
  </sheetViews>
  <sheetFormatPr defaultColWidth="9.1796875" defaultRowHeight="14.5" x14ac:dyDescent="0.35"/>
  <cols>
    <col min="1" max="1" width="31.54296875" style="14" bestFit="1" customWidth="1"/>
    <col min="2" max="4" width="8.54296875" style="14" bestFit="1" customWidth="1"/>
    <col min="5" max="11" width="9.7265625" style="14" bestFit="1" customWidth="1"/>
    <col min="12" max="12" width="9.54296875" style="14" bestFit="1" customWidth="1"/>
    <col min="13" max="14" width="9.54296875" style="77" bestFit="1" customWidth="1"/>
    <col min="15" max="22" width="9" style="14" bestFit="1" customWidth="1"/>
    <col min="23" max="27" width="9.1796875" style="14" bestFit="1" customWidth="1"/>
    <col min="28" max="29" width="9" style="14" bestFit="1" customWidth="1"/>
    <col min="30" max="30" width="9.1796875" style="14" bestFit="1" customWidth="1"/>
    <col min="31" max="31" width="9" style="14" bestFit="1" customWidth="1"/>
    <col min="32" max="34" width="7.54296875" style="14" bestFit="1" customWidth="1"/>
    <col min="35" max="35" width="9" style="14" bestFit="1" customWidth="1"/>
    <col min="36" max="38" width="7.54296875" style="14" bestFit="1" customWidth="1"/>
    <col min="39" max="39" width="9" style="14" bestFit="1" customWidth="1"/>
    <col min="40" max="42" width="7.54296875" style="14" bestFit="1" customWidth="1"/>
    <col min="43" max="43" width="9.1796875" style="14" bestFit="1" customWidth="1"/>
    <col min="44" max="44" width="7.54296875" style="14" bestFit="1" customWidth="1"/>
    <col min="45" max="45" width="8.7265625" style="14" bestFit="1" customWidth="1"/>
    <col min="46" max="49" width="7.54296875" style="14" bestFit="1" customWidth="1"/>
    <col min="50" max="50" width="9.453125" style="14" bestFit="1" customWidth="1"/>
    <col min="51" max="16384" width="9.1796875" style="14"/>
  </cols>
  <sheetData>
    <row r="1" spans="1:50" ht="15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50" s="58" customFormat="1" ht="15" thickBot="1" x14ac:dyDescent="0.4">
      <c r="A2" s="109" t="s">
        <v>108</v>
      </c>
      <c r="B2" s="112" t="s">
        <v>212</v>
      </c>
      <c r="C2" s="112" t="s">
        <v>176</v>
      </c>
      <c r="D2" s="112" t="s">
        <v>175</v>
      </c>
      <c r="E2" s="112" t="s">
        <v>161</v>
      </c>
      <c r="F2" s="112" t="s">
        <v>160</v>
      </c>
      <c r="G2" s="111" t="s">
        <v>159</v>
      </c>
      <c r="H2" s="112" t="s">
        <v>157</v>
      </c>
      <c r="I2" s="112" t="s">
        <v>151</v>
      </c>
      <c r="J2" s="112" t="s">
        <v>146</v>
      </c>
      <c r="K2" s="112" t="s">
        <v>142</v>
      </c>
      <c r="L2" s="112" t="s">
        <v>140</v>
      </c>
      <c r="M2" s="111" t="s">
        <v>134</v>
      </c>
      <c r="N2" s="112" t="s">
        <v>133</v>
      </c>
      <c r="O2" s="112" t="s">
        <v>131</v>
      </c>
      <c r="P2" s="112" t="s">
        <v>129</v>
      </c>
      <c r="Q2" s="112" t="s">
        <v>65</v>
      </c>
      <c r="R2" s="113" t="s">
        <v>2</v>
      </c>
      <c r="S2" s="114" t="s">
        <v>3</v>
      </c>
      <c r="T2" s="113" t="s">
        <v>4</v>
      </c>
      <c r="U2" s="113" t="s">
        <v>5</v>
      </c>
      <c r="V2" s="113" t="s">
        <v>6</v>
      </c>
      <c r="W2" s="113" t="s">
        <v>7</v>
      </c>
      <c r="X2" s="113" t="s">
        <v>8</v>
      </c>
      <c r="Y2" s="114" t="s">
        <v>9</v>
      </c>
      <c r="Z2" s="113" t="s">
        <v>10</v>
      </c>
      <c r="AA2" s="113" t="s">
        <v>11</v>
      </c>
      <c r="AB2" s="113" t="s">
        <v>12</v>
      </c>
      <c r="AC2" s="113" t="s">
        <v>13</v>
      </c>
      <c r="AD2" s="113" t="s">
        <v>14</v>
      </c>
      <c r="AE2" s="114" t="s">
        <v>15</v>
      </c>
      <c r="AF2" s="113" t="s">
        <v>16</v>
      </c>
      <c r="AG2" s="113" t="s">
        <v>17</v>
      </c>
      <c r="AH2" s="113" t="s">
        <v>18</v>
      </c>
      <c r="AI2" s="113" t="s">
        <v>21</v>
      </c>
      <c r="AJ2" s="113" t="s">
        <v>22</v>
      </c>
      <c r="AK2" s="114" t="s">
        <v>23</v>
      </c>
      <c r="AL2" s="113" t="s">
        <v>24</v>
      </c>
      <c r="AM2" s="113" t="s">
        <v>25</v>
      </c>
      <c r="AN2" s="113" t="s">
        <v>26</v>
      </c>
      <c r="AO2" s="112" t="s">
        <v>27</v>
      </c>
      <c r="AP2" s="112" t="s">
        <v>28</v>
      </c>
      <c r="AQ2" s="58" t="s">
        <v>109</v>
      </c>
      <c r="AR2" s="58" t="s">
        <v>110</v>
      </c>
      <c r="AS2" s="58" t="s">
        <v>111</v>
      </c>
      <c r="AT2" s="58" t="s">
        <v>112</v>
      </c>
      <c r="AU2" s="58" t="s">
        <v>113</v>
      </c>
      <c r="AV2" s="58" t="s">
        <v>114</v>
      </c>
      <c r="AW2" s="58" t="s">
        <v>115</v>
      </c>
      <c r="AX2" s="58" t="s">
        <v>116</v>
      </c>
    </row>
    <row r="3" spans="1:50" x14ac:dyDescent="0.35">
      <c r="A3" s="79" t="s">
        <v>117</v>
      </c>
      <c r="B3" s="83">
        <v>168</v>
      </c>
      <c r="C3" s="83">
        <v>195</v>
      </c>
      <c r="D3" s="83">
        <v>210</v>
      </c>
      <c r="E3" s="83">
        <v>214</v>
      </c>
      <c r="F3" s="83">
        <v>216</v>
      </c>
      <c r="G3" s="83">
        <v>216</v>
      </c>
      <c r="H3" s="19">
        <v>216</v>
      </c>
      <c r="I3" s="19">
        <v>224</v>
      </c>
      <c r="J3" s="19">
        <v>225</v>
      </c>
      <c r="K3" s="76">
        <v>228</v>
      </c>
      <c r="L3" s="19">
        <v>219</v>
      </c>
      <c r="M3" s="19">
        <v>221</v>
      </c>
      <c r="N3" s="76">
        <v>222</v>
      </c>
      <c r="O3" s="80">
        <v>220</v>
      </c>
      <c r="P3" s="7">
        <v>217</v>
      </c>
      <c r="Q3" s="7">
        <v>217</v>
      </c>
      <c r="R3" s="7">
        <v>225</v>
      </c>
      <c r="S3" s="7">
        <v>223</v>
      </c>
      <c r="T3" s="7">
        <v>220</v>
      </c>
      <c r="U3" s="7">
        <v>225</v>
      </c>
      <c r="V3" s="7">
        <v>228</v>
      </c>
      <c r="W3" s="7">
        <v>254</v>
      </c>
      <c r="X3" s="7">
        <v>301</v>
      </c>
      <c r="Y3" s="7">
        <v>364</v>
      </c>
      <c r="Z3" s="7">
        <v>371</v>
      </c>
      <c r="AA3" s="7">
        <v>374</v>
      </c>
      <c r="AB3" s="7">
        <v>364</v>
      </c>
      <c r="AC3" s="7">
        <v>361</v>
      </c>
      <c r="AD3" s="7">
        <v>393</v>
      </c>
      <c r="AE3" s="7">
        <v>397</v>
      </c>
      <c r="AF3" s="7">
        <v>397</v>
      </c>
      <c r="AG3" s="7">
        <v>395</v>
      </c>
      <c r="AH3" s="7">
        <v>396</v>
      </c>
      <c r="AI3" s="7">
        <v>397</v>
      </c>
      <c r="AJ3" s="7">
        <v>393</v>
      </c>
      <c r="AK3" s="7">
        <v>403</v>
      </c>
      <c r="AL3" s="7">
        <v>400</v>
      </c>
      <c r="AM3" s="7">
        <v>401</v>
      </c>
      <c r="AN3" s="7">
        <v>456</v>
      </c>
      <c r="AO3" s="7">
        <v>456</v>
      </c>
      <c r="AP3" s="7">
        <v>453</v>
      </c>
      <c r="AQ3" s="7">
        <v>506</v>
      </c>
      <c r="AR3" s="7">
        <v>457</v>
      </c>
      <c r="AS3" s="7">
        <v>457</v>
      </c>
      <c r="AT3" s="7">
        <v>455</v>
      </c>
      <c r="AU3" s="7">
        <v>455</v>
      </c>
      <c r="AV3" s="7">
        <v>454</v>
      </c>
      <c r="AW3" s="7">
        <v>457</v>
      </c>
      <c r="AX3" s="7">
        <v>455</v>
      </c>
    </row>
    <row r="4" spans="1:50" x14ac:dyDescent="0.35">
      <c r="A4" s="87" t="s">
        <v>118</v>
      </c>
      <c r="B4" s="88" t="s">
        <v>33</v>
      </c>
      <c r="C4" s="88">
        <v>0</v>
      </c>
      <c r="D4" s="88">
        <v>0</v>
      </c>
      <c r="E4" s="88">
        <v>0</v>
      </c>
      <c r="F4" s="88">
        <v>0</v>
      </c>
      <c r="G4" s="88">
        <v>0</v>
      </c>
      <c r="H4" s="89">
        <v>0</v>
      </c>
      <c r="I4" s="89">
        <v>0</v>
      </c>
      <c r="J4" s="89">
        <v>1</v>
      </c>
      <c r="K4" s="78">
        <v>9</v>
      </c>
      <c r="L4" s="77">
        <v>3</v>
      </c>
      <c r="M4" s="77">
        <v>0</v>
      </c>
      <c r="N4" s="78">
        <v>2</v>
      </c>
      <c r="O4" s="90">
        <v>3</v>
      </c>
      <c r="P4" s="91">
        <v>0</v>
      </c>
      <c r="Q4" s="91">
        <v>0</v>
      </c>
      <c r="R4" s="91">
        <v>2</v>
      </c>
      <c r="S4" s="91">
        <v>3</v>
      </c>
      <c r="T4" s="91" t="s">
        <v>33</v>
      </c>
      <c r="U4" s="91">
        <v>1</v>
      </c>
      <c r="V4" s="91" t="s">
        <v>33</v>
      </c>
      <c r="W4" s="91" t="s">
        <v>33</v>
      </c>
      <c r="X4" s="91" t="s">
        <v>33</v>
      </c>
      <c r="Y4" s="91" t="s">
        <v>33</v>
      </c>
      <c r="Z4" s="91" t="s">
        <v>33</v>
      </c>
      <c r="AA4" s="91">
        <v>23</v>
      </c>
      <c r="AB4" s="91">
        <v>4</v>
      </c>
      <c r="AC4" s="91" t="s">
        <v>33</v>
      </c>
      <c r="AD4" s="91" t="s">
        <v>33</v>
      </c>
      <c r="AE4" s="91">
        <v>2</v>
      </c>
      <c r="AF4" s="91">
        <v>3</v>
      </c>
      <c r="AG4" s="91" t="s">
        <v>33</v>
      </c>
      <c r="AH4" s="91" t="s">
        <v>33</v>
      </c>
      <c r="AI4" s="91">
        <v>4</v>
      </c>
      <c r="AJ4" s="91" t="s">
        <v>33</v>
      </c>
      <c r="AK4" s="91">
        <v>3</v>
      </c>
      <c r="AL4" s="91">
        <v>1</v>
      </c>
      <c r="AM4" s="91">
        <v>3</v>
      </c>
      <c r="AN4" s="91" t="s">
        <v>33</v>
      </c>
      <c r="AO4" s="91">
        <v>3</v>
      </c>
      <c r="AP4" s="91" t="s">
        <v>33</v>
      </c>
      <c r="AQ4" s="91">
        <v>6</v>
      </c>
      <c r="AR4" s="91" t="s">
        <v>33</v>
      </c>
      <c r="AS4" s="91" t="s">
        <v>33</v>
      </c>
      <c r="AT4" s="91">
        <v>2</v>
      </c>
      <c r="AU4" s="91" t="s">
        <v>33</v>
      </c>
      <c r="AV4" s="91">
        <v>3</v>
      </c>
      <c r="AW4" s="91">
        <v>8</v>
      </c>
      <c r="AX4" s="91">
        <v>7</v>
      </c>
    </row>
    <row r="5" spans="1:50" x14ac:dyDescent="0.35">
      <c r="A5" s="87" t="s">
        <v>119</v>
      </c>
      <c r="B5" s="88">
        <v>27</v>
      </c>
      <c r="C5" s="88">
        <v>15</v>
      </c>
      <c r="D5" s="88">
        <v>4</v>
      </c>
      <c r="E5" s="88">
        <v>2</v>
      </c>
      <c r="F5" s="88">
        <v>0</v>
      </c>
      <c r="G5" s="88">
        <v>0</v>
      </c>
      <c r="H5" s="89">
        <v>8</v>
      </c>
      <c r="I5" s="89">
        <v>1</v>
      </c>
      <c r="J5" s="89">
        <v>4</v>
      </c>
      <c r="K5" s="78">
        <v>0</v>
      </c>
      <c r="L5" s="77">
        <v>5</v>
      </c>
      <c r="M5" s="77">
        <v>1</v>
      </c>
      <c r="N5" s="78">
        <v>0</v>
      </c>
      <c r="O5" s="90">
        <v>0</v>
      </c>
      <c r="P5" s="91">
        <v>0</v>
      </c>
      <c r="Q5" s="91">
        <v>8</v>
      </c>
      <c r="R5" s="91" t="s">
        <v>33</v>
      </c>
      <c r="S5" s="91" t="s">
        <v>33</v>
      </c>
      <c r="T5" s="91">
        <v>5</v>
      </c>
      <c r="U5" s="91">
        <v>2</v>
      </c>
      <c r="V5" s="91">
        <v>20</v>
      </c>
      <c r="W5" s="91">
        <v>2</v>
      </c>
      <c r="X5" s="91">
        <v>33</v>
      </c>
      <c r="Y5" s="91">
        <v>7</v>
      </c>
      <c r="Z5" s="91">
        <v>3</v>
      </c>
      <c r="AA5" s="91">
        <v>7</v>
      </c>
      <c r="AB5" s="91">
        <v>1</v>
      </c>
      <c r="AC5" s="91">
        <v>32</v>
      </c>
      <c r="AD5" s="91">
        <v>4</v>
      </c>
      <c r="AE5" s="91">
        <v>2</v>
      </c>
      <c r="AF5" s="91">
        <v>1</v>
      </c>
      <c r="AG5" s="91">
        <v>1</v>
      </c>
      <c r="AH5" s="91">
        <v>1</v>
      </c>
      <c r="AI5" s="91"/>
      <c r="AJ5" s="91">
        <v>10</v>
      </c>
      <c r="AK5" s="91"/>
      <c r="AL5" s="91">
        <v>2</v>
      </c>
      <c r="AM5" s="91">
        <v>58</v>
      </c>
      <c r="AN5" s="91"/>
      <c r="AO5" s="91"/>
      <c r="AP5" s="91">
        <v>53</v>
      </c>
      <c r="AQ5" s="91">
        <v>1</v>
      </c>
      <c r="AR5" s="91"/>
      <c r="AS5" s="91" t="s">
        <v>33</v>
      </c>
      <c r="AT5" s="91" t="s">
        <v>33</v>
      </c>
      <c r="AU5" s="91" t="s">
        <v>33</v>
      </c>
      <c r="AV5" s="91">
        <v>2</v>
      </c>
      <c r="AW5" s="91">
        <v>11</v>
      </c>
      <c r="AX5" s="91">
        <v>5</v>
      </c>
    </row>
    <row r="6" spans="1:50" x14ac:dyDescent="0.35">
      <c r="A6" s="87" t="s">
        <v>120</v>
      </c>
      <c r="B6" s="88" t="s">
        <v>33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9">
        <v>0</v>
      </c>
      <c r="I6" s="89">
        <v>0</v>
      </c>
      <c r="J6" s="89">
        <v>0</v>
      </c>
      <c r="K6" s="78">
        <v>0</v>
      </c>
      <c r="L6" s="77" t="s">
        <v>33</v>
      </c>
      <c r="M6" s="77" t="s">
        <v>33</v>
      </c>
      <c r="N6" s="78" t="s">
        <v>33</v>
      </c>
      <c r="O6" s="90" t="s">
        <v>33</v>
      </c>
      <c r="P6" s="91">
        <v>0</v>
      </c>
      <c r="Q6" s="91">
        <v>0</v>
      </c>
      <c r="R6" s="91" t="s">
        <v>33</v>
      </c>
      <c r="S6" s="91" t="s">
        <v>33</v>
      </c>
      <c r="T6" s="91" t="s">
        <v>33</v>
      </c>
      <c r="U6" s="91">
        <v>2</v>
      </c>
      <c r="V6" s="91">
        <v>6</v>
      </c>
      <c r="W6" s="91">
        <v>45</v>
      </c>
      <c r="X6" s="91">
        <v>30</v>
      </c>
      <c r="Y6" s="91"/>
      <c r="Z6" s="91"/>
      <c r="AA6" s="91">
        <v>6</v>
      </c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>
        <v>44</v>
      </c>
      <c r="AR6" s="91"/>
      <c r="AS6" s="91" t="s">
        <v>33</v>
      </c>
      <c r="AT6" s="91" t="s">
        <v>33</v>
      </c>
      <c r="AU6" s="91" t="s">
        <v>33</v>
      </c>
      <c r="AV6" s="91" t="s">
        <v>33</v>
      </c>
      <c r="AW6" s="91" t="s">
        <v>33</v>
      </c>
      <c r="AX6" s="91" t="s">
        <v>33</v>
      </c>
    </row>
    <row r="7" spans="1:50" x14ac:dyDescent="0.35">
      <c r="A7" s="79" t="s">
        <v>121</v>
      </c>
      <c r="B7" s="83">
        <v>847</v>
      </c>
      <c r="C7" s="83">
        <v>857</v>
      </c>
      <c r="D7" s="83">
        <v>854</v>
      </c>
      <c r="E7" s="83">
        <v>857</v>
      </c>
      <c r="F7" s="83">
        <v>857</v>
      </c>
      <c r="G7" s="83">
        <v>855</v>
      </c>
      <c r="H7" s="19">
        <v>845</v>
      </c>
      <c r="I7" s="19">
        <v>842</v>
      </c>
      <c r="J7" s="19">
        <v>819</v>
      </c>
      <c r="K7" s="76">
        <v>805</v>
      </c>
      <c r="L7" s="19">
        <v>760</v>
      </c>
      <c r="M7" s="19">
        <v>767</v>
      </c>
      <c r="N7" s="76">
        <v>756</v>
      </c>
      <c r="O7" s="80">
        <v>751</v>
      </c>
      <c r="P7" s="7">
        <v>749</v>
      </c>
      <c r="Q7" s="7">
        <v>749</v>
      </c>
      <c r="R7" s="7">
        <v>749</v>
      </c>
      <c r="S7" s="7">
        <v>752</v>
      </c>
      <c r="T7" s="7">
        <v>750</v>
      </c>
      <c r="U7" s="7">
        <v>750</v>
      </c>
      <c r="V7" s="7">
        <v>744</v>
      </c>
      <c r="W7" s="7">
        <v>760</v>
      </c>
      <c r="X7" s="7">
        <v>715</v>
      </c>
      <c r="Y7" s="7">
        <v>683</v>
      </c>
      <c r="Z7" s="7">
        <v>666</v>
      </c>
      <c r="AA7" s="7">
        <v>663</v>
      </c>
      <c r="AB7" s="7">
        <v>621</v>
      </c>
      <c r="AC7" s="7">
        <v>611</v>
      </c>
      <c r="AD7" s="7">
        <v>608</v>
      </c>
      <c r="AE7" s="7">
        <v>602</v>
      </c>
      <c r="AF7" s="7">
        <v>578</v>
      </c>
      <c r="AG7" s="7">
        <v>576</v>
      </c>
      <c r="AH7" s="7">
        <v>572</v>
      </c>
      <c r="AI7" s="7">
        <v>568</v>
      </c>
      <c r="AJ7" s="7">
        <v>556</v>
      </c>
      <c r="AK7" s="7">
        <v>547</v>
      </c>
      <c r="AL7" s="7">
        <v>544</v>
      </c>
      <c r="AM7" s="7">
        <v>544</v>
      </c>
      <c r="AN7" s="7">
        <v>537</v>
      </c>
      <c r="AO7" s="7">
        <v>533</v>
      </c>
      <c r="AP7" s="7">
        <v>524</v>
      </c>
      <c r="AQ7" s="7">
        <v>526</v>
      </c>
      <c r="AR7" s="7">
        <v>521</v>
      </c>
      <c r="AS7" s="7" t="s">
        <v>33</v>
      </c>
      <c r="AT7" s="7" t="s">
        <v>33</v>
      </c>
      <c r="AU7" s="7" t="s">
        <v>33</v>
      </c>
      <c r="AV7" s="7" t="s">
        <v>33</v>
      </c>
      <c r="AW7" s="7" t="s">
        <v>33</v>
      </c>
      <c r="AX7" s="7" t="s">
        <v>33</v>
      </c>
    </row>
    <row r="8" spans="1:50" x14ac:dyDescent="0.35">
      <c r="A8" s="87" t="s">
        <v>118</v>
      </c>
      <c r="B8" s="88">
        <v>14</v>
      </c>
      <c r="C8" s="88">
        <v>20</v>
      </c>
      <c r="D8" s="88">
        <v>1</v>
      </c>
      <c r="E8" s="88">
        <v>0</v>
      </c>
      <c r="F8" s="88">
        <v>1</v>
      </c>
      <c r="G8" s="88">
        <v>10</v>
      </c>
      <c r="H8" s="89">
        <v>11</v>
      </c>
      <c r="I8" s="89">
        <v>24</v>
      </c>
      <c r="J8" s="89">
        <v>16</v>
      </c>
      <c r="K8" s="78">
        <f>35+8+3</f>
        <v>46</v>
      </c>
      <c r="L8" s="77">
        <v>12</v>
      </c>
      <c r="M8" s="77">
        <v>11</v>
      </c>
      <c r="N8" s="78">
        <v>5</v>
      </c>
      <c r="O8" s="90">
        <v>2</v>
      </c>
      <c r="P8" s="91">
        <v>0</v>
      </c>
      <c r="Q8" s="91">
        <v>0</v>
      </c>
      <c r="R8" s="91" t="s">
        <v>33</v>
      </c>
      <c r="S8" s="91">
        <v>2</v>
      </c>
      <c r="T8" s="91">
        <v>1</v>
      </c>
      <c r="U8" s="91">
        <v>1</v>
      </c>
      <c r="V8" s="91" t="s">
        <v>33</v>
      </c>
      <c r="W8" s="91">
        <v>1</v>
      </c>
      <c r="X8" s="91">
        <v>5</v>
      </c>
      <c r="Y8" s="91">
        <v>18</v>
      </c>
      <c r="Z8" s="91">
        <v>3</v>
      </c>
      <c r="AA8" s="91">
        <v>37</v>
      </c>
      <c r="AB8" s="91">
        <v>10</v>
      </c>
      <c r="AC8" s="91">
        <v>6</v>
      </c>
      <c r="AD8" s="91">
        <v>8</v>
      </c>
      <c r="AE8" s="91">
        <v>24</v>
      </c>
      <c r="AF8" s="91">
        <v>2</v>
      </c>
      <c r="AG8" s="91">
        <v>4</v>
      </c>
      <c r="AH8" s="91">
        <v>6</v>
      </c>
      <c r="AI8" s="91">
        <v>12</v>
      </c>
      <c r="AJ8" s="91">
        <v>9</v>
      </c>
      <c r="AK8" s="91">
        <v>3</v>
      </c>
      <c r="AL8" s="91">
        <v>1</v>
      </c>
      <c r="AM8" s="91">
        <v>7</v>
      </c>
      <c r="AN8" s="91">
        <v>4</v>
      </c>
      <c r="AO8" s="91">
        <v>9</v>
      </c>
      <c r="AP8" s="91"/>
      <c r="AQ8" s="91">
        <v>7</v>
      </c>
      <c r="AR8" s="91"/>
      <c r="AS8" s="91" t="s">
        <v>33</v>
      </c>
      <c r="AT8" s="91" t="s">
        <v>33</v>
      </c>
      <c r="AU8" s="91" t="s">
        <v>33</v>
      </c>
      <c r="AV8" s="91" t="s">
        <v>33</v>
      </c>
      <c r="AW8" s="91" t="s">
        <v>33</v>
      </c>
      <c r="AX8" s="91" t="s">
        <v>33</v>
      </c>
    </row>
    <row r="9" spans="1:50" x14ac:dyDescent="0.35">
      <c r="A9" s="87" t="s">
        <v>119</v>
      </c>
      <c r="B9" s="88">
        <v>24</v>
      </c>
      <c r="C9" s="88">
        <v>17</v>
      </c>
      <c r="D9" s="88">
        <v>4</v>
      </c>
      <c r="E9" s="88">
        <v>0</v>
      </c>
      <c r="F9" s="88">
        <v>1</v>
      </c>
      <c r="G9" s="88">
        <v>0</v>
      </c>
      <c r="H9" s="89">
        <v>8</v>
      </c>
      <c r="I9" s="89">
        <v>1</v>
      </c>
      <c r="J9" s="89">
        <v>2</v>
      </c>
      <c r="K9" s="78">
        <v>1</v>
      </c>
      <c r="L9" s="77">
        <v>19</v>
      </c>
      <c r="M9" s="77">
        <v>0</v>
      </c>
      <c r="N9" s="78">
        <v>0</v>
      </c>
      <c r="O9" s="90">
        <v>0</v>
      </c>
      <c r="P9" s="91">
        <v>0</v>
      </c>
      <c r="Q9" s="91">
        <v>0</v>
      </c>
      <c r="R9" s="91">
        <v>3</v>
      </c>
      <c r="S9" s="91" t="s">
        <v>33</v>
      </c>
      <c r="T9" s="91">
        <v>1</v>
      </c>
      <c r="U9" s="91">
        <v>3</v>
      </c>
      <c r="V9" s="91">
        <v>-15</v>
      </c>
      <c r="W9" s="91">
        <v>1</v>
      </c>
      <c r="X9" s="91">
        <v>3</v>
      </c>
      <c r="Y9" s="91">
        <v>1</v>
      </c>
      <c r="Z9" s="91"/>
      <c r="AA9" s="91">
        <v>1</v>
      </c>
      <c r="AB9" s="91"/>
      <c r="AC9" s="91">
        <v>3</v>
      </c>
      <c r="AD9" s="91">
        <v>2</v>
      </c>
      <c r="AE9" s="91"/>
      <c r="AF9" s="91"/>
      <c r="AG9" s="91"/>
      <c r="AH9" s="91">
        <v>2</v>
      </c>
      <c r="AI9" s="91"/>
      <c r="AJ9" s="91"/>
      <c r="AK9" s="91"/>
      <c r="AL9" s="91">
        <v>1</v>
      </c>
      <c r="AM9" s="91"/>
      <c r="AN9" s="91"/>
      <c r="AO9" s="91"/>
      <c r="AP9" s="91">
        <v>2</v>
      </c>
      <c r="AQ9" s="91">
        <v>2</v>
      </c>
      <c r="AR9" s="91"/>
      <c r="AS9" s="91" t="s">
        <v>33</v>
      </c>
      <c r="AT9" s="91" t="s">
        <v>33</v>
      </c>
      <c r="AU9" s="91" t="s">
        <v>33</v>
      </c>
      <c r="AV9" s="91" t="s">
        <v>33</v>
      </c>
      <c r="AW9" s="91" t="s">
        <v>33</v>
      </c>
      <c r="AX9" s="91" t="s">
        <v>33</v>
      </c>
    </row>
    <row r="10" spans="1:50" x14ac:dyDescent="0.35">
      <c r="A10" s="87" t="s">
        <v>120</v>
      </c>
      <c r="B10" s="88" t="s">
        <v>33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9">
        <v>0</v>
      </c>
      <c r="J10" s="89">
        <v>0</v>
      </c>
      <c r="K10" s="78">
        <v>0</v>
      </c>
      <c r="L10" s="77" t="s">
        <v>33</v>
      </c>
      <c r="M10" s="77" t="s">
        <v>33</v>
      </c>
      <c r="N10" s="78" t="s">
        <v>33</v>
      </c>
      <c r="O10" s="90" t="s">
        <v>33</v>
      </c>
      <c r="P10" s="91">
        <v>0</v>
      </c>
      <c r="Q10" s="91">
        <v>0</v>
      </c>
      <c r="R10" s="91" t="s">
        <v>33</v>
      </c>
      <c r="S10" s="91" t="s">
        <v>33</v>
      </c>
      <c r="T10" s="91" t="s">
        <v>33</v>
      </c>
      <c r="U10" s="91">
        <v>8</v>
      </c>
      <c r="V10" s="91" t="s">
        <v>33</v>
      </c>
      <c r="W10" s="91">
        <v>45</v>
      </c>
      <c r="X10" s="91">
        <v>30</v>
      </c>
      <c r="Y10" s="91"/>
      <c r="Z10" s="91"/>
      <c r="AA10" s="91">
        <v>6</v>
      </c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 t="s">
        <v>33</v>
      </c>
      <c r="AT10" s="91" t="s">
        <v>33</v>
      </c>
      <c r="AU10" s="91" t="s">
        <v>33</v>
      </c>
      <c r="AV10" s="91" t="s">
        <v>33</v>
      </c>
      <c r="AW10" s="91" t="s">
        <v>33</v>
      </c>
      <c r="AX10" s="91" t="s">
        <v>33</v>
      </c>
    </row>
    <row r="11" spans="1:50" x14ac:dyDescent="0.35">
      <c r="A11" s="79" t="s">
        <v>122</v>
      </c>
      <c r="B11" s="98">
        <v>1015</v>
      </c>
      <c r="C11" s="76">
        <f t="shared" ref="C11:J11" si="0">+C3+C7</f>
        <v>1052</v>
      </c>
      <c r="D11" s="76">
        <f t="shared" si="0"/>
        <v>1064</v>
      </c>
      <c r="E11" s="76">
        <f t="shared" si="0"/>
        <v>1071</v>
      </c>
      <c r="F11" s="76">
        <f t="shared" si="0"/>
        <v>1073</v>
      </c>
      <c r="G11" s="76">
        <f t="shared" si="0"/>
        <v>1071</v>
      </c>
      <c r="H11" s="76">
        <f t="shared" si="0"/>
        <v>1061</v>
      </c>
      <c r="I11" s="76">
        <f t="shared" si="0"/>
        <v>1066</v>
      </c>
      <c r="J11" s="76">
        <f t="shared" si="0"/>
        <v>1044</v>
      </c>
      <c r="K11" s="76">
        <f>+K3+K7</f>
        <v>1033</v>
      </c>
      <c r="L11" s="76">
        <f>+L3+L7</f>
        <v>979</v>
      </c>
      <c r="M11" s="76">
        <f t="shared" ref="M11:AR11" si="1">+M3+M7</f>
        <v>988</v>
      </c>
      <c r="N11" s="76">
        <f t="shared" si="1"/>
        <v>978</v>
      </c>
      <c r="O11" s="76">
        <f t="shared" si="1"/>
        <v>971</v>
      </c>
      <c r="P11" s="76">
        <f t="shared" si="1"/>
        <v>966</v>
      </c>
      <c r="Q11" s="76">
        <f t="shared" si="1"/>
        <v>966</v>
      </c>
      <c r="R11" s="76">
        <f t="shared" si="1"/>
        <v>974</v>
      </c>
      <c r="S11" s="76">
        <f t="shared" si="1"/>
        <v>975</v>
      </c>
      <c r="T11" s="76">
        <f t="shared" si="1"/>
        <v>970</v>
      </c>
      <c r="U11" s="76">
        <f t="shared" si="1"/>
        <v>975</v>
      </c>
      <c r="V11" s="76">
        <f t="shared" si="1"/>
        <v>972</v>
      </c>
      <c r="W11" s="76">
        <f t="shared" si="1"/>
        <v>1014</v>
      </c>
      <c r="X11" s="76">
        <f t="shared" si="1"/>
        <v>1016</v>
      </c>
      <c r="Y11" s="76">
        <f t="shared" si="1"/>
        <v>1047</v>
      </c>
      <c r="Z11" s="76">
        <f t="shared" si="1"/>
        <v>1037</v>
      </c>
      <c r="AA11" s="76">
        <f t="shared" si="1"/>
        <v>1037</v>
      </c>
      <c r="AB11" s="76">
        <f t="shared" si="1"/>
        <v>985</v>
      </c>
      <c r="AC11" s="76">
        <f t="shared" si="1"/>
        <v>972</v>
      </c>
      <c r="AD11" s="76">
        <f t="shared" si="1"/>
        <v>1001</v>
      </c>
      <c r="AE11" s="76">
        <f t="shared" si="1"/>
        <v>999</v>
      </c>
      <c r="AF11" s="76">
        <f t="shared" si="1"/>
        <v>975</v>
      </c>
      <c r="AG11" s="76">
        <f t="shared" si="1"/>
        <v>971</v>
      </c>
      <c r="AH11" s="76">
        <f t="shared" si="1"/>
        <v>968</v>
      </c>
      <c r="AI11" s="76">
        <f t="shared" si="1"/>
        <v>965</v>
      </c>
      <c r="AJ11" s="76">
        <f t="shared" si="1"/>
        <v>949</v>
      </c>
      <c r="AK11" s="76">
        <f t="shared" si="1"/>
        <v>950</v>
      </c>
      <c r="AL11" s="76">
        <f t="shared" si="1"/>
        <v>944</v>
      </c>
      <c r="AM11" s="76">
        <f t="shared" si="1"/>
        <v>945</v>
      </c>
      <c r="AN11" s="76">
        <f t="shared" si="1"/>
        <v>993</v>
      </c>
      <c r="AO11" s="76">
        <f t="shared" si="1"/>
        <v>989</v>
      </c>
      <c r="AP11" s="76">
        <f t="shared" si="1"/>
        <v>977</v>
      </c>
      <c r="AQ11" s="76">
        <f t="shared" si="1"/>
        <v>1032</v>
      </c>
      <c r="AR11" s="76">
        <f t="shared" si="1"/>
        <v>978</v>
      </c>
      <c r="AS11" s="76">
        <f>AS3</f>
        <v>457</v>
      </c>
      <c r="AT11" s="76">
        <f t="shared" ref="AT11:AX11" si="2">AT3</f>
        <v>455</v>
      </c>
      <c r="AU11" s="76">
        <f t="shared" si="2"/>
        <v>455</v>
      </c>
      <c r="AV11" s="76">
        <f t="shared" si="2"/>
        <v>454</v>
      </c>
      <c r="AW11" s="76">
        <f t="shared" si="2"/>
        <v>457</v>
      </c>
      <c r="AX11" s="76">
        <f t="shared" si="2"/>
        <v>455</v>
      </c>
    </row>
    <row r="12" spans="1:50" x14ac:dyDescent="0.35">
      <c r="A12" s="79" t="s">
        <v>123</v>
      </c>
      <c r="B12" s="81">
        <v>914.47325999999998</v>
      </c>
      <c r="C12" s="81">
        <v>927.09828999999991</v>
      </c>
      <c r="D12" s="81">
        <v>938.61699999999996</v>
      </c>
      <c r="E12" s="81">
        <v>939.4</v>
      </c>
      <c r="F12" s="81">
        <v>940.40323000000103</v>
      </c>
      <c r="G12" s="82">
        <v>939.32166000000097</v>
      </c>
      <c r="H12" s="82">
        <v>935.33586000000093</v>
      </c>
      <c r="I12" s="82">
        <v>937.80951000000096</v>
      </c>
      <c r="J12" s="82">
        <v>932.25438000000099</v>
      </c>
      <c r="K12" s="84">
        <v>934.16120000000103</v>
      </c>
      <c r="L12" s="82">
        <v>918.25320000000102</v>
      </c>
      <c r="M12" s="82">
        <v>932.99040000000105</v>
      </c>
      <c r="N12" s="84">
        <v>928.21871000000101</v>
      </c>
      <c r="O12" s="85">
        <v>926.12031000000104</v>
      </c>
      <c r="P12" s="86">
        <v>923.259510000001</v>
      </c>
      <c r="Q12" s="86">
        <v>923.259510000001</v>
      </c>
      <c r="R12" s="86">
        <v>927.41535000000101</v>
      </c>
      <c r="S12" s="86">
        <v>929.51555000000099</v>
      </c>
      <c r="T12" s="86">
        <v>926.45985000000098</v>
      </c>
      <c r="U12" s="86">
        <v>931.81245000000104</v>
      </c>
      <c r="V12" s="86">
        <v>927.97922000000108</v>
      </c>
      <c r="W12" s="7">
        <v>1100</v>
      </c>
      <c r="X12" s="7">
        <v>1100</v>
      </c>
      <c r="Y12" s="7">
        <v>1120</v>
      </c>
      <c r="Z12" s="7">
        <v>1112</v>
      </c>
      <c r="AA12" s="7">
        <v>1112</v>
      </c>
      <c r="AB12" s="7">
        <v>1076</v>
      </c>
      <c r="AC12" s="7">
        <v>1067</v>
      </c>
      <c r="AD12" s="7">
        <v>1085</v>
      </c>
      <c r="AE12" s="7">
        <v>1083</v>
      </c>
      <c r="AF12" s="7" t="s">
        <v>33</v>
      </c>
      <c r="AG12" s="7" t="s">
        <v>33</v>
      </c>
      <c r="AH12" s="7" t="s">
        <v>33</v>
      </c>
      <c r="AI12" s="7">
        <v>1047</v>
      </c>
      <c r="AJ12" s="7" t="s">
        <v>33</v>
      </c>
      <c r="AK12" s="7" t="s">
        <v>33</v>
      </c>
      <c r="AL12" s="7" t="s">
        <v>33</v>
      </c>
      <c r="AM12" s="7">
        <v>1023</v>
      </c>
      <c r="AN12" s="7" t="s">
        <v>33</v>
      </c>
      <c r="AO12" s="7" t="s">
        <v>33</v>
      </c>
      <c r="AP12" s="7" t="s">
        <v>33</v>
      </c>
      <c r="AQ12" s="7" t="s">
        <v>33</v>
      </c>
      <c r="AR12" s="7" t="s">
        <v>33</v>
      </c>
      <c r="AS12" s="7" t="s">
        <v>33</v>
      </c>
      <c r="AT12" s="7" t="s">
        <v>33</v>
      </c>
      <c r="AU12" s="7" t="s">
        <v>33</v>
      </c>
      <c r="AV12" s="7" t="s">
        <v>33</v>
      </c>
      <c r="AW12" s="7" t="s">
        <v>33</v>
      </c>
      <c r="AX12" s="7" t="s">
        <v>33</v>
      </c>
    </row>
    <row r="13" spans="1:50" x14ac:dyDescent="0.35">
      <c r="A13" s="79" t="s">
        <v>124</v>
      </c>
      <c r="B13" s="81">
        <v>1478.9951800000001</v>
      </c>
      <c r="C13" s="81">
        <v>1500.0363100000002</v>
      </c>
      <c r="D13" s="81">
        <v>1519.0534</v>
      </c>
      <c r="E13" s="81">
        <v>1521.1648</v>
      </c>
      <c r="F13" s="81">
        <v>1522.5531499999986</v>
      </c>
      <c r="G13" s="82">
        <v>1520.7686199999987</v>
      </c>
      <c r="H13" s="82">
        <v>1513.4469699999986</v>
      </c>
      <c r="I13" s="82">
        <v>1516.3681499999984</v>
      </c>
      <c r="J13" s="82">
        <v>1504.3336299999983</v>
      </c>
      <c r="K13" s="82">
        <v>1505.9181799999983</v>
      </c>
      <c r="L13" s="82">
        <v>1473.519112727271</v>
      </c>
      <c r="M13" s="82">
        <v>1488.7548599999982</v>
      </c>
      <c r="N13" s="84">
        <v>1478.6348199999982</v>
      </c>
      <c r="O13" s="85">
        <v>1474.9100299999982</v>
      </c>
      <c r="P13" s="86">
        <v>1470.5331499999982</v>
      </c>
      <c r="Q13" s="86">
        <v>1470.5331499999982</v>
      </c>
      <c r="R13" s="86">
        <v>1476.4795099999981</v>
      </c>
      <c r="S13" s="86">
        <v>1478.681269999998</v>
      </c>
      <c r="T13" s="86">
        <v>1473.8191999999981</v>
      </c>
      <c r="U13" s="86">
        <v>1480.2352527272708</v>
      </c>
      <c r="V13" s="86">
        <v>1472.6422127272706</v>
      </c>
      <c r="W13" s="7">
        <v>1490</v>
      </c>
      <c r="X13" s="7">
        <v>1490</v>
      </c>
      <c r="Y13" s="7">
        <v>1515</v>
      </c>
      <c r="Z13" s="7">
        <v>1502</v>
      </c>
      <c r="AA13" s="7">
        <v>1502</v>
      </c>
      <c r="AB13" s="7">
        <v>1449</v>
      </c>
      <c r="AC13" s="7">
        <v>1433</v>
      </c>
      <c r="AD13" s="7">
        <v>1454</v>
      </c>
      <c r="AE13" s="7">
        <v>1452</v>
      </c>
      <c r="AF13" s="7" t="s">
        <v>33</v>
      </c>
      <c r="AG13" s="7" t="s">
        <v>33</v>
      </c>
      <c r="AH13" s="7" t="s">
        <v>33</v>
      </c>
      <c r="AI13" s="7">
        <v>1401</v>
      </c>
      <c r="AJ13" s="7" t="s">
        <v>33</v>
      </c>
      <c r="AK13" s="7" t="s">
        <v>33</v>
      </c>
      <c r="AL13" s="7" t="s">
        <v>33</v>
      </c>
      <c r="AM13" s="7">
        <v>1352</v>
      </c>
      <c r="AN13" s="7" t="s">
        <v>33</v>
      </c>
      <c r="AO13" s="7" t="s">
        <v>33</v>
      </c>
      <c r="AP13" s="7" t="s">
        <v>33</v>
      </c>
      <c r="AQ13" s="7" t="s">
        <v>33</v>
      </c>
      <c r="AR13" s="7" t="s">
        <v>33</v>
      </c>
      <c r="AS13" s="7" t="s">
        <v>33</v>
      </c>
      <c r="AT13" s="7" t="s">
        <v>33</v>
      </c>
      <c r="AU13" s="7" t="s">
        <v>33</v>
      </c>
      <c r="AV13" s="7" t="s">
        <v>33</v>
      </c>
      <c r="AW13" s="7" t="s">
        <v>33</v>
      </c>
      <c r="AX13" s="7" t="s">
        <v>33</v>
      </c>
    </row>
    <row r="14" spans="1:50" ht="9.75" customHeight="1" x14ac:dyDescent="0.35">
      <c r="A14" s="79"/>
      <c r="B14" s="81"/>
      <c r="C14" s="81"/>
      <c r="D14" s="81"/>
      <c r="E14" s="81"/>
      <c r="F14" s="81"/>
      <c r="G14" s="82"/>
      <c r="H14" s="82"/>
      <c r="I14" s="82"/>
      <c r="J14" s="82"/>
      <c r="K14" s="82"/>
      <c r="L14" s="82"/>
      <c r="M14" s="82"/>
      <c r="N14" s="84"/>
      <c r="O14" s="85"/>
      <c r="P14" s="86"/>
      <c r="Q14" s="86"/>
      <c r="R14" s="86"/>
      <c r="S14" s="86"/>
      <c r="T14" s="86"/>
      <c r="U14" s="86"/>
      <c r="V14" s="86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58" customFormat="1" ht="15" thickBot="1" x14ac:dyDescent="0.4">
      <c r="A15" s="109" t="s">
        <v>214</v>
      </c>
      <c r="B15" s="112" t="s">
        <v>212</v>
      </c>
      <c r="C15" s="112" t="s">
        <v>176</v>
      </c>
      <c r="D15" s="112" t="s">
        <v>175</v>
      </c>
      <c r="E15" s="112" t="s">
        <v>161</v>
      </c>
      <c r="F15" s="112" t="s">
        <v>160</v>
      </c>
      <c r="G15" s="111" t="s">
        <v>159</v>
      </c>
      <c r="H15" s="112" t="s">
        <v>157</v>
      </c>
      <c r="I15" s="112" t="s">
        <v>151</v>
      </c>
      <c r="J15" s="112" t="s">
        <v>146</v>
      </c>
      <c r="K15" s="112" t="s">
        <v>142</v>
      </c>
      <c r="L15" s="112" t="s">
        <v>140</v>
      </c>
      <c r="M15" s="111" t="s">
        <v>134</v>
      </c>
      <c r="N15" s="112" t="s">
        <v>133</v>
      </c>
      <c r="O15" s="112" t="s">
        <v>131</v>
      </c>
      <c r="P15" s="112" t="s">
        <v>129</v>
      </c>
      <c r="Q15" s="112" t="s">
        <v>65</v>
      </c>
      <c r="R15" s="113" t="s">
        <v>2</v>
      </c>
      <c r="S15" s="114" t="s">
        <v>3</v>
      </c>
      <c r="T15" s="113" t="s">
        <v>4</v>
      </c>
      <c r="U15" s="113" t="s">
        <v>5</v>
      </c>
      <c r="V15" s="113" t="s">
        <v>6</v>
      </c>
      <c r="W15" s="113" t="s">
        <v>7</v>
      </c>
      <c r="X15" s="113" t="s">
        <v>8</v>
      </c>
      <c r="Y15" s="114" t="s">
        <v>9</v>
      </c>
      <c r="Z15" s="113" t="s">
        <v>10</v>
      </c>
      <c r="AA15" s="113" t="s">
        <v>11</v>
      </c>
      <c r="AB15" s="113" t="s">
        <v>12</v>
      </c>
      <c r="AC15" s="113" t="s">
        <v>13</v>
      </c>
      <c r="AD15" s="113" t="s">
        <v>14</v>
      </c>
      <c r="AE15" s="114" t="s">
        <v>15</v>
      </c>
      <c r="AF15" s="113" t="s">
        <v>16</v>
      </c>
      <c r="AG15" s="113" t="s">
        <v>17</v>
      </c>
      <c r="AH15" s="113" t="s">
        <v>18</v>
      </c>
      <c r="AI15" s="113" t="s">
        <v>21</v>
      </c>
      <c r="AJ15" s="113" t="s">
        <v>22</v>
      </c>
      <c r="AK15" s="114" t="s">
        <v>23</v>
      </c>
      <c r="AL15" s="113" t="s">
        <v>24</v>
      </c>
      <c r="AM15" s="113" t="s">
        <v>25</v>
      </c>
      <c r="AN15" s="113" t="s">
        <v>26</v>
      </c>
      <c r="AO15" s="112" t="s">
        <v>27</v>
      </c>
      <c r="AP15" s="112" t="s">
        <v>28</v>
      </c>
      <c r="AQ15" s="58" t="s">
        <v>109</v>
      </c>
      <c r="AR15" s="58" t="s">
        <v>110</v>
      </c>
      <c r="AS15" s="58" t="s">
        <v>111</v>
      </c>
      <c r="AT15" s="58" t="s">
        <v>112</v>
      </c>
      <c r="AU15" s="58" t="s">
        <v>113</v>
      </c>
      <c r="AV15" s="58" t="s">
        <v>114</v>
      </c>
      <c r="AW15" s="58" t="s">
        <v>115</v>
      </c>
      <c r="AX15" s="58" t="s">
        <v>116</v>
      </c>
    </row>
    <row r="16" spans="1:50" x14ac:dyDescent="0.35">
      <c r="A16" s="87" t="s">
        <v>215</v>
      </c>
      <c r="B16" s="92">
        <v>27</v>
      </c>
      <c r="C16" s="104" t="s">
        <v>33</v>
      </c>
      <c r="D16" s="104" t="s">
        <v>33</v>
      </c>
      <c r="E16" s="104" t="s">
        <v>33</v>
      </c>
      <c r="F16" s="104" t="s">
        <v>33</v>
      </c>
      <c r="G16" s="104" t="s">
        <v>33</v>
      </c>
      <c r="H16" s="104" t="s">
        <v>33</v>
      </c>
      <c r="I16" s="104" t="s">
        <v>33</v>
      </c>
      <c r="J16" s="104" t="s">
        <v>33</v>
      </c>
      <c r="K16" s="104" t="s">
        <v>33</v>
      </c>
      <c r="L16" s="104" t="s">
        <v>33</v>
      </c>
      <c r="M16" s="104" t="s">
        <v>33</v>
      </c>
      <c r="N16" s="104" t="s">
        <v>33</v>
      </c>
      <c r="O16" s="104" t="s">
        <v>33</v>
      </c>
      <c r="P16" s="104" t="s">
        <v>33</v>
      </c>
      <c r="Q16" s="104" t="s">
        <v>33</v>
      </c>
      <c r="R16" s="104" t="s">
        <v>33</v>
      </c>
      <c r="S16" s="104" t="s">
        <v>33</v>
      </c>
      <c r="T16" s="104" t="s">
        <v>33</v>
      </c>
      <c r="U16" s="104" t="s">
        <v>33</v>
      </c>
      <c r="V16" s="104" t="s">
        <v>33</v>
      </c>
      <c r="W16" s="104" t="s">
        <v>33</v>
      </c>
      <c r="X16" s="104" t="s">
        <v>33</v>
      </c>
      <c r="Y16" s="104" t="s">
        <v>33</v>
      </c>
      <c r="Z16" s="104" t="s">
        <v>33</v>
      </c>
      <c r="AA16" s="104" t="s">
        <v>33</v>
      </c>
      <c r="AB16" s="104" t="s">
        <v>33</v>
      </c>
      <c r="AC16" s="104" t="s">
        <v>33</v>
      </c>
      <c r="AD16" s="104" t="s">
        <v>33</v>
      </c>
      <c r="AE16" s="104" t="s">
        <v>33</v>
      </c>
      <c r="AF16" s="104" t="s">
        <v>33</v>
      </c>
      <c r="AG16" s="104" t="s">
        <v>33</v>
      </c>
      <c r="AH16" s="104" t="s">
        <v>33</v>
      </c>
      <c r="AI16" s="104" t="s">
        <v>33</v>
      </c>
      <c r="AJ16" s="104" t="s">
        <v>33</v>
      </c>
      <c r="AK16" s="104" t="s">
        <v>33</v>
      </c>
      <c r="AL16" s="104" t="s">
        <v>33</v>
      </c>
      <c r="AM16" s="104" t="s">
        <v>33</v>
      </c>
      <c r="AN16" s="104" t="s">
        <v>33</v>
      </c>
      <c r="AO16" s="104" t="s">
        <v>33</v>
      </c>
      <c r="AP16" s="104" t="s">
        <v>33</v>
      </c>
      <c r="AQ16" s="104" t="s">
        <v>33</v>
      </c>
      <c r="AR16" s="104" t="s">
        <v>33</v>
      </c>
      <c r="AS16" s="104" t="s">
        <v>33</v>
      </c>
      <c r="AT16" s="104" t="s">
        <v>33</v>
      </c>
      <c r="AU16" s="104" t="s">
        <v>33</v>
      </c>
      <c r="AV16" s="104" t="s">
        <v>33</v>
      </c>
      <c r="AW16" s="104" t="s">
        <v>33</v>
      </c>
      <c r="AX16" s="104" t="s">
        <v>33</v>
      </c>
    </row>
    <row r="17" spans="1:50" s="107" customFormat="1" ht="14.25" customHeight="1" x14ac:dyDescent="0.35">
      <c r="A17" s="105" t="s">
        <v>216</v>
      </c>
      <c r="B17" s="106">
        <v>1100</v>
      </c>
      <c r="C17" s="104" t="s">
        <v>33</v>
      </c>
      <c r="D17" s="104" t="s">
        <v>33</v>
      </c>
      <c r="E17" s="104" t="s">
        <v>33</v>
      </c>
      <c r="F17" s="104" t="s">
        <v>33</v>
      </c>
      <c r="G17" s="104" t="s">
        <v>33</v>
      </c>
      <c r="H17" s="104" t="s">
        <v>33</v>
      </c>
      <c r="I17" s="104" t="s">
        <v>33</v>
      </c>
      <c r="J17" s="104" t="s">
        <v>33</v>
      </c>
      <c r="K17" s="104" t="s">
        <v>33</v>
      </c>
      <c r="L17" s="104" t="s">
        <v>33</v>
      </c>
      <c r="M17" s="104" t="s">
        <v>33</v>
      </c>
      <c r="N17" s="104" t="s">
        <v>33</v>
      </c>
      <c r="O17" s="104" t="s">
        <v>33</v>
      </c>
      <c r="P17" s="104" t="s">
        <v>33</v>
      </c>
      <c r="Q17" s="104" t="s">
        <v>33</v>
      </c>
      <c r="R17" s="104" t="s">
        <v>33</v>
      </c>
      <c r="S17" s="104" t="s">
        <v>33</v>
      </c>
      <c r="T17" s="104" t="s">
        <v>33</v>
      </c>
      <c r="U17" s="104" t="s">
        <v>33</v>
      </c>
      <c r="V17" s="104" t="s">
        <v>33</v>
      </c>
      <c r="W17" s="104" t="s">
        <v>33</v>
      </c>
      <c r="X17" s="104" t="s">
        <v>33</v>
      </c>
      <c r="Y17" s="104" t="s">
        <v>33</v>
      </c>
      <c r="Z17" s="104" t="s">
        <v>33</v>
      </c>
      <c r="AA17" s="104" t="s">
        <v>33</v>
      </c>
      <c r="AB17" s="104" t="s">
        <v>33</v>
      </c>
      <c r="AC17" s="104" t="s">
        <v>33</v>
      </c>
      <c r="AD17" s="104" t="s">
        <v>33</v>
      </c>
      <c r="AE17" s="104" t="s">
        <v>33</v>
      </c>
      <c r="AF17" s="104" t="s">
        <v>33</v>
      </c>
      <c r="AG17" s="104" t="s">
        <v>33</v>
      </c>
      <c r="AH17" s="104" t="s">
        <v>33</v>
      </c>
      <c r="AI17" s="104" t="s">
        <v>33</v>
      </c>
      <c r="AJ17" s="104" t="s">
        <v>33</v>
      </c>
      <c r="AK17" s="104" t="s">
        <v>33</v>
      </c>
      <c r="AL17" s="104" t="s">
        <v>33</v>
      </c>
      <c r="AM17" s="104" t="s">
        <v>33</v>
      </c>
      <c r="AN17" s="104" t="s">
        <v>33</v>
      </c>
      <c r="AO17" s="104" t="s">
        <v>33</v>
      </c>
      <c r="AP17" s="104" t="s">
        <v>33</v>
      </c>
      <c r="AQ17" s="104" t="s">
        <v>33</v>
      </c>
      <c r="AR17" s="104" t="s">
        <v>33</v>
      </c>
      <c r="AS17" s="104" t="s">
        <v>33</v>
      </c>
      <c r="AT17" s="104" t="s">
        <v>33</v>
      </c>
      <c r="AU17" s="104" t="s">
        <v>33</v>
      </c>
      <c r="AV17" s="104" t="s">
        <v>33</v>
      </c>
      <c r="AW17" s="104" t="s">
        <v>33</v>
      </c>
      <c r="AX17" s="104" t="s">
        <v>33</v>
      </c>
    </row>
    <row r="18" spans="1:50" s="103" customFormat="1" ht="14.25" customHeight="1" thickBot="1" x14ac:dyDescent="0.4">
      <c r="A18" s="101" t="s">
        <v>217</v>
      </c>
      <c r="B18" s="102">
        <f>B13+B17</f>
        <v>2578.9951799999999</v>
      </c>
      <c r="C18" s="108" t="s">
        <v>33</v>
      </c>
      <c r="D18" s="108" t="s">
        <v>33</v>
      </c>
      <c r="E18" s="108" t="s">
        <v>33</v>
      </c>
      <c r="F18" s="108" t="s">
        <v>33</v>
      </c>
      <c r="G18" s="108" t="s">
        <v>33</v>
      </c>
      <c r="H18" s="108" t="s">
        <v>33</v>
      </c>
      <c r="I18" s="108" t="s">
        <v>33</v>
      </c>
      <c r="J18" s="108" t="s">
        <v>33</v>
      </c>
      <c r="K18" s="108" t="s">
        <v>33</v>
      </c>
      <c r="L18" s="108" t="s">
        <v>33</v>
      </c>
      <c r="M18" s="108" t="s">
        <v>33</v>
      </c>
      <c r="N18" s="108" t="s">
        <v>33</v>
      </c>
      <c r="O18" s="108" t="s">
        <v>33</v>
      </c>
      <c r="P18" s="108" t="s">
        <v>33</v>
      </c>
      <c r="Q18" s="108" t="s">
        <v>33</v>
      </c>
      <c r="R18" s="108" t="s">
        <v>33</v>
      </c>
      <c r="S18" s="108" t="s">
        <v>33</v>
      </c>
      <c r="T18" s="108" t="s">
        <v>33</v>
      </c>
      <c r="U18" s="108" t="s">
        <v>33</v>
      </c>
      <c r="V18" s="108" t="s">
        <v>33</v>
      </c>
      <c r="W18" s="108" t="s">
        <v>33</v>
      </c>
      <c r="X18" s="108" t="s">
        <v>33</v>
      </c>
      <c r="Y18" s="108" t="s">
        <v>33</v>
      </c>
      <c r="Z18" s="108" t="s">
        <v>33</v>
      </c>
      <c r="AA18" s="108" t="s">
        <v>33</v>
      </c>
      <c r="AB18" s="108" t="s">
        <v>33</v>
      </c>
      <c r="AC18" s="108" t="s">
        <v>33</v>
      </c>
      <c r="AD18" s="108" t="s">
        <v>33</v>
      </c>
      <c r="AE18" s="108" t="s">
        <v>33</v>
      </c>
      <c r="AF18" s="108" t="s">
        <v>33</v>
      </c>
      <c r="AG18" s="108" t="s">
        <v>33</v>
      </c>
      <c r="AH18" s="108" t="s">
        <v>33</v>
      </c>
      <c r="AI18" s="108" t="s">
        <v>33</v>
      </c>
      <c r="AJ18" s="108" t="s">
        <v>33</v>
      </c>
      <c r="AK18" s="108" t="s">
        <v>33</v>
      </c>
      <c r="AL18" s="108" t="s">
        <v>33</v>
      </c>
      <c r="AM18" s="108" t="s">
        <v>33</v>
      </c>
      <c r="AN18" s="108" t="s">
        <v>33</v>
      </c>
      <c r="AO18" s="108" t="s">
        <v>33</v>
      </c>
      <c r="AP18" s="108" t="s">
        <v>33</v>
      </c>
      <c r="AQ18" s="108" t="s">
        <v>33</v>
      </c>
      <c r="AR18" s="108" t="s">
        <v>33</v>
      </c>
      <c r="AS18" s="108" t="s">
        <v>33</v>
      </c>
      <c r="AT18" s="108" t="s">
        <v>33</v>
      </c>
      <c r="AU18" s="108" t="s">
        <v>33</v>
      </c>
      <c r="AV18" s="108" t="s">
        <v>33</v>
      </c>
      <c r="AW18" s="108" t="s">
        <v>33</v>
      </c>
      <c r="AX18" s="108" t="s">
        <v>33</v>
      </c>
    </row>
    <row r="19" spans="1:50" s="99" customFormat="1" ht="15" thickTop="1" x14ac:dyDescent="0.35">
      <c r="M19" s="100"/>
      <c r="N19" s="100"/>
    </row>
  </sheetData>
  <pageMargins left="0.78740157499999996" right="0.78740157499999996" top="0.984251969" bottom="0.984251969" header="0.4921259845" footer="0.4921259845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43"/>
  <sheetViews>
    <sheetView showGridLines="0" workbookViewId="0">
      <selection activeCell="G6" sqref="G6"/>
    </sheetView>
  </sheetViews>
  <sheetFormatPr defaultColWidth="9.1796875" defaultRowHeight="14.5" x14ac:dyDescent="0.35"/>
  <cols>
    <col min="1" max="1" width="46.453125" style="10" bestFit="1" customWidth="1"/>
    <col min="2" max="2" width="7.7265625" style="10" bestFit="1" customWidth="1"/>
    <col min="3" max="3" width="6.7265625" style="10" bestFit="1" customWidth="1"/>
    <col min="4" max="4" width="7.7265625" style="10" bestFit="1" customWidth="1"/>
    <col min="5" max="5" width="6.7265625" style="10" bestFit="1" customWidth="1"/>
    <col min="6" max="6" width="6.81640625" style="14" bestFit="1" customWidth="1"/>
    <col min="7" max="8" width="6.7265625" style="10" bestFit="1" customWidth="1"/>
    <col min="9" max="9" width="7.7265625" style="10" bestFit="1" customWidth="1"/>
    <col min="10" max="13" width="6.7265625" style="10" bestFit="1" customWidth="1"/>
    <col min="14" max="14" width="7.7265625" style="10" bestFit="1" customWidth="1"/>
    <col min="15" max="18" width="6.7265625" style="10" bestFit="1" customWidth="1"/>
    <col min="19" max="19" width="7.7265625" style="10" bestFit="1" customWidth="1"/>
    <col min="20" max="23" width="6.7265625" style="10" bestFit="1" customWidth="1"/>
    <col min="24" max="24" width="7" style="10" bestFit="1" customWidth="1"/>
    <col min="25" max="25" width="6.7265625" style="10" bestFit="1" customWidth="1"/>
    <col min="26" max="26" width="7.7265625" style="10" bestFit="1" customWidth="1"/>
    <col min="27" max="30" width="6.7265625" style="10" bestFit="1" customWidth="1"/>
    <col min="31" max="31" width="7" style="10" bestFit="1" customWidth="1"/>
    <col min="32" max="35" width="6.7265625" style="10" bestFit="1" customWidth="1"/>
    <col min="36" max="16384" width="9.1796875" style="10"/>
  </cols>
  <sheetData>
    <row r="1" spans="1:35" ht="15" customHeight="1" x14ac:dyDescent="0.35">
      <c r="A1" s="6" t="s">
        <v>127</v>
      </c>
      <c r="B1" s="54" t="s">
        <v>150</v>
      </c>
      <c r="C1" s="6"/>
      <c r="D1" s="6"/>
      <c r="E1" s="6"/>
      <c r="F1" s="1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x14ac:dyDescent="0.35">
      <c r="A2" s="10" t="s">
        <v>1</v>
      </c>
      <c r="B2" s="18">
        <v>2016</v>
      </c>
      <c r="C2" s="18" t="s">
        <v>3</v>
      </c>
      <c r="D2" s="18" t="s">
        <v>4</v>
      </c>
      <c r="E2" s="18" t="s">
        <v>5</v>
      </c>
      <c r="F2" s="19" t="s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35">
      <c r="A3" s="20" t="s">
        <v>147</v>
      </c>
      <c r="B3" s="21">
        <v>4979.8840058563401</v>
      </c>
      <c r="C3" s="21">
        <v>1370.4435702619144</v>
      </c>
      <c r="D3" s="21">
        <v>1122.3371803465541</v>
      </c>
      <c r="E3" s="21">
        <v>1162.189340562855</v>
      </c>
      <c r="F3" s="22">
        <v>1324.9139146850171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47" customFormat="1" x14ac:dyDescent="0.35">
      <c r="A4" s="50" t="s">
        <v>148</v>
      </c>
      <c r="B4" s="21">
        <v>3966.8021548451979</v>
      </c>
      <c r="C4" s="21">
        <v>1092.8141668397809</v>
      </c>
      <c r="D4" s="21">
        <v>861.08408762197143</v>
      </c>
      <c r="E4" s="22">
        <v>933.79656579639948</v>
      </c>
      <c r="F4" s="22">
        <v>1079.1073345870461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47" customFormat="1" x14ac:dyDescent="0.35">
      <c r="A5" s="50" t="s">
        <v>149</v>
      </c>
      <c r="B5" s="21">
        <v>1013.0524475890095</v>
      </c>
      <c r="C5" s="21">
        <v>277.60000000000002</v>
      </c>
      <c r="D5" s="21">
        <v>261.25309272458276</v>
      </c>
      <c r="E5" s="21">
        <v>228.39277476645563</v>
      </c>
      <c r="F5" s="22">
        <v>245.80658009797099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x14ac:dyDescent="0.35">
      <c r="A6" s="20" t="s">
        <v>125</v>
      </c>
      <c r="B6" s="23">
        <v>18708.921999999999</v>
      </c>
      <c r="C6" s="23">
        <v>5599.9040000000005</v>
      </c>
      <c r="D6" s="23">
        <v>4067.018</v>
      </c>
      <c r="E6" s="24">
        <v>4324</v>
      </c>
      <c r="F6" s="24">
        <v>4718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x14ac:dyDescent="0.35">
      <c r="A7" s="20" t="s">
        <v>126</v>
      </c>
      <c r="B7" s="23">
        <v>4505.8789999999999</v>
      </c>
      <c r="C7" s="25">
        <v>1333.4949999999999</v>
      </c>
      <c r="D7" s="25">
        <v>956.38400000000001</v>
      </c>
      <c r="E7" s="26">
        <v>1091</v>
      </c>
      <c r="F7" s="15">
        <v>1125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35">
      <c r="A8" s="2" t="s">
        <v>30</v>
      </c>
      <c r="B8" s="7">
        <v>23215.12740653153</v>
      </c>
      <c r="C8" s="7">
        <v>6933.4003452855941</v>
      </c>
      <c r="D8" s="7">
        <v>5023.4006886518837</v>
      </c>
      <c r="E8" s="7">
        <v>5415.0807901282096</v>
      </c>
      <c r="F8" s="7">
        <v>5843.2455824658437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35">
      <c r="A9" s="2" t="s">
        <v>31</v>
      </c>
      <c r="B9" s="7">
        <v>-15847.0980831126</v>
      </c>
      <c r="C9" s="7">
        <v>-4621.6738167885896</v>
      </c>
      <c r="D9" s="7">
        <v>-3377.9070954891799</v>
      </c>
      <c r="E9" s="7">
        <v>-3594.8428699278697</v>
      </c>
      <c r="F9" s="7">
        <v>-4252.6743009069805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35">
      <c r="A10" s="10" t="s">
        <v>32</v>
      </c>
      <c r="B10" s="15">
        <v>-59.245000000000005</v>
      </c>
      <c r="C10" s="15">
        <v>-16.675999999999998</v>
      </c>
      <c r="D10" s="15">
        <v>-13.385999999999999</v>
      </c>
      <c r="E10" s="15">
        <v>-14.255000000000001</v>
      </c>
      <c r="F10" s="15">
        <v>-14.928000000000001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35">
      <c r="A11" s="2" t="s">
        <v>34</v>
      </c>
      <c r="B11" s="7">
        <v>7308.7843234189304</v>
      </c>
      <c r="C11" s="7">
        <v>2295.0505284970045</v>
      </c>
      <c r="D11" s="7">
        <v>1632.1075931627038</v>
      </c>
      <c r="E11" s="7">
        <v>1805.9829202003398</v>
      </c>
      <c r="F11" s="7">
        <v>1575.643281558863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35">
      <c r="A12" s="10" t="s">
        <v>35</v>
      </c>
      <c r="B12" s="15">
        <v>-5542.9026002184537</v>
      </c>
      <c r="C12" s="15">
        <v>-1500.1469631237906</v>
      </c>
      <c r="D12" s="15">
        <v>-1350.2463340648487</v>
      </c>
      <c r="E12" s="15">
        <v>-1377.2424902517041</v>
      </c>
      <c r="F12" s="15">
        <v>-1315.2668127781101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35">
      <c r="A13" s="10" t="s">
        <v>36</v>
      </c>
      <c r="B13" s="15">
        <v>-848.6075557799993</v>
      </c>
      <c r="C13" s="15">
        <v>-277.28583642999934</v>
      </c>
      <c r="D13" s="15">
        <v>-166.53350371000036</v>
      </c>
      <c r="E13" s="15">
        <v>-194.68671838999953</v>
      </c>
      <c r="F13" s="15">
        <v>-210.10149725000002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35">
      <c r="A14" s="10" t="s">
        <v>37</v>
      </c>
      <c r="B14" s="15">
        <v>30.158623739999999</v>
      </c>
      <c r="C14" s="15">
        <v>6.7640019300000018</v>
      </c>
      <c r="D14" s="15">
        <v>5.9848109999999979</v>
      </c>
      <c r="E14" s="15">
        <v>7.9377931999999998</v>
      </c>
      <c r="F14" s="15">
        <v>9.4720176099999982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x14ac:dyDescent="0.35">
      <c r="A15" s="10" t="s">
        <v>38</v>
      </c>
      <c r="B15" s="15">
        <v>-394.35444442000005</v>
      </c>
      <c r="C15" s="15">
        <v>-72.367292400000096</v>
      </c>
      <c r="D15" s="15">
        <v>-63.868024619999979</v>
      </c>
      <c r="E15" s="15">
        <v>-168.16462626999993</v>
      </c>
      <c r="F15" s="15">
        <v>-89.954501130000025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35">
      <c r="A16" s="2" t="s">
        <v>39</v>
      </c>
      <c r="B16" s="7">
        <v>-6755.7059766784532</v>
      </c>
      <c r="C16" s="7">
        <v>-1843.0360900237899</v>
      </c>
      <c r="D16" s="7">
        <v>-1574.6630513948489</v>
      </c>
      <c r="E16" s="7">
        <v>-1732.1560417117034</v>
      </c>
      <c r="F16" s="7">
        <v>-1605.85079354811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x14ac:dyDescent="0.35">
      <c r="A17" s="10" t="s">
        <v>40</v>
      </c>
      <c r="B17" s="15">
        <v>-200.69112831817134</v>
      </c>
      <c r="C17" s="15">
        <v>-53.355910057042955</v>
      </c>
      <c r="D17" s="15">
        <v>-41.088633177042794</v>
      </c>
      <c r="E17" s="15">
        <v>-53.423777677042779</v>
      </c>
      <c r="F17" s="15">
        <v>-52.822807407042802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35">
      <c r="A18" s="2" t="s">
        <v>41</v>
      </c>
      <c r="B18" s="7">
        <v>352.38721842229404</v>
      </c>
      <c r="C18" s="7">
        <v>398.65852841617573</v>
      </c>
      <c r="D18" s="7">
        <v>16.355908590812504</v>
      </c>
      <c r="E18" s="7">
        <v>20.403100811597881</v>
      </c>
      <c r="F18" s="7">
        <v>-83.030319396290935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x14ac:dyDescent="0.35">
      <c r="A19" s="10" t="s">
        <v>42</v>
      </c>
      <c r="B19" s="15">
        <v>364.41723303493598</v>
      </c>
      <c r="C19" s="15">
        <v>86.236197733615469</v>
      </c>
      <c r="D19" s="15">
        <v>10.337435836347286</v>
      </c>
      <c r="E19" s="15">
        <v>102.37223293046729</v>
      </c>
      <c r="F19" s="15">
        <v>165.47136653450596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x14ac:dyDescent="0.35">
      <c r="A20" s="10" t="s">
        <v>43</v>
      </c>
      <c r="B20" s="15">
        <v>-1431.6137700949357</v>
      </c>
      <c r="C20" s="15">
        <v>-444.91531544197807</v>
      </c>
      <c r="D20" s="15">
        <v>-261.18523088312787</v>
      </c>
      <c r="E20" s="15">
        <v>-446.33809350345365</v>
      </c>
      <c r="F20" s="15">
        <v>-279.17513026637619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35">
      <c r="A21" s="2" t="s">
        <v>44</v>
      </c>
      <c r="B21" s="7">
        <v>-1067.1965370599996</v>
      </c>
      <c r="C21" s="7">
        <v>-358.67911770836258</v>
      </c>
      <c r="D21" s="7">
        <v>-250.84779504678059</v>
      </c>
      <c r="E21" s="7">
        <v>-343.96586057298634</v>
      </c>
      <c r="F21" s="7">
        <v>-113.70376373187023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35">
      <c r="A22" s="2" t="s">
        <v>45</v>
      </c>
      <c r="B22" s="7">
        <v>-714.80931863770559</v>
      </c>
      <c r="C22" s="7">
        <v>39.979410707813145</v>
      </c>
      <c r="D22" s="7">
        <v>-234.49188645596809</v>
      </c>
      <c r="E22" s="7">
        <v>-323.56275976138846</v>
      </c>
      <c r="F22" s="7">
        <v>-196.73408312816116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x14ac:dyDescent="0.35">
      <c r="A23" s="10" t="s">
        <v>46</v>
      </c>
      <c r="B23" s="15">
        <v>-35.109105857592212</v>
      </c>
      <c r="C23" s="15">
        <v>-27.173495340910552</v>
      </c>
      <c r="D23" s="15">
        <v>17.471269786489444</v>
      </c>
      <c r="E23" s="15">
        <v>-25.824579037110549</v>
      </c>
      <c r="F23" s="15">
        <v>0.41769873393944362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35">
      <c r="A24" s="2" t="s">
        <v>47</v>
      </c>
      <c r="B24" s="7">
        <v>-749.91842449529781</v>
      </c>
      <c r="C24" s="7">
        <v>12.805915366902592</v>
      </c>
      <c r="D24" s="7">
        <v>-217.02061666947864</v>
      </c>
      <c r="E24" s="7">
        <v>-349.387338798499</v>
      </c>
      <c r="F24" s="7">
        <v>-196.31638439422173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x14ac:dyDescent="0.35">
      <c r="A25" s="11" t="s">
        <v>48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35">
      <c r="A26" s="2" t="s">
        <v>49</v>
      </c>
      <c r="B26" s="7">
        <v>612.32334674046535</v>
      </c>
      <c r="C26" s="7">
        <v>468.69043847321865</v>
      </c>
      <c r="D26" s="7">
        <v>70.830541767855294</v>
      </c>
      <c r="E26" s="7">
        <v>88.081878488640655</v>
      </c>
      <c r="F26" s="7">
        <v>-15.279511989248132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x14ac:dyDescent="0.35">
      <c r="A27" s="2" t="s">
        <v>50</v>
      </c>
      <c r="B27" s="7"/>
      <c r="C27" s="4"/>
      <c r="D27" s="4"/>
      <c r="E27" s="4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x14ac:dyDescent="0.35">
      <c r="A28" s="2" t="s">
        <v>51</v>
      </c>
      <c r="B28" s="16">
        <v>0.31482852518666798</v>
      </c>
      <c r="C28" s="16">
        <v>0.33101370383978213</v>
      </c>
      <c r="D28" s="16">
        <v>0.32490093749632948</v>
      </c>
      <c r="E28" s="16">
        <v>0.33350987551149441</v>
      </c>
      <c r="F28" s="16">
        <v>0.26965207252061824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x14ac:dyDescent="0.35">
      <c r="A29" s="10" t="s">
        <v>52</v>
      </c>
      <c r="B29" s="17">
        <v>-0.23876253199708777</v>
      </c>
      <c r="C29" s="17">
        <v>-0.21636525924019723</v>
      </c>
      <c r="D29" s="17">
        <v>-0.26879128657109186</v>
      </c>
      <c r="E29" s="17">
        <v>-0.25433461542484131</v>
      </c>
      <c r="F29" s="17">
        <v>-0.22509182511940032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35">
      <c r="A30" s="10" t="s">
        <v>53</v>
      </c>
      <c r="B30" s="17">
        <v>-3.6554077042939045E-2</v>
      </c>
      <c r="C30" s="17">
        <v>-3.9992762947626624E-2</v>
      </c>
      <c r="D30" s="17">
        <v>-3.3151546936362845E-2</v>
      </c>
      <c r="E30" s="17">
        <v>-3.5952689523103133E-2</v>
      </c>
      <c r="F30" s="17">
        <v>-3.5956301046196557E-2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35">
      <c r="A31" s="10" t="s">
        <v>54</v>
      </c>
      <c r="B31" s="17">
        <v>1.2990936130514161E-3</v>
      </c>
      <c r="C31" s="17">
        <v>9.7556777239889581E-4</v>
      </c>
      <c r="D31" s="17">
        <v>1.1913863478021948E-3</v>
      </c>
      <c r="E31" s="17">
        <v>1.4658679173301977E-3</v>
      </c>
      <c r="F31" s="17">
        <v>1.621019941113414E-3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35">
      <c r="A32" s="10" t="s">
        <v>55</v>
      </c>
      <c r="B32" s="17">
        <v>-1.6986960162408981E-2</v>
      </c>
      <c r="C32" s="17">
        <v>-1.0437489369729913E-2</v>
      </c>
      <c r="D32" s="17">
        <v>-1.2714101179362633E-2</v>
      </c>
      <c r="E32" s="17">
        <v>-3.1054869315443472E-2</v>
      </c>
      <c r="F32" s="17">
        <v>-1.5394612439349043E-2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35">
      <c r="A33" s="2" t="s">
        <v>56</v>
      </c>
      <c r="B33" s="16">
        <v>-0.29100447558938441</v>
      </c>
      <c r="C33" s="16">
        <v>-0.26581994378515489</v>
      </c>
      <c r="D33" s="16">
        <v>-0.31346554833901513</v>
      </c>
      <c r="E33" s="16">
        <v>-0.31987630634605774</v>
      </c>
      <c r="F33" s="16">
        <v>-0.27482171866383248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x14ac:dyDescent="0.35">
      <c r="A34" s="10" t="s">
        <v>57</v>
      </c>
      <c r="B34" s="17">
        <v>-8.6448428562880628E-3</v>
      </c>
      <c r="C34" s="17">
        <v>-7.6954895722014111E-3</v>
      </c>
      <c r="D34" s="17">
        <v>-8.1794457029605652E-3</v>
      </c>
      <c r="E34" s="17">
        <v>-9.865739727177348E-3</v>
      </c>
      <c r="F34" s="17">
        <v>-9.0399772971293865E-3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35">
      <c r="A35" s="2" t="s">
        <v>58</v>
      </c>
      <c r="B35" s="16">
        <v>1.5179206740995554E-2</v>
      </c>
      <c r="C35" s="16">
        <v>5.7498270482425833E-2</v>
      </c>
      <c r="D35" s="16">
        <v>3.2559434543538066E-3</v>
      </c>
      <c r="E35" s="16">
        <v>3.7678294382593705E-3</v>
      </c>
      <c r="F35" s="16">
        <v>-1.4209623440343615E-2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x14ac:dyDescent="0.35">
      <c r="A36" s="2" t="s">
        <v>59</v>
      </c>
      <c r="B36" s="16">
        <v>-4.5969876381541888E-2</v>
      </c>
      <c r="C36" s="16">
        <v>-5.1732065054089733E-2</v>
      </c>
      <c r="D36" s="16">
        <v>-4.9935852342708489E-2</v>
      </c>
      <c r="E36" s="16">
        <v>-6.3519986848588172E-2</v>
      </c>
      <c r="F36" s="16">
        <v>-1.945900820480103E-2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x14ac:dyDescent="0.35">
      <c r="A37" s="2" t="s">
        <v>60</v>
      </c>
      <c r="B37" s="16">
        <v>-3.0790669640546338E-2</v>
      </c>
      <c r="C37" s="16">
        <v>5.7662054283360948E-3</v>
      </c>
      <c r="D37" s="16">
        <v>-4.6679908888354681E-2</v>
      </c>
      <c r="E37" s="16">
        <v>-5.9752157410328806E-2</v>
      </c>
      <c r="F37" s="16">
        <v>-3.3668631645144644E-2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x14ac:dyDescent="0.35">
      <c r="A38" s="10" t="s">
        <v>61</v>
      </c>
      <c r="B38" s="17">
        <v>-1.5123374187347486E-3</v>
      </c>
      <c r="C38" s="17">
        <v>-3.9192162557564313E-3</v>
      </c>
      <c r="D38" s="17">
        <v>3.4779765480300877E-3</v>
      </c>
      <c r="E38" s="17">
        <v>-4.7690108491436033E-3</v>
      </c>
      <c r="F38" s="17">
        <v>7.1484028532508667E-5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35">
      <c r="A39" s="2" t="s">
        <v>62</v>
      </c>
      <c r="B39" s="16">
        <v>-3.2303007059281089E-2</v>
      </c>
      <c r="C39" s="16">
        <v>1.8469891725796635E-3</v>
      </c>
      <c r="D39" s="16">
        <v>-4.3201932340324593E-2</v>
      </c>
      <c r="E39" s="16">
        <v>-6.4521168259472406E-2</v>
      </c>
      <c r="F39" s="16">
        <v>-3.3597147616612137E-2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x14ac:dyDescent="0.35">
      <c r="A40" s="2" t="s">
        <v>63</v>
      </c>
      <c r="B40" s="16">
        <v>2.6376049375813004E-2</v>
      </c>
      <c r="C40" s="16">
        <v>6.7598929115914599E-2</v>
      </c>
      <c r="D40" s="16">
        <v>1.4100117859971846E-2</v>
      </c>
      <c r="E40" s="16">
        <v>1.6266032198303582E-2</v>
      </c>
      <c r="F40" s="16">
        <v>-2.6149015600333871E-3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2" spans="1:35" x14ac:dyDescent="0.35">
      <c r="A42" s="9"/>
      <c r="B42" s="9"/>
    </row>
    <row r="43" spans="1:35" ht="14.25" customHeight="1" x14ac:dyDescent="0.35">
      <c r="A43" s="6"/>
      <c r="B43" s="6"/>
      <c r="C43" s="6"/>
      <c r="D43" s="6"/>
      <c r="E43" s="6"/>
      <c r="F43" s="1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BP</vt:lpstr>
      <vt:lpstr>P&amp;L</vt:lpstr>
      <vt:lpstr>P&amp;L - Operacional</vt:lpstr>
      <vt:lpstr>Resultado Financeiro</vt:lpstr>
      <vt:lpstr># Lojas e Histórico</vt:lpstr>
      <vt:lpstr>DRE_2016 Pro-Forma Não Auditada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creator>FRANCESCO A F LISA</dc:creator>
  <cp:lastModifiedBy>GABRIEL SIGNORELLI ROSSETTO SUCCAR</cp:lastModifiedBy>
  <dcterms:created xsi:type="dcterms:W3CDTF">2017-07-25T12:18:00Z</dcterms:created>
  <dcterms:modified xsi:type="dcterms:W3CDTF">2021-05-28T14:39:41Z</dcterms:modified>
</cp:coreProperties>
</file>