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07 Radar de Analistas e Relatórios\03 Consenso\Consenso Site de RI\2026\"/>
    </mc:Choice>
  </mc:AlternateContent>
  <xr:revisionPtr revIDLastSave="0" documentId="8_{0A144362-B001-4F6D-8FA4-E946405F6A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jeções dos Analistas" sheetId="2" r:id="rId1"/>
  </sheets>
  <externalReferences>
    <externalReference r:id="rId2"/>
  </externalReferences>
  <definedNames>
    <definedName name="wrn.VIDAS._.1099." hidden="1">{#N/A,#N/A,FALSE,"VidasXfat ajustado"}</definedName>
  </definedNames>
  <calcPr calcId="181029"/>
</workbook>
</file>

<file path=xl/calcChain.xml><?xml version="1.0" encoding="utf-8"?>
<calcChain xmlns="http://schemas.openxmlformats.org/spreadsheetml/2006/main">
  <c r="Q13" i="2" l="1"/>
  <c r="O13" i="2"/>
  <c r="N13" i="2"/>
  <c r="M13" i="2"/>
  <c r="K13" i="2"/>
  <c r="I13" i="2"/>
  <c r="H13" i="2"/>
  <c r="G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13" i="2" l="1"/>
</calcChain>
</file>

<file path=xl/sharedStrings.xml><?xml version="1.0" encoding="utf-8"?>
<sst xmlns="http://schemas.openxmlformats.org/spreadsheetml/2006/main" count="44" uniqueCount="28">
  <si>
    <t>Data</t>
  </si>
  <si>
    <t>Recomendação</t>
  </si>
  <si>
    <t>Preço-alvo</t>
  </si>
  <si>
    <t>Lucro Líquido
(R$ milhões)</t>
  </si>
  <si>
    <t>BTG Pactual</t>
  </si>
  <si>
    <t>Morgan Stanley</t>
  </si>
  <si>
    <t>Santander</t>
  </si>
  <si>
    <t>Consenso</t>
  </si>
  <si>
    <t>BofA Merrill Lynch</t>
  </si>
  <si>
    <t xml:space="preserve">Bradesco </t>
  </si>
  <si>
    <t>EBITDA Ajustado 
(R$ milhões)</t>
  </si>
  <si>
    <t>Resultado Financeiro          (R$ milhões)</t>
  </si>
  <si>
    <t>Receita Líquida                        (R$ milhões)</t>
  </si>
  <si>
    <t>Margem Bruta
%</t>
  </si>
  <si>
    <t>Goldman Sachs</t>
  </si>
  <si>
    <t>XP</t>
  </si>
  <si>
    <t>Date</t>
  </si>
  <si>
    <t>Recommendation</t>
  </si>
  <si>
    <t>Target Price</t>
  </si>
  <si>
    <t>Net Sales                      (R$ million)</t>
  </si>
  <si>
    <t>Gross Margin
(%)</t>
  </si>
  <si>
    <t>Adjusted Ebitda
(R$ millions)</t>
  </si>
  <si>
    <t>Financial Result                           (R$ million)</t>
  </si>
  <si>
    <t>Net Income
(R$ million)</t>
  </si>
  <si>
    <t>Neutro - Neutral</t>
  </si>
  <si>
    <t>Venda - Sell</t>
  </si>
  <si>
    <t>Média - Average</t>
  </si>
  <si>
    <t>Safra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</si>
</sst>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"/>
    <numFmt numFmtId="167" formatCode="#,##0.00_ ;\-#,##0.00\ "/>
    <numFmt numFmtId="168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4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medium">
        <color indexed="22"/>
      </left>
      <right/>
      <top style="thick">
        <color theme="0"/>
      </top>
      <bottom style="thick">
        <color indexed="9"/>
      </bottom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theme="0"/>
      </left>
      <right/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7" fillId="2" borderId="5" xfId="1" applyNumberFormat="1" applyFont="1" applyFill="1" applyBorder="1" applyAlignment="1">
      <alignment horizontal="left" vertical="center" indent="2"/>
    </xf>
    <xf numFmtId="166" fontId="7" fillId="2" borderId="5" xfId="1" applyNumberFormat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164" fontId="7" fillId="2" borderId="5" xfId="1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center" vertical="center"/>
    </xf>
    <xf numFmtId="168" fontId="8" fillId="2" borderId="5" xfId="2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168" fontId="7" fillId="2" borderId="5" xfId="2" applyNumberFormat="1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>
      <alignment horizontal="center" vertical="center" wrapText="1"/>
    </xf>
    <xf numFmtId="37" fontId="9" fillId="3" borderId="6" xfId="1" applyNumberFormat="1" applyFont="1" applyFill="1" applyBorder="1" applyAlignment="1">
      <alignment horizontal="center" vertical="center"/>
    </xf>
    <xf numFmtId="14" fontId="9" fillId="3" borderId="6" xfId="1" applyNumberFormat="1" applyFont="1" applyFill="1" applyBorder="1" applyAlignment="1">
      <alignment horizontal="left" vertical="center"/>
    </xf>
    <xf numFmtId="14" fontId="4" fillId="4" borderId="1" xfId="1" applyNumberFormat="1" applyFont="1" applyFill="1" applyBorder="1" applyAlignment="1">
      <alignment horizontal="center" vertical="center" wrapText="1"/>
    </xf>
    <xf numFmtId="0" fontId="6" fillId="5" borderId="0" xfId="3" applyFont="1" applyFill="1"/>
    <xf numFmtId="14" fontId="6" fillId="5" borderId="0" xfId="3" applyNumberFormat="1" applyFont="1" applyFill="1"/>
    <xf numFmtId="167" fontId="10" fillId="5" borderId="0" xfId="3" applyNumberFormat="1" applyFont="1" applyFill="1" applyAlignment="1">
      <alignment horizontal="center"/>
    </xf>
    <xf numFmtId="14" fontId="12" fillId="5" borderId="0" xfId="3" applyNumberFormat="1" applyFont="1" applyFill="1" applyAlignment="1">
      <alignment horizontal="center"/>
    </xf>
    <xf numFmtId="167" fontId="6" fillId="5" borderId="0" xfId="3" applyNumberFormat="1" applyFont="1" applyFill="1"/>
    <xf numFmtId="0" fontId="2" fillId="5" borderId="0" xfId="3" applyFont="1" applyFill="1" applyAlignment="1">
      <alignment horizontal="center"/>
    </xf>
    <xf numFmtId="14" fontId="2" fillId="5" borderId="0" xfId="3" applyNumberFormat="1" applyFont="1" applyFill="1" applyAlignment="1">
      <alignment horizontal="center"/>
    </xf>
    <xf numFmtId="0" fontId="1" fillId="5" borderId="0" xfId="3" applyFont="1" applyFill="1" applyAlignment="1">
      <alignment horizontal="center"/>
    </xf>
    <xf numFmtId="0" fontId="2" fillId="5" borderId="0" xfId="3" applyFont="1" applyFill="1"/>
    <xf numFmtId="0" fontId="6" fillId="5" borderId="4" xfId="3" applyFont="1" applyFill="1" applyBorder="1"/>
    <xf numFmtId="0" fontId="1" fillId="5" borderId="0" xfId="3" applyFont="1" applyFill="1"/>
    <xf numFmtId="0" fontId="10" fillId="5" borderId="0" xfId="3" applyFont="1" applyFill="1"/>
    <xf numFmtId="39" fontId="9" fillId="3" borderId="6" xfId="1" applyNumberFormat="1" applyFont="1" applyFill="1" applyBorder="1" applyAlignment="1">
      <alignment horizontal="right" vertical="center"/>
    </xf>
    <xf numFmtId="37" fontId="9" fillId="3" borderId="6" xfId="1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center"/>
    </xf>
    <xf numFmtId="168" fontId="9" fillId="3" borderId="6" xfId="4" applyNumberFormat="1" applyFont="1" applyFill="1" applyBorder="1" applyAlignment="1">
      <alignment horizontal="right" vertical="center"/>
    </xf>
    <xf numFmtId="165" fontId="9" fillId="3" borderId="5" xfId="1" applyNumberFormat="1" applyFont="1" applyFill="1" applyBorder="1" applyAlignment="1">
      <alignment horizontal="center" vertical="center"/>
    </xf>
    <xf numFmtId="168" fontId="9" fillId="3" borderId="6" xfId="2" applyNumberFormat="1" applyFont="1" applyFill="1" applyBorder="1" applyAlignment="1">
      <alignment horizontal="center" vertical="center"/>
    </xf>
    <xf numFmtId="9" fontId="8" fillId="2" borderId="5" xfId="4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right" vertical="center"/>
    </xf>
    <xf numFmtId="0" fontId="4" fillId="4" borderId="7" xfId="1" applyNumberFormat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67" fontId="10" fillId="5" borderId="0" xfId="3" applyNumberFormat="1" applyFont="1" applyFill="1" applyAlignment="1">
      <alignment horizontal="center"/>
    </xf>
    <xf numFmtId="0" fontId="0" fillId="0" borderId="8" xfId="0" applyBorder="1" applyAlignment="1">
      <alignment horizontal="center"/>
    </xf>
    <xf numFmtId="168" fontId="8" fillId="2" borderId="5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18" xfId="3" xr:uid="{00000000-0005-0000-0000-000001000000}"/>
    <cellStyle name="Porcentagem" xfId="4" builtinId="5"/>
    <cellStyle name="Porcentagem 2" xfId="2" xr:uid="{00000000-0005-0000-0000-000002000000}"/>
    <cellStyle name="Porcentagem 3" xfId="5" xr:uid="{6C51377C-B60B-4CD0-9BA0-EBB9A911DBB1}"/>
    <cellStyle name="Vírgula 2" xfId="1" xr:uid="{00000000-0005-0000-0000-000003000000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320675</xdr:colOff>
      <xdr:row>0</xdr:row>
      <xdr:rowOff>254888</xdr:rowOff>
    </xdr:from>
    <xdr:to>
      <xdr:col>3</xdr:col>
      <xdr:colOff>416719</xdr:colOff>
      <xdr:row>1</xdr:row>
      <xdr:rowOff>342645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FE46C4-E2B7-BCC0-45A1-73D1249F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675" y="254888"/>
          <a:ext cx="3886994" cy="411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/BHIA%20Estimates%20Sell%20Side%20-%2027.05.2026.xlsx" TargetMode="External"/><Relationship Id="rId2" Type="http://schemas.openxmlformats.org/officeDocument/2006/relationships/externalLinkPath" Target="file:///Z:\07%20Radar%20de%20Analistas%20e%20Relat&#243;rios\03%20Consenso\2026\BHIA%20Estimates%20Sell%20Side%20-%2027.05.2026.xlsx" TargetMode="External"/><Relationship Id="rId1" Type="http://schemas.openxmlformats.org/officeDocument/2006/relationships/externalLinkPath" Target="/07%20Radar%20de%20Analistas%20e%20Relat&#243;rios/03%20Consenso/2026/BHIA%20Estimates%20Sell%20Side%20-%2027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inhamento 4T18"/>
      <sheetName val="Preview 1T22"/>
      <sheetName val="Preview 2T22"/>
      <sheetName val="Preview 3T22"/>
      <sheetName val="Preview 4T22"/>
      <sheetName val="Preview 1T23"/>
      <sheetName val="Weekly -1T23"/>
      <sheetName val="Preview 2T23"/>
      <sheetName val="Weekly -2T23"/>
      <sheetName val="Preview 3T23"/>
      <sheetName val="Preview 4T23"/>
      <sheetName val="Preview 1T25"/>
      <sheetName val="Preview 2T25"/>
      <sheetName val="Preview 3T25"/>
      <sheetName val="Preview 4T25"/>
      <sheetName val="Preview 1T26 "/>
      <sheetName val="Estimativas Anuais"/>
      <sheetName val="Resumo"/>
      <sheetName val="Site Projeções dos Analistas"/>
      <sheetName val="Target Price V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1">
          <cell r="D101">
            <v>46054</v>
          </cell>
          <cell r="F101">
            <v>45405</v>
          </cell>
          <cell r="I101">
            <v>45770</v>
          </cell>
          <cell r="L101">
            <v>45407</v>
          </cell>
          <cell r="M101">
            <v>46035</v>
          </cell>
          <cell r="N101">
            <v>45677</v>
          </cell>
          <cell r="O101">
            <v>46164</v>
          </cell>
          <cell r="P101">
            <v>45950</v>
          </cell>
        </row>
      </sheetData>
      <sheetData sheetId="17"/>
      <sheetData sheetId="18">
        <row r="13">
          <cell r="AC13">
            <v>31516.5</v>
          </cell>
          <cell r="AD13">
            <v>0.31255164398365104</v>
          </cell>
          <cell r="AE13">
            <v>2848.2857142857142</v>
          </cell>
          <cell r="AG13">
            <v>-847.5625</v>
          </cell>
          <cell r="AI13">
            <v>33187.5</v>
          </cell>
          <cell r="AJ13">
            <v>0.3115</v>
          </cell>
          <cell r="AK13">
            <v>2972.5</v>
          </cell>
          <cell r="AM13">
            <v>-513.73333333333335</v>
          </cell>
        </row>
      </sheetData>
      <sheetData sheetId="19">
        <row r="4">
          <cell r="Z4">
            <v>3</v>
          </cell>
        </row>
        <row r="5">
          <cell r="Z5">
            <v>3</v>
          </cell>
        </row>
        <row r="6">
          <cell r="Z6">
            <v>2.5</v>
          </cell>
        </row>
        <row r="7">
          <cell r="Z7">
            <v>9</v>
          </cell>
        </row>
        <row r="10">
          <cell r="Z10">
            <v>1.2</v>
          </cell>
        </row>
        <row r="11">
          <cell r="Z11">
            <v>3.7</v>
          </cell>
        </row>
        <row r="15">
          <cell r="Z15">
            <v>3</v>
          </cell>
        </row>
        <row r="16">
          <cell r="Z16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0FF0-7608-4DB0-8FB4-4B861CB8AD15}">
  <dimension ref="A1:Q17"/>
  <sheetViews>
    <sheetView tabSelected="1" zoomScale="90" zoomScaleNormal="90" workbookViewId="0">
      <selection activeCell="Q14" sqref="Q14"/>
    </sheetView>
  </sheetViews>
  <sheetFormatPr defaultColWidth="9.1796875" defaultRowHeight="14.5" x14ac:dyDescent="0.35"/>
  <cols>
    <col min="1" max="1" width="18.7265625" style="13" customWidth="1"/>
    <col min="2" max="2" width="18.26953125" style="14" customWidth="1"/>
    <col min="3" max="3" width="17.26953125" style="13" customWidth="1"/>
    <col min="4" max="4" width="9.81640625" style="13" bestFit="1" customWidth="1"/>
    <col min="5" max="5" width="9.81640625" style="13" customWidth="1"/>
    <col min="6" max="6" width="2.81640625" style="13" customWidth="1"/>
    <col min="7" max="7" width="10.6328125" style="13" bestFit="1" customWidth="1"/>
    <col min="8" max="8" width="12.1796875" style="13" bestFit="1" customWidth="1"/>
    <col min="9" max="10" width="10.6328125" style="13" bestFit="1" customWidth="1"/>
    <col min="11" max="11" width="11.453125" style="13" bestFit="1" customWidth="1"/>
    <col min="12" max="12" width="9.1796875" style="13"/>
    <col min="13" max="13" width="12.90625" style="13" bestFit="1" customWidth="1"/>
    <col min="14" max="14" width="12.36328125" style="13" bestFit="1" customWidth="1"/>
    <col min="15" max="15" width="14.1796875" style="13" bestFit="1" customWidth="1"/>
    <col min="16" max="16" width="15.81640625" style="13" bestFit="1" customWidth="1"/>
    <col min="17" max="17" width="11.453125" style="13" bestFit="1" customWidth="1"/>
    <col min="18" max="16384" width="9.1796875" style="13"/>
  </cols>
  <sheetData>
    <row r="1" spans="1:17" s="21" customFormat="1" ht="25.5" customHeight="1" x14ac:dyDescent="0.35">
      <c r="A1" s="18"/>
      <c r="B1" s="19"/>
      <c r="C1" s="18"/>
      <c r="D1" s="20"/>
      <c r="E1" s="20"/>
      <c r="G1" s="18"/>
      <c r="H1" s="18"/>
      <c r="I1" s="18"/>
      <c r="J1" s="18"/>
      <c r="K1" s="18"/>
    </row>
    <row r="2" spans="1:17" s="21" customFormat="1" ht="36.75" customHeight="1" thickBot="1" x14ac:dyDescent="0.4">
      <c r="A2" s="18"/>
      <c r="B2" s="19"/>
      <c r="C2" s="19"/>
      <c r="D2" s="20"/>
      <c r="E2" s="20"/>
      <c r="G2" s="33">
        <v>2026</v>
      </c>
      <c r="H2" s="34"/>
      <c r="I2" s="34"/>
      <c r="J2" s="34"/>
      <c r="K2" s="34"/>
      <c r="M2" s="33">
        <v>2027</v>
      </c>
      <c r="N2" s="38"/>
      <c r="O2" s="38"/>
      <c r="P2" s="38"/>
      <c r="Q2" s="38"/>
    </row>
    <row r="3" spans="1:17" ht="43" customHeight="1" thickTop="1" thickBot="1" x14ac:dyDescent="0.4">
      <c r="A3" s="35"/>
      <c r="B3" s="12" t="s">
        <v>0</v>
      </c>
      <c r="C3" s="12" t="s">
        <v>1</v>
      </c>
      <c r="D3" s="12" t="s">
        <v>2</v>
      </c>
      <c r="E3" s="20"/>
      <c r="G3" s="9" t="s">
        <v>12</v>
      </c>
      <c r="H3" s="9" t="s">
        <v>13</v>
      </c>
      <c r="I3" s="9" t="s">
        <v>10</v>
      </c>
      <c r="J3" s="9" t="s">
        <v>11</v>
      </c>
      <c r="K3" s="9" t="s">
        <v>3</v>
      </c>
      <c r="M3" s="9" t="s">
        <v>12</v>
      </c>
      <c r="N3" s="9" t="s">
        <v>13</v>
      </c>
      <c r="O3" s="9" t="s">
        <v>10</v>
      </c>
      <c r="P3" s="9" t="s">
        <v>11</v>
      </c>
      <c r="Q3" s="9" t="s">
        <v>3</v>
      </c>
    </row>
    <row r="4" spans="1:17" ht="42" customHeight="1" thickTop="1" thickBot="1" x14ac:dyDescent="0.4">
      <c r="A4" s="36"/>
      <c r="B4" s="12" t="s">
        <v>16</v>
      </c>
      <c r="C4" s="12" t="s">
        <v>17</v>
      </c>
      <c r="D4" s="12" t="s">
        <v>18</v>
      </c>
      <c r="E4" s="20"/>
      <c r="F4" s="22"/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</row>
    <row r="5" spans="1:17" s="23" customFormat="1" ht="15" thickBot="1" x14ac:dyDescent="0.4">
      <c r="A5" s="1" t="s">
        <v>8</v>
      </c>
      <c r="B5" s="2">
        <f>'[1]Estimativas Anuais'!I101</f>
        <v>45770</v>
      </c>
      <c r="C5" s="3" t="s">
        <v>25</v>
      </c>
      <c r="D5" s="4">
        <f>'[1]Target Price VV'!Z6</f>
        <v>2.5</v>
      </c>
      <c r="E5" s="20"/>
      <c r="F5" s="22"/>
      <c r="G5" s="5">
        <v>30217</v>
      </c>
      <c r="H5" s="6"/>
      <c r="I5" s="5"/>
      <c r="J5" s="5"/>
      <c r="K5" s="5">
        <v>-968.5</v>
      </c>
      <c r="L5" s="13"/>
      <c r="M5" s="5">
        <v>30068</v>
      </c>
      <c r="N5" s="5"/>
      <c r="O5" s="5">
        <v>2713</v>
      </c>
      <c r="P5" s="5"/>
      <c r="Q5" s="5">
        <v>-675.4</v>
      </c>
    </row>
    <row r="6" spans="1:17" s="23" customFormat="1" ht="15" customHeight="1" thickTop="1" thickBot="1" x14ac:dyDescent="0.4">
      <c r="A6" s="1" t="s">
        <v>9</v>
      </c>
      <c r="B6" s="2">
        <f>'[1]Estimativas Anuais'!F101</f>
        <v>45405</v>
      </c>
      <c r="C6" s="3" t="s">
        <v>24</v>
      </c>
      <c r="D6" s="4">
        <f>'[1]Target Price VV'!Z7</f>
        <v>9</v>
      </c>
      <c r="E6" s="20"/>
      <c r="F6" s="22"/>
      <c r="G6" s="5">
        <v>32209</v>
      </c>
      <c r="H6" s="6"/>
      <c r="I6" s="5">
        <v>3207</v>
      </c>
      <c r="J6" s="5"/>
      <c r="K6" s="5">
        <v>44</v>
      </c>
      <c r="L6" s="13"/>
      <c r="M6" s="5"/>
      <c r="N6" s="5"/>
      <c r="O6" s="5"/>
      <c r="P6" s="5"/>
      <c r="Q6" s="5"/>
    </row>
    <row r="7" spans="1:17" s="23" customFormat="1" ht="15" customHeight="1" thickTop="1" thickBot="1" x14ac:dyDescent="0.4">
      <c r="A7" s="1" t="s">
        <v>4</v>
      </c>
      <c r="B7" s="2">
        <f>'[1]Estimativas Anuais'!N101</f>
        <v>45677</v>
      </c>
      <c r="C7" s="3" t="s">
        <v>24</v>
      </c>
      <c r="D7" s="4">
        <f>'[1]Target Price VV'!Z4</f>
        <v>3</v>
      </c>
      <c r="E7" s="20"/>
      <c r="F7" s="22"/>
      <c r="G7" s="5">
        <v>30108</v>
      </c>
      <c r="H7" s="6">
        <v>0.3213431646074133</v>
      </c>
      <c r="I7" s="5">
        <v>2859</v>
      </c>
      <c r="J7" s="5"/>
      <c r="K7" s="5">
        <v>-154</v>
      </c>
      <c r="L7" s="13"/>
      <c r="M7" s="5"/>
      <c r="N7" s="5"/>
      <c r="O7" s="5"/>
      <c r="P7" s="5"/>
      <c r="Q7" s="5"/>
    </row>
    <row r="8" spans="1:17" s="23" customFormat="1" ht="15.5" thickTop="1" thickBot="1" x14ac:dyDescent="0.4">
      <c r="A8" s="1" t="s">
        <v>14</v>
      </c>
      <c r="B8" s="2">
        <f>'[1]Estimativas Anuais'!O101</f>
        <v>46164</v>
      </c>
      <c r="C8" s="3" t="s">
        <v>25</v>
      </c>
      <c r="D8" s="4">
        <f>'[1]Target Price VV'!Z10</f>
        <v>1.2</v>
      </c>
      <c r="E8" s="20"/>
      <c r="F8" s="22"/>
      <c r="G8" s="5">
        <v>31552</v>
      </c>
      <c r="H8" s="6"/>
      <c r="I8" s="5">
        <v>2509</v>
      </c>
      <c r="J8" s="5"/>
      <c r="K8" s="5">
        <v>-1899</v>
      </c>
      <c r="L8" s="13"/>
      <c r="M8" s="5">
        <v>33435</v>
      </c>
      <c r="N8" s="5"/>
      <c r="O8" s="5">
        <v>2782</v>
      </c>
      <c r="P8" s="5"/>
      <c r="Q8" s="5">
        <v>-661</v>
      </c>
    </row>
    <row r="9" spans="1:17" s="23" customFormat="1" ht="15.5" thickTop="1" thickBot="1" x14ac:dyDescent="0.4">
      <c r="A9" s="1" t="s">
        <v>5</v>
      </c>
      <c r="B9" s="2">
        <f>'[1]Estimativas Anuais'!P101</f>
        <v>45950</v>
      </c>
      <c r="C9" s="3" t="s">
        <v>25</v>
      </c>
      <c r="D9" s="4">
        <f>'[1]Target Price VV'!Z15</f>
        <v>3</v>
      </c>
      <c r="E9" s="20"/>
      <c r="F9" s="22"/>
      <c r="G9" s="5">
        <v>31222</v>
      </c>
      <c r="H9" s="6">
        <v>0.30331176734353982</v>
      </c>
      <c r="I9" s="5">
        <v>2597</v>
      </c>
      <c r="J9" s="5">
        <v>-2908</v>
      </c>
      <c r="K9" s="5">
        <v>-980</v>
      </c>
      <c r="L9" s="13"/>
      <c r="M9" s="5">
        <v>33139</v>
      </c>
      <c r="N9" s="31">
        <v>0.31</v>
      </c>
      <c r="O9" s="5">
        <v>2808</v>
      </c>
      <c r="P9" s="32">
        <v>-2712</v>
      </c>
      <c r="Q9" s="5">
        <v>-739</v>
      </c>
    </row>
    <row r="10" spans="1:17" s="23" customFormat="1" ht="15.5" thickTop="1" thickBot="1" x14ac:dyDescent="0.4">
      <c r="A10" s="1" t="s">
        <v>27</v>
      </c>
      <c r="B10" s="2">
        <f>'[1]Estimativas Anuais'!M101</f>
        <v>46035</v>
      </c>
      <c r="C10" s="3" t="s">
        <v>25</v>
      </c>
      <c r="D10" s="4">
        <f>'[1]Target Price VV'!Z5</f>
        <v>3</v>
      </c>
      <c r="E10" s="20"/>
      <c r="F10" s="22"/>
      <c r="G10" s="7">
        <v>32129</v>
      </c>
      <c r="H10" s="8">
        <v>0.313</v>
      </c>
      <c r="I10" s="7">
        <v>2893</v>
      </c>
      <c r="J10" s="7"/>
      <c r="K10" s="7">
        <v>-552</v>
      </c>
      <c r="L10" s="13"/>
      <c r="M10" s="5">
        <v>33848</v>
      </c>
      <c r="N10" s="39">
        <v>0.313</v>
      </c>
      <c r="O10" s="5">
        <v>3166</v>
      </c>
      <c r="P10" s="32"/>
      <c r="Q10" s="5">
        <v>-220</v>
      </c>
    </row>
    <row r="11" spans="1:17" s="23" customFormat="1" ht="15.5" thickTop="1" thickBot="1" x14ac:dyDescent="0.4">
      <c r="A11" s="1" t="s">
        <v>6</v>
      </c>
      <c r="B11" s="2">
        <f>'[1]Estimativas Anuais'!L101</f>
        <v>45407</v>
      </c>
      <c r="C11" s="3" t="s">
        <v>24</v>
      </c>
      <c r="D11" s="4">
        <f>'[1]Target Price VV'!Z11</f>
        <v>3.7</v>
      </c>
      <c r="E11" s="20"/>
      <c r="F11" s="22"/>
      <c r="G11" s="5">
        <v>32426</v>
      </c>
      <c r="H11" s="6"/>
      <c r="I11" s="5">
        <v>3035</v>
      </c>
      <c r="J11" s="5"/>
      <c r="K11" s="5">
        <v>-1436</v>
      </c>
      <c r="L11" s="13"/>
      <c r="M11" s="5">
        <v>34287</v>
      </c>
      <c r="N11" s="5"/>
      <c r="O11" s="5">
        <v>3343</v>
      </c>
      <c r="P11" s="32"/>
      <c r="Q11" s="5">
        <v>-701</v>
      </c>
    </row>
    <row r="12" spans="1:17" s="23" customFormat="1" ht="15.5" thickTop="1" thickBot="1" x14ac:dyDescent="0.4">
      <c r="A12" s="1" t="s">
        <v>15</v>
      </c>
      <c r="B12" s="2">
        <f>'[1]Estimativas Anuais'!D101</f>
        <v>46054</v>
      </c>
      <c r="C12" s="3" t="s">
        <v>24</v>
      </c>
      <c r="D12" s="4">
        <f>'[1]Target Price VV'!Z16</f>
        <v>3.8</v>
      </c>
      <c r="E12" s="20"/>
      <c r="F12" s="22"/>
      <c r="G12" s="5">
        <v>32269</v>
      </c>
      <c r="H12" s="6"/>
      <c r="I12" s="5">
        <v>2838</v>
      </c>
      <c r="J12" s="5"/>
      <c r="K12" s="5">
        <v>-835</v>
      </c>
      <c r="L12" s="13"/>
      <c r="M12" s="5">
        <v>34348</v>
      </c>
      <c r="N12" s="5"/>
      <c r="O12" s="5">
        <v>3023</v>
      </c>
      <c r="P12" s="5"/>
      <c r="Q12" s="5">
        <v>-86</v>
      </c>
    </row>
    <row r="13" spans="1:17" s="24" customFormat="1" ht="15.65" customHeight="1" thickTop="1" thickBot="1" x14ac:dyDescent="0.4">
      <c r="A13" s="10" t="s">
        <v>7</v>
      </c>
      <c r="B13" s="11"/>
      <c r="C13" s="10" t="s">
        <v>26</v>
      </c>
      <c r="D13" s="25">
        <f t="shared" ref="D13" si="0">AVERAGE(D$5:D$12)</f>
        <v>3.65</v>
      </c>
      <c r="E13" s="20"/>
      <c r="F13" s="22"/>
      <c r="G13" s="26">
        <f>'[1]Site Projeções dos Analistas'!$AC$13</f>
        <v>31516.5</v>
      </c>
      <c r="H13" s="28">
        <f>'[1]Site Projeções dos Analistas'!$AD$13</f>
        <v>0.31255164398365104</v>
      </c>
      <c r="I13" s="26">
        <f>'[1]Site Projeções dos Analistas'!$AE$13</f>
        <v>2848.2857142857142</v>
      </c>
      <c r="J13" s="29">
        <v>2908</v>
      </c>
      <c r="K13" s="29">
        <f>'[1]Site Projeções dos Analistas'!$AG$13</f>
        <v>-847.5625</v>
      </c>
      <c r="L13" s="13"/>
      <c r="M13" s="26">
        <f>'[1]Site Projeções dos Analistas'!$AI$13</f>
        <v>33187.5</v>
      </c>
      <c r="N13" s="30">
        <f>'[1]Site Projeções dos Analistas'!$AJ$13</f>
        <v>0.3115</v>
      </c>
      <c r="O13" s="26">
        <f>'[1]Site Projeções dos Analistas'!$AK$13</f>
        <v>2972.5</v>
      </c>
      <c r="P13" s="29">
        <v>-2712</v>
      </c>
      <c r="Q13" s="29">
        <f>'[1]Site Projeções dos Analistas'!$AM$13</f>
        <v>-513.73333333333335</v>
      </c>
    </row>
    <row r="14" spans="1:17" ht="21" customHeight="1" thickTop="1" x14ac:dyDescent="0.35">
      <c r="F14" s="22"/>
    </row>
    <row r="15" spans="1:17" x14ac:dyDescent="0.35">
      <c r="B15" s="15"/>
      <c r="C15" s="16"/>
    </row>
    <row r="16" spans="1:17" x14ac:dyDescent="0.35">
      <c r="D16" s="37"/>
      <c r="E16" s="37"/>
      <c r="G16" s="17"/>
      <c r="H16" s="17"/>
      <c r="I16" s="17"/>
      <c r="J16" s="17"/>
      <c r="K16" s="17"/>
    </row>
    <row r="17" spans="6:11" x14ac:dyDescent="0.35">
      <c r="F17" s="27"/>
      <c r="G17" s="27"/>
      <c r="H17" s="27"/>
      <c r="I17" s="27"/>
      <c r="J17" s="27"/>
      <c r="K17" s="27"/>
    </row>
  </sheetData>
  <mergeCells count="4">
    <mergeCell ref="G2:K2"/>
    <mergeCell ref="A3:A4"/>
    <mergeCell ref="D16:E16"/>
    <mergeCell ref="M2:Q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Projeções dos Analistas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CAIO MARTINS GANDOLFI SANTOS</cp:lastModifiedBy>
  <dcterms:created xsi:type="dcterms:W3CDTF">2020-06-03T17:40:06Z</dcterms:created>
  <dcterms:modified xsi:type="dcterms:W3CDTF">2026-05-27T17:59:19Z</dcterms:modified>
</cp:coreProperties>
</file>