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EstaPastaDeTrabalho"/>
  <mc:AlternateContent xmlns:mc="http://schemas.openxmlformats.org/markup-compatibility/2006">
    <mc:Choice Requires="x15">
      <x15ac:absPath xmlns:x15ac="http://schemas.microsoft.com/office/spreadsheetml/2010/11/ac" url="H:\Planejamento Estratégico e Novos Negócios\Relação com Investidores\Guia de Modelagem\"/>
    </mc:Choice>
  </mc:AlternateContent>
  <xr:revisionPtr revIDLastSave="0" documentId="13_ncr:1_{5236E9C0-A1EB-4F33-AEF8-0ADA6B747183}" xr6:coauthVersionLast="47" xr6:coauthVersionMax="47" xr10:uidLastSave="{00000000-0000-0000-0000-000000000000}"/>
  <bookViews>
    <workbookView xWindow="-120" yWindow="-120" windowWidth="29040" windowHeight="15720" tabRatio="598" xr2:uid="{00000000-000D-0000-FFFF-FFFF00000000}"/>
  </bookViews>
  <sheets>
    <sheet name="Ressalva" sheetId="16" r:id="rId1"/>
    <sheet name="1. Portfólio" sheetId="55" r:id="rId2"/>
    <sheet name="2. DRE" sheetId="37" r:id="rId3"/>
    <sheet name="3. Balanço Patrimonial" sheetId="38" r:id="rId4"/>
    <sheet name="4. Geral" sheetId="54" r:id="rId5"/>
    <sheet name="5. GC" sheetId="49" r:id="rId6"/>
    <sheet name="6. GD" sheetId="52" r:id="rId7"/>
    <sheet name="7. Comercializadora" sheetId="51" r:id="rId8"/>
    <sheet name="8. Soluções" sheetId="53" r:id="rId9"/>
  </sheets>
  <definedNames>
    <definedName name="\a" localSheetId="1">'1. Portfólio'!#REF!</definedName>
    <definedName name="\a" localSheetId="2">'2. DRE'!#REF!</definedName>
    <definedName name="\a" localSheetId="3">'3. Balanço Patrimonial'!#REF!</definedName>
    <definedName name="\a" localSheetId="4">'4. Geral'!#REF!</definedName>
    <definedName name="\a" localSheetId="5">'5. GC'!#REF!</definedName>
    <definedName name="\a" localSheetId="6">'6. GD'!#REF!</definedName>
    <definedName name="\a" localSheetId="7">'7. Comercializadora'!#REF!</definedName>
    <definedName name="\a" localSheetId="8">'8. Soluções'!#REF!</definedName>
    <definedName name="\a">#REF!</definedName>
    <definedName name="\b" localSheetId="1">'1. Portfólio'!#REF!</definedName>
    <definedName name="\b" localSheetId="2">'2. DRE'!#REF!</definedName>
    <definedName name="\b" localSheetId="3">'3. Balanço Patrimonial'!#REF!</definedName>
    <definedName name="\b" localSheetId="4">'4. Geral'!#REF!</definedName>
    <definedName name="\b" localSheetId="5">'5. GC'!#REF!</definedName>
    <definedName name="\b" localSheetId="6">'6. GD'!#REF!</definedName>
    <definedName name="\b" localSheetId="7">'7. Comercializadora'!#REF!</definedName>
    <definedName name="\b" localSheetId="8">'8. Soluções'!#REF!</definedName>
    <definedName name="\b">#REF!</definedName>
    <definedName name="\c" localSheetId="1">'1. Portfólio'!#REF!</definedName>
    <definedName name="\c" localSheetId="2">'2. DRE'!#REF!</definedName>
    <definedName name="\c" localSheetId="3">'3. Balanço Patrimonial'!#REF!</definedName>
    <definedName name="\c" localSheetId="4">'4. Geral'!#REF!</definedName>
    <definedName name="\c" localSheetId="5">'5. GC'!#REF!</definedName>
    <definedName name="\c" localSheetId="6">'6. GD'!#REF!</definedName>
    <definedName name="\c" localSheetId="7">'7. Comercializadora'!#REF!</definedName>
    <definedName name="\c" localSheetId="8">'8. Soluções'!#REF!</definedName>
    <definedName name="\c">#REF!</definedName>
    <definedName name="\d">#REF!</definedName>
    <definedName name="\e">#REF!</definedName>
    <definedName name="\f">#REF!</definedName>
    <definedName name="\P">#REF!</definedName>
    <definedName name="\wer">#REF!</definedName>
    <definedName name="\xyz">#REF!</definedName>
    <definedName name="\z">#REF!</definedName>
    <definedName name="______DAT11">#REF!</definedName>
    <definedName name="______f222">#REF!</definedName>
    <definedName name="_____DAT11">#REF!</definedName>
    <definedName name="_____f222">#REF!</definedName>
    <definedName name="____DAT11">#REF!</definedName>
    <definedName name="____f222">#REF!</definedName>
    <definedName name="___a1">#REF!</definedName>
    <definedName name="___a2">#REF!</definedName>
    <definedName name="___a3">#REF!</definedName>
    <definedName name="___a4">#REF!</definedName>
    <definedName name="___a5">#REF!</definedName>
    <definedName name="___a6">#REF!</definedName>
    <definedName name="___DAT11">#REF!</definedName>
    <definedName name="___f222">#REF!</definedName>
    <definedName name="__a1">#REF!</definedName>
    <definedName name="__a2">#REF!</definedName>
    <definedName name="__a3">#REF!</definedName>
    <definedName name="__a4">#REF!</definedName>
    <definedName name="__a5">#REF!</definedName>
    <definedName name="__a6">#REF!</definedName>
    <definedName name="__DAT1">#REF!</definedName>
    <definedName name="__DAT10">#REF!</definedName>
    <definedName name="__DAT11">#REF!</definedName>
    <definedName name="__DAT12">#REF!</definedName>
    <definedName name="__DAT2" localSheetId="1">'1. Portfólio'!#REF!</definedName>
    <definedName name="__DAT2" localSheetId="2">'2. DRE'!#REF!</definedName>
    <definedName name="__DAT2" localSheetId="3">'3. Balanço Patrimonial'!#REF!</definedName>
    <definedName name="__DAT2" localSheetId="4">'4. Geral'!#REF!</definedName>
    <definedName name="__DAT2" localSheetId="5">'5. GC'!#REF!</definedName>
    <definedName name="__DAT2" localSheetId="6">'6. GD'!#REF!</definedName>
    <definedName name="__DAT2" localSheetId="7">'7. Comercializadora'!#REF!</definedName>
    <definedName name="__DAT2" localSheetId="8">'8. Soluções'!#REF!</definedName>
    <definedName name="__DAT2">#REF!</definedName>
    <definedName name="__DAT3" localSheetId="1">'1. Portfólio'!#REF!</definedName>
    <definedName name="__DAT3" localSheetId="2">'2. DRE'!#REF!</definedName>
    <definedName name="__DAT3" localSheetId="3">'3. Balanço Patrimonial'!#REF!</definedName>
    <definedName name="__DAT3" localSheetId="4">'4. Geral'!#REF!</definedName>
    <definedName name="__DAT3" localSheetId="5">'5. GC'!#REF!</definedName>
    <definedName name="__DAT3" localSheetId="6">'6. GD'!#REF!</definedName>
    <definedName name="__DAT3" localSheetId="7">'7. Comercializadora'!#REF!</definedName>
    <definedName name="__DAT3" localSheetId="8">'8. Soluções'!#REF!</definedName>
    <definedName name="__DAT3">#REF!</definedName>
    <definedName name="__DAT4" localSheetId="1">'1. Portfólio'!#REF!</definedName>
    <definedName name="__DAT4" localSheetId="2">'2. DRE'!#REF!</definedName>
    <definedName name="__DAT4" localSheetId="3">'3. Balanço Patrimonial'!#REF!</definedName>
    <definedName name="__DAT4" localSheetId="4">'4. Geral'!#REF!</definedName>
    <definedName name="__DAT4" localSheetId="5">'5. GC'!#REF!</definedName>
    <definedName name="__DAT4" localSheetId="6">'6. GD'!#REF!</definedName>
    <definedName name="__DAT4" localSheetId="7">'7. Comercializadora'!#REF!</definedName>
    <definedName name="__DAT4" localSheetId="8">'8. Soluções'!#REF!</definedName>
    <definedName name="__DAT4">#REF!</definedName>
    <definedName name="__DAT5">#REF!</definedName>
    <definedName name="__DAT6">#REF!</definedName>
    <definedName name="__DAT7">#REF!</definedName>
    <definedName name="__DAT8">#REF!</definedName>
    <definedName name="__DAT9">#REF!</definedName>
    <definedName name="__f222">#REF!</definedName>
    <definedName name="__f223">#REF!</definedName>
    <definedName name="__us98">#REF!</definedName>
    <definedName name="__us99">#REF!</definedName>
    <definedName name="_a1">#REF!</definedName>
    <definedName name="_a2">#REF!</definedName>
    <definedName name="_a3">#REF!</definedName>
    <definedName name="_a4">#REF!</definedName>
    <definedName name="_a5">#REF!</definedName>
    <definedName name="_a6">#REF!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222">#REF!</definedName>
    <definedName name="_f223">#REF!</definedName>
    <definedName name="_t2">#REF!</definedName>
    <definedName name="_t3">#REF!</definedName>
    <definedName name="_us98">#REF!</definedName>
    <definedName name="_us99">#REF!</definedName>
    <definedName name="a">#REF!</definedName>
    <definedName name="aaaaaaaaaaaaaaaaaa">#REF!</definedName>
    <definedName name="AC_cxbc">#REF!</definedName>
    <definedName name="AC_desp_ex_seg">#REF!</definedName>
    <definedName name="AC_divid_arec">#REF!</definedName>
    <definedName name="AC_estoq">#REF!</definedName>
    <definedName name="AC_jr_cap_pp">#REF!</definedName>
    <definedName name="AC_out_ac">#REF!</definedName>
    <definedName name="AC_out_ctarec">#REF!</definedName>
    <definedName name="AC_prov_dd">#REF!</definedName>
    <definedName name="anexo1" localSheetId="1">'1. Portfólio'!#REF!</definedName>
    <definedName name="anexo1" localSheetId="2">'2. DRE'!#REF!</definedName>
    <definedName name="anexo1" localSheetId="3">'3. Balanço Patrimonial'!#REF!</definedName>
    <definedName name="anexo1" localSheetId="4">'4. Geral'!#REF!</definedName>
    <definedName name="anexo1" localSheetId="5">'5. GC'!#REF!</definedName>
    <definedName name="anexo1" localSheetId="6">'6. GD'!#REF!</definedName>
    <definedName name="anexo1" localSheetId="7">'7. Comercializadora'!#REF!</definedName>
    <definedName name="anexo1" localSheetId="8">'8. Soluções'!#REF!</definedName>
    <definedName name="anexo1">#REF!</definedName>
    <definedName name="anexo2" localSheetId="1">'1. Portfólio'!#REF!</definedName>
    <definedName name="anexo2" localSheetId="2">'2. DRE'!#REF!</definedName>
    <definedName name="anexo2" localSheetId="3">'3. Balanço Patrimonial'!#REF!</definedName>
    <definedName name="anexo2" localSheetId="4">'4. Geral'!#REF!</definedName>
    <definedName name="anexo2" localSheetId="5">'5. GC'!#REF!</definedName>
    <definedName name="anexo2" localSheetId="6">'6. GD'!#REF!</definedName>
    <definedName name="anexo2" localSheetId="7">'7. Comercializadora'!#REF!</definedName>
    <definedName name="anexo2" localSheetId="8">'8. Soluções'!#REF!</definedName>
    <definedName name="anexo2">#REF!</definedName>
    <definedName name="AnexoA11" localSheetId="1">'1. Portfólio'!#REF!</definedName>
    <definedName name="AnexoA11" localSheetId="2">'2. DRE'!#REF!</definedName>
    <definedName name="AnexoA11" localSheetId="3">'3. Balanço Patrimonial'!#REF!</definedName>
    <definedName name="AnexoA11" localSheetId="4">'4. Geral'!#REF!</definedName>
    <definedName name="AnexoA11" localSheetId="5">'5. GC'!#REF!</definedName>
    <definedName name="AnexoA11" localSheetId="6">'6. GD'!#REF!</definedName>
    <definedName name="AnexoA11" localSheetId="7">'7. Comercializadora'!#REF!</definedName>
    <definedName name="AnexoA11" localSheetId="8">'8. Soluções'!#REF!</definedName>
    <definedName name="AnexoA11">#REF!</definedName>
    <definedName name="AP_prov_aband">#REF!</definedName>
    <definedName name="AP_tot_ap">#REF!</definedName>
    <definedName name="AQUI1">#REF!</definedName>
    <definedName name="AR_1" localSheetId="1">'1. Portfólio'!#REF!</definedName>
    <definedName name="AR_1" localSheetId="2">'2. DRE'!#REF!</definedName>
    <definedName name="AR_1" localSheetId="3">'3. Balanço Patrimonial'!#REF!</definedName>
    <definedName name="AR_1" localSheetId="4">'4. Geral'!#REF!</definedName>
    <definedName name="AR_1" localSheetId="5">'5. GC'!#REF!</definedName>
    <definedName name="AR_1" localSheetId="6">'6. GD'!#REF!</definedName>
    <definedName name="AR_1" localSheetId="7">'7. Comercializadora'!#REF!</definedName>
    <definedName name="AR_1" localSheetId="8">'8. Soluções'!#REF!</definedName>
    <definedName name="AR_1">#REF!</definedName>
    <definedName name="AR_1a" localSheetId="1">'1. Portfólio'!#REF!</definedName>
    <definedName name="AR_1a" localSheetId="2">'2. DRE'!#REF!</definedName>
    <definedName name="AR_1a" localSheetId="3">'3. Balanço Patrimonial'!#REF!</definedName>
    <definedName name="AR_1a" localSheetId="4">'4. Geral'!#REF!</definedName>
    <definedName name="AR_1a" localSheetId="5">'5. GC'!#REF!</definedName>
    <definedName name="AR_1a" localSheetId="6">'6. GD'!#REF!</definedName>
    <definedName name="AR_1a" localSheetId="7">'7. Comercializadora'!#REF!</definedName>
    <definedName name="AR_1a" localSheetId="8">'8. Soluções'!#REF!</definedName>
    <definedName name="AR_1a">#REF!</definedName>
    <definedName name="_xlnm.Extract" localSheetId="1">'1. Portfólio'!#REF!</definedName>
    <definedName name="_xlnm.Extract" localSheetId="2">'2. DRE'!#REF!</definedName>
    <definedName name="_xlnm.Extract" localSheetId="3">'3. Balanço Patrimonial'!#REF!</definedName>
    <definedName name="_xlnm.Extract" localSheetId="4">'4. Geral'!#REF!</definedName>
    <definedName name="_xlnm.Extract" localSheetId="5">'5. GC'!#REF!</definedName>
    <definedName name="_xlnm.Extract" localSheetId="6">'6. GD'!#REF!</definedName>
    <definedName name="_xlnm.Extract" localSheetId="7">'7. Comercializadora'!#REF!</definedName>
    <definedName name="_xlnm.Extract" localSheetId="8">'8. Soluções'!#REF!</definedName>
    <definedName name="_xlnm.Extract">#REF!</definedName>
    <definedName name="ASFOR_260">#REF!</definedName>
    <definedName name="ativo">#REF!</definedName>
    <definedName name="ATIVO_CONS">#REF!</definedName>
    <definedName name="ATIVO_CONS1">#REF!</definedName>
    <definedName name="ativoconsolidado010114">#REF!</definedName>
    <definedName name="ativoconsolidado2014">#REF!</definedName>
    <definedName name="ativoconsolidado2015">#REF!</definedName>
    <definedName name="ativocontroladora010114">#REF!</definedName>
    <definedName name="ativocontroladora2014">#REF!</definedName>
    <definedName name="ativocontroladora2015">#REF!</definedName>
    <definedName name="B" localSheetId="1">'1. Portfólio'!#REF!</definedName>
    <definedName name="B" localSheetId="2">'2. DRE'!#REF!</definedName>
    <definedName name="B" localSheetId="3">'3. Balanço Patrimonial'!#REF!</definedName>
    <definedName name="B" localSheetId="4">'4. Geral'!#REF!</definedName>
    <definedName name="B" localSheetId="5">'5. GC'!#REF!</definedName>
    <definedName name="B" localSheetId="6">'6. GD'!#REF!</definedName>
    <definedName name="B" localSheetId="7">'7. Comercializadora'!#REF!</definedName>
    <definedName name="B" localSheetId="8">'8. Soluções'!#REF!</definedName>
    <definedName name="B">#REF!</definedName>
    <definedName name="BALANÇO_COMANDER" localSheetId="1">'1. Portfólio'!#REF!</definedName>
    <definedName name="BALANÇO_COMANDER" localSheetId="2">'2. DRE'!#REF!</definedName>
    <definedName name="BALANÇO_COMANDER" localSheetId="3">'3. Balanço Patrimonial'!#REF!</definedName>
    <definedName name="BALANÇO_COMANDER" localSheetId="4">'4. Geral'!#REF!</definedName>
    <definedName name="BALANÇO_COMANDER" localSheetId="5">'5. GC'!#REF!</definedName>
    <definedName name="BALANÇO_COMANDER" localSheetId="6">'6. GD'!#REF!</definedName>
    <definedName name="BALANÇO_COMANDER" localSheetId="7">'7. Comercializadora'!#REF!</definedName>
    <definedName name="BALANÇO_COMANDER" localSheetId="8">'8. Soluções'!#REF!</definedName>
    <definedName name="BALANÇO_COMANDER">#REF!</definedName>
    <definedName name="_xlnm.Database" localSheetId="1">'1. Portfólio'!#REF!</definedName>
    <definedName name="_xlnm.Database" localSheetId="2">'2. DRE'!#REF!</definedName>
    <definedName name="_xlnm.Database" localSheetId="3">'3. Balanço Patrimonial'!#REF!</definedName>
    <definedName name="_xlnm.Database" localSheetId="4">'4. Geral'!#REF!</definedName>
    <definedName name="_xlnm.Database" localSheetId="5">'5. GC'!#REF!</definedName>
    <definedName name="_xlnm.Database" localSheetId="6">'6. GD'!#REF!</definedName>
    <definedName name="_xlnm.Database" localSheetId="7">'7. Comercializadora'!#REF!</definedName>
    <definedName name="_xlnm.Database" localSheetId="8">'8. Soluções'!#REF!</definedName>
    <definedName name="_xlnm.Database">#REF!</definedName>
    <definedName name="Base">#REF!</definedName>
    <definedName name="BDANEXO11" localSheetId="1">'1. Portfólio'!#REF!</definedName>
    <definedName name="BDANEXO11" localSheetId="2">'2. DRE'!#REF!</definedName>
    <definedName name="BDANEXO11" localSheetId="3">'3. Balanço Patrimonial'!#REF!</definedName>
    <definedName name="BDANEXO11" localSheetId="4">'4. Geral'!#REF!</definedName>
    <definedName name="BDANEXO11" localSheetId="5">'5. GC'!#REF!</definedName>
    <definedName name="BDANEXO11" localSheetId="6">'6. GD'!#REF!</definedName>
    <definedName name="BDANEXO11" localSheetId="7">'7. Comercializadora'!#REF!</definedName>
    <definedName name="BDANEXO11" localSheetId="8">'8. Soluções'!#REF!</definedName>
    <definedName name="BDANEXO11">#REF!</definedName>
    <definedName name="BDDIVID" localSheetId="1">'1. Portfólio'!#REF!</definedName>
    <definedName name="BDDIVID" localSheetId="2">'2. DRE'!#REF!</definedName>
    <definedName name="BDDIVID" localSheetId="3">'3. Balanço Patrimonial'!#REF!</definedName>
    <definedName name="BDDIVID" localSheetId="4">'4. Geral'!#REF!</definedName>
    <definedName name="BDDIVID" localSheetId="5">'5. GC'!#REF!</definedName>
    <definedName name="BDDIVID" localSheetId="6">'6. GD'!#REF!</definedName>
    <definedName name="BDDIVID" localSheetId="7">'7. Comercializadora'!#REF!</definedName>
    <definedName name="BDDIVID" localSheetId="8">'8. Soluções'!#REF!</definedName>
    <definedName name="BDDIVID">#REF!</definedName>
    <definedName name="BIP_Mant_venda_Ing" localSheetId="1">'1. Portfólio'!#REF!</definedName>
    <definedName name="BIP_Mant_venda_Ing" localSheetId="2">'2. DRE'!#REF!</definedName>
    <definedName name="BIP_Mant_venda_Ing" localSheetId="3">'3. Balanço Patrimonial'!#REF!</definedName>
    <definedName name="BIP_Mant_venda_Ing" localSheetId="4">'4. Geral'!#REF!</definedName>
    <definedName name="BIP_Mant_venda_Ing" localSheetId="5">'5. GC'!#REF!</definedName>
    <definedName name="BIP_Mant_venda_Ing" localSheetId="6">'6. GD'!#REF!</definedName>
    <definedName name="BIP_Mant_venda_Ing" localSheetId="7">'7. Comercializadora'!#REF!</definedName>
    <definedName name="BIP_Mant_venda_Ing" localSheetId="8">'8. Soluções'!#REF!</definedName>
    <definedName name="BIP_Mant_venda_Ing">#REF!</definedName>
    <definedName name="BIP_MantVenda_Esp">#REF!</definedName>
    <definedName name="BIP_MantVenda_Port">#REF!</definedName>
    <definedName name="BOTOES">#REF!</definedName>
    <definedName name="BOTÕES">#REF!</definedName>
    <definedName name="BOTÕES_IMPRESSÃO">#REF!</definedName>
    <definedName name="BR___DISTRIB.">#REF!</definedName>
    <definedName name="CASH_FLOW_FASB.95">#REF!</definedName>
    <definedName name="CASH_FLOW_FASB_95">#REF!</definedName>
    <definedName name="CDGN">#REF!</definedName>
    <definedName name="CENPES_650">#REF!</definedName>
    <definedName name="coname">#REF!</definedName>
    <definedName name="consodef_51">#REF!</definedName>
    <definedName name="consodef_51a">#REF!</definedName>
    <definedName name="consodef_51c">#REF!</definedName>
    <definedName name="consoest_51">#REF!</definedName>
    <definedName name="consoest_51a">#REF!</definedName>
    <definedName name="consoest_51c">#REF!</definedName>
    <definedName name="Criteria_MI">#REF!</definedName>
    <definedName name="_xlnm.Criteria">#REF!</definedName>
    <definedName name="Custos">#REF!</definedName>
    <definedName name="d">#REF!</definedName>
    <definedName name="da">#REF!</definedName>
    <definedName name="DADOS">#REF!</definedName>
    <definedName name="Database_MI">#REF!</definedName>
    <definedName name="ddddddddddddddddddd">#REF!</definedName>
    <definedName name="Demonstração">#REF!</definedName>
    <definedName name="DEMONSTRAÇÃO_DO_RESULTADO_CONSOLIDADO___LEGISLAÇÃO_SOCIETÁRIA">#REF!</definedName>
    <definedName name="DemResultado" localSheetId="1">'1. Portfólio'!#REF!</definedName>
    <definedName name="DemResultado" localSheetId="2">'2. DRE'!#REF!</definedName>
    <definedName name="DemResultado" localSheetId="3">'3. Balanço Patrimonial'!#REF!</definedName>
    <definedName name="DemResultado" localSheetId="4">'4. Geral'!#REF!</definedName>
    <definedName name="DemResultado" localSheetId="5">'5. GC'!#REF!</definedName>
    <definedName name="DemResultado" localSheetId="6">'6. GD'!#REF!</definedName>
    <definedName name="DemResultado" localSheetId="7">'7. Comercializadora'!#REF!</definedName>
    <definedName name="DemResultado" localSheetId="8">'8. Soluções'!#REF!</definedName>
    <definedName name="DemResultado">#REF!</definedName>
    <definedName name="DESP_FINANCEIRA">#REF!</definedName>
    <definedName name="DESTQ_COMAND" localSheetId="1">'1. Portfólio'!#REF!</definedName>
    <definedName name="DESTQ_COMAND" localSheetId="2">'2. DRE'!#REF!</definedName>
    <definedName name="DESTQ_COMAND" localSheetId="3">'3. Balanço Patrimonial'!#REF!</definedName>
    <definedName name="DESTQ_COMAND" localSheetId="4">'4. Geral'!#REF!</definedName>
    <definedName name="DESTQ_COMAND" localSheetId="5">'5. GC'!#REF!</definedName>
    <definedName name="DESTQ_COMAND" localSheetId="6">'6. GD'!#REF!</definedName>
    <definedName name="DESTQ_COMAND" localSheetId="7">'7. Comercializadora'!#REF!</definedName>
    <definedName name="DESTQ_COMAND" localSheetId="8">'8. Soluções'!#REF!</definedName>
    <definedName name="DESTQ_COMAND">#REF!</definedName>
    <definedName name="DETALHE_ENDIVID___SEFIN" localSheetId="1">'1. Portfólio'!#REF!</definedName>
    <definedName name="DETALHE_ENDIVID___SEFIN" localSheetId="2">'2. DRE'!#REF!</definedName>
    <definedName name="DETALHE_ENDIVID___SEFIN" localSheetId="3">'3. Balanço Patrimonial'!#REF!</definedName>
    <definedName name="DETALHE_ENDIVID___SEFIN" localSheetId="4">'4. Geral'!#REF!</definedName>
    <definedName name="DETALHE_ENDIVID___SEFIN" localSheetId="5">'5. GC'!#REF!</definedName>
    <definedName name="DETALHE_ENDIVID___SEFIN" localSheetId="6">'6. GD'!#REF!</definedName>
    <definedName name="DETALHE_ENDIVID___SEFIN" localSheetId="7">'7. Comercializadora'!#REF!</definedName>
    <definedName name="DETALHE_ENDIVID___SEFIN" localSheetId="8">'8. Soluções'!#REF!</definedName>
    <definedName name="DETALHE_ENDIVID___SEFIN">#REF!</definedName>
    <definedName name="dew">#REF!</definedName>
    <definedName name="DFLABR99">#REF!</definedName>
    <definedName name="DFLFEV99">#REF!</definedName>
    <definedName name="DFLJAN99">#REF!</definedName>
    <definedName name="DFLJUN99">#REF!</definedName>
    <definedName name="DFLJUNAC">#REF!</definedName>
    <definedName name="DFLMAI99">#REF!</definedName>
    <definedName name="DFLMAR99">#REF!</definedName>
    <definedName name="DFLMARAC">#REF!</definedName>
    <definedName name="doar" localSheetId="1">'1. Portfólio'!#REF!</definedName>
    <definedName name="doar" localSheetId="2">'2. DRE'!#REF!</definedName>
    <definedName name="doar" localSheetId="3">'3. Balanço Patrimonial'!#REF!</definedName>
    <definedName name="doar" localSheetId="4">'4. Geral'!#REF!</definedName>
    <definedName name="doar" localSheetId="5">'5. GC'!#REF!</definedName>
    <definedName name="doar" localSheetId="6">'6. GD'!#REF!</definedName>
    <definedName name="doar" localSheetId="7">'7. Comercializadora'!#REF!</definedName>
    <definedName name="doar" localSheetId="8">'8. Soluções'!#REF!</definedName>
    <definedName name="doar">#REF!</definedName>
    <definedName name="DÓLAR" localSheetId="1">'1. Portfólio'!#REF!</definedName>
    <definedName name="DÓLAR" localSheetId="2">'2. DRE'!#REF!</definedName>
    <definedName name="DÓLAR" localSheetId="3">'3. Balanço Patrimonial'!#REF!</definedName>
    <definedName name="DÓLAR" localSheetId="4">'4. Geral'!#REF!</definedName>
    <definedName name="DÓLAR" localSheetId="5">'5. GC'!#REF!</definedName>
    <definedName name="DÓLAR" localSheetId="6">'6. GD'!#REF!</definedName>
    <definedName name="DÓLAR" localSheetId="7">'7. Comercializadora'!#REF!</definedName>
    <definedName name="DÓLAR" localSheetId="8">'8. Soluções'!#REF!</definedName>
    <definedName name="DÓLAR">#REF!</definedName>
    <definedName name="DOLARMES1" localSheetId="1">#REF!</definedName>
    <definedName name="DOLARMES1" localSheetId="2">#REF!</definedName>
    <definedName name="DOLARMES1" localSheetId="3">#REF!</definedName>
    <definedName name="DOLARMES1" localSheetId="4">#REF!</definedName>
    <definedName name="DOLARMES1" localSheetId="5">#REF!</definedName>
    <definedName name="DOLARMES1" localSheetId="6">#REF!</definedName>
    <definedName name="DOLARMES1" localSheetId="7">#REF!</definedName>
    <definedName name="DOLARMES1" localSheetId="8">#REF!</definedName>
    <definedName name="DOLARMES1">#REF!</definedName>
    <definedName name="dqw">#REF!</definedName>
    <definedName name="DRE_CONSOL">#REF!</definedName>
    <definedName name="DRE_lucro_liq">#REF!</definedName>
    <definedName name="dsa" localSheetId="1">'1. Portfólio'!#REF!</definedName>
    <definedName name="dsa" localSheetId="2">'2. DRE'!#REF!</definedName>
    <definedName name="dsa" localSheetId="3">'3. Balanço Patrimonial'!#REF!</definedName>
    <definedName name="dsa" localSheetId="4">'4. Geral'!#REF!</definedName>
    <definedName name="dsa" localSheetId="5">'5. GC'!#REF!</definedName>
    <definedName name="dsa" localSheetId="6">'6. GD'!#REF!</definedName>
    <definedName name="dsa" localSheetId="7">'7. Comercializadora'!#REF!</definedName>
    <definedName name="dsa" localSheetId="8">'8. Soluções'!#REF!</definedName>
    <definedName name="dsa">#REF!</definedName>
    <definedName name="DSNC" localSheetId="1">'1. Portfólio'!#REF!</definedName>
    <definedName name="DSNC" localSheetId="2">'2. DRE'!#REF!</definedName>
    <definedName name="DSNC" localSheetId="3">'3. Balanço Patrimonial'!#REF!</definedName>
    <definedName name="DSNC" localSheetId="4">'4. Geral'!#REF!</definedName>
    <definedName name="DSNC" localSheetId="5">'5. GC'!#REF!</definedName>
    <definedName name="DSNC" localSheetId="6">'6. GD'!#REF!</definedName>
    <definedName name="DSNC" localSheetId="7">'7. Comercializadora'!#REF!</definedName>
    <definedName name="DSNC" localSheetId="8">'8. Soluções'!#REF!</definedName>
    <definedName name="DSNC">#REF!</definedName>
    <definedName name="DTBASA_325" localSheetId="1">'1. Portfólio'!#REF!</definedName>
    <definedName name="DTBASA_325" localSheetId="2">'2. DRE'!#REF!</definedName>
    <definedName name="DTBASA_325" localSheetId="3">'3. Balanço Patrimonial'!#REF!</definedName>
    <definedName name="DTBASA_325" localSheetId="4">'4. Geral'!#REF!</definedName>
    <definedName name="DTBASA_325" localSheetId="5">'5. GC'!#REF!</definedName>
    <definedName name="DTBASA_325" localSheetId="6">'6. GD'!#REF!</definedName>
    <definedName name="DTBASA_325" localSheetId="7">'7. Comercializadora'!#REF!</definedName>
    <definedName name="DTBASA_325" localSheetId="8">'8. Soluções'!#REF!</definedName>
    <definedName name="DTBASA_325">#REF!</definedName>
    <definedName name="DTCS_315">#REF!</definedName>
    <definedName name="DTNEST_330">#REF!</definedName>
    <definedName name="DTSE_390">#REF!</definedName>
    <definedName name="DTSUL_380">#REF!</definedName>
    <definedName name="e">#REF!</definedName>
    <definedName name="E_P_AM_131">#REF!</definedName>
    <definedName name="E_P_BA_110">#REF!</definedName>
    <definedName name="E_P_BC_160">#REF!</definedName>
    <definedName name="E_P_ES_162">#REF!</definedName>
    <definedName name="E_P_RN_CE_161">#REF!</definedName>
    <definedName name="E_P_SE_AL_120">#REF!</definedName>
    <definedName name="E_P_SUL_170">#REF!</definedName>
    <definedName name="EDS">#REF!</definedName>
    <definedName name="ELP_financ">#REF!</definedName>
    <definedName name="ELP_tot_elp">#REF!</definedName>
    <definedName name="Encargo_Vendas" localSheetId="1">'1. Portfólio'!#REF!</definedName>
    <definedName name="Encargo_Vendas" localSheetId="2">'2. DRE'!#REF!</definedName>
    <definedName name="Encargo_Vendas" localSheetId="3">'3. Balanço Patrimonial'!#REF!</definedName>
    <definedName name="Encargo_Vendas" localSheetId="4">'4. Geral'!#REF!</definedName>
    <definedName name="Encargo_Vendas" localSheetId="5">'5. GC'!#REF!</definedName>
    <definedName name="Encargo_Vendas" localSheetId="6">'6. GD'!#REF!</definedName>
    <definedName name="Encargo_Vendas" localSheetId="7">'7. Comercializadora'!#REF!</definedName>
    <definedName name="Encargo_Vendas" localSheetId="8">'8. Soluções'!#REF!</definedName>
    <definedName name="Encargo_Vendas">#REF!</definedName>
    <definedName name="ENDIV._BR___DISTRIBUIDORA" localSheetId="1">'1. Portfólio'!#REF!</definedName>
    <definedName name="ENDIV._BR___DISTRIBUIDORA" localSheetId="2">'2. DRE'!#REF!</definedName>
    <definedName name="ENDIV._BR___DISTRIBUIDORA" localSheetId="3">'3. Balanço Patrimonial'!#REF!</definedName>
    <definedName name="ENDIV._BR___DISTRIBUIDORA" localSheetId="4">'4. Geral'!#REF!</definedName>
    <definedName name="ENDIV._BR___DISTRIBUIDORA" localSheetId="5">'5. GC'!#REF!</definedName>
    <definedName name="ENDIV._BR___DISTRIBUIDORA" localSheetId="6">'6. GD'!#REF!</definedName>
    <definedName name="ENDIV._BR___DISTRIBUIDORA" localSheetId="7">'7. Comercializadora'!#REF!</definedName>
    <definedName name="ENDIV._BR___DISTRIBUIDORA" localSheetId="8">'8. Soluções'!#REF!</definedName>
    <definedName name="ENDIV._BR___DISTRIBUIDORA">#REF!</definedName>
    <definedName name="ENDIV._BRASPETRO" localSheetId="1">'1. Portfólio'!#REF!</definedName>
    <definedName name="ENDIV._BRASPETRO" localSheetId="2">'2. DRE'!#REF!</definedName>
    <definedName name="ENDIV._BRASPETRO" localSheetId="3">'3. Balanço Patrimonial'!#REF!</definedName>
    <definedName name="ENDIV._BRASPETRO" localSheetId="4">'4. Geral'!#REF!</definedName>
    <definedName name="ENDIV._BRASPETRO" localSheetId="5">'5. GC'!#REF!</definedName>
    <definedName name="ENDIV._BRASPETRO" localSheetId="6">'6. GD'!#REF!</definedName>
    <definedName name="ENDIV._BRASPETRO" localSheetId="7">'7. Comercializadora'!#REF!</definedName>
    <definedName name="ENDIV._BRASPETRO" localSheetId="8">'8. Soluções'!#REF!</definedName>
    <definedName name="ENDIV._BRASPETRO">#REF!</definedName>
    <definedName name="ENDIV._CONS._GRUPO">#REF!</definedName>
    <definedName name="ENDIV._FRONAPE___310">#REF!</definedName>
    <definedName name="ENDIV._PETROFÉRTIL">#REF!</definedName>
    <definedName name="ENDIV._PETROQUISA">#REF!</definedName>
    <definedName name="ENDIV._SEFIN___550">#REF!</definedName>
    <definedName name="ENDIV.CONSOLID._PETROBRAS">#REF!</definedName>
    <definedName name="Endividamento">#REF!</definedName>
    <definedName name="EQUIVAL_GRÁFICO_COMANDER">#REF!</definedName>
    <definedName name="EQUIVALÊNCIA_COMANDER">#REF!</definedName>
    <definedName name="Equivalência_Patri" localSheetId="1">'1. Portfólio'!#REF!</definedName>
    <definedName name="Equivalência_Patri" localSheetId="2">'2. DRE'!#REF!</definedName>
    <definedName name="Equivalência_Patri" localSheetId="3">'3. Balanço Patrimonial'!#REF!</definedName>
    <definedName name="Equivalência_Patri" localSheetId="4">'4. Geral'!#REF!</definedName>
    <definedName name="Equivalência_Patri" localSheetId="5">'5. GC'!#REF!</definedName>
    <definedName name="Equivalência_Patri" localSheetId="6">'6. GD'!#REF!</definedName>
    <definedName name="Equivalência_Patri" localSheetId="7">'7. Comercializadora'!#REF!</definedName>
    <definedName name="Equivalência_Patri" localSheetId="8">'8. Soluções'!#REF!</definedName>
    <definedName name="Equivalência_Patri">#REF!</definedName>
    <definedName name="er">#REF!</definedName>
    <definedName name="ESPAL_710" localSheetId="1">'1. Portfólio'!#REF!</definedName>
    <definedName name="ESPAL_710" localSheetId="2">'2. DRE'!#REF!</definedName>
    <definedName name="ESPAL_710" localSheetId="3">'3. Balanço Patrimonial'!#REF!</definedName>
    <definedName name="ESPAL_710" localSheetId="4">'4. Geral'!#REF!</definedName>
    <definedName name="ESPAL_710" localSheetId="5">'5. GC'!#REF!</definedName>
    <definedName name="ESPAL_710" localSheetId="6">'6. GD'!#REF!</definedName>
    <definedName name="ESPAL_710" localSheetId="7">'7. Comercializadora'!#REF!</definedName>
    <definedName name="ESPAL_710" localSheetId="8">'8. Soluções'!#REF!</definedName>
    <definedName name="ESPAL_710">#REF!</definedName>
    <definedName name="ewq">#REF!</definedName>
    <definedName name="Excel_BuiltIn_Criteria" localSheetId="1">'1. Portfólio'!#REF!</definedName>
    <definedName name="Excel_BuiltIn_Criteria" localSheetId="2">'2. DRE'!#REF!</definedName>
    <definedName name="Excel_BuiltIn_Criteria" localSheetId="3">'3. Balanço Patrimonial'!#REF!</definedName>
    <definedName name="Excel_BuiltIn_Criteria" localSheetId="4">'4. Geral'!#REF!</definedName>
    <definedName name="Excel_BuiltIn_Criteria" localSheetId="5">'5. GC'!#REF!</definedName>
    <definedName name="Excel_BuiltIn_Criteria" localSheetId="6">'6. GD'!#REF!</definedName>
    <definedName name="Excel_BuiltIn_Criteria" localSheetId="7">'7. Comercializadora'!#REF!</definedName>
    <definedName name="Excel_BuiltIn_Criteria" localSheetId="8">'8. Soluções'!#REF!</definedName>
    <definedName name="Excel_BuiltIn_Criteria">#REF!</definedName>
    <definedName name="Excel_BuiltIn_Database">#REF!</definedName>
    <definedName name="Excel_BuiltIn_Extract">#REF!</definedName>
    <definedName name="Explor_Prod">#REF!</definedName>
    <definedName name="Extract_MI">#REF!</definedName>
    <definedName name="F">#REF!</definedName>
    <definedName name="FAFEN_225">#REF!</definedName>
    <definedName name="fds">#REF!</definedName>
    <definedName name="fdsafdas">#REF!</definedName>
    <definedName name="fdsf">#REF!</definedName>
    <definedName name="FFF">#REF!</definedName>
    <definedName name="fffffffffffffffffffffffffff">#REF!</definedName>
    <definedName name="fg">#REF!</definedName>
    <definedName name="FIMPRI" localSheetId="1">'1. Portfólio'!#REF!</definedName>
    <definedName name="FIMPRI" localSheetId="2">'2. DRE'!#REF!</definedName>
    <definedName name="FIMPRI" localSheetId="3">'3. Balanço Patrimonial'!#REF!</definedName>
    <definedName name="FIMPRI" localSheetId="4">'4. Geral'!#REF!</definedName>
    <definedName name="FIMPRI" localSheetId="5">'5. GC'!#REF!</definedName>
    <definedName name="FIMPRI" localSheetId="6">'6. GD'!#REF!</definedName>
    <definedName name="FIMPRI" localSheetId="7">'7. Comercializadora'!#REF!</definedName>
    <definedName name="FIMPRI" localSheetId="8">'8. Soluções'!#REF!</definedName>
    <definedName name="FIMPRI">#REF!</definedName>
    <definedName name="fj" localSheetId="1">'1. Portfólio'!#REF!</definedName>
    <definedName name="fj" localSheetId="2">'2. DRE'!#REF!</definedName>
    <definedName name="fj" localSheetId="3">'3. Balanço Patrimonial'!#REF!</definedName>
    <definedName name="fj" localSheetId="4">'4. Geral'!#REF!</definedName>
    <definedName name="fj" localSheetId="5">'5. GC'!#REF!</definedName>
    <definedName name="fj" localSheetId="6">'6. GD'!#REF!</definedName>
    <definedName name="fj" localSheetId="7">'7. Comercializadora'!#REF!</definedName>
    <definedName name="fj" localSheetId="8">'8. Soluções'!#REF!</definedName>
    <definedName name="fj">#REF!</definedName>
    <definedName name="Format" localSheetId="1">'1. Portfólio'!#REF!</definedName>
    <definedName name="Format" localSheetId="2">'2. DRE'!#REF!</definedName>
    <definedName name="Format" localSheetId="3">'3. Balanço Patrimonial'!#REF!</definedName>
    <definedName name="Format" localSheetId="4">'4. Geral'!#REF!</definedName>
    <definedName name="Format" localSheetId="5">'5. GC'!#REF!</definedName>
    <definedName name="Format" localSheetId="6">'6. GD'!#REF!</definedName>
    <definedName name="Format" localSheetId="7">'7. Comercializadora'!#REF!</definedName>
    <definedName name="Format" localSheetId="8">'8. Soluções'!#REF!</definedName>
    <definedName name="Format">#REF!</definedName>
    <definedName name="FRONAPE_310">#REF!</definedName>
    <definedName name="G">#REF!</definedName>
    <definedName name="GANHO_PERDA">#REF!</definedName>
    <definedName name="GERAB_630" localSheetId="1">'1. Portfólio'!#REF!</definedName>
    <definedName name="GERAB_630" localSheetId="2">'2. DRE'!#REF!</definedName>
    <definedName name="GERAB_630" localSheetId="3">'3. Balanço Patrimonial'!#REF!</definedName>
    <definedName name="GERAB_630" localSheetId="4">'4. Geral'!#REF!</definedName>
    <definedName name="GERAB_630" localSheetId="5">'5. GC'!#REF!</definedName>
    <definedName name="GERAB_630" localSheetId="6">'6. GD'!#REF!</definedName>
    <definedName name="GERAB_630" localSheetId="7">'7. Comercializadora'!#REF!</definedName>
    <definedName name="GERAB_630" localSheetId="8">'8. Soluções'!#REF!</definedName>
    <definedName name="GERAB_630">#REF!</definedName>
    <definedName name="gfd">#REF!</definedName>
    <definedName name="gfs" localSheetId="1">'1. Portfólio'!#REF!</definedName>
    <definedName name="gfs" localSheetId="2">'2. DRE'!#REF!</definedName>
    <definedName name="gfs" localSheetId="3">'3. Balanço Patrimonial'!#REF!</definedName>
    <definedName name="gfs" localSheetId="4">'4. Geral'!#REF!</definedName>
    <definedName name="gfs" localSheetId="5">'5. GC'!#REF!</definedName>
    <definedName name="gfs" localSheetId="6">'6. GD'!#REF!</definedName>
    <definedName name="gfs" localSheetId="7">'7. Comercializadora'!#REF!</definedName>
    <definedName name="gfs" localSheetId="8">'8. Soluções'!#REF!</definedName>
    <definedName name="gfs">#REF!</definedName>
    <definedName name="gg" localSheetId="1">'1. Portfólio'!#REF!</definedName>
    <definedName name="gg" localSheetId="2">'2. DRE'!#REF!</definedName>
    <definedName name="gg" localSheetId="3">'3. Balanço Patrimonial'!#REF!</definedName>
    <definedName name="gg" localSheetId="4">'4. Geral'!#REF!</definedName>
    <definedName name="gg" localSheetId="5">'5. GC'!#REF!</definedName>
    <definedName name="gg" localSheetId="6">'6. GD'!#REF!</definedName>
    <definedName name="gg" localSheetId="7">'7. Comercializadora'!#REF!</definedName>
    <definedName name="gg" localSheetId="8">'8. Soluções'!#REF!</definedName>
    <definedName name="gg">#REF!</definedName>
    <definedName name="gggggggggggggggggggggggggg">#REF!</definedName>
    <definedName name="gr">#REF!</definedName>
    <definedName name="_xlnm.Recorder">#REF!</definedName>
    <definedName name="gre" localSheetId="1">'1. Portfólio'!#REF!</definedName>
    <definedName name="gre" localSheetId="2">'2. DRE'!#REF!</definedName>
    <definedName name="gre" localSheetId="3">'3. Balanço Patrimonial'!#REF!</definedName>
    <definedName name="gre" localSheetId="4">'4. Geral'!#REF!</definedName>
    <definedName name="gre" localSheetId="5">'5. GC'!#REF!</definedName>
    <definedName name="gre" localSheetId="6">'6. GD'!#REF!</definedName>
    <definedName name="gre" localSheetId="7">'7. Comercializadora'!#REF!</definedName>
    <definedName name="gre" localSheetId="8">'8. Soluções'!#REF!</definedName>
    <definedName name="gre">#REF!</definedName>
    <definedName name="grger">#REF!</definedName>
    <definedName name="hgf" localSheetId="1">'1. Portfólio'!#REF!</definedName>
    <definedName name="hgf" localSheetId="2">'2. DRE'!#REF!</definedName>
    <definedName name="hgf" localSheetId="3">'3. Balanço Patrimonial'!#REF!</definedName>
    <definedName name="hgf" localSheetId="4">'4. Geral'!#REF!</definedName>
    <definedName name="hgf" localSheetId="5">'5. GC'!#REF!</definedName>
    <definedName name="hgf" localSheetId="6">'6. GD'!#REF!</definedName>
    <definedName name="hgf" localSheetId="7">'7. Comercializadora'!#REF!</definedName>
    <definedName name="hgf" localSheetId="8">'8. Soluções'!#REF!</definedName>
    <definedName name="hgf">#REF!</definedName>
    <definedName name="hhhh" localSheetId="1">'1. Portfólio'!#REF!</definedName>
    <definedName name="hhhh" localSheetId="2">'2. DRE'!#REF!</definedName>
    <definedName name="hhhh" localSheetId="3">'3. Balanço Patrimonial'!#REF!</definedName>
    <definedName name="hhhh" localSheetId="4">'4. Geral'!#REF!</definedName>
    <definedName name="hhhh" localSheetId="5">'5. GC'!#REF!</definedName>
    <definedName name="hhhh" localSheetId="6">'6. GD'!#REF!</definedName>
    <definedName name="hhhh" localSheetId="7">'7. Comercializadora'!#REF!</definedName>
    <definedName name="hhhh" localSheetId="8">'8. Soluções'!#REF!</definedName>
    <definedName name="hhhh">#REF!</definedName>
    <definedName name="htr">#REF!</definedName>
    <definedName name="htrr">#REF!</definedName>
    <definedName name="htrt">#REF!</definedName>
    <definedName name="htrtr">#REF!</definedName>
    <definedName name="i">#REF!</definedName>
    <definedName name="icms2">#REF!</definedName>
    <definedName name="icms222">#REF!</definedName>
    <definedName name="impressão">#REF!</definedName>
    <definedName name="INIMPRI">#REF!</definedName>
    <definedName name="INSTRUÇÕES">#REF!</definedName>
    <definedName name="INVEST_COMANDER">#REF!</definedName>
    <definedName name="INVEST_CONSOLIDADO">#REF!</definedName>
    <definedName name="INVEST_GRÁF_COMANDER">#REF!</definedName>
    <definedName name="Investimentos">#REF!</definedName>
    <definedName name="INVSET">#REF!</definedName>
    <definedName name="io">#REF!</definedName>
    <definedName name="IRPMENU">#REF!</definedName>
    <definedName name="IRPQUADRO51">#REF!</definedName>
    <definedName name="jh" localSheetId="1">'1. Portfólio'!#REF!</definedName>
    <definedName name="jh" localSheetId="2">'2. DRE'!#REF!</definedName>
    <definedName name="jh" localSheetId="3">'3. Balanço Patrimonial'!#REF!</definedName>
    <definedName name="jh" localSheetId="4">'4. Geral'!#REF!</definedName>
    <definedName name="jh" localSheetId="5">'5. GC'!#REF!</definedName>
    <definedName name="jh" localSheetId="6">'6. GD'!#REF!</definedName>
    <definedName name="jh" localSheetId="7">'7. Comercializadora'!#REF!</definedName>
    <definedName name="jh" localSheetId="8">'8. Soluções'!#REF!</definedName>
    <definedName name="jh">#REF!</definedName>
    <definedName name="jjj" localSheetId="1">'1. Portfólio'!#REF!</definedName>
    <definedName name="jjj" localSheetId="2">'2. DRE'!#REF!</definedName>
    <definedName name="jjj" localSheetId="3">'3. Balanço Patrimonial'!#REF!</definedName>
    <definedName name="jjj" localSheetId="4">'4. Geral'!#REF!</definedName>
    <definedName name="jjj" localSheetId="5">'5. GC'!#REF!</definedName>
    <definedName name="jjj" localSheetId="6">'6. GD'!#REF!</definedName>
    <definedName name="jjj" localSheetId="7">'7. Comercializadora'!#REF!</definedName>
    <definedName name="jjj" localSheetId="8">'8. Soluções'!#REF!</definedName>
    <definedName name="jjj">#REF!</definedName>
    <definedName name="LANÇ_ELIM">#REF!</definedName>
    <definedName name="LL">#REF!</definedName>
    <definedName name="LO">#REF!</definedName>
    <definedName name="Lucro_Operacional" localSheetId="1">'1. Portfólio'!#REF!</definedName>
    <definedName name="Lucro_Operacional" localSheetId="2">'2. DRE'!#REF!</definedName>
    <definedName name="Lucro_Operacional" localSheetId="3">'3. Balanço Patrimonial'!#REF!</definedName>
    <definedName name="Lucro_Operacional" localSheetId="4">'4. Geral'!#REF!</definedName>
    <definedName name="Lucro_Operacional" localSheetId="5">'5. GC'!#REF!</definedName>
    <definedName name="Lucro_Operacional" localSheetId="6">'6. GD'!#REF!</definedName>
    <definedName name="Lucro_Operacional" localSheetId="7">'7. Comercializadora'!#REF!</definedName>
    <definedName name="Lucro_Operacional" localSheetId="8">'8. Soluções'!#REF!</definedName>
    <definedName name="Lucro_Operacional">#REF!</definedName>
    <definedName name="Lx_female" localSheetId="1">'1. Portfólio'!#REF!</definedName>
    <definedName name="Lx_female" localSheetId="2">'2. DRE'!#REF!</definedName>
    <definedName name="Lx_female" localSheetId="3">'3. Balanço Patrimonial'!#REF!</definedName>
    <definedName name="Lx_female" localSheetId="4">'4. Geral'!#REF!</definedName>
    <definedName name="Lx_female" localSheetId="5">'5. GC'!#REF!</definedName>
    <definedName name="Lx_female" localSheetId="6">'6. GD'!#REF!</definedName>
    <definedName name="Lx_female" localSheetId="7">'7. Comercializadora'!#REF!</definedName>
    <definedName name="Lx_female" localSheetId="8">'8. Soluções'!#REF!</definedName>
    <definedName name="Lx_female">#REF!</definedName>
    <definedName name="Lx_male" localSheetId="1">'1. Portfólio'!#REF!</definedName>
    <definedName name="Lx_male" localSheetId="2">'2. DRE'!#REF!</definedName>
    <definedName name="Lx_male" localSheetId="3">'3. Balanço Patrimonial'!#REF!</definedName>
    <definedName name="Lx_male" localSheetId="4">'4. Geral'!#REF!</definedName>
    <definedName name="Lx_male" localSheetId="5">'5. GC'!#REF!</definedName>
    <definedName name="Lx_male" localSheetId="6">'6. GD'!#REF!</definedName>
    <definedName name="Lx_male" localSheetId="7">'7. Comercializadora'!#REF!</definedName>
    <definedName name="Lx_male" localSheetId="8">'8. Soluções'!#REF!</definedName>
    <definedName name="Lx_male">#REF!</definedName>
    <definedName name="Macro46">#REF!</definedName>
    <definedName name="Macro47">#REF!</definedName>
    <definedName name="Macro48">#REF!</definedName>
    <definedName name="Macro49">#REF!</definedName>
    <definedName name="Macro50">#REF!</definedName>
    <definedName name="Macro51">#REF!</definedName>
    <definedName name="Macro52">#REF!</definedName>
    <definedName name="Macro53">#REF!</definedName>
    <definedName name="Macro54">#REF!</definedName>
    <definedName name="Macro55">#REF!</definedName>
    <definedName name="MACROS">#REF!</definedName>
    <definedName name="manauara">#REF!</definedName>
    <definedName name="MINISTÉRIO_DA_ECONOMIA__FAZENDA_E_PLANEJAMENTO">#REF!</definedName>
    <definedName name="Mut_Petrol_Alcool">#REF!</definedName>
    <definedName name="mutaçãopl">#REF!</definedName>
    <definedName name="noCont">#REF!</definedName>
    <definedName name="ONA_6">#REF!</definedName>
    <definedName name="ONA_6a">#REF!</definedName>
    <definedName name="oooooooo">#REF!</definedName>
    <definedName name="OUTROSAC_CRED">#REF!</definedName>
    <definedName name="OUTROSAC_DEB">#REF!</definedName>
    <definedName name="passivo" localSheetId="1">'1. Portfólio'!#REF!</definedName>
    <definedName name="passivo" localSheetId="2">'2. DRE'!#REF!</definedName>
    <definedName name="passivo" localSheetId="3">'3. Balanço Patrimonial'!#REF!</definedName>
    <definedName name="passivo" localSheetId="4">'4. Geral'!#REF!</definedName>
    <definedName name="passivo" localSheetId="5">'5. GC'!#REF!</definedName>
    <definedName name="passivo" localSheetId="6">'6. GD'!#REF!</definedName>
    <definedName name="passivo" localSheetId="7">'7. Comercializadora'!#REF!</definedName>
    <definedName name="passivo" localSheetId="8">'8. Soluções'!#REF!</definedName>
    <definedName name="passivo">#REF!</definedName>
    <definedName name="PASSIVO_CONS" localSheetId="1">'1. Portfólio'!#REF!</definedName>
    <definedName name="PASSIVO_CONS" localSheetId="2">'2. DRE'!#REF!</definedName>
    <definedName name="PASSIVO_CONS" localSheetId="3">'3. Balanço Patrimonial'!#REF!</definedName>
    <definedName name="PASSIVO_CONS" localSheetId="4">'4. Geral'!#REF!</definedName>
    <definedName name="PASSIVO_CONS" localSheetId="5">'5. GC'!#REF!</definedName>
    <definedName name="PASSIVO_CONS" localSheetId="6">'6. GD'!#REF!</definedName>
    <definedName name="PASSIVO_CONS" localSheetId="7">'7. Comercializadora'!#REF!</definedName>
    <definedName name="PASSIVO_CONS" localSheetId="8">'8. Soluções'!#REF!</definedName>
    <definedName name="PASSIVO_CONS">#REF!</definedName>
    <definedName name="PASSIVO_CONS1" localSheetId="1">'1. Portfólio'!#REF!</definedName>
    <definedName name="PASSIVO_CONS1" localSheetId="2">'2. DRE'!#REF!</definedName>
    <definedName name="PASSIVO_CONS1" localSheetId="3">'3. Balanço Patrimonial'!#REF!</definedName>
    <definedName name="PASSIVO_CONS1" localSheetId="4">'4. Geral'!#REF!</definedName>
    <definedName name="PASSIVO_CONS1" localSheetId="5">'5. GC'!#REF!</definedName>
    <definedName name="PASSIVO_CONS1" localSheetId="6">'6. GD'!#REF!</definedName>
    <definedName name="PASSIVO_CONS1" localSheetId="7">'7. Comercializadora'!#REF!</definedName>
    <definedName name="PASSIVO_CONS1" localSheetId="8">'8. Soluções'!#REF!</definedName>
    <definedName name="PASSIVO_CONS1">#REF!</definedName>
    <definedName name="PB_FINANC_CMI">#REF!</definedName>
    <definedName name="PB_FINANC_LEG_SOC">#REF!</definedName>
    <definedName name="PC_financ">#REF!</definedName>
    <definedName name="petrodef_51" localSheetId="1">'1. Portfólio'!#REF!</definedName>
    <definedName name="petrodef_51" localSheetId="2">'2. DRE'!#REF!</definedName>
    <definedName name="petrodef_51" localSheetId="3">'3. Balanço Patrimonial'!#REF!</definedName>
    <definedName name="petrodef_51" localSheetId="4">'4. Geral'!#REF!</definedName>
    <definedName name="petrodef_51" localSheetId="5">'5. GC'!#REF!</definedName>
    <definedName name="petrodef_51" localSheetId="6">'6. GD'!#REF!</definedName>
    <definedName name="petrodef_51" localSheetId="7">'7. Comercializadora'!#REF!</definedName>
    <definedName name="petrodef_51" localSheetId="8">'8. Soluções'!#REF!</definedName>
    <definedName name="petrodef_51">#REF!</definedName>
    <definedName name="petrodef_51a" localSheetId="1">'1. Portfólio'!#REF!</definedName>
    <definedName name="petrodef_51a" localSheetId="2">'2. DRE'!#REF!</definedName>
    <definedName name="petrodef_51a" localSheetId="3">'3. Balanço Patrimonial'!#REF!</definedName>
    <definedName name="petrodef_51a" localSheetId="4">'4. Geral'!#REF!</definedName>
    <definedName name="petrodef_51a" localSheetId="5">'5. GC'!#REF!</definedName>
    <definedName name="petrodef_51a" localSheetId="6">'6. GD'!#REF!</definedName>
    <definedName name="petrodef_51a" localSheetId="7">'7. Comercializadora'!#REF!</definedName>
    <definedName name="petrodef_51a" localSheetId="8">'8. Soluções'!#REF!</definedName>
    <definedName name="petrodef_51a">#REF!</definedName>
    <definedName name="petrodef_51c" localSheetId="1">'1. Portfólio'!#REF!</definedName>
    <definedName name="petrodef_51c" localSheetId="2">'2. DRE'!#REF!</definedName>
    <definedName name="petrodef_51c" localSheetId="3">'3. Balanço Patrimonial'!#REF!</definedName>
    <definedName name="petrodef_51c" localSheetId="4">'4. Geral'!#REF!</definedName>
    <definedName name="petrodef_51c" localSheetId="5">'5. GC'!#REF!</definedName>
    <definedName name="petrodef_51c" localSheetId="6">'6. GD'!#REF!</definedName>
    <definedName name="petrodef_51c" localSheetId="7">'7. Comercializadora'!#REF!</definedName>
    <definedName name="petrodef_51c" localSheetId="8">'8. Soluções'!#REF!</definedName>
    <definedName name="petrodef_51c">#REF!</definedName>
    <definedName name="petroest_51">#REF!</definedName>
    <definedName name="petroest_51a">#REF!</definedName>
    <definedName name="petroest_51c">#REF!</definedName>
    <definedName name="PETROFÉRTIL">#REF!</definedName>
    <definedName name="PL_aj_vinc_petros">#REF!</definedName>
    <definedName name="PL_cap_rlp">#REF!</definedName>
    <definedName name="PL_cta">#REF!</definedName>
    <definedName name="PL_lucro_acum">#REF!</definedName>
    <definedName name="PL_prov_perd_SIBRELET">#REF!</definedName>
    <definedName name="PL_res_cap">#REF!</definedName>
    <definedName name="PL_res_lucro">#REF!</definedName>
    <definedName name="PL_res_reav">#REF!</definedName>
    <definedName name="PL_tot_pl">#REF!</definedName>
    <definedName name="Print_Area_MI" localSheetId="1">'1. Portfólio'!#REF!</definedName>
    <definedName name="Print_Area_MI" localSheetId="2">'2. DRE'!#REF!</definedName>
    <definedName name="Print_Area_MI" localSheetId="3">'3. Balanço Patrimonial'!#REF!</definedName>
    <definedName name="Print_Area_MI" localSheetId="4">'4. Geral'!#REF!</definedName>
    <definedName name="Print_Area_MI" localSheetId="5">'5. GC'!#REF!</definedName>
    <definedName name="Print_Area_MI" localSheetId="6">'6. GD'!#REF!</definedName>
    <definedName name="Print_Area_MI" localSheetId="7">'7. Comercializadora'!#REF!</definedName>
    <definedName name="Print_Area_MI" localSheetId="8">'8. Soluções'!#REF!</definedName>
    <definedName name="Print_Area_MI">#REF!</definedName>
    <definedName name="pytyt" localSheetId="1">'1. Portfólio'!#REF!</definedName>
    <definedName name="pytyt" localSheetId="2">'2. DRE'!#REF!</definedName>
    <definedName name="pytyt" localSheetId="3">'3. Balanço Patrimonial'!#REF!</definedName>
    <definedName name="pytyt" localSheetId="4">'4. Geral'!#REF!</definedName>
    <definedName name="pytyt" localSheetId="5">'5. GC'!#REF!</definedName>
    <definedName name="pytyt" localSheetId="6">'6. GD'!#REF!</definedName>
    <definedName name="pytyt" localSheetId="7">'7. Comercializadora'!#REF!</definedName>
    <definedName name="pytyt" localSheetId="8">'8. Soluções'!#REF!</definedName>
    <definedName name="pytyt">#REF!</definedName>
    <definedName name="qdsq">#REF!</definedName>
    <definedName name="REC_FINANCEIRA">#REF!</definedName>
    <definedName name="Rec_Liquida" localSheetId="1">'1. Portfólio'!#REF!</definedName>
    <definedName name="Rec_Liquida" localSheetId="2">'2. DRE'!#REF!</definedName>
    <definedName name="Rec_Liquida" localSheetId="3">'3. Balanço Patrimonial'!#REF!</definedName>
    <definedName name="Rec_Liquida" localSheetId="4">'4. Geral'!#REF!</definedName>
    <definedName name="Rec_Liquida" localSheetId="5">'5. GC'!#REF!</definedName>
    <definedName name="Rec_Liquida" localSheetId="6">'6. GD'!#REF!</definedName>
    <definedName name="Rec_Liquida" localSheetId="7">'7. Comercializadora'!#REF!</definedName>
    <definedName name="Rec_Liquida" localSheetId="8">'8. Soluções'!#REF!</definedName>
    <definedName name="Rec_Liquida">#REF!</definedName>
    <definedName name="RECAP_275" localSheetId="1">'1. Portfólio'!#REF!</definedName>
    <definedName name="RECAP_275" localSheetId="2">'2. DRE'!#REF!</definedName>
    <definedName name="RECAP_275" localSheetId="3">'3. Balanço Patrimonial'!#REF!</definedName>
    <definedName name="RECAP_275" localSheetId="4">'4. Geral'!#REF!</definedName>
    <definedName name="RECAP_275" localSheetId="5">'5. GC'!#REF!</definedName>
    <definedName name="RECAP_275" localSheetId="6">'6. GD'!#REF!</definedName>
    <definedName name="RECAP_275" localSheetId="7">'7. Comercializadora'!#REF!</definedName>
    <definedName name="RECAP_275" localSheetId="8">'8. Soluções'!#REF!</definedName>
    <definedName name="RECAP_275">#REF!</definedName>
    <definedName name="RECONCILIAÇÃO" localSheetId="1">'1. Portfólio'!#REF!</definedName>
    <definedName name="RECONCILIAÇÃO" localSheetId="2">'2. DRE'!#REF!</definedName>
    <definedName name="RECONCILIAÇÃO" localSheetId="3">'3. Balanço Patrimonial'!#REF!</definedName>
    <definedName name="RECONCILIAÇÃO" localSheetId="4">'4. Geral'!#REF!</definedName>
    <definedName name="RECONCILIAÇÃO" localSheetId="5">'5. GC'!#REF!</definedName>
    <definedName name="RECONCILIAÇÃO" localSheetId="6">'6. GD'!#REF!</definedName>
    <definedName name="RECONCILIAÇÃO" localSheetId="7">'7. Comercializadora'!#REF!</definedName>
    <definedName name="RECONCILIAÇÃO" localSheetId="8">'8. Soluções'!#REF!</definedName>
    <definedName name="RECONCILIAÇÃO">#REF!</definedName>
    <definedName name="Reconciliação2T19" localSheetId="1">#REF!</definedName>
    <definedName name="Reconciliação2T19" localSheetId="2">#REF!</definedName>
    <definedName name="Reconciliação2T19" localSheetId="3">#REF!</definedName>
    <definedName name="Reconciliação2T19" localSheetId="4">#REF!</definedName>
    <definedName name="Reconciliação2T19" localSheetId="5">#REF!</definedName>
    <definedName name="Reconciliação2T19" localSheetId="6">#REF!</definedName>
    <definedName name="Reconciliação2T19" localSheetId="7">#REF!</definedName>
    <definedName name="Reconciliação2T19" localSheetId="8">#REF!</definedName>
    <definedName name="Reconciliação2T19">#REF!</definedName>
    <definedName name="REDUC_230" localSheetId="1">'1. Portfólio'!#REF!</definedName>
    <definedName name="REDUC_230" localSheetId="2">'2. DRE'!#REF!</definedName>
    <definedName name="REDUC_230" localSheetId="3">'3. Balanço Patrimonial'!#REF!</definedName>
    <definedName name="REDUC_230" localSheetId="4">'4. Geral'!#REF!</definedName>
    <definedName name="REDUC_230" localSheetId="5">'5. GC'!#REF!</definedName>
    <definedName name="REDUC_230" localSheetId="6">'6. GD'!#REF!</definedName>
    <definedName name="REDUC_230" localSheetId="7">'7. Comercializadora'!#REF!</definedName>
    <definedName name="REDUC_230" localSheetId="8">'8. Soluções'!#REF!</definedName>
    <definedName name="REDUC_230">#REF!</definedName>
    <definedName name="REFAP_240" localSheetId="1">'1. Portfólio'!#REF!</definedName>
    <definedName name="REFAP_240" localSheetId="2">'2. DRE'!#REF!</definedName>
    <definedName name="REFAP_240" localSheetId="3">'3. Balanço Patrimonial'!#REF!</definedName>
    <definedName name="REFAP_240" localSheetId="4">'4. Geral'!#REF!</definedName>
    <definedName name="REFAP_240" localSheetId="5">'5. GC'!#REF!</definedName>
    <definedName name="REFAP_240" localSheetId="6">'6. GD'!#REF!</definedName>
    <definedName name="REFAP_240" localSheetId="7">'7. Comercializadora'!#REF!</definedName>
    <definedName name="REFAP_240" localSheetId="8">'8. Soluções'!#REF!</definedName>
    <definedName name="REFAP_240">#REF!</definedName>
    <definedName name="Refino" localSheetId="1">'1. Portfólio'!#REF!</definedName>
    <definedName name="Refino" localSheetId="2">'2. DRE'!#REF!</definedName>
    <definedName name="Refino" localSheetId="3">'3. Balanço Patrimonial'!#REF!</definedName>
    <definedName name="Refino" localSheetId="4">'4. Geral'!#REF!</definedName>
    <definedName name="Refino" localSheetId="5">'5. GC'!#REF!</definedName>
    <definedName name="Refino" localSheetId="6">'6. GD'!#REF!</definedName>
    <definedName name="Refino" localSheetId="7">'7. Comercializadora'!#REF!</definedName>
    <definedName name="Refino" localSheetId="8">'8. Soluções'!#REF!</definedName>
    <definedName name="Refino">#REF!</definedName>
    <definedName name="REGAP_250">#REF!</definedName>
    <definedName name="REMAN_265">#REF!</definedName>
    <definedName name="REPAR_295">#REF!</definedName>
    <definedName name="REPLAN_270">#REF!</definedName>
    <definedName name="RESULT_COMANDER">#REF!</definedName>
    <definedName name="resultado">#REF!</definedName>
    <definedName name="REVAP_285">#REF!</definedName>
    <definedName name="REWF">#REF!</definedName>
    <definedName name="RLAM_220">#REF!</definedName>
    <definedName name="RLP_invest_conv">#REF!</definedName>
    <definedName name="RLP_ir_dif">#REF!</definedName>
    <definedName name="RLP_out_rlp">#REF!</definedName>
    <definedName name="RLP_tit_vm">#REF!</definedName>
    <definedName name="RLP_tot_rlp">#REF!</definedName>
    <definedName name="ROB">#REF!</definedName>
    <definedName name="ROXINHO_ATIVO_CONS" localSheetId="1">'1. Portfólio'!#REF!</definedName>
    <definedName name="ROXINHO_ATIVO_CONS" localSheetId="2">'2. DRE'!#REF!</definedName>
    <definedName name="ROXINHO_ATIVO_CONS" localSheetId="3">'3. Balanço Patrimonial'!#REF!</definedName>
    <definedName name="ROXINHO_ATIVO_CONS" localSheetId="4">'4. Geral'!#REF!</definedName>
    <definedName name="ROXINHO_ATIVO_CONS" localSheetId="5">'5. GC'!#REF!</definedName>
    <definedName name="ROXINHO_ATIVO_CONS" localSheetId="6">'6. GD'!#REF!</definedName>
    <definedName name="ROXINHO_ATIVO_CONS" localSheetId="7">'7. Comercializadora'!#REF!</definedName>
    <definedName name="ROXINHO_ATIVO_CONS" localSheetId="8">'8. Soluções'!#REF!</definedName>
    <definedName name="ROXINHO_ATIVO_CONS">#REF!</definedName>
    <definedName name="ROXINHO_ATIVO_CONS1" localSheetId="1">'1. Portfólio'!#REF!</definedName>
    <definedName name="ROXINHO_ATIVO_CONS1" localSheetId="2">'2. DRE'!#REF!</definedName>
    <definedName name="ROXINHO_ATIVO_CONS1" localSheetId="3">'3. Balanço Patrimonial'!#REF!</definedName>
    <definedName name="ROXINHO_ATIVO_CONS1" localSheetId="4">'4. Geral'!#REF!</definedName>
    <definedName name="ROXINHO_ATIVO_CONS1" localSheetId="5">'5. GC'!#REF!</definedName>
    <definedName name="ROXINHO_ATIVO_CONS1" localSheetId="6">'6. GD'!#REF!</definedName>
    <definedName name="ROXINHO_ATIVO_CONS1" localSheetId="7">'7. Comercializadora'!#REF!</definedName>
    <definedName name="ROXINHO_ATIVO_CONS1" localSheetId="8">'8. Soluções'!#REF!</definedName>
    <definedName name="ROXINHO_ATIVO_CONS1">#REF!</definedName>
    <definedName name="ROXINHO_INV_CONS" localSheetId="1">'1. Portfólio'!#REF!</definedName>
    <definedName name="ROXINHO_INV_CONS" localSheetId="2">'2. DRE'!#REF!</definedName>
    <definedName name="ROXINHO_INV_CONS" localSheetId="3">'3. Balanço Patrimonial'!#REF!</definedName>
    <definedName name="ROXINHO_INV_CONS" localSheetId="4">'4. Geral'!#REF!</definedName>
    <definedName name="ROXINHO_INV_CONS" localSheetId="5">'5. GC'!#REF!</definedName>
    <definedName name="ROXINHO_INV_CONS" localSheetId="6">'6. GD'!#REF!</definedName>
    <definedName name="ROXINHO_INV_CONS" localSheetId="7">'7. Comercializadora'!#REF!</definedName>
    <definedName name="ROXINHO_INV_CONS" localSheetId="8">'8. Soluções'!#REF!</definedName>
    <definedName name="ROXINHO_INV_CONS">#REF!</definedName>
    <definedName name="ROXINHO_PASSIVO_CONS">#REF!</definedName>
    <definedName name="ROXINHO_PASSIVO_CONS1">#REF!</definedName>
    <definedName name="RPBC_210">#REF!</definedName>
    <definedName name="rw">#REF!</definedName>
    <definedName name="s" localSheetId="1">'1. Portfólio'!#REF!</definedName>
    <definedName name="s" localSheetId="2">'2. DRE'!#REF!</definedName>
    <definedName name="s" localSheetId="3">'3. Balanço Patrimonial'!#REF!</definedName>
    <definedName name="s" localSheetId="4">'4. Geral'!#REF!</definedName>
    <definedName name="s" localSheetId="5">'5. GC'!#REF!</definedName>
    <definedName name="s" localSheetId="6">'6. GD'!#REF!</definedName>
    <definedName name="s" localSheetId="7">'7. Comercializadora'!#REF!</definedName>
    <definedName name="s" localSheetId="8">'8. Soluções'!#REF!</definedName>
    <definedName name="s">#REF!</definedName>
    <definedName name="sa" localSheetId="1">'1. Portfólio'!#REF!</definedName>
    <definedName name="sa" localSheetId="2">'2. DRE'!#REF!</definedName>
    <definedName name="sa" localSheetId="3">'3. Balanço Patrimonial'!#REF!</definedName>
    <definedName name="sa" localSheetId="4">'4. Geral'!#REF!</definedName>
    <definedName name="sa" localSheetId="5">'5. GC'!#REF!</definedName>
    <definedName name="sa" localSheetId="6">'6. GD'!#REF!</definedName>
    <definedName name="sa" localSheetId="7">'7. Comercializadora'!#REF!</definedName>
    <definedName name="sa" localSheetId="8">'8. Soluções'!#REF!</definedName>
    <definedName name="sa">#REF!</definedName>
    <definedName name="SAPBEXrevision" hidden="1">1</definedName>
    <definedName name="SAPBEXsysID" hidden="1">"WCP"</definedName>
    <definedName name="SAPBEXwbID" hidden="1">"3VX53RY18XFI7USMNU50V82ZD"</definedName>
    <definedName name="SAS" localSheetId="1">'1. Portfólio'!#REF!</definedName>
    <definedName name="SAS" localSheetId="2">'2. DRE'!#REF!</definedName>
    <definedName name="SAS" localSheetId="3">'3. Balanço Patrimonial'!#REF!</definedName>
    <definedName name="SAS" localSheetId="4">'4. Geral'!#REF!</definedName>
    <definedName name="SAS" localSheetId="5">'5. GC'!#REF!</definedName>
    <definedName name="SAS" localSheetId="6">'6. GD'!#REF!</definedName>
    <definedName name="SAS" localSheetId="7">'7. Comercializadora'!#REF!</definedName>
    <definedName name="SAS" localSheetId="8">'8. Soluções'!#REF!</definedName>
    <definedName name="SAS">#REF!</definedName>
    <definedName name="SEFIN_550" localSheetId="1">'1. Portfólio'!#REF!</definedName>
    <definedName name="SEFIN_550" localSheetId="2">'2. DRE'!#REF!</definedName>
    <definedName name="SEFIN_550" localSheetId="3">'3. Balanço Patrimonial'!#REF!</definedName>
    <definedName name="SEFIN_550" localSheetId="4">'4. Geral'!#REF!</definedName>
    <definedName name="SEFIN_550" localSheetId="5">'5. GC'!#REF!</definedName>
    <definedName name="SEFIN_550" localSheetId="6">'6. GD'!#REF!</definedName>
    <definedName name="SEFIN_550" localSheetId="7">'7. Comercializadora'!#REF!</definedName>
    <definedName name="SEFIN_550" localSheetId="8">'8. Soluções'!#REF!</definedName>
    <definedName name="SEFIN_550">#REF!</definedName>
    <definedName name="ss" localSheetId="1">'1. Portfólio'!#REF!</definedName>
    <definedName name="ss" localSheetId="2">'2. DRE'!#REF!</definedName>
    <definedName name="ss" localSheetId="3">'3. Balanço Patrimonial'!#REF!</definedName>
    <definedName name="ss" localSheetId="4">'4. Geral'!#REF!</definedName>
    <definedName name="ss" localSheetId="5">'5. GC'!#REF!</definedName>
    <definedName name="ss" localSheetId="6">'6. GD'!#REF!</definedName>
    <definedName name="ss" localSheetId="7">'7. Comercializadora'!#REF!</definedName>
    <definedName name="ss" localSheetId="8">'8. Soluções'!#REF!</definedName>
    <definedName name="ss">#REF!</definedName>
    <definedName name="ssssssssssssssss">#REF!</definedName>
    <definedName name="ssssssssssssssssssssssssssssssssssssss">#REF!</definedName>
    <definedName name="SUBS_FINANC_CMI">#REF!</definedName>
    <definedName name="SUBS_FINANC_LEG_SOC">#REF!</definedName>
    <definedName name="t4t" localSheetId="1">'1. Portfólio'!#REF!</definedName>
    <definedName name="t4t" localSheetId="2">'2. DRE'!#REF!</definedName>
    <definedName name="t4t" localSheetId="3">'3. Balanço Patrimonial'!#REF!</definedName>
    <definedName name="t4t" localSheetId="4">'4. Geral'!#REF!</definedName>
    <definedName name="t4t" localSheetId="5">'5. GC'!#REF!</definedName>
    <definedName name="t4t" localSheetId="6">'6. GD'!#REF!</definedName>
    <definedName name="t4t" localSheetId="7">'7. Comercializadora'!#REF!</definedName>
    <definedName name="t4t" localSheetId="8">'8. Soluções'!#REF!</definedName>
    <definedName name="t4t">#REF!</definedName>
    <definedName name="TAB_UFIR">#REF!</definedName>
    <definedName name="TABELA" localSheetId="1">'1. Portfólio'!#REF!</definedName>
    <definedName name="TABELA" localSheetId="2">'2. DRE'!#REF!</definedName>
    <definedName name="TABELA" localSheetId="3">'3. Balanço Patrimonial'!#REF!</definedName>
    <definedName name="TABELA" localSheetId="4">'4. Geral'!#REF!</definedName>
    <definedName name="TABELA" localSheetId="5">'5. GC'!#REF!</definedName>
    <definedName name="TABELA" localSheetId="6">'6. GD'!#REF!</definedName>
    <definedName name="TABELA" localSheetId="7">'7. Comercializadora'!#REF!</definedName>
    <definedName name="TABELA" localSheetId="8">'8. Soluções'!#REF!</definedName>
    <definedName name="TABELA">#REF!</definedName>
    <definedName name="TABELA1" localSheetId="1">'1. Portfólio'!#REF!</definedName>
    <definedName name="TABELA1" localSheetId="2">'2. DRE'!#REF!</definedName>
    <definedName name="TABELA1" localSheetId="3">'3. Balanço Patrimonial'!#REF!</definedName>
    <definedName name="TABELA1" localSheetId="4">'4. Geral'!#REF!</definedName>
    <definedName name="TABELA1" localSheetId="5">'5. GC'!#REF!</definedName>
    <definedName name="TABELA1" localSheetId="6">'6. GD'!#REF!</definedName>
    <definedName name="TABELA1" localSheetId="7">'7. Comercializadora'!#REF!</definedName>
    <definedName name="TABELA1" localSheetId="8">'8. Soluções'!#REF!</definedName>
    <definedName name="TABELA1">#REF!</definedName>
    <definedName name="TABELA2" localSheetId="1">'1. Portfólio'!#REF!</definedName>
    <definedName name="TABELA2" localSheetId="2">'2. DRE'!#REF!</definedName>
    <definedName name="TABELA2" localSheetId="3">'3. Balanço Patrimonial'!#REF!</definedName>
    <definedName name="TABELA2" localSheetId="4">'4. Geral'!#REF!</definedName>
    <definedName name="TABELA2" localSheetId="5">'5. GC'!#REF!</definedName>
    <definedName name="TABELA2" localSheetId="6">'6. GD'!#REF!</definedName>
    <definedName name="TABELA2" localSheetId="7">'7. Comercializadora'!#REF!</definedName>
    <definedName name="TABELA2" localSheetId="8">'8. Soluções'!#REF!</definedName>
    <definedName name="TABELA2">#REF!</definedName>
    <definedName name="TABELA3">#REF!</definedName>
    <definedName name="TABELA4">#REF!</definedName>
    <definedName name="TABELA5">#REF!</definedName>
    <definedName name="TABELA6">#REF!</definedName>
    <definedName name="TABELA7">#REF!</definedName>
    <definedName name="TABELA8">#REF!</definedName>
    <definedName name="TABELAdoGRAFICO">#REF!</definedName>
    <definedName name="TEST0" localSheetId="1">'1. Portfólio'!#REF!</definedName>
    <definedName name="TEST0" localSheetId="2">'2. DRE'!#REF!</definedName>
    <definedName name="TEST0" localSheetId="3">'3. Balanço Patrimonial'!#REF!</definedName>
    <definedName name="TEST0" localSheetId="4">'4. Geral'!#REF!</definedName>
    <definedName name="TEST0" localSheetId="5">'5. GC'!#REF!</definedName>
    <definedName name="TEST0" localSheetId="6">'6. GD'!#REF!</definedName>
    <definedName name="TEST0" localSheetId="7">'7. Comercializadora'!#REF!</definedName>
    <definedName name="TEST0" localSheetId="8">'8. Soluções'!#REF!</definedName>
    <definedName name="TEST0">#REF!</definedName>
    <definedName name="TEST1" localSheetId="1">'1. Portfólio'!#REF!</definedName>
    <definedName name="TEST1" localSheetId="2">'2. DRE'!#REF!</definedName>
    <definedName name="TEST1" localSheetId="3">'3. Balanço Patrimonial'!#REF!</definedName>
    <definedName name="TEST1" localSheetId="4">'4. Geral'!#REF!</definedName>
    <definedName name="TEST1" localSheetId="5">'5. GC'!#REF!</definedName>
    <definedName name="TEST1" localSheetId="6">'6. GD'!#REF!</definedName>
    <definedName name="TEST1" localSheetId="7">'7. Comercializadora'!#REF!</definedName>
    <definedName name="TEST1" localSheetId="8">'8. Soluções'!#REF!</definedName>
    <definedName name="TEST1">#REF!</definedName>
    <definedName name="TEST2" localSheetId="1">'1. Portfólio'!#REF!</definedName>
    <definedName name="TEST2" localSheetId="2">'2. DRE'!#REF!</definedName>
    <definedName name="TEST2" localSheetId="3">'3. Balanço Patrimonial'!#REF!</definedName>
    <definedName name="TEST2" localSheetId="4">'4. Geral'!#REF!</definedName>
    <definedName name="TEST2" localSheetId="5">'5. GC'!#REF!</definedName>
    <definedName name="TEST2" localSheetId="6">'6. GD'!#REF!</definedName>
    <definedName name="TEST2" localSheetId="7">'7. Comercializadora'!#REF!</definedName>
    <definedName name="TEST2" localSheetId="8">'8. Soluções'!#REF!</definedName>
    <definedName name="TEST2">#REF!</definedName>
    <definedName name="TESTHKEY">#REF!</definedName>
    <definedName name="TESTKEYS">#REF!</definedName>
    <definedName name="TESTVKEY">#REF!</definedName>
    <definedName name="TOP">#REF!</definedName>
    <definedName name="TOTAL_ATIVO">#REF!</definedName>
    <definedName name="TOTAL_PASSIVO">#REF!</definedName>
    <definedName name="tt" localSheetId="1">'1. Portfólio'!#REF!</definedName>
    <definedName name="tt" localSheetId="2">'2. DRE'!#REF!</definedName>
    <definedName name="tt" localSheetId="3">'3. Balanço Patrimonial'!#REF!</definedName>
    <definedName name="tt" localSheetId="4">'4. Geral'!#REF!</definedName>
    <definedName name="tt" localSheetId="5">'5. GC'!#REF!</definedName>
    <definedName name="tt" localSheetId="6">'6. GD'!#REF!</definedName>
    <definedName name="tt" localSheetId="7">'7. Comercializadora'!#REF!</definedName>
    <definedName name="tt" localSheetId="8">'8. Soluções'!#REF!</definedName>
    <definedName name="tt">#REF!</definedName>
    <definedName name="UFIR" localSheetId="1">'1. Portfólio'!#REF!</definedName>
    <definedName name="UFIR" localSheetId="2">'2. DRE'!#REF!</definedName>
    <definedName name="UFIR" localSheetId="3">'3. Balanço Patrimonial'!#REF!</definedName>
    <definedName name="UFIR" localSheetId="4">'4. Geral'!#REF!</definedName>
    <definedName name="UFIR" localSheetId="5">'5. GC'!#REF!</definedName>
    <definedName name="UFIR" localSheetId="6">'6. GD'!#REF!</definedName>
    <definedName name="UFIR" localSheetId="7">'7. Comercializadora'!#REF!</definedName>
    <definedName name="UFIR" localSheetId="8">'8. Soluções'!#REF!</definedName>
    <definedName name="UFIR">#REF!</definedName>
    <definedName name="us00" localSheetId="1">'1. Portfólio'!#REF!</definedName>
    <definedName name="us00" localSheetId="2">'2. DRE'!#REF!</definedName>
    <definedName name="us00" localSheetId="3">'3. Balanço Patrimonial'!#REF!</definedName>
    <definedName name="us00" localSheetId="4">'4. Geral'!#REF!</definedName>
    <definedName name="us00" localSheetId="5">'5. GC'!#REF!</definedName>
    <definedName name="us00" localSheetId="6">'6. GD'!#REF!</definedName>
    <definedName name="us00" localSheetId="7">'7. Comercializadora'!#REF!</definedName>
    <definedName name="us00" localSheetId="8">'8. Soluções'!#REF!</definedName>
    <definedName name="us00">#REF!</definedName>
    <definedName name="us99dez">#REF!</definedName>
    <definedName name="us99med">#REF!</definedName>
    <definedName name="usmeddez">#REF!</definedName>
    <definedName name="v">#REF!</definedName>
    <definedName name="Valores">#REF!</definedName>
    <definedName name="VEND_BRUT_I_1TRIM">#REF!</definedName>
    <definedName name="VEND_BRUT_I_2TRIM">#REF!</definedName>
    <definedName name="VEND_BRUT_I_3TRIM">#REF!</definedName>
    <definedName name="VEND_BRUT_I_4TRIM">#REF!</definedName>
    <definedName name="VEND_BRUT_S_1TRIM">#REF!</definedName>
    <definedName name="VEND_BRUT_S_2TRIM">#REF!</definedName>
    <definedName name="VEND_BRUT_S_3TRIM">#REF!</definedName>
    <definedName name="VEND_BRUT_S_4TRIM">#REF!</definedName>
    <definedName name="Vol_Vendas" localSheetId="1">'1. Portfólio'!#REF!</definedName>
    <definedName name="Vol_Vendas" localSheetId="2">'2. DRE'!#REF!</definedName>
    <definedName name="Vol_Vendas" localSheetId="3">'3. Balanço Patrimonial'!#REF!</definedName>
    <definedName name="Vol_Vendas" localSheetId="4">'4. Geral'!#REF!</definedName>
    <definedName name="Vol_Vendas" localSheetId="5">'5. GC'!#REF!</definedName>
    <definedName name="Vol_Vendas" localSheetId="6">'6. GD'!#REF!</definedName>
    <definedName name="Vol_Vendas" localSheetId="7">'7. Comercializadora'!#REF!</definedName>
    <definedName name="Vol_Vendas" localSheetId="8">'8. Soluções'!#REF!</definedName>
    <definedName name="Vol_Vendas">#REF!</definedName>
    <definedName name="W" localSheetId="1">'1. Portfólio'!#REF!</definedName>
    <definedName name="W" localSheetId="2">'2. DRE'!#REF!</definedName>
    <definedName name="W" localSheetId="3">'3. Balanço Patrimonial'!#REF!</definedName>
    <definedName name="W" localSheetId="4">'4. Geral'!#REF!</definedName>
    <definedName name="W" localSheetId="5">'5. GC'!#REF!</definedName>
    <definedName name="W" localSheetId="6">'6. GD'!#REF!</definedName>
    <definedName name="W" localSheetId="7">'7. Comercializadora'!#REF!</definedName>
    <definedName name="W" localSheetId="8">'8. Soluções'!#REF!</definedName>
    <definedName name="W">#REF!</definedName>
    <definedName name="wq">#REF!</definedName>
    <definedName name="xxxxx" localSheetId="1">'1. Portfólio'!#REF!</definedName>
    <definedName name="xxxxx" localSheetId="2">'2. DRE'!#REF!</definedName>
    <definedName name="xxxxx" localSheetId="3">'3. Balanço Patrimonial'!#REF!</definedName>
    <definedName name="xxxxx" localSheetId="4">'4. Geral'!#REF!</definedName>
    <definedName name="xxxxx" localSheetId="5">'5. GC'!#REF!</definedName>
    <definedName name="xxxxx" localSheetId="6">'6. GD'!#REF!</definedName>
    <definedName name="xxxxx" localSheetId="7">'7. Comercializadora'!#REF!</definedName>
    <definedName name="xxxxx" localSheetId="8">'8. Soluções'!#REF!</definedName>
    <definedName name="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53" l="1"/>
  <c r="D21" i="52"/>
  <c r="E23" i="52"/>
  <c r="E21" i="52"/>
  <c r="I23" i="52"/>
  <c r="I21" i="52"/>
  <c r="D24" i="49"/>
  <c r="D26" i="49"/>
  <c r="E26" i="49"/>
  <c r="E24" i="49"/>
  <c r="I26" i="49"/>
  <c r="I24" i="49"/>
  <c r="L20" i="53" l="1"/>
  <c r="K20" i="53"/>
  <c r="K22" i="53" s="1"/>
  <c r="K24" i="53" s="1"/>
  <c r="J20" i="53"/>
  <c r="J22" i="53" s="1"/>
  <c r="J24" i="53" s="1"/>
  <c r="I20" i="53"/>
  <c r="I22" i="53" s="1"/>
  <c r="I24" i="53" s="1"/>
  <c r="H20" i="53"/>
  <c r="H22" i="53" s="1"/>
  <c r="H24" i="53" s="1"/>
  <c r="G20" i="53"/>
  <c r="G22" i="53" s="1"/>
  <c r="G24" i="53" s="1"/>
  <c r="F20" i="53"/>
  <c r="F22" i="53" s="1"/>
  <c r="F24" i="53" s="1"/>
  <c r="E20" i="53"/>
  <c r="E22" i="53" s="1"/>
  <c r="E24" i="53" s="1"/>
  <c r="D20" i="53"/>
  <c r="D22" i="53" s="1"/>
  <c r="D24" i="53" s="1"/>
  <c r="C20" i="53"/>
  <c r="C19" i="53"/>
  <c r="L22" i="53"/>
  <c r="L24" i="53" s="1"/>
  <c r="H30" i="52"/>
  <c r="J30" i="52"/>
  <c r="L27" i="52"/>
  <c r="L30" i="52" s="1"/>
  <c r="K27" i="52"/>
  <c r="K30" i="52" s="1"/>
  <c r="J27" i="52"/>
  <c r="H27" i="52"/>
  <c r="G27" i="52"/>
  <c r="G30" i="52" s="1"/>
  <c r="F27" i="52"/>
  <c r="F30" i="52" s="1"/>
  <c r="E27" i="52"/>
  <c r="E30" i="52" s="1"/>
  <c r="D27" i="52"/>
  <c r="D30" i="52" s="1"/>
  <c r="C27" i="52"/>
  <c r="C30" i="52" s="1"/>
  <c r="C22" i="53" l="1"/>
  <c r="C24" i="53" s="1"/>
  <c r="I27" i="52"/>
  <c r="I30" i="52" s="1"/>
  <c r="I29" i="49"/>
  <c r="I32" i="49" s="1"/>
  <c r="D29" i="49"/>
  <c r="D32" i="49" s="1"/>
  <c r="C29" i="49"/>
  <c r="C32" i="49" s="1"/>
  <c r="E29" i="49"/>
  <c r="E32" i="49" s="1"/>
  <c r="F29" i="49"/>
  <c r="F32" i="49" s="1"/>
  <c r="G29" i="49"/>
  <c r="G32" i="49" s="1"/>
  <c r="H29" i="49"/>
  <c r="H32" i="49" s="1"/>
  <c r="J29" i="49"/>
  <c r="J32" i="49" s="1"/>
  <c r="K29" i="49"/>
  <c r="K32" i="49" s="1"/>
  <c r="L29" i="49"/>
  <c r="L32" i="49" s="1"/>
  <c r="L18" i="37" l="1"/>
  <c r="K18" i="37"/>
  <c r="J18" i="37"/>
  <c r="I18" i="37"/>
  <c r="H18" i="37"/>
  <c r="G18" i="37"/>
  <c r="F18" i="37"/>
  <c r="E18" i="37"/>
  <c r="D18" i="37"/>
  <c r="C18" i="37"/>
  <c r="J78" i="51" l="1"/>
</calcChain>
</file>

<file path=xl/sharedStrings.xml><?xml version="1.0" encoding="utf-8"?>
<sst xmlns="http://schemas.openxmlformats.org/spreadsheetml/2006/main" count="657" uniqueCount="262">
  <si>
    <t>Outros</t>
  </si>
  <si>
    <t>Lucro bruto</t>
  </si>
  <si>
    <t>Custo dos produtos vendidos e serviços prestados</t>
  </si>
  <si>
    <t xml:space="preserve">Lucro antes do resultado financeiro, participação e impostos </t>
  </si>
  <si>
    <t>Financeiras</t>
  </si>
  <si>
    <t>Despesas</t>
  </si>
  <si>
    <t>Receitas</t>
  </si>
  <si>
    <t>Lucro antes dos impostos</t>
  </si>
  <si>
    <t xml:space="preserve">  Imposto de renda e contribuição social</t>
  </si>
  <si>
    <t>Corrente</t>
  </si>
  <si>
    <t>Diferido</t>
  </si>
  <si>
    <t>Lucro líquido do período</t>
  </si>
  <si>
    <t>Caixa e equivalentes de caixa</t>
  </si>
  <si>
    <t>Estoques</t>
  </si>
  <si>
    <t>Instrumentos financeiros derivativos</t>
  </si>
  <si>
    <t>Investimentos</t>
  </si>
  <si>
    <t>Imobilizado</t>
  </si>
  <si>
    <t>Intangível</t>
  </si>
  <si>
    <t>Fornecedores</t>
  </si>
  <si>
    <t>Patrimônio Líquido</t>
  </si>
  <si>
    <t>EBITDA Ajustado</t>
  </si>
  <si>
    <t>Receita Operacional Líquida</t>
  </si>
  <si>
    <t>Lucro Líquido</t>
  </si>
  <si>
    <t>ATIVO</t>
  </si>
  <si>
    <t>PASSIVO + PATRIMÔNIO LÍQUIDO</t>
  </si>
  <si>
    <t>Contas a receber</t>
  </si>
  <si>
    <t>-</t>
  </si>
  <si>
    <t>jan-mar</t>
  </si>
  <si>
    <t>abr-jun</t>
  </si>
  <si>
    <t>jul-set</t>
  </si>
  <si>
    <t>out-dez</t>
  </si>
  <si>
    <t>EBITDA</t>
  </si>
  <si>
    <t>1T22</t>
  </si>
  <si>
    <t>2T22</t>
  </si>
  <si>
    <t>3T22</t>
  </si>
  <si>
    <t>4T22</t>
  </si>
  <si>
    <t>1T23</t>
  </si>
  <si>
    <t>2T23</t>
  </si>
  <si>
    <t>3T23</t>
  </si>
  <si>
    <t>4T23</t>
  </si>
  <si>
    <t>1T24</t>
  </si>
  <si>
    <t>2T24</t>
  </si>
  <si>
    <t>Balanço Patrimonial</t>
  </si>
  <si>
    <t>DRE</t>
  </si>
  <si>
    <t>COMERC ENERGIA - Consolidado</t>
  </si>
  <si>
    <t>Capacidade Instalada (MWp) sem Coromandel</t>
  </si>
  <si>
    <t>Energia Gerada (GWh)</t>
  </si>
  <si>
    <t>Energia Contratada (vendida) (GWh)</t>
  </si>
  <si>
    <t>Preço Médio da Venda de Energia Contratada R$MWh</t>
  </si>
  <si>
    <t>Preço Médio da Venda de Energia Descontratada R$MWh</t>
  </si>
  <si>
    <t>Constrained-off (GWh)</t>
  </si>
  <si>
    <t>Despesas¹</t>
  </si>
  <si>
    <t>Resultado de equivalência patrimonial</t>
  </si>
  <si>
    <t>Margem EBITDA (Sem Equivalência Patrimonial)</t>
  </si>
  <si>
    <t>EBITDA Participações Consolidadas</t>
  </si>
  <si>
    <t>Ativo</t>
  </si>
  <si>
    <t xml:space="preserve">Imobilizado e Intangível </t>
  </si>
  <si>
    <t>Passivo</t>
  </si>
  <si>
    <t xml:space="preserve">Fornecedores </t>
  </si>
  <si>
    <t>Contas a pagar</t>
  </si>
  <si>
    <t>Empréstimos, financiamentos e debêntures</t>
  </si>
  <si>
    <t>Passivo + Patrimônio Líquido</t>
  </si>
  <si>
    <t>Receita operacional líquida</t>
  </si>
  <si>
    <t>Marcação a Mercado de Instrumentos Financeiros</t>
  </si>
  <si>
    <t>Custos de vendas de energia e serviços prestados</t>
  </si>
  <si>
    <t>Resultado bruto</t>
  </si>
  <si>
    <t>Despesas administrativas, comerciais e gerais</t>
  </si>
  <si>
    <t>Outras receitas/(despesas) operacionais</t>
  </si>
  <si>
    <t>Despesas financeiras</t>
  </si>
  <si>
    <t>Receitas financeiras</t>
  </si>
  <si>
    <t>Imposto de renda e contribuição social
- correntes</t>
  </si>
  <si>
    <t>Imposto de renda e contribuição social
- diferidos</t>
  </si>
  <si>
    <t>Lucro líquido (prejuízo) do período</t>
  </si>
  <si>
    <t>Informações por Verticais de Negócio</t>
  </si>
  <si>
    <t>GERAÇÃO CENTRALIZADA</t>
  </si>
  <si>
    <t>Opções de compra de ações outorgadas</t>
  </si>
  <si>
    <t>Ativo da concessão</t>
  </si>
  <si>
    <t>Partes relacionadas</t>
  </si>
  <si>
    <t>Impostos e contribuições diferidos</t>
  </si>
  <si>
    <t>Direito de uso</t>
  </si>
  <si>
    <t>Arrendamento</t>
  </si>
  <si>
    <t>Perdas em investimentos</t>
  </si>
  <si>
    <t>Contas a pagar pela aquisição de investimento</t>
  </si>
  <si>
    <t>Provisão para demandas judiciais e administrativas</t>
  </si>
  <si>
    <t>Patrimônio líquido atribuído a controladores</t>
  </si>
  <si>
    <t>Patrimônio líquido atribuído a não controladores</t>
  </si>
  <si>
    <t>Consolidado</t>
  </si>
  <si>
    <t>Despesas administrativas, comerciais
e gerais</t>
  </si>
  <si>
    <t>Controladora</t>
  </si>
  <si>
    <t>Minoritários</t>
  </si>
  <si>
    <t>GC</t>
  </si>
  <si>
    <t>GD</t>
  </si>
  <si>
    <t>Trading</t>
  </si>
  <si>
    <t>Soluções</t>
  </si>
  <si>
    <t>Eliminações</t>
  </si>
  <si>
    <t>n.a.</t>
  </si>
  <si>
    <t>Informações Operacionais e Financeiras | GC Solar</t>
  </si>
  <si>
    <t>Lucro bruto¹</t>
  </si>
  <si>
    <t>¹ Desconsidera depreciação explicitada na Nota Explicativa 2.6 da Demonstração Financeira da Companhia e Itens Não Recorrentes para todos os períodos</t>
  </si>
  <si>
    <t>Resultado do segmento antes do imposto de renda e contribuição social</t>
  </si>
  <si>
    <t>P50 (GWh)</t>
  </si>
  <si>
    <t>P90 (GWh)</t>
  </si>
  <si>
    <r>
      <t xml:space="preserve">Energia Gerada Total (com </t>
    </r>
    <r>
      <rPr>
        <i/>
        <sz val="12"/>
        <color theme="9"/>
        <rFont val="Arial"/>
        <family val="2"/>
      </rPr>
      <t>contrained-off</t>
    </r>
    <r>
      <rPr>
        <sz val="12"/>
        <color theme="9"/>
        <rFont val="Arial"/>
        <family val="2"/>
      </rPr>
      <t>)</t>
    </r>
  </si>
  <si>
    <r>
      <t xml:space="preserve">Energia Gerada Total (com </t>
    </r>
    <r>
      <rPr>
        <i/>
        <sz val="12"/>
        <color theme="9"/>
        <rFont val="Arial"/>
        <family val="2"/>
      </rPr>
      <t>contrained-off</t>
    </r>
    <r>
      <rPr>
        <sz val="12"/>
        <color theme="9"/>
        <rFont val="Arial"/>
        <family val="2"/>
      </rPr>
      <t>) vs P50</t>
    </r>
  </si>
  <si>
    <r>
      <t xml:space="preserve">Energia Gerada Total (com </t>
    </r>
    <r>
      <rPr>
        <i/>
        <sz val="12"/>
        <color theme="9"/>
        <rFont val="Arial"/>
        <family val="2"/>
      </rPr>
      <t>contrained-off</t>
    </r>
    <r>
      <rPr>
        <sz val="12"/>
        <color theme="9"/>
        <rFont val="Arial"/>
        <family val="2"/>
      </rPr>
      <t>) vs P90</t>
    </r>
  </si>
  <si>
    <t>Informações Operacionais e Financeiras | GC Eólicas @stake</t>
  </si>
  <si>
    <t>Capacidade Instalada (MWp)</t>
  </si>
  <si>
    <t>Dívida Líquida @stake</t>
  </si>
  <si>
    <t xml:space="preserve">Capacidade Instalada (MWp Total) </t>
  </si>
  <si>
    <t>Capacidade Instalada (MWp Consolidadas)</t>
  </si>
  <si>
    <t>P50 (Consolidadas)</t>
  </si>
  <si>
    <t>P90 (Consolidadas)</t>
  </si>
  <si>
    <t>Energia Gerada vs P50</t>
  </si>
  <si>
    <t>Energia Gerada vs P90</t>
  </si>
  <si>
    <t>Energia Compensada (GWh)</t>
  </si>
  <si>
    <t>Outras Receitas / Despesas</t>
  </si>
  <si>
    <t>Demonstração de Resultados | GC SOLAR (R$ MM)</t>
  </si>
  <si>
    <t>Demonstração de Resultados | GD (R$ MM)</t>
  </si>
  <si>
    <t>Volume de Energia Transacionado (GWh)</t>
  </si>
  <si>
    <t>Volume de Energia Transacionado (GWm)</t>
  </si>
  <si>
    <t>Variação do MtM de Instrumentos Financeiros</t>
  </si>
  <si>
    <t>Margem Corrente (R$/MWh)</t>
  </si>
  <si>
    <t>Agregação</t>
  </si>
  <si>
    <t>Realização</t>
  </si>
  <si>
    <t>Despesas/Receitas Extraordinárias</t>
  </si>
  <si>
    <t>Despesas administrativas, comerciais e gerais¹</t>
  </si>
  <si>
    <t>Informações Financeiras | Comercializadora (R$ MM)</t>
  </si>
  <si>
    <t>Demonstração de Resultados | Comercializadora (R$ MM)</t>
  </si>
  <si>
    <t># de Ucs de gestão</t>
  </si>
  <si>
    <t>Eficiência</t>
  </si>
  <si>
    <t>Gestão/Outros</t>
  </si>
  <si>
    <t>Demonstração de Resultados | Soluções (R$ MM)</t>
  </si>
  <si>
    <t>Resultado Comerc (R$ MM)</t>
  </si>
  <si>
    <t>Outras receitas / despesas operacionais</t>
  </si>
  <si>
    <t>(-) Equivalência patrimonial dos Investimentos não consolidados</t>
  </si>
  <si>
    <t>EBITDA Proforma @stake (R$ MM)</t>
  </si>
  <si>
    <t>(+) Outras despesas não recorrentes</t>
  </si>
  <si>
    <t>Reconciliação Lucro Líquido ajustado (R$ MM)</t>
  </si>
  <si>
    <t>Lucro Líquido (prejuízo)</t>
  </si>
  <si>
    <t>(-) Variação do MtM de instrumentos financeiros da Trading (a)</t>
  </si>
  <si>
    <t>(+) Outras Despesas Não Recorrentes (b)</t>
  </si>
  <si>
    <t>(+) Debêntures Conversíveis</t>
  </si>
  <si>
    <t>Lucro Líquido (prejuízo) Ajustado</t>
  </si>
  <si>
    <t>Empréstimos e Financiamentos</t>
  </si>
  <si>
    <t>Despesas Financeiras Totais</t>
  </si>
  <si>
    <t>Juros/Atualização monetária do período</t>
  </si>
  <si>
    <t>Dívida IPCA</t>
  </si>
  <si>
    <t>Dívida CDI/SELIC</t>
  </si>
  <si>
    <t>Dívida Dolar</t>
  </si>
  <si>
    <t>Dívida Taxa fixa</t>
  </si>
  <si>
    <t>Custo IPCA +</t>
  </si>
  <si>
    <t>Custo CDI/SELIC +</t>
  </si>
  <si>
    <t>Custo Dolar</t>
  </si>
  <si>
    <t>Custo Taxa fixa</t>
  </si>
  <si>
    <t>Ativos</t>
  </si>
  <si>
    <t>Brígida</t>
  </si>
  <si>
    <t>Januária</t>
  </si>
  <si>
    <t>Brisas Suaves</t>
  </si>
  <si>
    <t>Coromandel</t>
  </si>
  <si>
    <t>Castilho</t>
  </si>
  <si>
    <t>Hélio Valgas</t>
  </si>
  <si>
    <t>Várzea</t>
  </si>
  <si>
    <t>Babilônia</t>
  </si>
  <si>
    <t>RDVF1</t>
  </si>
  <si>
    <t>RDVF2</t>
  </si>
  <si>
    <t>Consolidado 
(Sim/Não)</t>
  </si>
  <si>
    <t>Fonte</t>
  </si>
  <si>
    <t>Localização</t>
  </si>
  <si>
    <t>Fator Capacidade (P90) base Mwp e MW</t>
  </si>
  <si>
    <t>Fator Capacidade (P50) base Mwp e MW</t>
  </si>
  <si>
    <t>Sim</t>
  </si>
  <si>
    <t>Solar</t>
  </si>
  <si>
    <t>PE</t>
  </si>
  <si>
    <t>ACR</t>
  </si>
  <si>
    <t>MG</t>
  </si>
  <si>
    <t>ACL</t>
  </si>
  <si>
    <t>Não</t>
  </si>
  <si>
    <t>SP</t>
  </si>
  <si>
    <t>Eólica</t>
  </si>
  <si>
    <t>ACL/ACR</t>
  </si>
  <si>
    <t>RN</t>
  </si>
  <si>
    <t>Total GC Solar</t>
  </si>
  <si>
    <t>Total GC Eólica (@stake)</t>
  </si>
  <si>
    <t>Portfólio Solar</t>
  </si>
  <si>
    <t xml:space="preserve">Portfólio Eólicas </t>
  </si>
  <si>
    <t>ATIVOS</t>
  </si>
  <si>
    <t>Consolidados</t>
  </si>
  <si>
    <t>Não Consolidados</t>
  </si>
  <si>
    <t>Nº de usinas em operação (30/06/24)</t>
  </si>
  <si>
    <t>Nº de usinas em operação (02/08/24)</t>
  </si>
  <si>
    <t>Capacidade instalada (02/08/24) (MWp @stake)</t>
  </si>
  <si>
    <t>Capacidade instalada (30/06/24) (MWp @stake)</t>
  </si>
  <si>
    <t>Total GD</t>
  </si>
  <si>
    <t>Projetos em Expansão</t>
  </si>
  <si>
    <t>Usinas em implatação 2024</t>
  </si>
  <si>
    <t>Usinas em implatação 2025</t>
  </si>
  <si>
    <t>Capacidade em implantação 2024 (MWp @stake)</t>
  </si>
  <si>
    <t>Capacidade em implantação 2025 (MWp @stake)</t>
  </si>
  <si>
    <t>Preço bruto Médio da Energia Contratada (R$/MWh¹)</t>
  </si>
  <si>
    <t>GERAÇÃO DISTRIBUIDA</t>
  </si>
  <si>
    <t>BA</t>
  </si>
  <si>
    <t>¹Desconsidera depreciação explicitada na Nota Explicativa 2.6 da Demonstração Financeira da Companhia e Itens Não Recorrentes para todos os períodos.</t>
  </si>
  <si>
    <t>Despesas²</t>
  </si>
  <si>
    <t>(+) Ajustes de EBITDA Proforma @stake³</t>
  </si>
  <si>
    <t>² Desconsidera depreciação explicitada na Nota Explicativa 2.6 da Demonstração Financeira da Companhia e Itens Não Recorrentes para todos os períodos.</t>
  </si>
  <si>
    <t>Lucro Líquido Ajustado ⁴</t>
  </si>
  <si>
    <t>EBITDA Proforma @stake ³</t>
  </si>
  <si>
    <t>Lucro bruto corrente ¹</t>
  </si>
  <si>
    <t>³ EBITDA proporcional ao percentual de participação da Comerc nos negócios/projetos nos quais possui participação e não consolida.</t>
  </si>
  <si>
    <t>⁴ Representa o EBITDA proporcional ao percentual de participação da Comerc nos negócios/projetos nos quais possui participação, incluindo tanto os consolidados, como os não consolidados, além da exclusão do efeito em resultado do valor presente do MtM dos contratos de energia de longo prazo e Outras Despesas não recorrentes.</t>
  </si>
  <si>
    <t>¹ Desconsidera variação da marcação a mercado dos contratos futuros de energia e depreciação explicitada na Nota Explicativa 2.6 da Demonstração Financeira da Companhia.</t>
  </si>
  <si>
    <t xml:space="preserve">COMERC - Visão Consolidado </t>
  </si>
  <si>
    <t>(-) MtM de instrumentos financeiros da Trading</t>
  </si>
  <si>
    <t>EBITDA Proforma @stake Comerc ²</t>
  </si>
  <si>
    <t>(+) Ajustes de EBITDA Proforma @stake ¹</t>
  </si>
  <si>
    <t>¹ EBITDA proporcional ao percentual de participação da Comerc nos negócios/projetos nos quais possui participação e não consolida.</t>
  </si>
  <si>
    <t>² Representa o EBITDA proporcional ao percentual de participação da Comerc nos negócios/projetos nos quais possui participação, incluindo tanto os consolidados, como os não consolidados, além da exclusão do efeito em resultado do valor presente do MtM dos contratos de energia de longo prazo e Outras Despesas não recorrentes.</t>
  </si>
  <si>
    <t>(+) Opções de Compra ¹</t>
  </si>
  <si>
    <t>(+) MtM de Instrumentos financeiros (Hedge Cambial) (c)</t>
  </si>
  <si>
    <t>(+) Derivativos Embutidos ²</t>
  </si>
  <si>
    <t>(+) Efeito IR/CSLL s/ Ajustes ³</t>
  </si>
  <si>
    <t>² Marcação a mercado (MTM) sem efeito caixa referente a derivativo embutido no contrato de PPA de Hélio Valgas.</t>
  </si>
  <si>
    <t>¹ Opções de compra Ares 1, Ares Eyner, Mercury (Eólicas e Solar).</t>
  </si>
  <si>
    <t>³  Valor de IRPJ/CSLL diferido (34%) sobre o item (a) + (b) + (c) para o 2T24e sobre o item (a) + (b) para o 2T23.</t>
  </si>
  <si>
    <t>Balanço Patrimonial | GC SOLAR (R$ mil)</t>
  </si>
  <si>
    <t>Balanço Patrimonial | GD SOLAR (R$ mil)</t>
  </si>
  <si>
    <t>Balanço Patrimonial | Comercilizadora (R$ mil)</t>
  </si>
  <si>
    <t>Balanço Patrimonial | Soluções (R$ mil)</t>
  </si>
  <si>
    <t>Tipo principal contrato ¹</t>
  </si>
  <si>
    <t>Capacidade instalada total (MWp e MW) ²</t>
  </si>
  <si>
    <t>² Total considerando os valores em MWp para energia solar e MW para eólica, ponderados pela participação da Companhia nos projetos.</t>
  </si>
  <si>
    <t>¹ “ACL” significa ambiente de contratação livre (Mercado Livre) e “ACR” significa ambiente de contratação regulada.</t>
  </si>
  <si>
    <t xml:space="preserve">Volume de Energia Contratada (MWm) </t>
  </si>
  <si>
    <t>Bon Nome</t>
  </si>
  <si>
    <t>Paracatu</t>
  </si>
  <si>
    <t>Preço Médio da Venda de Energia Descontratada R$/MWh</t>
  </si>
  <si>
    <t>Preço Médio da Venda de Energia Contratada R$/MWh</t>
  </si>
  <si>
    <t>Margem EBITDA</t>
  </si>
  <si>
    <t>(R$ mil)</t>
  </si>
  <si>
    <t>COMERCIALIZADORA</t>
  </si>
  <si>
    <t>Geração Total (GWh)</t>
  </si>
  <si>
    <t>Lucro bruto corrente²</t>
  </si>
  <si>
    <t>² Exclui efeito da variação da marcação a mercado (MtM) dos contratos futuros de energia na vertical de Trading</t>
  </si>
  <si>
    <t>³ VPL de carteira dos contratos futuros de energia</t>
  </si>
  <si>
    <t>MtM de contratos futuros de energia³</t>
  </si>
  <si>
    <t>Informações Operacionais e Financeiras | Soluções (R$ MM)</t>
  </si>
  <si>
    <t>Fator Capacidade (P50) base MWp e MW, líquido de perdas</t>
  </si>
  <si>
    <t>Fator Capacidade (P90) base MWp e MW, líquido de perdas</t>
  </si>
  <si>
    <t>(+) IR/CSLL</t>
  </si>
  <si>
    <t>(+) Resultado Financeiro</t>
  </si>
  <si>
    <t>(+) Depreciação/Amortização</t>
  </si>
  <si>
    <t>¹ Preços brutos em termos reais jun/2024</t>
  </si>
  <si>
    <t>Informações Operacionais e Financeiras | GD</t>
  </si>
  <si>
    <t>Geração Consolidado (GWh)¹</t>
  </si>
  <si>
    <t>Receita Operacional Líquida²</t>
  </si>
  <si>
    <t>³Desconsidera depreciação explicitada na Nota Explicativa 2.6 da Demonstração Financeira da Companhia e Itens Não Recorrentes para todos os períodos.</t>
  </si>
  <si>
    <t>²Não considera CUSD e Inadimplência.</t>
  </si>
  <si>
    <t>¹Considera somente as usinas que são ocnsolidadas nos resultados da Companhia.</t>
  </si>
  <si>
    <t>Lucro bruto³</t>
  </si>
  <si>
    <t>Despesas³</t>
  </si>
  <si>
    <t>Empréstimos, financiamentos, debêntures e custo efeito da dívida (R$ MM)</t>
  </si>
  <si>
    <t>Esta apresentação contém algumas afirmações e informações prospectivas relacionadas a COMERC que refletem a atual visão e/ou expectativas da Companhia e de sua administração a respeito de seu plano de negócio. Tais informações não são apenas fatos históricos, mas refletem as metas e as expectativas da direção da Companhia. Afirmações prospectivas incluem, entre outras, todas as afirmações que denotam previsão, projeção, indicam ou implicam resultados, performance ou realizações futuras, podendo conter palavras como “acreditar”, “prover”, “esperar”, “contemplar”, “provavelmente resultará” ou outras palavras ou expressões de acepção semelhante. Embora acreditemos que essas declarações prospectivas se baseiem em pressupostos razoáveis, essas declarações estão sujeitas a vários riscos e incertezas, e são feitas levando em conta as informações às quais a COMERC atualmente tem acesso. Esta apresentação está atualizada até 30 de junho de 2024 e a Companhia não se obriga a atualizá-la mediante novas informações e/ou acontecimentos futuros. Em nenhuma hipótese a COMERC ou suas subsidiárias, seus conselheiros, diretores, representantes ou empregados serão responsáveis perante quaisquer terceiros (inclusive investidores) por decisões ou atos de investimento ou negócios tomados com base nas informações e afirmações constantes desta apresentação, e tampouco por danos consequentes indiretos ou semelhantes. A COMERC não tem intenção de fornecer aos eventuais detentores de ações uma revisão das afirmações prospectivas ou análise das diferenças entre afirmações prospectivas e os resultados reais. Esta apresentação e seu teor constituem informação de propriedade da Companhia, não podendo ser reproduzidos ou divulgados no todo ou em parte sem a sua prévia anuência por escrito.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</si>
</sst>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0.0%"/>
    <numFmt numFmtId="165" formatCode="_(* #,##0.00_);_(* \(#,##0.00\);_(* &quot;-&quot;??_);_(@_)"/>
    <numFmt numFmtId="166" formatCode="_(* #,##0_);_(* \(#,##0\);_(* &quot;-&quot;??_);_(@_)"/>
    <numFmt numFmtId="167" formatCode="_([$€-2]* #,##0.00_);_([$€-2]* \(#,##0.00\);_([$€-2]* &quot;-&quot;??_)"/>
    <numFmt numFmtId="168" formatCode="_(&quot;R$ &quot;* #,##0.00_);_(&quot;R$ &quot;* \(#,##0.00\);_(&quot;R$ &quot;* &quot;-&quot;??_);_(@_)"/>
    <numFmt numFmtId="169" formatCode="_(* #,##0.00_);_(* \(#,##0.00\);_(* \-??_);_(@_)"/>
    <numFmt numFmtId="170" formatCode="mmm\-yy"/>
    <numFmt numFmtId="171" formatCode="_(* #,##0.0_);_(* \(#,##0.0\);_(* &quot;-&quot;??_);_(@_)"/>
    <numFmt numFmtId="172" formatCode="_-* #,##0.0_-;\-* #,##0.0_-;_-* &quot;-&quot;?_-;_-@_-"/>
  </numFmts>
  <fonts count="63" x14ac:knownFonts="1">
    <font>
      <sz val="11"/>
      <color theme="1"/>
      <name val="Trebuchet MS"/>
      <family val="2"/>
      <scheme val="minor"/>
    </font>
    <font>
      <sz val="11"/>
      <color theme="1"/>
      <name val="Trebuchet MS"/>
      <family val="2"/>
      <scheme val="minor"/>
    </font>
    <font>
      <u/>
      <sz val="11"/>
      <color theme="10"/>
      <name val="Trebuchet MS"/>
      <family val="2"/>
      <scheme val="minor"/>
    </font>
    <font>
      <sz val="10"/>
      <name val="Calibri"/>
      <family val="2"/>
    </font>
    <font>
      <b/>
      <sz val="20"/>
      <color theme="1"/>
      <name val="Trebuchet MS"/>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2"/>
      <color indexed="24"/>
      <name val="Arial"/>
      <family val="2"/>
    </font>
    <font>
      <sz val="10"/>
      <name val="Times New Roman"/>
      <family val="1"/>
    </font>
    <font>
      <sz val="8"/>
      <color indexed="8"/>
      <name val="Arial"/>
      <family val="2"/>
    </font>
    <font>
      <b/>
      <sz val="8"/>
      <color indexed="8"/>
      <name val="Arial"/>
      <family val="2"/>
    </font>
    <font>
      <sz val="12"/>
      <color theme="1"/>
      <name val="Trebuchet MS"/>
      <family val="2"/>
    </font>
    <font>
      <b/>
      <sz val="12"/>
      <color theme="1"/>
      <name val="Trebuchet MS"/>
      <family val="2"/>
    </font>
    <font>
      <b/>
      <sz val="11"/>
      <color theme="1"/>
      <name val="Trebuchet MS"/>
      <family val="2"/>
      <scheme val="minor"/>
    </font>
    <font>
      <b/>
      <sz val="14"/>
      <color rgb="FF28333C"/>
      <name val="Trebuchet MS"/>
      <family val="2"/>
    </font>
    <font>
      <b/>
      <sz val="12"/>
      <color rgb="FF28333C"/>
      <name val="Arial"/>
      <family val="2"/>
    </font>
    <font>
      <b/>
      <sz val="12"/>
      <color theme="0" tint="-0.249977111117893"/>
      <name val="Arial"/>
      <family val="2"/>
    </font>
    <font>
      <sz val="12"/>
      <color rgb="FF28333C"/>
      <name val="Arial"/>
      <family val="2"/>
    </font>
    <font>
      <sz val="12"/>
      <color theme="1"/>
      <name val="Arial"/>
      <family val="2"/>
    </font>
    <font>
      <sz val="10"/>
      <color theme="1"/>
      <name val="Arial"/>
      <family val="2"/>
    </font>
    <font>
      <sz val="10"/>
      <color theme="0"/>
      <name val="Arial"/>
      <family val="2"/>
    </font>
    <font>
      <sz val="10"/>
      <color rgb="FF28333C"/>
      <name val="Arial"/>
      <family val="2"/>
    </font>
    <font>
      <b/>
      <sz val="14"/>
      <color theme="0"/>
      <name val="Arial"/>
      <family val="2"/>
    </font>
    <font>
      <b/>
      <sz val="12"/>
      <color theme="0"/>
      <name val="Arial"/>
      <family val="2"/>
    </font>
    <font>
      <sz val="12"/>
      <color theme="0"/>
      <name val="Arial"/>
      <family val="2"/>
    </font>
    <font>
      <sz val="11"/>
      <color theme="0"/>
      <name val="Trebuchet MS"/>
      <family val="2"/>
      <scheme val="minor"/>
    </font>
    <font>
      <b/>
      <sz val="14"/>
      <color theme="9"/>
      <name val="Arial"/>
      <family val="2"/>
    </font>
    <font>
      <sz val="10"/>
      <color rgb="FF000000"/>
      <name val="Times New Roman"/>
      <family val="1"/>
    </font>
    <font>
      <sz val="10"/>
      <color rgb="FF000000"/>
      <name val="Trebuchet MS"/>
      <family val="2"/>
      <scheme val="minor"/>
    </font>
    <font>
      <sz val="12"/>
      <color theme="9"/>
      <name val="Arial"/>
      <family val="2"/>
    </font>
    <font>
      <sz val="12"/>
      <color theme="0"/>
      <name val="Trebuchet MS"/>
      <family val="2"/>
      <scheme val="minor"/>
    </font>
    <font>
      <sz val="12"/>
      <color theme="1"/>
      <name val="Trebuchet MS"/>
      <family val="2"/>
      <scheme val="minor"/>
    </font>
    <font>
      <b/>
      <sz val="12"/>
      <color theme="9"/>
      <name val="Arial"/>
      <family val="2"/>
    </font>
    <font>
      <i/>
      <sz val="12"/>
      <color theme="9"/>
      <name val="Arial"/>
      <family val="2"/>
    </font>
    <font>
      <i/>
      <sz val="12"/>
      <color theme="1"/>
      <name val="Trebuchet MS"/>
      <family val="2"/>
    </font>
    <font>
      <i/>
      <sz val="10"/>
      <color theme="9"/>
      <name val="Arial"/>
      <family val="2"/>
    </font>
    <font>
      <sz val="11"/>
      <color rgb="FFFF0000"/>
      <name val="Trebuchet MS"/>
      <family val="2"/>
      <scheme val="minor"/>
    </font>
    <font>
      <sz val="8"/>
      <color rgb="FF808080"/>
      <name val="Arial"/>
      <family val="2"/>
    </font>
    <font>
      <sz val="12"/>
      <color rgb="FF808080"/>
      <name val="Arial"/>
      <family val="2"/>
    </font>
    <font>
      <i/>
      <sz val="10"/>
      <color rgb="FF808080"/>
      <name val="Arial"/>
      <family val="2"/>
    </font>
    <font>
      <sz val="11"/>
      <color theme="9"/>
      <name val="Trebuchet MS"/>
      <family val="2"/>
      <scheme val="minor"/>
    </font>
    <font>
      <b/>
      <sz val="10"/>
      <color theme="9"/>
      <name val="Arial"/>
      <family val="2"/>
    </font>
    <font>
      <sz val="10"/>
      <color theme="9"/>
      <name val="Arial"/>
      <family val="2"/>
    </font>
    <font>
      <b/>
      <sz val="11"/>
      <color theme="9"/>
      <name val="Trebuchet MS"/>
      <family val="2"/>
      <scheme val="minor"/>
    </font>
    <font>
      <b/>
      <sz val="14"/>
      <color theme="9"/>
      <name val="Trebuchet MS"/>
      <family val="2"/>
    </font>
    <font>
      <sz val="12"/>
      <color theme="9"/>
      <name val="Trebuchet MS"/>
      <family val="2"/>
    </font>
    <font>
      <b/>
      <sz val="12"/>
      <color theme="9"/>
      <name val="Trebuchet MS"/>
      <family val="2"/>
    </font>
  </fonts>
  <fills count="3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3"/>
        <bgColor indexed="9"/>
      </patternFill>
    </fill>
    <fill>
      <patternFill patternType="solid">
        <fgColor theme="7"/>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0.14999847407452621"/>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theme="0"/>
      </right>
      <top/>
      <bottom/>
      <diagonal/>
    </border>
    <border>
      <left/>
      <right/>
      <top/>
      <bottom style="thin">
        <color rgb="FF05663A"/>
      </bottom>
      <diagonal/>
    </border>
    <border>
      <left/>
      <right style="thick">
        <color theme="0"/>
      </right>
      <top/>
      <bottom style="thin">
        <color rgb="FF05663A"/>
      </bottom>
      <diagonal/>
    </border>
    <border>
      <left style="thick">
        <color theme="0"/>
      </left>
      <right style="thick">
        <color theme="0"/>
      </right>
      <top/>
      <bottom/>
      <diagonal/>
    </border>
    <border>
      <left/>
      <right/>
      <top/>
      <bottom style="thin">
        <color rgb="FF0E7716"/>
      </bottom>
      <diagonal/>
    </border>
    <border>
      <left/>
      <right style="thick">
        <color theme="0"/>
      </right>
      <top style="thin">
        <color rgb="FF05663A"/>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left>
      <right/>
      <top/>
      <bottom/>
      <diagonal/>
    </border>
    <border>
      <left style="thick">
        <color theme="0"/>
      </left>
      <right/>
      <top/>
      <bottom/>
      <diagonal/>
    </border>
    <border>
      <left style="thick">
        <color theme="0"/>
      </left>
      <right/>
      <top/>
      <bottom style="thin">
        <color rgb="FF05663A"/>
      </bottom>
      <diagonal/>
    </border>
    <border>
      <left style="thick">
        <color theme="0"/>
      </left>
      <right/>
      <top style="thin">
        <color theme="9"/>
      </top>
      <bottom style="thin">
        <color theme="9"/>
      </bottom>
      <diagonal/>
    </border>
    <border>
      <left/>
      <right/>
      <top style="thin">
        <color theme="9"/>
      </top>
      <bottom style="thin">
        <color theme="9"/>
      </bottom>
      <diagonal/>
    </border>
    <border>
      <left/>
      <right style="thick">
        <color theme="0"/>
      </right>
      <top style="thin">
        <color theme="9"/>
      </top>
      <bottom style="thin">
        <color theme="9"/>
      </bottom>
      <diagonal/>
    </border>
    <border>
      <left style="thin">
        <color theme="0"/>
      </left>
      <right style="thin">
        <color theme="0"/>
      </right>
      <top style="thin">
        <color theme="0"/>
      </top>
      <bottom style="thin">
        <color theme="0"/>
      </bottom>
      <diagonal/>
    </border>
    <border>
      <left/>
      <right style="thick">
        <color theme="0"/>
      </right>
      <top/>
      <bottom style="thin">
        <color theme="9"/>
      </bottom>
      <diagonal/>
    </border>
    <border>
      <left/>
      <right/>
      <top/>
      <bottom style="thin">
        <color theme="9"/>
      </bottom>
      <diagonal/>
    </border>
    <border>
      <left style="thin">
        <color theme="0"/>
      </left>
      <right style="thin">
        <color theme="0"/>
      </right>
      <top/>
      <bottom/>
      <diagonal/>
    </border>
    <border>
      <left/>
      <right style="thin">
        <color theme="0"/>
      </right>
      <top/>
      <bottom/>
      <diagonal/>
    </border>
    <border>
      <left style="thick">
        <color theme="0"/>
      </left>
      <right style="thin">
        <color theme="0"/>
      </right>
      <top/>
      <bottom/>
      <diagonal/>
    </border>
    <border>
      <left style="thin">
        <color theme="0"/>
      </left>
      <right style="thick">
        <color theme="0"/>
      </right>
      <top/>
      <bottom/>
      <diagonal/>
    </border>
    <border>
      <left style="thick">
        <color theme="0"/>
      </left>
      <right style="thin">
        <color theme="0"/>
      </right>
      <top style="thin">
        <color theme="9"/>
      </top>
      <bottom style="thin">
        <color theme="9"/>
      </bottom>
      <diagonal/>
    </border>
    <border>
      <left style="thin">
        <color theme="0"/>
      </left>
      <right style="thin">
        <color theme="0"/>
      </right>
      <top style="thin">
        <color theme="9"/>
      </top>
      <bottom style="thin">
        <color theme="9"/>
      </bottom>
      <diagonal/>
    </border>
    <border>
      <left style="thin">
        <color theme="0"/>
      </left>
      <right style="thick">
        <color theme="0"/>
      </right>
      <top style="thin">
        <color theme="9"/>
      </top>
      <bottom style="thin">
        <color theme="9"/>
      </bottom>
      <diagonal/>
    </border>
    <border>
      <left style="thin">
        <color theme="0"/>
      </left>
      <right style="thick">
        <color theme="0"/>
      </right>
      <top style="thin">
        <color theme="0"/>
      </top>
      <bottom style="thin">
        <color theme="0"/>
      </bottom>
      <diagonal/>
    </border>
    <border>
      <left/>
      <right/>
      <top/>
      <bottom style="thin">
        <color theme="3"/>
      </bottom>
      <diagonal/>
    </border>
    <border>
      <left style="thick">
        <color theme="0"/>
      </left>
      <right/>
      <top/>
      <bottom style="thin">
        <color theme="3"/>
      </bottom>
      <diagonal/>
    </border>
    <border>
      <left/>
      <right style="thick">
        <color theme="0"/>
      </right>
      <top/>
      <bottom style="thin">
        <color theme="3"/>
      </bottom>
      <diagonal/>
    </border>
    <border>
      <left/>
      <right/>
      <top/>
      <bottom style="medium">
        <color theme="0"/>
      </bottom>
      <diagonal/>
    </border>
    <border>
      <left style="thick">
        <color theme="0"/>
      </left>
      <right style="thick">
        <color theme="0"/>
      </right>
      <top/>
      <bottom style="medium">
        <color theme="0"/>
      </bottom>
      <diagonal/>
    </border>
    <border>
      <left style="thick">
        <color theme="0"/>
      </left>
      <right/>
      <top/>
      <bottom style="medium">
        <color theme="0"/>
      </bottom>
      <diagonal/>
    </border>
    <border>
      <left/>
      <right style="thick">
        <color theme="0"/>
      </right>
      <top/>
      <bottom style="medium">
        <color theme="0"/>
      </bottom>
      <diagonal/>
    </border>
    <border>
      <left/>
      <right style="thin">
        <color theme="0"/>
      </right>
      <top/>
      <bottom style="thin">
        <color theme="9"/>
      </bottom>
      <diagonal/>
    </border>
    <border>
      <left style="thin">
        <color theme="0"/>
      </left>
      <right style="thin">
        <color theme="0"/>
      </right>
      <top/>
      <bottom style="thin">
        <color theme="9"/>
      </bottom>
      <diagonal/>
    </border>
    <border>
      <left style="thin">
        <color theme="0"/>
      </left>
      <right/>
      <top/>
      <bottom style="thin">
        <color theme="9"/>
      </bottom>
      <diagonal/>
    </border>
  </borders>
  <cellStyleXfs count="2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165"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6" borderId="0" applyNumberFormat="0" applyBorder="0" applyAlignment="0" applyProtection="0"/>
    <xf numFmtId="0" fontId="9" fillId="18" borderId="1" applyNumberFormat="0" applyAlignment="0" applyProtection="0"/>
    <xf numFmtId="0" fontId="10" fillId="19" borderId="2" applyNumberFormat="0" applyAlignment="0" applyProtection="0"/>
    <xf numFmtId="0" fontId="11" fillId="0" borderId="3" applyNumberFormat="0" applyFill="0" applyAlignment="0" applyProtection="0"/>
    <xf numFmtId="3" fontId="23" fillId="0" borderId="0" applyFont="0" applyFill="0" applyBorder="0" applyAlignment="0" applyProtection="0"/>
    <xf numFmtId="0" fontId="24" fillId="0" borderId="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3" borderId="0" applyNumberFormat="0" applyBorder="0" applyAlignment="0" applyProtection="0"/>
    <xf numFmtId="0" fontId="12" fillId="9" borderId="1" applyNumberFormat="0" applyAlignment="0" applyProtection="0"/>
    <xf numFmtId="167" fontId="5" fillId="0" borderId="0" applyFont="0" applyFill="0" applyBorder="0" applyAlignment="0" applyProtection="0"/>
    <xf numFmtId="0" fontId="13" fillId="5" borderId="0" applyNumberFormat="0" applyBorder="0" applyAlignment="0" applyProtection="0"/>
    <xf numFmtId="0" fontId="14" fillId="24" borderId="0" applyNumberFormat="0" applyBorder="0" applyAlignment="0" applyProtection="0"/>
    <xf numFmtId="0" fontId="5" fillId="0" borderId="0"/>
    <xf numFmtId="0" fontId="5" fillId="0" borderId="0"/>
    <xf numFmtId="0" fontId="5" fillId="25" borderId="4" applyNumberFormat="0" applyFont="0" applyAlignment="0" applyProtection="0"/>
    <xf numFmtId="0" fontId="5" fillId="25"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26" borderId="5"/>
    <xf numFmtId="0" fontId="15" fillId="18" borderId="6"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5" fillId="0" borderId="0" applyNumberFormat="0" applyFill="0" applyBorder="0" applyProtection="0">
      <alignment horizontal="center"/>
    </xf>
    <xf numFmtId="0" fontId="26" fillId="0" borderId="0" applyNumberFormat="0" applyFill="0" applyBorder="0" applyProtection="0">
      <alignment horizontal="center"/>
    </xf>
    <xf numFmtId="4" fontId="25" fillId="0" borderId="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22" fillId="0" borderId="10" applyNumberFormat="0" applyFill="0" applyAlignment="0" applyProtection="0"/>
    <xf numFmtId="0" fontId="5" fillId="0" borderId="0"/>
    <xf numFmtId="43" fontId="5" fillId="0" borderId="0" applyFont="0" applyFill="0" applyBorder="0" applyAlignment="0" applyProtection="0"/>
    <xf numFmtId="0" fontId="1"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9" fillId="18" borderId="11" applyNumberFormat="0" applyAlignment="0" applyProtection="0"/>
    <xf numFmtId="0" fontId="12" fillId="9" borderId="11" applyNumberFormat="0" applyAlignment="0" applyProtection="0"/>
    <xf numFmtId="0" fontId="5" fillId="25" borderId="12" applyNumberFormat="0" applyFont="0" applyAlignment="0" applyProtection="0"/>
    <xf numFmtId="0" fontId="5" fillId="25" borderId="12" applyNumberFormat="0" applyFont="0" applyAlignment="0" applyProtection="0"/>
    <xf numFmtId="0" fontId="15" fillId="18" borderId="13" applyNumberFormat="0" applyAlignment="0" applyProtection="0"/>
    <xf numFmtId="0" fontId="22" fillId="0" borderId="14" applyNumberFormat="0" applyFill="0" applyAlignment="0" applyProtection="0"/>
    <xf numFmtId="168" fontId="5" fillId="0" borderId="0" applyFont="0" applyFill="0" applyBorder="0" applyAlignment="0" applyProtection="0"/>
    <xf numFmtId="169" fontId="5" fillId="0" borderId="0" applyFill="0" applyBorder="0" applyAlignment="0" applyProtection="0"/>
    <xf numFmtId="0" fontId="1" fillId="0" borderId="0"/>
    <xf numFmtId="43" fontId="5" fillId="0" borderId="0" applyFont="0" applyFill="0" applyBorder="0" applyAlignment="0" applyProtection="0"/>
    <xf numFmtId="43" fontId="6" fillId="0" borderId="0" applyFont="0" applyFill="0" applyBorder="0" applyAlignment="0" applyProtection="0"/>
    <xf numFmtId="0" fontId="1" fillId="0" borderId="0"/>
    <xf numFmtId="0" fontId="5"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0"/>
    <xf numFmtId="0" fontId="43" fillId="0" borderId="0"/>
    <xf numFmtId="43" fontId="43" fillId="0" borderId="0" applyFont="0" applyFill="0" applyBorder="0" applyAlignment="0" applyProtection="0"/>
    <xf numFmtId="9" fontId="43" fillId="0" borderId="0" applyFont="0" applyFill="0" applyBorder="0" applyAlignment="0" applyProtection="0"/>
    <xf numFmtId="0" fontId="1" fillId="0" borderId="0"/>
    <xf numFmtId="9" fontId="1" fillId="0" borderId="0" applyFont="0" applyFill="0" applyBorder="0" applyAlignment="0" applyProtection="0"/>
    <xf numFmtId="0" fontId="43" fillId="0" borderId="0"/>
    <xf numFmtId="0" fontId="43" fillId="0" borderId="0"/>
    <xf numFmtId="9" fontId="4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4"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233">
    <xf numFmtId="0" fontId="0" fillId="0" borderId="0" xfId="0"/>
    <xf numFmtId="0" fontId="2" fillId="0" borderId="0" xfId="2"/>
    <xf numFmtId="0" fontId="27" fillId="0" borderId="0" xfId="0" applyFont="1"/>
    <xf numFmtId="0" fontId="27" fillId="0" borderId="0" xfId="0" applyFont="1" applyAlignment="1">
      <alignment horizontal="left" vertical="center"/>
    </xf>
    <xf numFmtId="0" fontId="4" fillId="0" borderId="0" xfId="3" applyFont="1" applyAlignment="1">
      <alignment horizontal="left" vertical="center"/>
    </xf>
    <xf numFmtId="0" fontId="29" fillId="0" borderId="0" xfId="0" applyFont="1"/>
    <xf numFmtId="0" fontId="30" fillId="0" borderId="0" xfId="0" applyFont="1"/>
    <xf numFmtId="0" fontId="28" fillId="0" borderId="0" xfId="0" applyFont="1" applyAlignment="1">
      <alignment horizontal="left" vertical="center"/>
    </xf>
    <xf numFmtId="0" fontId="0" fillId="0" borderId="0" xfId="0" applyAlignment="1">
      <alignment horizontal="left" vertical="center"/>
    </xf>
    <xf numFmtId="170" fontId="32" fillId="3" borderId="16" xfId="0" applyNumberFormat="1" applyFont="1" applyFill="1" applyBorder="1" applyAlignment="1">
      <alignment horizontal="right" vertical="center"/>
    </xf>
    <xf numFmtId="170" fontId="32" fillId="3" borderId="17" xfId="0" applyNumberFormat="1" applyFont="1" applyFill="1" applyBorder="1" applyAlignment="1">
      <alignment horizontal="right" vertical="center"/>
    </xf>
    <xf numFmtId="0" fontId="34" fillId="0" borderId="0" xfId="0" applyFont="1" applyAlignment="1">
      <alignment horizontal="right" vertical="center"/>
    </xf>
    <xf numFmtId="0" fontId="34" fillId="0" borderId="15" xfId="0" applyFont="1" applyBorder="1" applyAlignment="1">
      <alignment horizontal="right" vertical="center"/>
    </xf>
    <xf numFmtId="14" fontId="35" fillId="0" borderId="0" xfId="0" applyNumberFormat="1" applyFont="1" applyAlignment="1">
      <alignment horizontal="right" vertical="center"/>
    </xf>
    <xf numFmtId="14" fontId="35" fillId="0" borderId="15" xfId="0" applyNumberFormat="1" applyFont="1" applyBorder="1" applyAlignment="1">
      <alignment horizontal="right" vertical="center"/>
    </xf>
    <xf numFmtId="0" fontId="35" fillId="0" borderId="0" xfId="0" applyFont="1" applyAlignment="1">
      <alignment horizontal="right" vertical="center"/>
    </xf>
    <xf numFmtId="0" fontId="35" fillId="0" borderId="15" xfId="0" applyFont="1" applyBorder="1" applyAlignment="1">
      <alignment horizontal="right" vertical="center"/>
    </xf>
    <xf numFmtId="0" fontId="34" fillId="0" borderId="0" xfId="0" applyFont="1"/>
    <xf numFmtId="0" fontId="32" fillId="3" borderId="16" xfId="0" applyFont="1" applyFill="1" applyBorder="1"/>
    <xf numFmtId="0" fontId="33" fillId="0" borderId="0" xfId="0" applyFont="1" applyAlignment="1">
      <alignment vertical="center"/>
    </xf>
    <xf numFmtId="14" fontId="35" fillId="0" borderId="20" xfId="0" applyNumberFormat="1" applyFont="1" applyBorder="1" applyAlignment="1">
      <alignment horizontal="right" vertical="center"/>
    </xf>
    <xf numFmtId="0" fontId="33" fillId="0" borderId="0" xfId="0" applyFont="1" applyAlignment="1">
      <alignment horizontal="left" vertical="center" indent="2"/>
    </xf>
    <xf numFmtId="166" fontId="33" fillId="0" borderId="0" xfId="0" applyNumberFormat="1" applyFont="1" applyAlignment="1">
      <alignment horizontal="right" vertical="center"/>
    </xf>
    <xf numFmtId="0" fontId="34" fillId="0" borderId="15" xfId="0" applyFont="1" applyBorder="1"/>
    <xf numFmtId="14" fontId="34" fillId="0" borderId="0" xfId="0" applyNumberFormat="1" applyFont="1" applyAlignment="1">
      <alignment horizontal="right" vertical="center"/>
    </xf>
    <xf numFmtId="166" fontId="34" fillId="0" borderId="0" xfId="0" applyNumberFormat="1" applyFont="1" applyAlignment="1">
      <alignment horizontal="right" vertical="center"/>
    </xf>
    <xf numFmtId="0" fontId="41" fillId="0" borderId="0" xfId="0" applyFont="1"/>
    <xf numFmtId="0" fontId="42" fillId="0" borderId="19" xfId="0" applyFont="1" applyBorder="1"/>
    <xf numFmtId="0" fontId="39" fillId="27" borderId="15" xfId="0" applyFont="1" applyFill="1" applyBorder="1" applyAlignment="1">
      <alignment horizontal="center" vertical="center"/>
    </xf>
    <xf numFmtId="14" fontId="35" fillId="0" borderId="30" xfId="0" applyNumberFormat="1" applyFont="1" applyBorder="1" applyAlignment="1">
      <alignment horizontal="right" vertical="center"/>
    </xf>
    <xf numFmtId="0" fontId="35" fillId="0" borderId="30" xfId="0" applyFont="1" applyBorder="1" applyAlignment="1">
      <alignment horizontal="right" vertical="center"/>
    </xf>
    <xf numFmtId="0" fontId="38" fillId="28" borderId="0" xfId="3" applyFont="1" applyFill="1" applyAlignment="1">
      <alignment vertical="center"/>
    </xf>
    <xf numFmtId="0" fontId="36" fillId="28" borderId="30" xfId="0" applyFont="1" applyFill="1" applyBorder="1" applyAlignment="1">
      <alignment horizontal="right" vertical="center"/>
    </xf>
    <xf numFmtId="0" fontId="36" fillId="28" borderId="0" xfId="0" applyFont="1" applyFill="1" applyAlignment="1">
      <alignment horizontal="right" vertical="center"/>
    </xf>
    <xf numFmtId="0" fontId="36" fillId="28" borderId="15" xfId="0" applyFont="1" applyFill="1" applyBorder="1" applyAlignment="1">
      <alignment horizontal="right" vertical="center"/>
    </xf>
    <xf numFmtId="0" fontId="39" fillId="27" borderId="0" xfId="0" applyFont="1" applyFill="1" applyAlignment="1">
      <alignment horizontal="left" vertical="center"/>
    </xf>
    <xf numFmtId="0" fontId="45" fillId="0" borderId="0" xfId="0" applyFont="1" applyAlignment="1">
      <alignment horizontal="left" vertical="center"/>
    </xf>
    <xf numFmtId="0" fontId="46" fillId="0" borderId="0" xfId="0" applyFont="1"/>
    <xf numFmtId="0" fontId="39" fillId="27" borderId="30" xfId="0" applyFont="1" applyFill="1" applyBorder="1" applyAlignment="1">
      <alignment horizontal="right" vertical="center"/>
    </xf>
    <xf numFmtId="0" fontId="39" fillId="27" borderId="0" xfId="0" applyFont="1" applyFill="1" applyAlignment="1">
      <alignment horizontal="right" vertical="center"/>
    </xf>
    <xf numFmtId="0" fontId="39" fillId="27" borderId="15" xfId="0" applyFont="1" applyFill="1" applyBorder="1" applyAlignment="1">
      <alignment horizontal="right" vertical="center"/>
    </xf>
    <xf numFmtId="0" fontId="47" fillId="0" borderId="0" xfId="0" applyFont="1"/>
    <xf numFmtId="170" fontId="32" fillId="3" borderId="31" xfId="0" applyNumberFormat="1" applyFont="1" applyFill="1" applyBorder="1" applyAlignment="1">
      <alignment horizontal="right" vertical="center"/>
    </xf>
    <xf numFmtId="0" fontId="45" fillId="0" borderId="0" xfId="0" applyFont="1" applyAlignment="1">
      <alignment horizontal="left" vertical="center" indent="4"/>
    </xf>
    <xf numFmtId="0" fontId="48" fillId="0" borderId="34" xfId="0" applyFont="1" applyBorder="1" applyAlignment="1">
      <alignment vertical="center"/>
    </xf>
    <xf numFmtId="0" fontId="45" fillId="0" borderId="0" xfId="0" applyFont="1" applyAlignment="1">
      <alignment horizontal="left" vertical="center" indent="1"/>
    </xf>
    <xf numFmtId="0" fontId="45" fillId="0" borderId="0" xfId="0" applyFont="1" applyAlignment="1">
      <alignment vertical="center"/>
    </xf>
    <xf numFmtId="0" fontId="45" fillId="0" borderId="0" xfId="0" applyFont="1" applyAlignment="1">
      <alignment horizontal="left"/>
    </xf>
    <xf numFmtId="0" fontId="45" fillId="0" borderId="0" xfId="0" applyFont="1" applyAlignment="1">
      <alignment horizontal="left" vertical="center" indent="2"/>
    </xf>
    <xf numFmtId="0" fontId="48" fillId="0" borderId="0" xfId="0" applyFont="1" applyAlignment="1">
      <alignment horizontal="left" vertical="center" indent="1"/>
    </xf>
    <xf numFmtId="0" fontId="48" fillId="30" borderId="0" xfId="0" applyFont="1" applyFill="1" applyAlignment="1">
      <alignment horizontal="left" vertical="center"/>
    </xf>
    <xf numFmtId="0" fontId="42" fillId="0" borderId="37" xfId="0" applyFont="1" applyBorder="1"/>
    <xf numFmtId="166" fontId="31" fillId="0" borderId="32" xfId="0" applyNumberFormat="1" applyFont="1" applyBorder="1" applyAlignment="1">
      <alignment horizontal="right"/>
    </xf>
    <xf numFmtId="166" fontId="31" fillId="0" borderId="33" xfId="0" applyNumberFormat="1" applyFont="1" applyBorder="1" applyAlignment="1">
      <alignment horizontal="right"/>
    </xf>
    <xf numFmtId="166" fontId="31" fillId="0" borderId="34" xfId="0" applyNumberFormat="1" applyFont="1" applyBorder="1" applyAlignment="1">
      <alignment horizontal="right"/>
    </xf>
    <xf numFmtId="166" fontId="33" fillId="0" borderId="30" xfId="0" applyNumberFormat="1" applyFont="1" applyBorder="1" applyAlignment="1">
      <alignment horizontal="right" vertical="center"/>
    </xf>
    <xf numFmtId="166" fontId="33" fillId="0" borderId="15" xfId="0" applyNumberFormat="1" applyFont="1" applyBorder="1" applyAlignment="1">
      <alignment horizontal="right" vertical="center"/>
    </xf>
    <xf numFmtId="166" fontId="34" fillId="0" borderId="30" xfId="0" applyNumberFormat="1" applyFont="1" applyBorder="1" applyAlignment="1">
      <alignment horizontal="right" vertical="center"/>
    </xf>
    <xf numFmtId="166" fontId="34" fillId="0" borderId="15" xfId="0" applyNumberFormat="1" applyFont="1" applyBorder="1" applyAlignment="1">
      <alignment horizontal="right" vertical="center"/>
    </xf>
    <xf numFmtId="0" fontId="32" fillId="3" borderId="0" xfId="0" applyFont="1" applyFill="1"/>
    <xf numFmtId="0" fontId="34" fillId="29" borderId="18" xfId="0" applyFont="1" applyFill="1" applyBorder="1"/>
    <xf numFmtId="0" fontId="35" fillId="0" borderId="40" xfId="0" applyFont="1" applyBorder="1" applyAlignment="1">
      <alignment horizontal="right" vertical="center"/>
    </xf>
    <xf numFmtId="3" fontId="37" fillId="0" borderId="40" xfId="0" applyNumberFormat="1" applyFont="1" applyBorder="1" applyAlignment="1">
      <alignment horizontal="right" vertical="center"/>
    </xf>
    <xf numFmtId="0" fontId="35" fillId="0" borderId="38" xfId="0" applyFont="1" applyBorder="1" applyAlignment="1">
      <alignment horizontal="right" vertical="center"/>
    </xf>
    <xf numFmtId="3" fontId="37" fillId="0" borderId="38" xfId="0" applyNumberFormat="1" applyFont="1" applyBorder="1" applyAlignment="1">
      <alignment horizontal="right" vertical="center"/>
    </xf>
    <xf numFmtId="0" fontId="39" fillId="27" borderId="18" xfId="0" applyFont="1" applyFill="1" applyBorder="1" applyAlignment="1">
      <alignment horizontal="center" vertical="center"/>
    </xf>
    <xf numFmtId="0" fontId="2" fillId="0" borderId="0" xfId="2" applyBorder="1"/>
    <xf numFmtId="0" fontId="39" fillId="29" borderId="40" xfId="0" applyFont="1" applyFill="1" applyBorder="1" applyAlignment="1">
      <alignment horizontal="center" vertical="center"/>
    </xf>
    <xf numFmtId="0" fontId="39" fillId="29" borderId="38" xfId="0" applyFont="1" applyFill="1" applyBorder="1" applyAlignment="1">
      <alignment horizontal="center" vertical="center"/>
    </xf>
    <xf numFmtId="0" fontId="39" fillId="29" borderId="15" xfId="0" applyFont="1" applyFill="1" applyBorder="1" applyAlignment="1">
      <alignment horizontal="center" vertical="center"/>
    </xf>
    <xf numFmtId="0" fontId="39" fillId="27" borderId="40" xfId="0" applyFont="1" applyFill="1" applyBorder="1" applyAlignment="1">
      <alignment horizontal="center" vertical="center"/>
    </xf>
    <xf numFmtId="0" fontId="39" fillId="27" borderId="38" xfId="0" applyFont="1" applyFill="1" applyBorder="1" applyAlignment="1">
      <alignment horizontal="center" vertical="center"/>
    </xf>
    <xf numFmtId="170" fontId="32" fillId="3" borderId="40" xfId="0" applyNumberFormat="1" applyFont="1" applyFill="1" applyBorder="1" applyAlignment="1">
      <alignment horizontal="center" vertical="center"/>
    </xf>
    <xf numFmtId="170" fontId="32" fillId="3" borderId="38" xfId="0" applyNumberFormat="1" applyFont="1" applyFill="1" applyBorder="1" applyAlignment="1">
      <alignment horizontal="center" vertical="center"/>
    </xf>
    <xf numFmtId="170" fontId="32" fillId="3" borderId="41" xfId="0" applyNumberFormat="1" applyFont="1" applyFill="1" applyBorder="1" applyAlignment="1">
      <alignment horizontal="center" vertical="center"/>
    </xf>
    <xf numFmtId="3" fontId="37" fillId="0" borderId="41" xfId="0" applyNumberFormat="1" applyFont="1" applyBorder="1" applyAlignment="1">
      <alignment horizontal="right" vertical="center"/>
    </xf>
    <xf numFmtId="0" fontId="35" fillId="0" borderId="41" xfId="0" applyFont="1" applyBorder="1" applyAlignment="1">
      <alignment horizontal="right" vertical="center"/>
    </xf>
    <xf numFmtId="3" fontId="33" fillId="0" borderId="38" xfId="0" applyNumberFormat="1" applyFont="1" applyBorder="1" applyAlignment="1">
      <alignment horizontal="right" vertical="center"/>
    </xf>
    <xf numFmtId="166" fontId="37" fillId="0" borderId="40" xfId="0" applyNumberFormat="1" applyFont="1" applyBorder="1" applyAlignment="1">
      <alignment horizontal="right" vertical="center"/>
    </xf>
    <xf numFmtId="166" fontId="37" fillId="0" borderId="38" xfId="0" applyNumberFormat="1" applyFont="1" applyBorder="1" applyAlignment="1">
      <alignment horizontal="right" vertical="center"/>
    </xf>
    <xf numFmtId="166" fontId="37" fillId="0" borderId="41" xfId="0" applyNumberFormat="1" applyFont="1" applyBorder="1" applyAlignment="1">
      <alignment horizontal="right" vertical="center"/>
    </xf>
    <xf numFmtId="166" fontId="0" fillId="0" borderId="0" xfId="0" applyNumberFormat="1"/>
    <xf numFmtId="166" fontId="35" fillId="0" borderId="40" xfId="0" applyNumberFormat="1" applyFont="1" applyBorder="1" applyAlignment="1">
      <alignment horizontal="right" vertical="center"/>
    </xf>
    <xf numFmtId="166" fontId="35" fillId="0" borderId="38" xfId="0" applyNumberFormat="1" applyFont="1" applyBorder="1" applyAlignment="1">
      <alignment horizontal="right" vertical="center"/>
    </xf>
    <xf numFmtId="166" fontId="35" fillId="0" borderId="41" xfId="0" applyNumberFormat="1" applyFont="1" applyBorder="1" applyAlignment="1">
      <alignment horizontal="right" vertical="center"/>
    </xf>
    <xf numFmtId="14" fontId="34" fillId="0" borderId="30" xfId="0" applyNumberFormat="1" applyFont="1" applyBorder="1" applyAlignment="1">
      <alignment horizontal="right" vertical="center"/>
    </xf>
    <xf numFmtId="14" fontId="34" fillId="0" borderId="15" xfId="0" applyNumberFormat="1" applyFont="1" applyBorder="1" applyAlignment="1">
      <alignment horizontal="right" vertical="center"/>
    </xf>
    <xf numFmtId="0" fontId="40" fillId="28" borderId="30" xfId="0" applyFont="1" applyFill="1" applyBorder="1" applyAlignment="1">
      <alignment horizontal="right" vertical="center"/>
    </xf>
    <xf numFmtId="0" fontId="40" fillId="28" borderId="0" xfId="0" applyFont="1" applyFill="1" applyAlignment="1">
      <alignment horizontal="right" vertical="center"/>
    </xf>
    <xf numFmtId="0" fontId="40" fillId="28" borderId="15" xfId="0" applyFont="1" applyFill="1" applyBorder="1" applyAlignment="1">
      <alignment horizontal="right" vertical="center"/>
    </xf>
    <xf numFmtId="0" fontId="34" fillId="0" borderId="30" xfId="0" applyFont="1" applyBorder="1" applyAlignment="1">
      <alignment horizontal="right" vertical="center"/>
    </xf>
    <xf numFmtId="14" fontId="34" fillId="0" borderId="20" xfId="0" applyNumberFormat="1" applyFont="1" applyBorder="1" applyAlignment="1">
      <alignment horizontal="right" vertical="center"/>
    </xf>
    <xf numFmtId="166" fontId="39" fillId="30" borderId="30" xfId="0" applyNumberFormat="1" applyFont="1" applyFill="1" applyBorder="1" applyAlignment="1">
      <alignment horizontal="right" vertical="center"/>
    </xf>
    <xf numFmtId="166" fontId="39" fillId="30" borderId="0" xfId="0" applyNumberFormat="1" applyFont="1" applyFill="1" applyAlignment="1">
      <alignment horizontal="right" vertical="center"/>
    </xf>
    <xf numFmtId="166" fontId="39" fillId="30" borderId="15" xfId="0" applyNumberFormat="1" applyFont="1" applyFill="1" applyBorder="1" applyAlignment="1">
      <alignment horizontal="right" vertical="center"/>
    </xf>
    <xf numFmtId="0" fontId="49" fillId="0" borderId="0" xfId="0" applyFont="1" applyAlignment="1">
      <alignment horizontal="left" vertical="center"/>
    </xf>
    <xf numFmtId="0" fontId="49" fillId="0" borderId="0" xfId="0" applyFont="1" applyAlignment="1">
      <alignment horizontal="left" vertical="center" indent="2"/>
    </xf>
    <xf numFmtId="0" fontId="50" fillId="0" borderId="0" xfId="0" applyFont="1" applyAlignment="1">
      <alignment horizontal="left" vertical="center"/>
    </xf>
    <xf numFmtId="166" fontId="31" fillId="0" borderId="0" xfId="0" applyNumberFormat="1" applyFont="1" applyAlignment="1">
      <alignment horizontal="right"/>
    </xf>
    <xf numFmtId="0" fontId="45" fillId="0" borderId="46" xfId="0" applyFont="1" applyBorder="1" applyAlignment="1">
      <alignment horizontal="left"/>
    </xf>
    <xf numFmtId="0" fontId="0" fillId="0" borderId="49" xfId="0" applyBorder="1" applyAlignment="1">
      <alignment vertical="center"/>
    </xf>
    <xf numFmtId="0" fontId="38" fillId="28" borderId="50" xfId="3" applyFont="1" applyFill="1" applyBorder="1" applyAlignment="1">
      <alignment vertical="center"/>
    </xf>
    <xf numFmtId="0" fontId="36" fillId="28" borderId="51" xfId="0" applyFont="1" applyFill="1" applyBorder="1" applyAlignment="1">
      <alignment horizontal="right" vertical="center"/>
    </xf>
    <xf numFmtId="0" fontId="36" fillId="28" borderId="49" xfId="0" applyFont="1" applyFill="1" applyBorder="1" applyAlignment="1">
      <alignment horizontal="right" vertical="center"/>
    </xf>
    <xf numFmtId="0" fontId="36" fillId="28" borderId="52" xfId="0" applyFont="1" applyFill="1" applyBorder="1" applyAlignment="1">
      <alignment horizontal="right" vertical="center"/>
    </xf>
    <xf numFmtId="0" fontId="48" fillId="30" borderId="39" xfId="0" applyFont="1" applyFill="1" applyBorder="1" applyAlignment="1">
      <alignment horizontal="right" vertical="center" wrapText="1"/>
    </xf>
    <xf numFmtId="3" fontId="33" fillId="0" borderId="39" xfId="0" applyNumberFormat="1" applyFont="1" applyBorder="1" applyAlignment="1">
      <alignment horizontal="right" vertical="center"/>
    </xf>
    <xf numFmtId="0" fontId="48" fillId="30" borderId="38" xfId="0" applyFont="1" applyFill="1" applyBorder="1" applyAlignment="1">
      <alignment horizontal="right" vertical="center" wrapText="1"/>
    </xf>
    <xf numFmtId="0" fontId="38" fillId="28" borderId="15" xfId="3" applyFont="1" applyFill="1" applyBorder="1" applyAlignment="1">
      <alignment vertical="center"/>
    </xf>
    <xf numFmtId="0" fontId="39" fillId="27" borderId="15" xfId="0" applyFont="1" applyFill="1" applyBorder="1" applyAlignment="1">
      <alignment horizontal="left" vertical="center"/>
    </xf>
    <xf numFmtId="0" fontId="48" fillId="30" borderId="15" xfId="0" applyFont="1" applyFill="1" applyBorder="1" applyAlignment="1">
      <alignment horizontal="left" vertical="center"/>
    </xf>
    <xf numFmtId="0" fontId="45" fillId="0" borderId="15" xfId="0" applyFont="1" applyBorder="1" applyAlignment="1">
      <alignment horizontal="left"/>
    </xf>
    <xf numFmtId="0" fontId="45" fillId="0" borderId="15" xfId="0" applyFont="1" applyBorder="1" applyAlignment="1">
      <alignment vertical="center"/>
    </xf>
    <xf numFmtId="0" fontId="48" fillId="0" borderId="15" xfId="0" applyFont="1" applyBorder="1" applyAlignment="1">
      <alignment vertical="center"/>
    </xf>
    <xf numFmtId="0" fontId="48" fillId="30" borderId="15" xfId="0" applyFont="1" applyFill="1" applyBorder="1" applyAlignment="1">
      <alignment horizontal="left" vertical="center" wrapText="1"/>
    </xf>
    <xf numFmtId="0" fontId="48" fillId="30" borderId="29" xfId="0" applyFont="1" applyFill="1" applyBorder="1" applyAlignment="1">
      <alignment horizontal="right" vertical="center" wrapText="1"/>
    </xf>
    <xf numFmtId="3" fontId="33" fillId="0" borderId="29" xfId="0" applyNumberFormat="1" applyFont="1" applyBorder="1" applyAlignment="1">
      <alignment horizontal="right" vertical="center"/>
    </xf>
    <xf numFmtId="171" fontId="33" fillId="0" borderId="30" xfId="0" applyNumberFormat="1" applyFont="1" applyBorder="1" applyAlignment="1">
      <alignment horizontal="right" vertical="center"/>
    </xf>
    <xf numFmtId="171" fontId="33" fillId="0" borderId="0" xfId="0" applyNumberFormat="1" applyFont="1" applyAlignment="1">
      <alignment horizontal="right" vertical="center"/>
    </xf>
    <xf numFmtId="171" fontId="33" fillId="0" borderId="15" xfId="0" applyNumberFormat="1" applyFont="1" applyBorder="1" applyAlignment="1">
      <alignment horizontal="right" vertical="center"/>
    </xf>
    <xf numFmtId="0" fontId="51" fillId="0" borderId="0" xfId="0" applyFont="1" applyAlignment="1">
      <alignment horizontal="left" vertical="center" indent="1"/>
    </xf>
    <xf numFmtId="166" fontId="45" fillId="0" borderId="30" xfId="0" applyNumberFormat="1" applyFont="1" applyBorder="1" applyAlignment="1">
      <alignment horizontal="right" vertical="center"/>
    </xf>
    <xf numFmtId="166" fontId="45" fillId="0" borderId="0" xfId="0" applyNumberFormat="1" applyFont="1" applyAlignment="1">
      <alignment horizontal="right" vertical="center"/>
    </xf>
    <xf numFmtId="166" fontId="45" fillId="0" borderId="15" xfId="0" applyNumberFormat="1" applyFont="1" applyBorder="1" applyAlignment="1">
      <alignment horizontal="right" vertical="center"/>
    </xf>
    <xf numFmtId="9" fontId="45" fillId="0" borderId="30" xfId="1" applyFont="1" applyFill="1" applyBorder="1" applyAlignment="1">
      <alignment horizontal="right" vertical="center"/>
    </xf>
    <xf numFmtId="9" fontId="45" fillId="0" borderId="0" xfId="1" applyFont="1" applyFill="1" applyAlignment="1">
      <alignment horizontal="right" vertical="center"/>
    </xf>
    <xf numFmtId="9" fontId="45" fillId="0" borderId="15" xfId="1" applyFont="1" applyFill="1" applyBorder="1" applyAlignment="1">
      <alignment horizontal="right" vertical="center"/>
    </xf>
    <xf numFmtId="166" fontId="48" fillId="0" borderId="32" xfId="0" applyNumberFormat="1" applyFont="1" applyBorder="1" applyAlignment="1">
      <alignment horizontal="right"/>
    </xf>
    <xf numFmtId="166" fontId="48" fillId="0" borderId="33" xfId="0" applyNumberFormat="1" applyFont="1" applyBorder="1" applyAlignment="1">
      <alignment horizontal="right"/>
    </xf>
    <xf numFmtId="166" fontId="48" fillId="0" borderId="34" xfId="0" applyNumberFormat="1" applyFont="1" applyBorder="1" applyAlignment="1">
      <alignment horizontal="right"/>
    </xf>
    <xf numFmtId="3" fontId="48" fillId="2" borderId="32" xfId="0" applyNumberFormat="1" applyFont="1" applyFill="1" applyBorder="1" applyAlignment="1">
      <alignment horizontal="left" vertical="center"/>
    </xf>
    <xf numFmtId="172" fontId="0" fillId="0" borderId="0" xfId="0" applyNumberFormat="1" applyAlignment="1">
      <alignment horizontal="left" vertical="center"/>
    </xf>
    <xf numFmtId="0" fontId="52" fillId="0" borderId="0" xfId="0" applyFont="1" applyAlignment="1">
      <alignment horizontal="left" vertical="center"/>
    </xf>
    <xf numFmtId="2" fontId="27" fillId="0" borderId="0" xfId="0" applyNumberFormat="1" applyFont="1" applyAlignment="1">
      <alignment horizontal="left" vertical="center"/>
    </xf>
    <xf numFmtId="0" fontId="53" fillId="0" borderId="0" xfId="0" applyFont="1" applyAlignment="1">
      <alignment horizontal="left" vertical="center" indent="1"/>
    </xf>
    <xf numFmtId="0" fontId="54" fillId="0" borderId="0" xfId="0" applyFont="1" applyAlignment="1">
      <alignment horizontal="left" vertical="center" indent="2"/>
    </xf>
    <xf numFmtId="0" fontId="55" fillId="0" borderId="0" xfId="0" applyFont="1" applyAlignment="1">
      <alignment horizontal="left" vertical="center" indent="1"/>
    </xf>
    <xf numFmtId="166" fontId="45" fillId="0" borderId="39" xfId="0" applyNumberFormat="1" applyFont="1" applyBorder="1" applyAlignment="1">
      <alignment horizontal="right"/>
    </xf>
    <xf numFmtId="166" fontId="45" fillId="0" borderId="38" xfId="0" applyNumberFormat="1" applyFont="1" applyBorder="1" applyAlignment="1">
      <alignment horizontal="right"/>
    </xf>
    <xf numFmtId="164" fontId="45" fillId="0" borderId="38" xfId="1" applyNumberFormat="1" applyFont="1" applyFill="1" applyBorder="1" applyAlignment="1">
      <alignment horizontal="right"/>
    </xf>
    <xf numFmtId="164" fontId="45" fillId="0" borderId="29" xfId="1" applyNumberFormat="1" applyFont="1" applyFill="1" applyBorder="1" applyAlignment="1">
      <alignment horizontal="right"/>
    </xf>
    <xf numFmtId="3" fontId="45" fillId="0" borderId="39" xfId="0" applyNumberFormat="1" applyFont="1" applyBorder="1" applyAlignment="1">
      <alignment horizontal="right" vertical="center"/>
    </xf>
    <xf numFmtId="3" fontId="45" fillId="0" borderId="38" xfId="0" applyNumberFormat="1" applyFont="1" applyBorder="1" applyAlignment="1">
      <alignment horizontal="right" vertical="center"/>
    </xf>
    <xf numFmtId="3" fontId="45" fillId="0" borderId="29" xfId="0" applyNumberFormat="1" applyFont="1" applyBorder="1" applyAlignment="1">
      <alignment horizontal="right" vertical="center"/>
    </xf>
    <xf numFmtId="3" fontId="45" fillId="0" borderId="53" xfId="0" applyNumberFormat="1" applyFont="1" applyBorder="1" applyAlignment="1">
      <alignment horizontal="right" vertical="center"/>
    </xf>
    <xf numFmtId="3" fontId="45" fillId="0" borderId="54" xfId="0" applyNumberFormat="1" applyFont="1" applyBorder="1" applyAlignment="1">
      <alignment horizontal="right" vertical="center"/>
    </xf>
    <xf numFmtId="3" fontId="45" fillId="0" borderId="55" xfId="0" applyNumberFormat="1" applyFont="1" applyBorder="1" applyAlignment="1">
      <alignment horizontal="right" vertical="center"/>
    </xf>
    <xf numFmtId="166" fontId="48" fillId="0" borderId="34" xfId="0" applyNumberFormat="1" applyFont="1" applyBorder="1" applyAlignment="1">
      <alignment horizontal="left"/>
    </xf>
    <xf numFmtId="164" fontId="48" fillId="0" borderId="33" xfId="1" applyNumberFormat="1" applyFont="1" applyFill="1" applyBorder="1" applyAlignment="1">
      <alignment horizontal="right"/>
    </xf>
    <xf numFmtId="3" fontId="45" fillId="0" borderId="0" xfId="0" applyNumberFormat="1" applyFont="1" applyAlignment="1">
      <alignment horizontal="right" vertical="center"/>
    </xf>
    <xf numFmtId="171" fontId="48" fillId="0" borderId="33" xfId="0" applyNumberFormat="1" applyFont="1" applyBorder="1" applyAlignment="1">
      <alignment horizontal="right"/>
    </xf>
    <xf numFmtId="171" fontId="45" fillId="0" borderId="0" xfId="0" applyNumberFormat="1" applyFont="1" applyAlignment="1">
      <alignment horizontal="right" vertical="center"/>
    </xf>
    <xf numFmtId="166" fontId="48" fillId="0" borderId="0" xfId="0" applyNumberFormat="1" applyFont="1" applyAlignment="1">
      <alignment horizontal="right"/>
    </xf>
    <xf numFmtId="0" fontId="56" fillId="0" borderId="0" xfId="0" applyFont="1" applyAlignment="1">
      <alignment horizontal="left" vertical="center"/>
    </xf>
    <xf numFmtId="0" fontId="57" fillId="0" borderId="37" xfId="0" applyFont="1" applyBorder="1" applyAlignment="1">
      <alignment horizontal="right" vertical="center"/>
    </xf>
    <xf numFmtId="0" fontId="57" fillId="0" borderId="36" xfId="0" applyFont="1" applyBorder="1" applyAlignment="1">
      <alignment horizontal="right" vertical="center"/>
    </xf>
    <xf numFmtId="3" fontId="57" fillId="0" borderId="30" xfId="0" applyNumberFormat="1" applyFont="1" applyBorder="1" applyAlignment="1">
      <alignment horizontal="right" vertical="center"/>
    </xf>
    <xf numFmtId="3" fontId="57" fillId="0" borderId="0" xfId="0" applyNumberFormat="1" applyFont="1" applyAlignment="1">
      <alignment horizontal="right" vertical="center"/>
    </xf>
    <xf numFmtId="3" fontId="57" fillId="0" borderId="15" xfId="0" applyNumberFormat="1" applyFont="1" applyBorder="1" applyAlignment="1">
      <alignment horizontal="right" vertical="center"/>
    </xf>
    <xf numFmtId="171" fontId="48" fillId="0" borderId="32" xfId="0" applyNumberFormat="1" applyFont="1" applyBorder="1" applyAlignment="1">
      <alignment horizontal="right"/>
    </xf>
    <xf numFmtId="171" fontId="48" fillId="0" borderId="34" xfId="0" applyNumberFormat="1" applyFont="1" applyBorder="1" applyAlignment="1">
      <alignment horizontal="right"/>
    </xf>
    <xf numFmtId="171" fontId="45" fillId="0" borderId="30" xfId="0" applyNumberFormat="1" applyFont="1" applyBorder="1" applyAlignment="1">
      <alignment horizontal="right" vertical="center"/>
    </xf>
    <xf numFmtId="171" fontId="45" fillId="0" borderId="15" xfId="0" applyNumberFormat="1" applyFont="1" applyBorder="1" applyAlignment="1">
      <alignment horizontal="right" vertical="center"/>
    </xf>
    <xf numFmtId="171" fontId="45" fillId="0" borderId="30" xfId="6" applyNumberFormat="1" applyFont="1" applyBorder="1"/>
    <xf numFmtId="171" fontId="45" fillId="0" borderId="0" xfId="6" applyNumberFormat="1" applyFont="1"/>
    <xf numFmtId="171" fontId="45" fillId="0" borderId="15" xfId="6" applyNumberFormat="1" applyFont="1" applyBorder="1"/>
    <xf numFmtId="171" fontId="48" fillId="0" borderId="30" xfId="0" applyNumberFormat="1" applyFont="1" applyBorder="1" applyAlignment="1">
      <alignment horizontal="right" vertical="center"/>
    </xf>
    <xf numFmtId="171" fontId="48" fillId="0" borderId="0" xfId="0" applyNumberFormat="1" applyFont="1" applyAlignment="1">
      <alignment horizontal="right" vertical="center"/>
    </xf>
    <xf numFmtId="171" fontId="48" fillId="0" borderId="15" xfId="0" applyNumberFormat="1" applyFont="1" applyBorder="1" applyAlignment="1">
      <alignment horizontal="right" vertical="center"/>
    </xf>
    <xf numFmtId="3" fontId="58" fillId="0" borderId="38" xfId="0" applyNumberFormat="1" applyFont="1" applyBorder="1" applyAlignment="1">
      <alignment horizontal="right" vertical="center"/>
    </xf>
    <xf numFmtId="3" fontId="58" fillId="0" borderId="41" xfId="0" applyNumberFormat="1" applyFont="1" applyBorder="1" applyAlignment="1">
      <alignment horizontal="right" vertical="center"/>
    </xf>
    <xf numFmtId="3" fontId="58" fillId="0" borderId="40" xfId="0" applyNumberFormat="1" applyFont="1" applyBorder="1" applyAlignment="1">
      <alignment horizontal="right" vertical="center"/>
    </xf>
    <xf numFmtId="0" fontId="59" fillId="0" borderId="0" xfId="0" applyFont="1"/>
    <xf numFmtId="166" fontId="48" fillId="2" borderId="43" xfId="0" applyNumberFormat="1" applyFont="1" applyFill="1" applyBorder="1" applyAlignment="1">
      <alignment horizontal="right" vertical="center"/>
    </xf>
    <xf numFmtId="166" fontId="48" fillId="2" borderId="44" xfId="0" applyNumberFormat="1" applyFont="1" applyFill="1" applyBorder="1" applyAlignment="1">
      <alignment horizontal="right" vertical="center"/>
    </xf>
    <xf numFmtId="166" fontId="48" fillId="2" borderId="42" xfId="0" applyNumberFormat="1" applyFont="1" applyFill="1" applyBorder="1" applyAlignment="1">
      <alignment horizontal="right" vertical="center"/>
    </xf>
    <xf numFmtId="166" fontId="60" fillId="0" borderId="0" xfId="0" applyNumberFormat="1" applyFont="1"/>
    <xf numFmtId="166" fontId="58" fillId="0" borderId="38" xfId="0" applyNumberFormat="1" applyFont="1" applyBorder="1" applyAlignment="1">
      <alignment horizontal="right" vertical="center"/>
    </xf>
    <xf numFmtId="166" fontId="58" fillId="0" borderId="41" xfId="0" applyNumberFormat="1" applyFont="1" applyBorder="1" applyAlignment="1">
      <alignment horizontal="right" vertical="center"/>
    </xf>
    <xf numFmtId="166" fontId="58" fillId="0" borderId="40" xfId="0" applyNumberFormat="1" applyFont="1" applyBorder="1" applyAlignment="1">
      <alignment horizontal="right" vertical="center"/>
    </xf>
    <xf numFmtId="0" fontId="60" fillId="0" borderId="0" xfId="0" applyFont="1"/>
    <xf numFmtId="166" fontId="45" fillId="0" borderId="35" xfId="223" applyNumberFormat="1" applyFont="1" applyBorder="1" applyAlignment="1">
      <alignment horizontal="right" vertical="top" wrapText="1"/>
    </xf>
    <xf numFmtId="166" fontId="45" fillId="0" borderId="38" xfId="0" applyNumberFormat="1" applyFont="1" applyBorder="1" applyAlignment="1">
      <alignment horizontal="right" vertical="center"/>
    </xf>
    <xf numFmtId="166" fontId="45" fillId="0" borderId="45" xfId="223" applyNumberFormat="1" applyFont="1" applyBorder="1" applyAlignment="1">
      <alignment horizontal="right" vertical="top" wrapText="1"/>
    </xf>
    <xf numFmtId="166" fontId="45" fillId="0" borderId="40" xfId="0" applyNumberFormat="1" applyFont="1" applyBorder="1" applyAlignment="1">
      <alignment horizontal="right" vertical="center"/>
    </xf>
    <xf numFmtId="0" fontId="61" fillId="0" borderId="0" xfId="0" applyFont="1" applyAlignment="1">
      <alignment horizontal="left" vertical="center"/>
    </xf>
    <xf numFmtId="166" fontId="45" fillId="0" borderId="41" xfId="0" applyNumberFormat="1" applyFont="1" applyBorder="1" applyAlignment="1">
      <alignment horizontal="right" vertical="center"/>
    </xf>
    <xf numFmtId="166" fontId="48" fillId="0" borderId="38" xfId="0" applyNumberFormat="1" applyFont="1" applyBorder="1" applyAlignment="1">
      <alignment horizontal="right" vertical="center"/>
    </xf>
    <xf numFmtId="166" fontId="48" fillId="0" borderId="41" xfId="0" applyNumberFormat="1" applyFont="1" applyBorder="1" applyAlignment="1">
      <alignment horizontal="right" vertical="center"/>
    </xf>
    <xf numFmtId="166" fontId="48" fillId="0" borderId="40" xfId="0" applyNumberFormat="1" applyFont="1" applyBorder="1" applyAlignment="1">
      <alignment horizontal="right" vertical="center"/>
    </xf>
    <xf numFmtId="0" fontId="62" fillId="0" borderId="0" xfId="0" applyFont="1" applyAlignment="1">
      <alignment horizontal="left" vertical="center"/>
    </xf>
    <xf numFmtId="166" fontId="48" fillId="0" borderId="43" xfId="0" applyNumberFormat="1" applyFont="1" applyBorder="1" applyAlignment="1">
      <alignment horizontal="right"/>
    </xf>
    <xf numFmtId="166" fontId="48" fillId="0" borderId="44" xfId="0" applyNumberFormat="1" applyFont="1" applyBorder="1" applyAlignment="1">
      <alignment horizontal="right"/>
    </xf>
    <xf numFmtId="166" fontId="48" fillId="0" borderId="42" xfId="0" applyNumberFormat="1" applyFont="1" applyBorder="1" applyAlignment="1">
      <alignment horizontal="right"/>
    </xf>
    <xf numFmtId="166" fontId="56" fillId="0" borderId="0" xfId="0" applyNumberFormat="1" applyFont="1" applyAlignment="1">
      <alignment horizontal="left" vertical="center"/>
    </xf>
    <xf numFmtId="166" fontId="56" fillId="0" borderId="0" xfId="0" applyNumberFormat="1" applyFont="1"/>
    <xf numFmtId="0" fontId="48" fillId="30" borderId="30" xfId="0" applyFont="1" applyFill="1" applyBorder="1" applyAlignment="1">
      <alignment horizontal="right" vertical="center"/>
    </xf>
    <xf numFmtId="0" fontId="48" fillId="30" borderId="0" xfId="0" applyFont="1" applyFill="1" applyAlignment="1">
      <alignment horizontal="right" vertical="center"/>
    </xf>
    <xf numFmtId="0" fontId="48" fillId="30" borderId="15" xfId="0" applyFont="1" applyFill="1" applyBorder="1" applyAlignment="1">
      <alignment horizontal="right" vertical="center"/>
    </xf>
    <xf numFmtId="0" fontId="56" fillId="0" borderId="0" xfId="0" applyFont="1"/>
    <xf numFmtId="3" fontId="45" fillId="0" borderId="30" xfId="0" applyNumberFormat="1" applyFont="1" applyBorder="1" applyAlignment="1">
      <alignment horizontal="right" vertical="center"/>
    </xf>
    <xf numFmtId="3" fontId="45" fillId="0" borderId="15" xfId="0" applyNumberFormat="1" applyFont="1" applyBorder="1" applyAlignment="1">
      <alignment horizontal="right" vertical="center"/>
    </xf>
    <xf numFmtId="171" fontId="56" fillId="0" borderId="0" xfId="0" applyNumberFormat="1" applyFont="1" applyAlignment="1">
      <alignment horizontal="left" vertical="center"/>
    </xf>
    <xf numFmtId="172" fontId="61" fillId="0" borderId="0" xfId="0" applyNumberFormat="1" applyFont="1" applyAlignment="1">
      <alignment horizontal="left" vertical="center"/>
    </xf>
    <xf numFmtId="166" fontId="48" fillId="30" borderId="30" xfId="0" applyNumberFormat="1" applyFont="1" applyFill="1" applyBorder="1" applyAlignment="1">
      <alignment horizontal="right" vertical="center"/>
    </xf>
    <xf numFmtId="166" fontId="48" fillId="30" borderId="0" xfId="0" applyNumberFormat="1" applyFont="1" applyFill="1" applyAlignment="1">
      <alignment horizontal="right" vertical="center"/>
    </xf>
    <xf numFmtId="166" fontId="48" fillId="30" borderId="15" xfId="0" applyNumberFormat="1" applyFont="1" applyFill="1" applyBorder="1" applyAlignment="1">
      <alignment horizontal="right" vertical="center"/>
    </xf>
    <xf numFmtId="164" fontId="45" fillId="0" borderId="0" xfId="1" applyNumberFormat="1" applyFont="1" applyAlignment="1">
      <alignment horizontal="right" vertical="center"/>
    </xf>
    <xf numFmtId="166" fontId="45" fillId="0" borderId="47" xfId="0" applyNumberFormat="1" applyFont="1" applyBorder="1" applyAlignment="1">
      <alignment horizontal="right" vertical="center"/>
    </xf>
    <xf numFmtId="166" fontId="45" fillId="0" borderId="46" xfId="0" applyNumberFormat="1" applyFont="1" applyBorder="1" applyAlignment="1">
      <alignment horizontal="right" vertical="center"/>
    </xf>
    <xf numFmtId="166" fontId="45" fillId="0" borderId="48" xfId="0" applyNumberFormat="1" applyFont="1" applyBorder="1" applyAlignment="1">
      <alignment horizontal="right" vertical="center"/>
    </xf>
    <xf numFmtId="0" fontId="45" fillId="0" borderId="0" xfId="0" applyFont="1"/>
    <xf numFmtId="171" fontId="45" fillId="0" borderId="30" xfId="1" applyNumberFormat="1" applyFont="1" applyFill="1" applyBorder="1" applyAlignment="1">
      <alignment horizontal="right" vertical="center"/>
    </xf>
    <xf numFmtId="171" fontId="45" fillId="0" borderId="0" xfId="1" applyNumberFormat="1" applyFont="1" applyFill="1" applyAlignment="1">
      <alignment horizontal="right" vertical="center"/>
    </xf>
    <xf numFmtId="171" fontId="45" fillId="0" borderId="15" xfId="1" applyNumberFormat="1" applyFont="1" applyFill="1" applyBorder="1" applyAlignment="1">
      <alignment horizontal="right" vertical="center"/>
    </xf>
    <xf numFmtId="164" fontId="49" fillId="0" borderId="30" xfId="1" applyNumberFormat="1" applyFont="1" applyFill="1" applyBorder="1" applyAlignment="1">
      <alignment horizontal="right" vertical="center"/>
    </xf>
    <xf numFmtId="164" fontId="49" fillId="0" borderId="0" xfId="1" applyNumberFormat="1" applyFont="1" applyFill="1" applyAlignment="1">
      <alignment horizontal="right" vertical="center"/>
    </xf>
    <xf numFmtId="164" fontId="49" fillId="0" borderId="15" xfId="1" applyNumberFormat="1" applyFont="1" applyFill="1" applyBorder="1" applyAlignment="1">
      <alignment horizontal="right" vertical="center"/>
    </xf>
    <xf numFmtId="171" fontId="49" fillId="0" borderId="30" xfId="1" applyNumberFormat="1" applyFont="1" applyFill="1" applyBorder="1" applyAlignment="1">
      <alignment horizontal="right" vertical="center"/>
    </xf>
    <xf numFmtId="171" fontId="49" fillId="0" borderId="0" xfId="1" applyNumberFormat="1" applyFont="1" applyFill="1" applyAlignment="1">
      <alignment horizontal="right" vertical="center"/>
    </xf>
    <xf numFmtId="171" fontId="49" fillId="0" borderId="15" xfId="1" applyNumberFormat="1" applyFont="1" applyFill="1" applyBorder="1" applyAlignment="1">
      <alignment horizontal="right" vertical="center"/>
    </xf>
    <xf numFmtId="166" fontId="48" fillId="0" borderId="32" xfId="0" quotePrefix="1" applyNumberFormat="1" applyFont="1" applyBorder="1" applyAlignment="1">
      <alignment horizontal="right"/>
    </xf>
    <xf numFmtId="164" fontId="34" fillId="0" borderId="0" xfId="1" applyNumberFormat="1" applyFont="1" applyAlignment="1">
      <alignment horizontal="right" vertical="center"/>
    </xf>
    <xf numFmtId="166" fontId="45" fillId="0" borderId="54" xfId="0" applyNumberFormat="1" applyFont="1" applyBorder="1" applyAlignment="1">
      <alignment horizontal="right" vertical="center"/>
    </xf>
    <xf numFmtId="0" fontId="45" fillId="2" borderId="21" xfId="0" applyFont="1" applyFill="1" applyBorder="1" applyAlignment="1">
      <alignment horizontal="justify" vertical="center" wrapText="1"/>
    </xf>
    <xf numFmtId="0" fontId="45" fillId="2" borderId="22" xfId="0" applyFont="1" applyFill="1" applyBorder="1" applyAlignment="1">
      <alignment horizontal="justify" vertical="center" wrapText="1"/>
    </xf>
    <xf numFmtId="0" fontId="45" fillId="2" borderId="23" xfId="0" applyFont="1" applyFill="1" applyBorder="1" applyAlignment="1">
      <alignment horizontal="justify" vertical="center" wrapText="1"/>
    </xf>
    <xf numFmtId="0" fontId="45" fillId="2" borderId="24" xfId="0" applyFont="1" applyFill="1" applyBorder="1" applyAlignment="1">
      <alignment horizontal="justify" vertical="center" wrapText="1"/>
    </xf>
    <xf numFmtId="0" fontId="45" fillId="2" borderId="0" xfId="0" applyFont="1" applyFill="1" applyAlignment="1">
      <alignment horizontal="justify" vertical="center" wrapText="1"/>
    </xf>
    <xf numFmtId="0" fontId="45" fillId="2" borderId="25" xfId="0" applyFont="1" applyFill="1" applyBorder="1" applyAlignment="1">
      <alignment horizontal="justify" vertical="center" wrapText="1"/>
    </xf>
    <xf numFmtId="0" fontId="45" fillId="2" borderId="26" xfId="0" applyFont="1" applyFill="1" applyBorder="1" applyAlignment="1">
      <alignment horizontal="justify" vertical="center" wrapText="1"/>
    </xf>
    <xf numFmtId="0" fontId="45" fillId="2" borderId="27" xfId="0" applyFont="1" applyFill="1" applyBorder="1" applyAlignment="1">
      <alignment horizontal="justify" vertical="center" wrapText="1"/>
    </xf>
    <xf numFmtId="0" fontId="45" fillId="2" borderId="28" xfId="0" applyFont="1" applyFill="1" applyBorder="1" applyAlignment="1">
      <alignment horizontal="justify" vertical="center" wrapText="1"/>
    </xf>
  </cellXfs>
  <cellStyles count="245">
    <cellStyle name="20% - Ênfase1 2" xfId="13" xr:uid="{63C72DD8-4967-42FE-B74E-8A3824ED936B}"/>
    <cellStyle name="20% - Ênfase2 2" xfId="14" xr:uid="{6B54699C-3698-4A07-B7D9-654EF4709387}"/>
    <cellStyle name="20% - Ênfase3 2" xfId="15" xr:uid="{DBC3E1F4-D0B6-4234-AB0B-A0D8BEF77B11}"/>
    <cellStyle name="20% - Ênfase4 2" xfId="16" xr:uid="{3BF44F2D-9F55-4E18-B0DD-B38EAE19B7C4}"/>
    <cellStyle name="20% - Ênfase5 2" xfId="17" xr:uid="{CC2A2B1E-01E1-4167-A323-88FC1550E0E9}"/>
    <cellStyle name="20% - Ênfase6 2" xfId="18" xr:uid="{FB29D219-691C-48D3-A3E4-E5AABF393F98}"/>
    <cellStyle name="40% - Ênfase1 2" xfId="19" xr:uid="{3217DC4E-747D-438E-BB43-383BB25FB9AB}"/>
    <cellStyle name="40% - Ênfase2 2" xfId="20" xr:uid="{806C13AB-2884-4CFE-A80B-8D9A8655BD9F}"/>
    <cellStyle name="40% - Ênfase3 2" xfId="21" xr:uid="{F1BFBF21-E378-4D14-9689-A97A8C43E3F1}"/>
    <cellStyle name="40% - Ênfase4 2" xfId="22" xr:uid="{3ED64AF4-2BBA-424F-BED5-044959534BC5}"/>
    <cellStyle name="40% - Ênfase5 2" xfId="23" xr:uid="{3041C205-8565-4BB8-9F91-F3626492EA89}"/>
    <cellStyle name="40% - Ênfase6 2" xfId="24" xr:uid="{C1CA9D66-AFDF-43B9-A597-21506219010A}"/>
    <cellStyle name="60% - Ênfase1 2" xfId="25" xr:uid="{8BA48F69-0B1C-4FD9-85B4-B8B35DDA315D}"/>
    <cellStyle name="60% - Ênfase2 2" xfId="26" xr:uid="{D58F98FE-79DC-4F4F-A31F-8BC9B17C81C1}"/>
    <cellStyle name="60% - Ênfase3 2" xfId="27" xr:uid="{C227F54C-9FD3-47A5-B323-FAAC079E5E27}"/>
    <cellStyle name="60% - Ênfase4 2" xfId="28" xr:uid="{85A33E80-C677-478C-BE48-AFB462998F3F}"/>
    <cellStyle name="60% - Ênfase5 2" xfId="29" xr:uid="{7E36235C-461A-4C80-8D5E-1F4B8E79FD65}"/>
    <cellStyle name="60% - Ênfase6 2" xfId="30" xr:uid="{CCB6A99C-7C32-4224-B9E1-988697CC5DA4}"/>
    <cellStyle name="Bom 2" xfId="31" xr:uid="{2A28B2A7-0F99-44EF-8B73-1493D41B9C2F}"/>
    <cellStyle name="Cálculo 2" xfId="32" xr:uid="{610E4F4E-D85A-49B9-B21B-FEE741299D54}"/>
    <cellStyle name="Cálculo 2 2" xfId="76" xr:uid="{F813B7AA-E0B2-44AB-B021-1606B67C5143}"/>
    <cellStyle name="Cancel 2" xfId="75" xr:uid="{8F8A6E35-2AFE-4E30-8E1A-C380F40996BE}"/>
    <cellStyle name="Célula de Verificação 2" xfId="33" xr:uid="{B739034C-4436-4604-B046-2F543FEC67BC}"/>
    <cellStyle name="Célula Vinculada 2" xfId="34" xr:uid="{D0943F11-21EA-4702-8F25-58C312537699}"/>
    <cellStyle name="Comma" xfId="110" xr:uid="{74B62BB4-0FED-49CA-A548-D8179B51C5B8}"/>
    <cellStyle name="Comma 10 2" xfId="74" xr:uid="{ACF2FDBC-8261-48ED-98DD-13F8D1B57A53}"/>
    <cellStyle name="Comma 10 2 2" xfId="102" xr:uid="{218CF7DB-9E6A-4A30-ABC2-1F6D0553C8F7}"/>
    <cellStyle name="Comma 10 2 2 2" xfId="138" xr:uid="{692566A9-D730-4B48-AC19-514000754A74}"/>
    <cellStyle name="Comma 10 2 2 2 2" xfId="208" xr:uid="{1A90B626-8150-498D-BF0B-7CDC5CF8F87F}"/>
    <cellStyle name="Comma 10 2 2 3" xfId="173" xr:uid="{4055A71F-6D09-48D4-9E6D-BEF651768B0D}"/>
    <cellStyle name="Comma 10 2 3" xfId="122" xr:uid="{A42A9A96-4199-416D-816C-2CEB92F2DF78}"/>
    <cellStyle name="Comma 10 2 3 2" xfId="192" xr:uid="{7C1E11FF-9DC3-4CB5-9A48-D2AD729F6FB9}"/>
    <cellStyle name="Comma 10 2 4" xfId="157" xr:uid="{0363F95E-091D-49A9-A2AB-ABF8929ADB71}"/>
    <cellStyle name="Comma 2" xfId="218" xr:uid="{47641DB9-BC0C-4111-A180-CB786CB03FB4}"/>
    <cellStyle name="Comma0" xfId="35" xr:uid="{0E870555-64BA-4AD2-A67D-C873394FFB97}"/>
    <cellStyle name="Corpo" xfId="36" xr:uid="{B323ADE7-274D-42D5-80D0-E4DE3B8529C3}"/>
    <cellStyle name="Ênfase1 2" xfId="37" xr:uid="{F3AF8E15-2686-4C6A-B0EF-0776A2A5B788}"/>
    <cellStyle name="Ênfase2 2" xfId="38" xr:uid="{0CECC67D-1082-4EA7-9AAC-02152C352F59}"/>
    <cellStyle name="Ênfase3 2" xfId="39" xr:uid="{90410A2D-A693-4A6C-97F0-2E325A5FDCB3}"/>
    <cellStyle name="Ênfase4 2" xfId="40" xr:uid="{26135D01-8A36-4717-9C31-F2987A293D3C}"/>
    <cellStyle name="Ênfase5 2" xfId="41" xr:uid="{CD627A94-0CDA-4552-A74C-5A798224008A}"/>
    <cellStyle name="Ênfase6 2" xfId="42" xr:uid="{0EE09146-0E07-48A4-A307-88B09CD0F793}"/>
    <cellStyle name="Entrada 2" xfId="43" xr:uid="{6E689EBE-AB0F-4AE2-95C9-72D6D82E7080}"/>
    <cellStyle name="Entrada 2 2" xfId="77" xr:uid="{4F960F41-0AA4-4B99-8573-674669F5564B}"/>
    <cellStyle name="Euro" xfId="44" xr:uid="{3B1259E2-9AAC-4AD0-A9F7-561259EF87D6}"/>
    <cellStyle name="Hiperlink" xfId="2" builtinId="8"/>
    <cellStyle name="Incorreto 2" xfId="45" xr:uid="{2498C11E-4E32-422A-A4E6-41FBD67FEB7A}"/>
    <cellStyle name="Moeda 2" xfId="82" xr:uid="{3E0C0067-64B8-4EAA-BD6A-1D66D4B519A1}"/>
    <cellStyle name="Moeda 2 2" xfId="244" xr:uid="{34EDA941-8D0A-4745-80EA-0B9F70A60A74}"/>
    <cellStyle name="Neutra 2" xfId="46" xr:uid="{0FA76A86-E13E-4501-9F7A-F426B2563DFB}"/>
    <cellStyle name="Normal" xfId="0" builtinId="0"/>
    <cellStyle name="Normal 11" xfId="6" xr:uid="{4ABFD2E3-5084-40C1-B38D-114D4AFC9EAC}"/>
    <cellStyle name="Normal 16" xfId="88" xr:uid="{20BEB929-A110-4992-A9DC-48682E728D48}"/>
    <cellStyle name="Normal 19" xfId="12" xr:uid="{4C8567C8-7BA4-4DDA-B870-375B176C926C}"/>
    <cellStyle name="Normal 2" xfId="47" xr:uid="{111C5DA4-E2E8-4BE3-AC7B-B9C77835CE71}"/>
    <cellStyle name="Normal 2 2" xfId="70" xr:uid="{14C7B613-AA29-43CB-96B5-79B14DBA94A8}"/>
    <cellStyle name="Normal 2 2 2" xfId="87" xr:uid="{8D03D251-7CF6-4C09-A2FB-92F096D1C97F}"/>
    <cellStyle name="Normal 2 2 3" xfId="223" xr:uid="{287110DD-4BB0-4DD0-9A6C-741861088E33}"/>
    <cellStyle name="Normal 2 3" xfId="84" xr:uid="{063150FF-C8D3-4745-88C6-033D4F6B524E}"/>
    <cellStyle name="Normal 2 3 2" xfId="240" xr:uid="{F897843D-6FCC-4250-A973-0AB3CE1ED166}"/>
    <cellStyle name="Normal 2 4" xfId="217" xr:uid="{E20E7F63-91AB-4BFC-ACA7-03B75E046E5C}"/>
    <cellStyle name="Normal 3" xfId="48" xr:uid="{4A0AF553-63AB-4D67-A331-510B291B34D6}"/>
    <cellStyle name="Normal 3 2" xfId="225" xr:uid="{325D1A24-FA12-48F5-B162-F9566F84994B}"/>
    <cellStyle name="Normal 3 2 2" xfId="233" xr:uid="{774438FE-CA5B-461F-B19D-A007C184B412}"/>
    <cellStyle name="Normal 3 3" xfId="227" xr:uid="{A48A6F13-3940-48F4-9570-D9ADF558B1C5}"/>
    <cellStyle name="Normal 3 3 2" xfId="235" xr:uid="{55814967-F451-4BD2-9661-2504A1FC0770}"/>
    <cellStyle name="Normal 3 4" xfId="229" xr:uid="{EF459054-EEAD-4737-BA04-71A061D2397A}"/>
    <cellStyle name="Normal 3 4 2" xfId="237" xr:uid="{9DEEE2F5-DA98-4065-A51B-2906E0169B19}"/>
    <cellStyle name="Normal 3 5" xfId="231" xr:uid="{B2347271-37D0-4268-A280-7AF5099B81A2}"/>
    <cellStyle name="Normal 3 6" xfId="220" xr:uid="{A321311F-1869-4307-97C4-119FE74E7F08}"/>
    <cellStyle name="Normal 383" xfId="72" xr:uid="{75504529-639C-4205-B28C-4288DB6E22E0}"/>
    <cellStyle name="Normal 4" xfId="3" xr:uid="{37EC755F-6C53-4794-85CB-30945B93DC75}"/>
    <cellStyle name="Normal 4 2" xfId="222" xr:uid="{21635E45-6E5E-47E0-A62B-B6B24B12EA34}"/>
    <cellStyle name="Normal 5" xfId="239" xr:uid="{2A715E03-3B41-4E45-8B6F-520C884A4CD3}"/>
    <cellStyle name="Normal 57" xfId="107" xr:uid="{CA6CBE00-D694-43BD-8F1C-A27AFC425426}"/>
    <cellStyle name="Normal 6" xfId="241" xr:uid="{56B62361-D083-45AC-A4E8-76684B20CF50}"/>
    <cellStyle name="Normal 7" xfId="242" xr:uid="{9AF10DAC-523E-436A-B654-791CC33584A6}"/>
    <cellStyle name="Normal 8" xfId="216" xr:uid="{91CA7D5D-152E-417F-8A6F-CD17CEA0FA5B}"/>
    <cellStyle name="Nota 2" xfId="49" xr:uid="{DDDCA6A8-4FCA-41FE-A8BC-8F7F419456A5}"/>
    <cellStyle name="Nota 2 2" xfId="78" xr:uid="{B13BB1B1-9C6E-48F2-BF2A-BAB0879F6AA2}"/>
    <cellStyle name="Nota 3" xfId="50" xr:uid="{F0346577-8BE3-4B72-9B7A-71B995A9548C}"/>
    <cellStyle name="Nota 3 2" xfId="79" xr:uid="{F44708C8-0A8A-4B8B-A05F-9450F50290C0}"/>
    <cellStyle name="Percent 2" xfId="221" xr:uid="{1D2A3797-1F6C-4A09-B370-D8B3F3BE4B43}"/>
    <cellStyle name="Percent 2 2" xfId="226" xr:uid="{E31FC852-1E66-44D6-9C5B-597C8E9E618E}"/>
    <cellStyle name="Percent 2 2 2" xfId="234" xr:uid="{F71C0E24-6FB5-4865-92F8-BF3E03644C28}"/>
    <cellStyle name="Percent 2 3" xfId="228" xr:uid="{92FD9A13-BC0B-4D64-9993-5AB5E9FAEF24}"/>
    <cellStyle name="Percent 2 3 2" xfId="236" xr:uid="{54EA4931-CA73-4F89-A11D-23772FCD1536}"/>
    <cellStyle name="Percent 2 4" xfId="230" xr:uid="{DAFE915C-C1B0-44B8-B8AC-0DAEE88F1423}"/>
    <cellStyle name="Percent 2 4 2" xfId="238" xr:uid="{4A7FD983-1297-4E21-8D55-D402F86D8A9A}"/>
    <cellStyle name="Percent 2 5" xfId="232" xr:uid="{8D9473E7-9A2B-4749-BDBB-E9287B8A2996}"/>
    <cellStyle name="Percent 3" xfId="219" xr:uid="{84FECF4C-24D2-4D1F-AC4B-4EB25B9504E0}"/>
    <cellStyle name="Porcentagem" xfId="1" builtinId="5"/>
    <cellStyle name="Porcentagem 2" xfId="51" xr:uid="{51444517-C7A2-4509-AF60-8126C291D843}"/>
    <cellStyle name="Porcentagem 2 2" xfId="224" xr:uid="{AA39863D-FB57-433F-977C-EF7A89D36B55}"/>
    <cellStyle name="Porcentagem 3" xfId="52" xr:uid="{8A890730-1C63-43B2-BA3D-738A471EF1C0}"/>
    <cellStyle name="Porcentagem 4" xfId="73" xr:uid="{8CF2038F-CCA3-4D15-BDE4-7D713561DA6E}"/>
    <cellStyle name="Quadro" xfId="53" xr:uid="{CBAD5F5B-5689-48BF-9B78-075BF2208D55}"/>
    <cellStyle name="Saída 2" xfId="54" xr:uid="{32AABF0F-AB73-477C-8AF5-FE4C7348122A}"/>
    <cellStyle name="Saída 2 2" xfId="80" xr:uid="{D481EE0D-000C-469A-92EE-E9162D010D8C}"/>
    <cellStyle name="Separador de milhares 10 3" xfId="86" xr:uid="{2FFCCA26-92F3-477E-8206-34DBEA96DC6D}"/>
    <cellStyle name="Separador de milhares 10 3 2" xfId="104" xr:uid="{717CE3E8-9676-4C4C-B1B2-5FC1AAEC57C4}"/>
    <cellStyle name="Separador de milhares 10 3 2 2" xfId="140" xr:uid="{0F2A92BB-D3E1-4E0F-9EFB-9B2934DB8575}"/>
    <cellStyle name="Separador de milhares 10 3 2 2 2" xfId="210" xr:uid="{1897D95A-0A58-4BC8-8E97-CB606B4B3766}"/>
    <cellStyle name="Separador de milhares 10 3 2 3" xfId="175" xr:uid="{B1ED8DDA-4D57-4B48-A2B6-06BC1BBDC88B}"/>
    <cellStyle name="Separador de milhares 10 3 3" xfId="124" xr:uid="{6D733DD8-417A-4E59-9114-E64747EE6013}"/>
    <cellStyle name="Separador de milhares 10 3 3 2" xfId="194" xr:uid="{E5D275A5-5236-48ED-A91C-7B7BBFC0A9BD}"/>
    <cellStyle name="Separador de milhares 10 3 4" xfId="159" xr:uid="{0EE10FF1-0F61-49DE-95DF-4F3F14C7030C}"/>
    <cellStyle name="Separador de milhares 2" xfId="56" xr:uid="{225BBE88-C541-4ECC-A45A-EC0881D7EC99}"/>
    <cellStyle name="Separador de milhares 2 19" xfId="7" xr:uid="{9DB1E6BF-61CD-4880-9E17-35B306605631}"/>
    <cellStyle name="Separador de milhares 2 19 14" xfId="8" xr:uid="{18E09BB0-45A4-4B96-9247-9A9923E776E6}"/>
    <cellStyle name="Separador de milhares 2 19 14 2" xfId="93" xr:uid="{6653A73E-9B9A-40DE-9D43-609FB7EA6331}"/>
    <cellStyle name="Separador de milhares 2 19 14 2 2" xfId="129" xr:uid="{55E38F16-EA48-4897-B709-067D20B2F6E6}"/>
    <cellStyle name="Separador de milhares 2 19 14 2 2 2" xfId="199" xr:uid="{9A214B0E-4D7A-4CAB-9A84-3D207C35FDF7}"/>
    <cellStyle name="Separador de milhares 2 19 14 2 3" xfId="164" xr:uid="{1F473FF8-F233-4587-B2B8-CE8530DD31B9}"/>
    <cellStyle name="Separador de milhares 2 19 14 3" xfId="113" xr:uid="{A6E65E1E-0542-482C-97FA-DB650EE086F3}"/>
    <cellStyle name="Separador de milhares 2 19 14 3 2" xfId="183" xr:uid="{7B61E02E-8C46-4EDD-B43C-11FA92523DB2}"/>
    <cellStyle name="Separador de milhares 2 19 14 4" xfId="148" xr:uid="{2D1DA82C-2FD8-4EE3-912F-02596D842F00}"/>
    <cellStyle name="Separador de milhares 2 19 16" xfId="9" xr:uid="{BF0111E9-83A0-4F1F-AEF3-B1DC7C6AC3B5}"/>
    <cellStyle name="Separador de milhares 2 19 16 2" xfId="94" xr:uid="{5B2C6016-88F2-4D27-BFC8-A6623E8E22B1}"/>
    <cellStyle name="Separador de milhares 2 19 16 2 2" xfId="130" xr:uid="{93D78190-48C3-4598-B800-2184BEC8B445}"/>
    <cellStyle name="Separador de milhares 2 19 16 2 2 2" xfId="200" xr:uid="{6BCFD4D3-8926-4BFB-9BC9-C6EFE8223F4D}"/>
    <cellStyle name="Separador de milhares 2 19 16 2 3" xfId="165" xr:uid="{0F404C6D-00FA-4A08-B317-1A2EEC5A9779}"/>
    <cellStyle name="Separador de milhares 2 19 16 3" xfId="114" xr:uid="{B4DA5F82-6161-4BEA-9253-99733714F8E3}"/>
    <cellStyle name="Separador de milhares 2 19 16 3 2" xfId="184" xr:uid="{A22A18C4-1871-48B1-AFD7-25B9DFEC04F8}"/>
    <cellStyle name="Separador de milhares 2 19 16 4" xfId="149" xr:uid="{011BE284-4118-4DC2-AC40-9E586093101A}"/>
    <cellStyle name="Separador de milhares 2 19 18" xfId="89" xr:uid="{8BA6A763-7C81-44AD-B3A2-18121C342BF3}"/>
    <cellStyle name="Separador de milhares 2 19 18 2" xfId="105" xr:uid="{53E32882-9949-49B3-AB3D-06721132000C}"/>
    <cellStyle name="Separador de milhares 2 19 18 2 2" xfId="141" xr:uid="{CFEEEC3B-A72A-440D-A39D-BACDCD46F430}"/>
    <cellStyle name="Separador de milhares 2 19 18 2 2 2" xfId="211" xr:uid="{913BA324-22D0-4031-AFA4-3B005CDB4D1C}"/>
    <cellStyle name="Separador de milhares 2 19 18 2 3" xfId="176" xr:uid="{C2FF0E5A-10F1-4822-9D48-AE432D5EFFF3}"/>
    <cellStyle name="Separador de milhares 2 19 18 3" xfId="125" xr:uid="{AFF5065D-74AD-4EB5-A0FC-11E0CD4E8706}"/>
    <cellStyle name="Separador de milhares 2 19 18 3 2" xfId="195" xr:uid="{15272FC4-AF83-4FD4-B632-3192D978D636}"/>
    <cellStyle name="Separador de milhares 2 19 18 4" xfId="160" xr:uid="{7119AFAA-0098-4B1B-9A57-64E583D19A00}"/>
    <cellStyle name="Separador de milhares 2 19 2" xfId="85" xr:uid="{413F5F32-5D5F-429D-8226-1747A89E671F}"/>
    <cellStyle name="Separador de milhares 2 19 2 2" xfId="103" xr:uid="{B703C9FB-45E4-4FD3-93A1-B5FEFE1181E7}"/>
    <cellStyle name="Separador de milhares 2 19 2 2 2" xfId="139" xr:uid="{EFAC1A1D-8500-48AB-8309-34417E83904E}"/>
    <cellStyle name="Separador de milhares 2 19 2 2 2 2" xfId="209" xr:uid="{7A54EE40-7156-499D-B9DD-B72966641D3D}"/>
    <cellStyle name="Separador de milhares 2 19 2 2 3" xfId="174" xr:uid="{11CD78BA-DF1F-44E1-9BE0-6FEDEDA1C495}"/>
    <cellStyle name="Separador de milhares 2 19 2 3" xfId="123" xr:uid="{3F27FA03-4934-4701-8CF2-E21AFCBD8F75}"/>
    <cellStyle name="Separador de milhares 2 19 2 3 2" xfId="193" xr:uid="{2A163013-0CB8-4D31-8ABE-DC7AEBDC8061}"/>
    <cellStyle name="Separador de milhares 2 19 2 4" xfId="158" xr:uid="{F19B2B24-B2BC-4D36-B78E-ABD37F27C9BB}"/>
    <cellStyle name="Separador de milhares 2 19 3" xfId="92" xr:uid="{58BF0997-DD42-4B75-87C6-2AF817E771E9}"/>
    <cellStyle name="Separador de milhares 2 19 3 2" xfId="128" xr:uid="{D68E1BDF-883A-4CCD-A1D8-F711421D6A7F}"/>
    <cellStyle name="Separador de milhares 2 19 3 2 2" xfId="198" xr:uid="{1790542D-BF50-423C-9871-44E61E8DAEE5}"/>
    <cellStyle name="Separador de milhares 2 19 3 3" xfId="163" xr:uid="{6C72D6C7-C6CE-4938-8A70-D085AE0BBFAE}"/>
    <cellStyle name="Separador de milhares 2 19 4" xfId="108" xr:uid="{704BE606-59D2-4504-A18A-B86BF38CE718}"/>
    <cellStyle name="Separador de milhares 2 19 4 2" xfId="143" xr:uid="{FBCEB9E1-ABF2-49FA-8CAC-A813B64CE8B6}"/>
    <cellStyle name="Separador de milhares 2 19 4 2 2" xfId="213" xr:uid="{7BDC3732-A9B3-4653-97B9-D71306FDDAC3}"/>
    <cellStyle name="Separador de milhares 2 19 4 3" xfId="178" xr:uid="{C1274697-F13F-479B-9AB5-3114D01C1856}"/>
    <cellStyle name="Separador de milhares 2 19 5" xfId="112" xr:uid="{23CB2A9D-7FD1-4C72-88B4-B303A0D874DF}"/>
    <cellStyle name="Separador de milhares 2 19 5 2" xfId="182" xr:uid="{90E1D970-AD5E-4B92-9C24-5DE88AD558E3}"/>
    <cellStyle name="Separador de milhares 2 19 6" xfId="147" xr:uid="{27F23977-557A-48FA-A4C3-87A0532A7FD8}"/>
    <cellStyle name="Separador de milhares 2 2" xfId="71" xr:uid="{5A89D2BC-FD07-4393-8126-8FF6F3AF9E93}"/>
    <cellStyle name="Separador de milhares 2 2 2" xfId="101" xr:uid="{3AA1FBAC-E7AA-44AA-B7FB-3C41E218B1CF}"/>
    <cellStyle name="Separador de milhares 2 2 2 2" xfId="137" xr:uid="{26B62454-EFDF-47D0-B58F-49B562593B2E}"/>
    <cellStyle name="Separador de milhares 2 2 2 2 2" xfId="207" xr:uid="{0F2FFAEE-D694-4723-803F-AC0184B4A4FA}"/>
    <cellStyle name="Separador de milhares 2 2 2 3" xfId="172" xr:uid="{5A02102F-D911-4DF8-9014-CCBBCE374D42}"/>
    <cellStyle name="Separador de milhares 2 2 3" xfId="121" xr:uid="{4B2875F4-ED4A-4B6B-8B73-816E4006CE82}"/>
    <cellStyle name="Separador de milhares 2 2 3 2" xfId="191" xr:uid="{42AE59AE-8D2E-4DE1-9B9C-FE594FB2615F}"/>
    <cellStyle name="Separador de milhares 2 2 4" xfId="156" xr:uid="{72D62DD6-1A6F-4E0A-9505-9B5F5E1D9289}"/>
    <cellStyle name="Separador de milhares 2 3" xfId="98" xr:uid="{85F74DE0-9131-4D5E-A316-41B5905D4A06}"/>
    <cellStyle name="Separador de milhares 2 3 2" xfId="134" xr:uid="{7820EB63-1F13-4221-8F0E-F747EE47D745}"/>
    <cellStyle name="Separador de milhares 2 3 2 2" xfId="204" xr:uid="{42752240-5FC2-40B3-8258-4ADE34F9179F}"/>
    <cellStyle name="Separador de milhares 2 3 3" xfId="169" xr:uid="{C00CDEF3-F263-4793-9FDA-A81C62CC8207}"/>
    <cellStyle name="Separador de milhares 2 4" xfId="118" xr:uid="{319A0228-2EED-4E05-B5FA-87579EC3CA66}"/>
    <cellStyle name="Separador de milhares 2 4 2" xfId="188" xr:uid="{0CEE453F-E54D-4755-B574-B38538397787}"/>
    <cellStyle name="Separador de milhares 2 5" xfId="153" xr:uid="{E90D4FC6-1531-4204-9377-46C8DE80A6A8}"/>
    <cellStyle name="Separador de milhares 3" xfId="57" xr:uid="{353D6DB0-49EC-4822-BB82-1AC8BF8567CA}"/>
    <cellStyle name="Separador de milhares 3 2" xfId="99" xr:uid="{559FEF63-C94E-4D2C-8D85-C6FE03229EE2}"/>
    <cellStyle name="Separador de milhares 3 2 2" xfId="135" xr:uid="{4F03C68C-7B59-4E6C-A7CF-7FF41BD09BD4}"/>
    <cellStyle name="Separador de milhares 3 2 2 2" xfId="205" xr:uid="{A963F9CA-7C81-48CF-826A-745BDBEF744B}"/>
    <cellStyle name="Separador de milhares 3 2 3" xfId="170" xr:uid="{6ED10638-1E01-4182-A261-47AF7144C89F}"/>
    <cellStyle name="Separador de milhares 3 3" xfId="119" xr:uid="{7EFA887E-D0EF-460D-A77F-D083C1119696}"/>
    <cellStyle name="Separador de milhares 3 3 2" xfId="189" xr:uid="{8A145F54-C64D-4250-86E0-1328589C1688}"/>
    <cellStyle name="Separador de milhares 3 4" xfId="154" xr:uid="{794F7D1D-2062-4B93-B949-DC2E1C49A7EC}"/>
    <cellStyle name="Separador de milhares 4" xfId="58" xr:uid="{6DC6BE45-6DFD-41CE-A3E9-FECDA891600F}"/>
    <cellStyle name="Separador de milhares 4 2" xfId="100" xr:uid="{EBD21711-D47B-48E8-8CB2-0D608DFF64AD}"/>
    <cellStyle name="Separador de milhares 4 2 2" xfId="136" xr:uid="{CA46A878-4EFA-42D4-9535-92E3730BA811}"/>
    <cellStyle name="Separador de milhares 4 2 2 2" xfId="206" xr:uid="{3FA7C9AD-8790-49BD-B6C1-E99C1BB8D175}"/>
    <cellStyle name="Separador de milhares 4 2 3" xfId="171" xr:uid="{EBD1AC9D-CEF6-437F-BD4C-E6420244A1F1}"/>
    <cellStyle name="Separador de milhares 4 3" xfId="120" xr:uid="{3D3F2410-DA69-4553-A006-EE3582528921}"/>
    <cellStyle name="Separador de milhares 4 3 2" xfId="190" xr:uid="{710C4F7E-1438-4DA2-9F87-C2C1FEA7AFDF}"/>
    <cellStyle name="Separador de milhares 4 4" xfId="155" xr:uid="{95739321-C981-43DD-B47D-408DEA1AB61B}"/>
    <cellStyle name="Separador de milhares 5" xfId="83" xr:uid="{6FAB3576-AC65-4914-A358-01DF4E71F5E9}"/>
    <cellStyle name="Style 23" xfId="59" xr:uid="{AFA2F4C0-FB81-4D59-AE34-1BC33FE614FE}"/>
    <cellStyle name="Style 24" xfId="60" xr:uid="{FDD5CAB4-D98C-4E3B-AF0B-C76D91812252}"/>
    <cellStyle name="Style 26" xfId="61" xr:uid="{0689103C-1EB2-41A6-A283-AF91BE5D0E52}"/>
    <cellStyle name="Texto de Aviso 2" xfId="62" xr:uid="{94025CEB-16DD-4DD2-B118-A3015B7D46DD}"/>
    <cellStyle name="Texto Explicativo 2" xfId="63" xr:uid="{43B6C7D5-957A-44A2-80BB-29291BE2AC41}"/>
    <cellStyle name="Título 1 2" xfId="64" xr:uid="{0724B270-E4AC-4B65-853D-8BFDE17AF0F1}"/>
    <cellStyle name="Título 2 2" xfId="65" xr:uid="{417779F5-4A4B-47C1-9AC2-06E5E776BEDD}"/>
    <cellStyle name="Título 3 2" xfId="66" xr:uid="{50C6200E-362E-4947-83FD-A0810B02560D}"/>
    <cellStyle name="Título 4 2" xfId="67" xr:uid="{A63622E0-DE3B-45B3-A4EB-812571F18D6F}"/>
    <cellStyle name="Título 5" xfId="68" xr:uid="{8C432D6C-F2CC-465B-9636-6F65CCB6B83A}"/>
    <cellStyle name="Total 2" xfId="69" xr:uid="{30CAE7E8-B159-4903-9507-4E51D14F9154}"/>
    <cellStyle name="Total 2 2" xfId="81" xr:uid="{412A9C9B-E74F-4292-943A-E0D6FD803290}"/>
    <cellStyle name="Vírgula 11" xfId="90" xr:uid="{07AB563E-177B-4CD9-862B-29AB99D6F43F}"/>
    <cellStyle name="Vírgula 11 2" xfId="106" xr:uid="{F4343F63-B087-45C8-90C7-DC4C0DA13B48}"/>
    <cellStyle name="Vírgula 11 2 2" xfId="142" xr:uid="{7C519939-A0C5-4599-994A-EB43971255CD}"/>
    <cellStyle name="Vírgula 11 2 2 2" xfId="212" xr:uid="{23404439-7A41-4A63-9123-1C16F7FDE83B}"/>
    <cellStyle name="Vírgula 11 2 3" xfId="177" xr:uid="{803FA7B2-6943-4EA5-BD73-079780104B95}"/>
    <cellStyle name="Vírgula 11 3" xfId="126" xr:uid="{E42A61DF-50FA-4D77-AF70-1BDD2A9C4579}"/>
    <cellStyle name="Vírgula 11 3 2" xfId="196" xr:uid="{33CEDDAE-562E-4347-8FBC-C7F7746406D9}"/>
    <cellStyle name="Vírgula 11 4" xfId="161" xr:uid="{DFE51B47-4FBE-463A-A01A-7BBEA57BC61C}"/>
    <cellStyle name="Vírgula 2" xfId="55" xr:uid="{BE0A1D58-59EA-4EE0-8E88-FDA50AE4AFBB}"/>
    <cellStyle name="Vírgula 2 2" xfId="4" xr:uid="{707D8E37-676E-4479-AEFD-1090A57E03E4}"/>
    <cellStyle name="Vírgula 2 2 2" xfId="5" xr:uid="{64927614-70D2-43E7-A950-B82DC455222B}"/>
    <cellStyle name="Vírgula 2 2 2 10" xfId="11" xr:uid="{10261758-B59E-4C7E-BA60-5161DE52259A}"/>
    <cellStyle name="Vírgula 2 2 2 10 2" xfId="96" xr:uid="{3C6624DB-AE26-47BF-AB6F-1A8A50ADF175}"/>
    <cellStyle name="Vírgula 2 2 2 10 2 2" xfId="132" xr:uid="{FC056922-FD47-4FD3-A595-696BB9080E8B}"/>
    <cellStyle name="Vírgula 2 2 2 10 2 2 2" xfId="202" xr:uid="{1F6C9540-11DF-4B22-AF42-183BDC3AD924}"/>
    <cellStyle name="Vírgula 2 2 2 10 2 3" xfId="167" xr:uid="{86FF4FE0-7D00-43A6-A77C-610C7952E6FD}"/>
    <cellStyle name="Vírgula 2 2 2 10 3" xfId="116" xr:uid="{3E361B72-DBFC-4034-A48A-DE3374CFBC1B}"/>
    <cellStyle name="Vírgula 2 2 2 10 3 2" xfId="186" xr:uid="{B6AFE8D8-478C-47D7-9352-4B17172D6774}"/>
    <cellStyle name="Vírgula 2 2 2 10 4" xfId="151" xr:uid="{1569F976-B9FE-45F4-BDB2-EF0FBAF0C64D}"/>
    <cellStyle name="Vírgula 2 2 2 11" xfId="10" xr:uid="{CE882C12-4477-4372-A69D-54F32B1E3B7E}"/>
    <cellStyle name="Vírgula 2 2 2 11 2" xfId="95" xr:uid="{F75797B1-333E-4E12-9D2F-3E5652ECF6D1}"/>
    <cellStyle name="Vírgula 2 2 2 11 2 2" xfId="131" xr:uid="{B2896FC6-F468-4F40-9C6E-420BE4A277B5}"/>
    <cellStyle name="Vírgula 2 2 2 11 2 2 2" xfId="201" xr:uid="{5D19A8C7-0F7B-4626-A2DD-1D0E29657763}"/>
    <cellStyle name="Vírgula 2 2 2 11 2 3" xfId="166" xr:uid="{59D32109-3159-4885-A0D0-9407DB58FA0F}"/>
    <cellStyle name="Vírgula 2 2 2 11 3" xfId="115" xr:uid="{930D8AEC-59EA-44B0-915F-12395608DBF7}"/>
    <cellStyle name="Vírgula 2 2 2 11 3 2" xfId="185" xr:uid="{188FB77F-847F-437C-99E7-FAF59616DCEE}"/>
    <cellStyle name="Vírgula 2 2 2 11 4" xfId="150" xr:uid="{8A4ACDBB-BDCC-48E8-BE2A-408DB711C58C}"/>
    <cellStyle name="Vírgula 2 2 2 2" xfId="91" xr:uid="{6CD687E3-E539-4206-ABFC-2366042A421E}"/>
    <cellStyle name="Vírgula 2 2 2 2 2" xfId="127" xr:uid="{63971A09-5952-4BA4-BF1C-7A53C048178B}"/>
    <cellStyle name="Vírgula 2 2 2 2 2 2" xfId="197" xr:uid="{4C62C964-C89E-4F46-8B2B-A2B88F64CC1E}"/>
    <cellStyle name="Vírgula 2 2 2 2 3" xfId="162" xr:uid="{5DCC0E26-D543-410C-A2A6-14D7F14409BA}"/>
    <cellStyle name="Vírgula 2 2 2 3" xfId="111" xr:uid="{AB79D25D-ECEE-41F7-8A56-756FF77A7B18}"/>
    <cellStyle name="Vírgula 2 2 2 3 2" xfId="181" xr:uid="{4CD6F042-9411-460A-BD58-2DFFCAFAF2D5}"/>
    <cellStyle name="Vírgula 2 2 2 4" xfId="146" xr:uid="{E51A7EAB-F444-4158-BE59-238FC54B263C}"/>
    <cellStyle name="Vírgula 2 3" xfId="97" xr:uid="{3A71C0D5-7D20-4A59-B81A-39A9DF538DE9}"/>
    <cellStyle name="Vírgula 2 3 2" xfId="133" xr:uid="{6CDEE7D0-8DBD-4FA8-9C4D-8CCDAF63F0EC}"/>
    <cellStyle name="Vírgula 2 3 2 2" xfId="203" xr:uid="{1B5FA62A-2AFA-4063-A5AD-6B90A6EBCD60}"/>
    <cellStyle name="Vírgula 2 3 3" xfId="168" xr:uid="{C87EE44D-2526-4F87-9B5A-85A0327B94D8}"/>
    <cellStyle name="Vírgula 2 4" xfId="117" xr:uid="{AF7E88ED-7968-4D5F-9F3B-945495E2128A}"/>
    <cellStyle name="Vírgula 2 4 2" xfId="187" xr:uid="{9CEB69EE-9334-48EF-829E-6B941C62F8E1}"/>
    <cellStyle name="Vírgula 2 5" xfId="152" xr:uid="{0B7F3322-7AC2-4BB2-BE7E-5E6284828FBF}"/>
    <cellStyle name="Vírgula 2 6" xfId="243" xr:uid="{1F71BB25-3E22-4113-912A-AD7220B296D7}"/>
    <cellStyle name="Vírgula 3" xfId="109" xr:uid="{7BA0B585-EC5F-4A8B-B4A1-E8E5BE1E77E2}"/>
    <cellStyle name="Vírgula 3 2" xfId="144" xr:uid="{E929D4D0-CD04-44F9-BAED-2AF5936FD78B}"/>
    <cellStyle name="Vírgula 3 2 2" xfId="214" xr:uid="{37F473B9-7B39-454C-8B4A-840C53C6B541}"/>
    <cellStyle name="Vírgula 3 3" xfId="179" xr:uid="{2857AA28-FAB3-49B6-8C40-C10B955C297D}"/>
    <cellStyle name="Vírgula 4" xfId="145" xr:uid="{AAB3488E-1E42-4C1A-9662-D30A86C214CC}"/>
    <cellStyle name="Vírgula 4 2" xfId="215" xr:uid="{D36D5A12-0976-44EC-8EDF-ECA5D7F426DE}"/>
    <cellStyle name="Vírgula 5" xfId="180" xr:uid="{B2BE188B-3AB5-427A-9512-5DC740174C11}"/>
  </cellStyles>
  <dxfs count="0"/>
  <tableStyles count="0" defaultTableStyle="TableStyleMedium2" defaultPivotStyle="PivotStyleLight16"/>
  <colors>
    <mruColors>
      <color rgb="FF808080"/>
      <color rgb="FF5F5F5F"/>
      <color rgb="FF4D4D4D"/>
      <color rgb="FFFEDC00"/>
      <color rgb="FF0000FF"/>
      <color rgb="FF28333C"/>
      <color rgb="FF0C6412"/>
      <color rgb="FF05663A"/>
      <color rgb="FF0E7716"/>
      <color rgb="FFCD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768881</xdr:colOff>
      <xdr:row>0</xdr:row>
      <xdr:rowOff>43218</xdr:rowOff>
    </xdr:from>
    <xdr:to>
      <xdr:col>12</xdr:col>
      <xdr:colOff>754972</xdr:colOff>
      <xdr:row>1</xdr:row>
      <xdr:rowOff>134225</xdr:rowOff>
    </xdr:to>
    <xdr:pic>
      <xdr:nvPicPr>
        <xdr:cNvPr id="2" name="Picture 1" descr="logo comerc nova">
          <a:extLst>
            <a:ext uri="{FF2B5EF4-FFF2-40B4-BE49-F238E27FC236}">
              <a16:creationId xmlns:a16="http://schemas.microsoft.com/office/drawing/2014/main" id="{4B5FDAA3-469A-4AFF-A7E7-F7D713501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1840" y="43218"/>
          <a:ext cx="789845" cy="414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2" name="Picture 1" descr="logo comerc nova">
          <a:extLst>
            <a:ext uri="{FF2B5EF4-FFF2-40B4-BE49-F238E27FC236}">
              <a16:creationId xmlns:a16="http://schemas.microsoft.com/office/drawing/2014/main" id="{B29FAE5B-0E02-40FB-AEEF-A0A70406A8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6" name="Picture 5" descr="logo comerc nova">
          <a:extLst>
            <a:ext uri="{FF2B5EF4-FFF2-40B4-BE49-F238E27FC236}">
              <a16:creationId xmlns:a16="http://schemas.microsoft.com/office/drawing/2014/main" id="{AC740653-5DD6-4C09-9322-99CFB6751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6" name="Picture 5" descr="logo comerc nova">
          <a:extLst>
            <a:ext uri="{FF2B5EF4-FFF2-40B4-BE49-F238E27FC236}">
              <a16:creationId xmlns:a16="http://schemas.microsoft.com/office/drawing/2014/main" id="{DCC2A175-85AE-4D6D-B192-1C0D0F64F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4" name="Picture 3" descr="logo comerc nova">
          <a:extLst>
            <a:ext uri="{FF2B5EF4-FFF2-40B4-BE49-F238E27FC236}">
              <a16:creationId xmlns:a16="http://schemas.microsoft.com/office/drawing/2014/main" id="{AA92D877-FCB6-42EC-B916-B62753161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5" name="Picture 4" descr="logo comerc nova">
          <a:extLst>
            <a:ext uri="{FF2B5EF4-FFF2-40B4-BE49-F238E27FC236}">
              <a16:creationId xmlns:a16="http://schemas.microsoft.com/office/drawing/2014/main" id="{60F77A0A-BB42-498A-BB97-841572928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4" name="Picture 3" descr="logo comerc nova">
          <a:extLst>
            <a:ext uri="{FF2B5EF4-FFF2-40B4-BE49-F238E27FC236}">
              <a16:creationId xmlns:a16="http://schemas.microsoft.com/office/drawing/2014/main" id="{BDEFC08D-DC94-4E1B-8F61-41B882B71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4" name="Picture 3" descr="logo comerc nova">
          <a:extLst>
            <a:ext uri="{FF2B5EF4-FFF2-40B4-BE49-F238E27FC236}">
              <a16:creationId xmlns:a16="http://schemas.microsoft.com/office/drawing/2014/main" id="{39619E92-AD17-409E-BE5A-173B2E103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794020</xdr:colOff>
      <xdr:row>0</xdr:row>
      <xdr:rowOff>464457</xdr:rowOff>
    </xdr:to>
    <xdr:pic>
      <xdr:nvPicPr>
        <xdr:cNvPr id="4" name="Picture 3" descr="logo comerc nova">
          <a:extLst>
            <a:ext uri="{FF2B5EF4-FFF2-40B4-BE49-F238E27FC236}">
              <a16:creationId xmlns:a16="http://schemas.microsoft.com/office/drawing/2014/main" id="{82352DBB-ABE6-48E2-93F9-088BD70F9B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omerc colors">
  <a:themeElements>
    <a:clrScheme name="Personalizar 1">
      <a:dk1>
        <a:srgbClr val="122631"/>
      </a:dk1>
      <a:lt1>
        <a:srgbClr val="FFFFFF"/>
      </a:lt1>
      <a:dk2>
        <a:srgbClr val="11242D"/>
      </a:dk2>
      <a:lt2>
        <a:srgbClr val="D2E6E6"/>
      </a:lt2>
      <a:accent1>
        <a:srgbClr val="09DA01"/>
      </a:accent1>
      <a:accent2>
        <a:srgbClr val="A3F800"/>
      </a:accent2>
      <a:accent3>
        <a:srgbClr val="00616B"/>
      </a:accent3>
      <a:accent4>
        <a:srgbClr val="46797B"/>
      </a:accent4>
      <a:accent5>
        <a:srgbClr val="72CBAD"/>
      </a:accent5>
      <a:accent6>
        <a:srgbClr val="112532"/>
      </a:accent6>
      <a:hlink>
        <a:srgbClr val="13C603"/>
      </a:hlink>
      <a:folHlink>
        <a:srgbClr val="44797A"/>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omerc colors" id="{132BB50F-2B3D-4208-9C00-940B3C3B7D87}" vid="{13D1FE7C-5536-4A64-9427-3083B8C75A3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D01D7-5FB3-4DA1-9F25-E3B6280360F9}">
  <sheetPr codeName="Planilha19">
    <tabColor theme="0" tint="-0.499984740745262"/>
  </sheetPr>
  <dimension ref="A1:M18"/>
  <sheetViews>
    <sheetView showGridLines="0" tabSelected="1" zoomScale="73" zoomScaleNormal="100" workbookViewId="0"/>
  </sheetViews>
  <sheetFormatPr defaultRowHeight="16.5" x14ac:dyDescent="0.3"/>
  <cols>
    <col min="1" max="1" width="5.25" customWidth="1"/>
    <col min="2" max="13" width="11.75" customWidth="1"/>
  </cols>
  <sheetData>
    <row r="1" spans="1:13" ht="25.9" x14ac:dyDescent="0.3">
      <c r="A1" s="1"/>
      <c r="B1" s="4"/>
    </row>
    <row r="3" spans="1:13" ht="15" customHeight="1" x14ac:dyDescent="0.3">
      <c r="B3" s="224" t="s">
        <v>261</v>
      </c>
      <c r="C3" s="225"/>
      <c r="D3" s="225"/>
      <c r="E3" s="225"/>
      <c r="F3" s="225"/>
      <c r="G3" s="225"/>
      <c r="H3" s="225"/>
      <c r="I3" s="225"/>
      <c r="J3" s="225"/>
      <c r="K3" s="225"/>
      <c r="L3" s="225"/>
      <c r="M3" s="226"/>
    </row>
    <row r="4" spans="1:13" x14ac:dyDescent="0.3">
      <c r="B4" s="227"/>
      <c r="C4" s="228"/>
      <c r="D4" s="228"/>
      <c r="E4" s="228"/>
      <c r="F4" s="228"/>
      <c r="G4" s="228"/>
      <c r="H4" s="228"/>
      <c r="I4" s="228"/>
      <c r="J4" s="228"/>
      <c r="K4" s="228"/>
      <c r="L4" s="228"/>
      <c r="M4" s="229"/>
    </row>
    <row r="5" spans="1:13" x14ac:dyDescent="0.3">
      <c r="B5" s="227"/>
      <c r="C5" s="228"/>
      <c r="D5" s="228"/>
      <c r="E5" s="228"/>
      <c r="F5" s="228"/>
      <c r="G5" s="228"/>
      <c r="H5" s="228"/>
      <c r="I5" s="228"/>
      <c r="J5" s="228"/>
      <c r="K5" s="228"/>
      <c r="L5" s="228"/>
      <c r="M5" s="229"/>
    </row>
    <row r="6" spans="1:13" x14ac:dyDescent="0.3">
      <c r="B6" s="227"/>
      <c r="C6" s="228"/>
      <c r="D6" s="228"/>
      <c r="E6" s="228"/>
      <c r="F6" s="228"/>
      <c r="G6" s="228"/>
      <c r="H6" s="228"/>
      <c r="I6" s="228"/>
      <c r="J6" s="228"/>
      <c r="K6" s="228"/>
      <c r="L6" s="228"/>
      <c r="M6" s="229"/>
    </row>
    <row r="7" spans="1:13" x14ac:dyDescent="0.3">
      <c r="B7" s="227"/>
      <c r="C7" s="228"/>
      <c r="D7" s="228"/>
      <c r="E7" s="228"/>
      <c r="F7" s="228"/>
      <c r="G7" s="228"/>
      <c r="H7" s="228"/>
      <c r="I7" s="228"/>
      <c r="J7" s="228"/>
      <c r="K7" s="228"/>
      <c r="L7" s="228"/>
      <c r="M7" s="229"/>
    </row>
    <row r="8" spans="1:13" x14ac:dyDescent="0.3">
      <c r="B8" s="227"/>
      <c r="C8" s="228"/>
      <c r="D8" s="228"/>
      <c r="E8" s="228"/>
      <c r="F8" s="228"/>
      <c r="G8" s="228"/>
      <c r="H8" s="228"/>
      <c r="I8" s="228"/>
      <c r="J8" s="228"/>
      <c r="K8" s="228"/>
      <c r="L8" s="228"/>
      <c r="M8" s="229"/>
    </row>
    <row r="9" spans="1:13" x14ac:dyDescent="0.3">
      <c r="B9" s="227"/>
      <c r="C9" s="228"/>
      <c r="D9" s="228"/>
      <c r="E9" s="228"/>
      <c r="F9" s="228"/>
      <c r="G9" s="228"/>
      <c r="H9" s="228"/>
      <c r="I9" s="228"/>
      <c r="J9" s="228"/>
      <c r="K9" s="228"/>
      <c r="L9" s="228"/>
      <c r="M9" s="229"/>
    </row>
    <row r="10" spans="1:13" x14ac:dyDescent="0.3">
      <c r="B10" s="227"/>
      <c r="C10" s="228"/>
      <c r="D10" s="228"/>
      <c r="E10" s="228"/>
      <c r="F10" s="228"/>
      <c r="G10" s="228"/>
      <c r="H10" s="228"/>
      <c r="I10" s="228"/>
      <c r="J10" s="228"/>
      <c r="K10" s="228"/>
      <c r="L10" s="228"/>
      <c r="M10" s="229"/>
    </row>
    <row r="11" spans="1:13" x14ac:dyDescent="0.3">
      <c r="B11" s="227"/>
      <c r="C11" s="228"/>
      <c r="D11" s="228"/>
      <c r="E11" s="228"/>
      <c r="F11" s="228"/>
      <c r="G11" s="228"/>
      <c r="H11" s="228"/>
      <c r="I11" s="228"/>
      <c r="J11" s="228"/>
      <c r="K11" s="228"/>
      <c r="L11" s="228"/>
      <c r="M11" s="229"/>
    </row>
    <row r="12" spans="1:13" x14ac:dyDescent="0.3">
      <c r="B12" s="227"/>
      <c r="C12" s="228"/>
      <c r="D12" s="228"/>
      <c r="E12" s="228"/>
      <c r="F12" s="228"/>
      <c r="G12" s="228"/>
      <c r="H12" s="228"/>
      <c r="I12" s="228"/>
      <c r="J12" s="228"/>
      <c r="K12" s="228"/>
      <c r="L12" s="228"/>
      <c r="M12" s="229"/>
    </row>
    <row r="13" spans="1:13" x14ac:dyDescent="0.3">
      <c r="B13" s="227"/>
      <c r="C13" s="228"/>
      <c r="D13" s="228"/>
      <c r="E13" s="228"/>
      <c r="F13" s="228"/>
      <c r="G13" s="228"/>
      <c r="H13" s="228"/>
      <c r="I13" s="228"/>
      <c r="J13" s="228"/>
      <c r="K13" s="228"/>
      <c r="L13" s="228"/>
      <c r="M13" s="229"/>
    </row>
    <row r="14" spans="1:13" x14ac:dyDescent="0.3">
      <c r="B14" s="227"/>
      <c r="C14" s="228"/>
      <c r="D14" s="228"/>
      <c r="E14" s="228"/>
      <c r="F14" s="228"/>
      <c r="G14" s="228"/>
      <c r="H14" s="228"/>
      <c r="I14" s="228"/>
      <c r="J14" s="228"/>
      <c r="K14" s="228"/>
      <c r="L14" s="228"/>
      <c r="M14" s="229"/>
    </row>
    <row r="15" spans="1:13" x14ac:dyDescent="0.3">
      <c r="B15" s="227"/>
      <c r="C15" s="228"/>
      <c r="D15" s="228"/>
      <c r="E15" s="228"/>
      <c r="F15" s="228"/>
      <c r="G15" s="228"/>
      <c r="H15" s="228"/>
      <c r="I15" s="228"/>
      <c r="J15" s="228"/>
      <c r="K15" s="228"/>
      <c r="L15" s="228"/>
      <c r="M15" s="229"/>
    </row>
    <row r="16" spans="1:13" x14ac:dyDescent="0.3">
      <c r="B16" s="227"/>
      <c r="C16" s="228"/>
      <c r="D16" s="228"/>
      <c r="E16" s="228"/>
      <c r="F16" s="228"/>
      <c r="G16" s="228"/>
      <c r="H16" s="228"/>
      <c r="I16" s="228"/>
      <c r="J16" s="228"/>
      <c r="K16" s="228"/>
      <c r="L16" s="228"/>
      <c r="M16" s="229"/>
    </row>
    <row r="17" spans="2:13" x14ac:dyDescent="0.3">
      <c r="B17" s="227"/>
      <c r="C17" s="228"/>
      <c r="D17" s="228"/>
      <c r="E17" s="228"/>
      <c r="F17" s="228"/>
      <c r="G17" s="228"/>
      <c r="H17" s="228"/>
      <c r="I17" s="228"/>
      <c r="J17" s="228"/>
      <c r="K17" s="228"/>
      <c r="L17" s="228"/>
      <c r="M17" s="229"/>
    </row>
    <row r="18" spans="2:13" x14ac:dyDescent="0.3">
      <c r="B18" s="230"/>
      <c r="C18" s="231"/>
      <c r="D18" s="231"/>
      <c r="E18" s="231"/>
      <c r="F18" s="231"/>
      <c r="G18" s="231"/>
      <c r="H18" s="231"/>
      <c r="I18" s="231"/>
      <c r="J18" s="231"/>
      <c r="K18" s="231"/>
      <c r="L18" s="231"/>
      <c r="M18" s="232"/>
    </row>
  </sheetData>
  <mergeCells count="1">
    <mergeCell ref="B3:M18"/>
  </mergeCells>
  <pageMargins left="0.511811024" right="0.511811024" top="0.78740157499999996" bottom="0.78740157499999996" header="0.31496062000000002" footer="0.31496062000000002"/>
  <pageSetup paperSize="9" orientation="portrait" verticalDpi="300" r:id="rId1"/>
  <headerFooter>
    <oddFooter>&amp;C&amp;1#&amp;"Calibri"&amp;10&amp;K000000Pública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9906-79F2-4F36-8097-7537EA2EAB58}">
  <sheetPr>
    <tabColor theme="3"/>
  </sheetPr>
  <dimension ref="A1:L67"/>
  <sheetViews>
    <sheetView showGridLines="0" zoomScale="60" zoomScaleNormal="60" workbookViewId="0">
      <pane xSplit="2" ySplit="3" topLeftCell="C4" activePane="bottomRight" state="frozen"/>
      <selection activeCell="B17" sqref="B17"/>
      <selection pane="topRight" activeCell="B17" sqref="B17"/>
      <selection pane="bottomLeft" activeCell="B17" sqref="B17"/>
      <selection pane="bottomRight" activeCell="C4" sqref="C4"/>
    </sheetView>
  </sheetViews>
  <sheetFormatPr defaultColWidth="9.25" defaultRowHeight="16.5" x14ac:dyDescent="0.3"/>
  <cols>
    <col min="1" max="1" width="2" customWidth="1"/>
    <col min="2" max="2" width="78.625" style="23" bestFit="1" customWidth="1"/>
    <col min="3" max="9" width="25.75" style="25" customWidth="1"/>
    <col min="10" max="25" width="25.75" customWidth="1"/>
  </cols>
  <sheetData>
    <row r="1" spans="1:9" ht="41.25" customHeight="1" x14ac:dyDescent="0.3">
      <c r="A1" s="1"/>
      <c r="C1" s="24"/>
      <c r="D1" s="24"/>
      <c r="E1" s="24"/>
      <c r="F1" s="24"/>
      <c r="G1" s="24"/>
      <c r="H1" s="24"/>
      <c r="I1" s="24"/>
    </row>
    <row r="2" spans="1:9" ht="17.45" x14ac:dyDescent="0.3">
      <c r="B2" s="108" t="s">
        <v>154</v>
      </c>
      <c r="C2" s="88"/>
      <c r="D2" s="88"/>
      <c r="E2" s="88"/>
      <c r="F2" s="88"/>
      <c r="G2" s="88"/>
      <c r="H2" s="88"/>
      <c r="I2" s="88"/>
    </row>
    <row r="3" spans="1:9" ht="9.75" customHeight="1" x14ac:dyDescent="0.3">
      <c r="C3" s="11"/>
      <c r="D3" s="11"/>
      <c r="E3" s="11"/>
      <c r="F3" s="11"/>
      <c r="G3" s="11"/>
      <c r="H3" s="11"/>
      <c r="I3" s="11"/>
    </row>
    <row r="4" spans="1:9" ht="8.25" customHeight="1" x14ac:dyDescent="0.3">
      <c r="C4" s="24"/>
      <c r="D4" s="24"/>
      <c r="E4" s="24"/>
      <c r="F4" s="24"/>
      <c r="G4" s="24"/>
      <c r="H4" s="24"/>
      <c r="I4" s="24"/>
    </row>
    <row r="5" spans="1:9" s="37" customFormat="1" ht="18" x14ac:dyDescent="0.35">
      <c r="B5" s="109" t="s">
        <v>74</v>
      </c>
      <c r="C5" s="39"/>
      <c r="D5" s="39"/>
      <c r="E5" s="39"/>
      <c r="F5" s="39"/>
      <c r="G5" s="39"/>
      <c r="H5" s="39"/>
      <c r="I5" s="39"/>
    </row>
    <row r="6" spans="1:9" ht="8.25" customHeight="1" x14ac:dyDescent="0.3">
      <c r="C6" s="24"/>
      <c r="D6" s="24"/>
      <c r="E6" s="24"/>
      <c r="F6" s="24"/>
      <c r="G6" s="24"/>
      <c r="H6" s="24"/>
      <c r="I6" s="24"/>
    </row>
    <row r="7" spans="1:9" s="26" customFormat="1" ht="49.9" customHeight="1" x14ac:dyDescent="0.3">
      <c r="B7" s="110" t="s">
        <v>185</v>
      </c>
      <c r="C7" s="105" t="s">
        <v>165</v>
      </c>
      <c r="D7" s="107" t="s">
        <v>166</v>
      </c>
      <c r="E7" s="107" t="s">
        <v>167</v>
      </c>
      <c r="F7" s="107" t="s">
        <v>228</v>
      </c>
      <c r="G7" s="107" t="s">
        <v>229</v>
      </c>
      <c r="H7" s="107" t="s">
        <v>168</v>
      </c>
      <c r="I7" s="115" t="s">
        <v>169</v>
      </c>
    </row>
    <row r="8" spans="1:9" s="6" customFormat="1" ht="6.75" customHeight="1" x14ac:dyDescent="0.35">
      <c r="B8" s="111"/>
      <c r="C8" s="106"/>
      <c r="D8" s="77"/>
      <c r="E8" s="77"/>
      <c r="F8" s="77"/>
      <c r="G8" s="77"/>
      <c r="H8" s="77"/>
      <c r="I8" s="116"/>
    </row>
    <row r="9" spans="1:9" s="8" customFormat="1" x14ac:dyDescent="0.2">
      <c r="B9" s="112" t="s">
        <v>155</v>
      </c>
      <c r="C9" s="137" t="s">
        <v>170</v>
      </c>
      <c r="D9" s="138" t="s">
        <v>171</v>
      </c>
      <c r="E9" s="138" t="s">
        <v>172</v>
      </c>
      <c r="F9" s="138" t="s">
        <v>173</v>
      </c>
      <c r="G9" s="138">
        <v>79</v>
      </c>
      <c r="H9" s="139">
        <v>0.23354564080157703</v>
      </c>
      <c r="I9" s="140">
        <v>0.25397808741466743</v>
      </c>
    </row>
    <row r="10" spans="1:9" s="8" customFormat="1" x14ac:dyDescent="0.2">
      <c r="B10" s="112" t="s">
        <v>156</v>
      </c>
      <c r="C10" s="137" t="s">
        <v>170</v>
      </c>
      <c r="D10" s="138" t="s">
        <v>171</v>
      </c>
      <c r="E10" s="138" t="s">
        <v>174</v>
      </c>
      <c r="F10" s="138" t="s">
        <v>173</v>
      </c>
      <c r="G10" s="138">
        <v>9</v>
      </c>
      <c r="H10" s="139">
        <v>0.20028449152514563</v>
      </c>
      <c r="I10" s="140">
        <v>0.21682850657696831</v>
      </c>
    </row>
    <row r="11" spans="1:9" s="8" customFormat="1" ht="15" x14ac:dyDescent="0.25">
      <c r="B11" s="112" t="s">
        <v>157</v>
      </c>
      <c r="C11" s="137" t="s">
        <v>170</v>
      </c>
      <c r="D11" s="138" t="s">
        <v>171</v>
      </c>
      <c r="E11" s="138" t="s">
        <v>174</v>
      </c>
      <c r="F11" s="138" t="s">
        <v>173</v>
      </c>
      <c r="G11" s="138">
        <v>5</v>
      </c>
      <c r="H11" s="139">
        <v>0.25719371084095061</v>
      </c>
      <c r="I11" s="140">
        <v>0.27843857404021938</v>
      </c>
    </row>
    <row r="12" spans="1:9" s="8" customFormat="1" ht="15" x14ac:dyDescent="0.25">
      <c r="B12" s="112" t="s">
        <v>233</v>
      </c>
      <c r="C12" s="137" t="s">
        <v>170</v>
      </c>
      <c r="D12" s="138" t="s">
        <v>171</v>
      </c>
      <c r="E12" s="138" t="s">
        <v>172</v>
      </c>
      <c r="F12" s="138" t="s">
        <v>175</v>
      </c>
      <c r="G12" s="138">
        <v>132</v>
      </c>
      <c r="H12" s="139">
        <v>0.21992329668577057</v>
      </c>
      <c r="I12" s="140">
        <v>0.24542559625966032</v>
      </c>
    </row>
    <row r="13" spans="1:9" s="8" customFormat="1" x14ac:dyDescent="0.2">
      <c r="B13" s="112" t="s">
        <v>158</v>
      </c>
      <c r="C13" s="137" t="s">
        <v>176</v>
      </c>
      <c r="D13" s="138" t="s">
        <v>171</v>
      </c>
      <c r="E13" s="138" t="s">
        <v>174</v>
      </c>
      <c r="F13" s="138" t="s">
        <v>175</v>
      </c>
      <c r="G13" s="138">
        <v>19</v>
      </c>
      <c r="H13" s="139">
        <v>0.22103738841735601</v>
      </c>
      <c r="I13" s="140">
        <v>0.23859741691846584</v>
      </c>
    </row>
    <row r="14" spans="1:9" s="8" customFormat="1" ht="15" x14ac:dyDescent="0.25">
      <c r="B14" s="112" t="s">
        <v>159</v>
      </c>
      <c r="C14" s="137" t="s">
        <v>170</v>
      </c>
      <c r="D14" s="138" t="s">
        <v>171</v>
      </c>
      <c r="E14" s="138" t="s">
        <v>177</v>
      </c>
      <c r="F14" s="138" t="s">
        <v>175</v>
      </c>
      <c r="G14" s="138">
        <v>270</v>
      </c>
      <c r="H14" s="139">
        <v>0.22173790896601403</v>
      </c>
      <c r="I14" s="140">
        <v>0.2374478128274074</v>
      </c>
    </row>
    <row r="15" spans="1:9" s="8" customFormat="1" x14ac:dyDescent="0.2">
      <c r="B15" s="112" t="s">
        <v>160</v>
      </c>
      <c r="C15" s="137" t="s">
        <v>170</v>
      </c>
      <c r="D15" s="138" t="s">
        <v>171</v>
      </c>
      <c r="E15" s="138" t="s">
        <v>174</v>
      </c>
      <c r="F15" s="138" t="s">
        <v>175</v>
      </c>
      <c r="G15" s="138">
        <v>662</v>
      </c>
      <c r="H15" s="139">
        <v>0.21660515291706187</v>
      </c>
      <c r="I15" s="140">
        <v>0.23319823649596724</v>
      </c>
    </row>
    <row r="16" spans="1:9" s="8" customFormat="1" ht="15" x14ac:dyDescent="0.25">
      <c r="B16" s="112" t="s">
        <v>234</v>
      </c>
      <c r="C16" s="137" t="s">
        <v>170</v>
      </c>
      <c r="D16" s="138" t="s">
        <v>171</v>
      </c>
      <c r="E16" s="138" t="s">
        <v>174</v>
      </c>
      <c r="F16" s="138" t="s">
        <v>175</v>
      </c>
      <c r="G16" s="138">
        <v>267</v>
      </c>
      <c r="H16" s="139">
        <v>0.22724865050811682</v>
      </c>
      <c r="I16" s="140">
        <v>0.24359345459107989</v>
      </c>
    </row>
    <row r="17" spans="2:12" s="8" customFormat="1" x14ac:dyDescent="0.2">
      <c r="B17" s="112" t="s">
        <v>161</v>
      </c>
      <c r="C17" s="137" t="s">
        <v>170</v>
      </c>
      <c r="D17" s="138" t="s">
        <v>171</v>
      </c>
      <c r="E17" s="138" t="s">
        <v>174</v>
      </c>
      <c r="F17" s="138" t="s">
        <v>175</v>
      </c>
      <c r="G17" s="138">
        <v>118</v>
      </c>
      <c r="H17" s="139">
        <v>0.22831969881201217</v>
      </c>
      <c r="I17" s="140">
        <v>0.24722582809720295</v>
      </c>
    </row>
    <row r="18" spans="2:12" s="6" customFormat="1" ht="6.75" customHeight="1" x14ac:dyDescent="0.35">
      <c r="B18" s="111"/>
      <c r="C18" s="141"/>
      <c r="D18" s="142"/>
      <c r="E18" s="142"/>
      <c r="F18" s="142"/>
      <c r="G18" s="142"/>
      <c r="H18" s="142"/>
      <c r="I18" s="143"/>
    </row>
    <row r="19" spans="2:12" s="8" customFormat="1" x14ac:dyDescent="0.2">
      <c r="B19" s="112" t="s">
        <v>162</v>
      </c>
      <c r="C19" s="137" t="s">
        <v>176</v>
      </c>
      <c r="D19" s="138" t="s">
        <v>178</v>
      </c>
      <c r="E19" s="138" t="s">
        <v>200</v>
      </c>
      <c r="F19" s="138" t="s">
        <v>179</v>
      </c>
      <c r="G19" s="138">
        <v>72</v>
      </c>
      <c r="H19" s="139">
        <v>0.50451654681376867</v>
      </c>
      <c r="I19" s="140">
        <v>0.5769518378610119</v>
      </c>
    </row>
    <row r="20" spans="2:12" s="8" customFormat="1" x14ac:dyDescent="0.2">
      <c r="B20" s="112" t="s">
        <v>163</v>
      </c>
      <c r="C20" s="137" t="s">
        <v>176</v>
      </c>
      <c r="D20" s="138" t="s">
        <v>178</v>
      </c>
      <c r="E20" s="138" t="s">
        <v>180</v>
      </c>
      <c r="F20" s="138" t="s">
        <v>179</v>
      </c>
      <c r="G20" s="138">
        <v>101</v>
      </c>
      <c r="H20" s="139">
        <v>0.53612198303979119</v>
      </c>
      <c r="I20" s="140">
        <v>0.58478174603174604</v>
      </c>
    </row>
    <row r="21" spans="2:12" s="8" customFormat="1" x14ac:dyDescent="0.2">
      <c r="B21" s="112" t="s">
        <v>164</v>
      </c>
      <c r="C21" s="137" t="s">
        <v>176</v>
      </c>
      <c r="D21" s="138" t="s">
        <v>178</v>
      </c>
      <c r="E21" s="138" t="s">
        <v>180</v>
      </c>
      <c r="F21" s="138" t="s">
        <v>179</v>
      </c>
      <c r="G21" s="138">
        <v>107</v>
      </c>
      <c r="H21" s="139">
        <v>0.50827082903923559</v>
      </c>
      <c r="I21" s="140">
        <v>0.57177804373680041</v>
      </c>
    </row>
    <row r="22" spans="2:12" s="6" customFormat="1" ht="6.75" customHeight="1" x14ac:dyDescent="0.35">
      <c r="B22" s="111"/>
      <c r="C22" s="144"/>
      <c r="D22" s="145"/>
      <c r="E22" s="145"/>
      <c r="F22" s="145"/>
      <c r="G22" s="145"/>
      <c r="H22" s="145"/>
      <c r="I22" s="146"/>
    </row>
    <row r="23" spans="2:12" s="8" customFormat="1" ht="15.6" x14ac:dyDescent="0.3">
      <c r="B23" s="147" t="s">
        <v>181</v>
      </c>
      <c r="C23" s="128"/>
      <c r="D23" s="128"/>
      <c r="E23" s="128"/>
      <c r="F23" s="128"/>
      <c r="G23" s="128">
        <v>1561</v>
      </c>
      <c r="H23" s="148">
        <v>0.22142676549718801</v>
      </c>
      <c r="I23" s="148">
        <v>0.23897353624464904</v>
      </c>
    </row>
    <row r="24" spans="2:12" s="6" customFormat="1" ht="6.75" customHeight="1" x14ac:dyDescent="0.35">
      <c r="B24" s="111"/>
      <c r="C24" s="149"/>
      <c r="D24" s="149"/>
      <c r="E24" s="149"/>
      <c r="F24" s="149"/>
      <c r="G24" s="149"/>
      <c r="H24" s="149"/>
      <c r="I24" s="149"/>
    </row>
    <row r="25" spans="2:12" s="8" customFormat="1" x14ac:dyDescent="0.25">
      <c r="B25" s="147" t="s">
        <v>182</v>
      </c>
      <c r="C25" s="128"/>
      <c r="D25" s="128"/>
      <c r="E25" s="128"/>
      <c r="F25" s="128"/>
      <c r="G25" s="128">
        <v>280</v>
      </c>
      <c r="H25" s="148">
        <v>0.51735175130288735</v>
      </c>
      <c r="I25" s="148">
        <v>0.57779906912513168</v>
      </c>
    </row>
    <row r="26" spans="2:12" s="3" customFormat="1" ht="12" customHeight="1" x14ac:dyDescent="0.3">
      <c r="B26" s="134" t="s">
        <v>231</v>
      </c>
      <c r="C26" s="55"/>
      <c r="D26" s="22"/>
      <c r="E26" s="22"/>
      <c r="F26" s="22"/>
      <c r="G26" s="22"/>
      <c r="H26" s="22"/>
      <c r="I26" s="22"/>
      <c r="J26" s="56"/>
      <c r="K26" s="55"/>
      <c r="L26" s="22"/>
    </row>
    <row r="27" spans="2:12" s="3" customFormat="1" ht="12" customHeight="1" x14ac:dyDescent="0.3">
      <c r="B27" s="134" t="s">
        <v>230</v>
      </c>
      <c r="C27" s="55"/>
      <c r="D27" s="22"/>
      <c r="E27" s="22"/>
      <c r="F27" s="56"/>
      <c r="G27" s="55"/>
      <c r="H27" s="22"/>
      <c r="I27" s="22"/>
      <c r="J27" s="56"/>
      <c r="K27" s="55"/>
      <c r="L27" s="22"/>
    </row>
    <row r="28" spans="2:12" s="8" customFormat="1" ht="15.6" x14ac:dyDescent="0.3">
      <c r="B28" s="113"/>
      <c r="C28" s="98"/>
      <c r="D28" s="98"/>
      <c r="E28" s="98"/>
      <c r="F28" s="98"/>
      <c r="G28" s="98"/>
      <c r="H28" s="98"/>
      <c r="I28" s="98"/>
      <c r="J28" s="98"/>
    </row>
    <row r="29" spans="2:12" s="8" customFormat="1" ht="15.6" x14ac:dyDescent="0.3">
      <c r="B29" s="113"/>
      <c r="C29" s="98"/>
      <c r="D29" s="98"/>
      <c r="E29" s="98"/>
      <c r="F29" s="98"/>
      <c r="G29" s="98"/>
      <c r="H29" s="98"/>
      <c r="I29" s="98"/>
      <c r="J29" s="98"/>
    </row>
    <row r="30" spans="2:12" s="26" customFormat="1" ht="15.6" customHeight="1" x14ac:dyDescent="0.3">
      <c r="B30" s="110" t="s">
        <v>198</v>
      </c>
      <c r="C30" s="105">
        <v>2024</v>
      </c>
      <c r="D30" s="107">
        <v>2025</v>
      </c>
      <c r="E30" s="107">
        <v>2026</v>
      </c>
      <c r="F30" s="107">
        <v>2027</v>
      </c>
      <c r="G30" s="107">
        <v>2028</v>
      </c>
      <c r="H30" s="107">
        <v>2029</v>
      </c>
      <c r="I30" s="107">
        <v>2030</v>
      </c>
      <c r="J30" s="98"/>
    </row>
    <row r="31" spans="2:12" s="6" customFormat="1" ht="6.75" customHeight="1" x14ac:dyDescent="0.35">
      <c r="B31" s="111"/>
      <c r="C31" s="144"/>
      <c r="D31" s="145"/>
      <c r="E31" s="145"/>
      <c r="F31" s="145"/>
      <c r="G31" s="145"/>
      <c r="H31" s="145"/>
      <c r="I31" s="145"/>
      <c r="J31" s="98"/>
    </row>
    <row r="32" spans="2:12" s="8" customFormat="1" x14ac:dyDescent="0.25">
      <c r="B32" s="147" t="s">
        <v>183</v>
      </c>
      <c r="C32" s="150">
        <v>217.63</v>
      </c>
      <c r="D32" s="150">
        <v>224.84440412063771</v>
      </c>
      <c r="E32" s="150">
        <v>223.73761389570467</v>
      </c>
      <c r="F32" s="150">
        <v>221.44754678946438</v>
      </c>
      <c r="G32" s="150">
        <v>220.25302304408964</v>
      </c>
      <c r="H32" s="150">
        <v>220.22342627681689</v>
      </c>
      <c r="I32" s="150">
        <v>219.61313254792572</v>
      </c>
      <c r="J32" s="98"/>
    </row>
    <row r="33" spans="2:12" s="6" customFormat="1" ht="6.75" customHeight="1" x14ac:dyDescent="0.35">
      <c r="B33" s="111"/>
      <c r="C33" s="151"/>
      <c r="D33" s="151"/>
      <c r="E33" s="151"/>
      <c r="F33" s="151"/>
      <c r="G33" s="151"/>
      <c r="H33" s="151"/>
      <c r="I33" s="151"/>
      <c r="J33" s="98"/>
    </row>
    <row r="34" spans="2:12" s="8" customFormat="1" x14ac:dyDescent="0.25">
      <c r="B34" s="147" t="s">
        <v>184</v>
      </c>
      <c r="C34" s="150">
        <v>200</v>
      </c>
      <c r="D34" s="150">
        <v>195.75575060351636</v>
      </c>
      <c r="E34" s="150">
        <v>191.41764814250368</v>
      </c>
      <c r="F34" s="150">
        <v>186.29308559889736</v>
      </c>
      <c r="G34" s="150">
        <v>181.75190243654515</v>
      </c>
      <c r="H34" s="150">
        <v>176.87938235711911</v>
      </c>
      <c r="I34" s="150">
        <v>171.72541009640713</v>
      </c>
      <c r="J34" s="98"/>
    </row>
    <row r="35" spans="2:12" s="3" customFormat="1" ht="12" customHeight="1" x14ac:dyDescent="0.3">
      <c r="B35" s="134" t="s">
        <v>251</v>
      </c>
      <c r="C35" s="55"/>
      <c r="D35" s="22"/>
      <c r="E35" s="22"/>
      <c r="F35" s="22"/>
      <c r="G35" s="22"/>
      <c r="H35" s="22"/>
      <c r="I35" s="22"/>
      <c r="J35" s="56"/>
      <c r="K35" s="55"/>
      <c r="L35" s="22"/>
    </row>
    <row r="36" spans="2:12" s="8" customFormat="1" ht="15.6" x14ac:dyDescent="0.3">
      <c r="B36" s="113"/>
      <c r="C36" s="98"/>
      <c r="D36" s="98"/>
      <c r="E36" s="98"/>
      <c r="F36" s="98"/>
      <c r="G36" s="98"/>
      <c r="H36" s="98"/>
      <c r="I36" s="98"/>
      <c r="J36" s="98"/>
    </row>
    <row r="37" spans="2:12" s="26" customFormat="1" ht="15.6" customHeight="1" x14ac:dyDescent="0.3">
      <c r="B37" s="114" t="s">
        <v>232</v>
      </c>
      <c r="C37" s="105">
        <v>2024</v>
      </c>
      <c r="D37" s="107">
        <v>2025</v>
      </c>
      <c r="E37" s="107">
        <v>2026</v>
      </c>
      <c r="F37" s="107">
        <v>2027</v>
      </c>
      <c r="G37" s="107">
        <v>2028</v>
      </c>
      <c r="H37" s="107">
        <v>2029</v>
      </c>
      <c r="I37" s="107">
        <v>2030</v>
      </c>
      <c r="J37" s="98"/>
    </row>
    <row r="38" spans="2:12" s="6" customFormat="1" ht="6.75" customHeight="1" x14ac:dyDescent="0.35">
      <c r="B38" s="111"/>
      <c r="C38" s="144"/>
      <c r="D38" s="145"/>
      <c r="E38" s="145"/>
      <c r="F38" s="145"/>
      <c r="G38" s="145"/>
      <c r="H38" s="145"/>
      <c r="I38" s="145"/>
      <c r="J38" s="98"/>
    </row>
    <row r="39" spans="2:12" s="8" customFormat="1" x14ac:dyDescent="0.25">
      <c r="B39" s="147" t="s">
        <v>183</v>
      </c>
      <c r="C39" s="150">
        <v>287.71666466666665</v>
      </c>
      <c r="D39" s="150">
        <v>331.83666466666665</v>
      </c>
      <c r="E39" s="150">
        <v>331.61666466666662</v>
      </c>
      <c r="F39" s="150">
        <v>331.53999800000003</v>
      </c>
      <c r="G39" s="150">
        <v>331.26833133333338</v>
      </c>
      <c r="H39" s="150">
        <v>331.13666466666666</v>
      </c>
      <c r="I39" s="150">
        <v>330.90999800000003</v>
      </c>
      <c r="J39" s="98"/>
    </row>
    <row r="40" spans="2:12" s="6" customFormat="1" ht="6.75" customHeight="1" x14ac:dyDescent="0.35">
      <c r="B40" s="111"/>
      <c r="C40" s="151"/>
      <c r="D40" s="151"/>
      <c r="E40" s="151"/>
      <c r="F40" s="151"/>
      <c r="G40" s="151"/>
      <c r="H40" s="151"/>
      <c r="I40" s="151"/>
      <c r="J40" s="98"/>
    </row>
    <row r="41" spans="2:12" s="8" customFormat="1" x14ac:dyDescent="0.25">
      <c r="B41" s="147" t="s">
        <v>184</v>
      </c>
      <c r="C41" s="150">
        <v>139.15</v>
      </c>
      <c r="D41" s="150">
        <v>137.93009092156612</v>
      </c>
      <c r="E41" s="150">
        <v>137.93009092156612</v>
      </c>
      <c r="F41" s="150">
        <v>137.93009092156612</v>
      </c>
      <c r="G41" s="150">
        <v>122.86999999999999</v>
      </c>
      <c r="H41" s="150">
        <v>122.86999999999999</v>
      </c>
      <c r="I41" s="150">
        <v>122.86999999999999</v>
      </c>
      <c r="J41" s="98"/>
    </row>
    <row r="42" spans="2:12" s="8" customFormat="1" ht="15.6" x14ac:dyDescent="0.3">
      <c r="B42" s="113"/>
      <c r="C42" s="98"/>
      <c r="D42" s="98"/>
      <c r="E42" s="98"/>
      <c r="F42" s="98"/>
      <c r="G42" s="98"/>
      <c r="H42" s="98"/>
      <c r="I42" s="98"/>
      <c r="J42" s="98"/>
    </row>
    <row r="43" spans="2:12" s="8" customFormat="1" ht="15.6" x14ac:dyDescent="0.3">
      <c r="B43" s="113"/>
      <c r="C43" s="98"/>
      <c r="D43" s="98"/>
      <c r="E43" s="98"/>
      <c r="F43" s="98"/>
      <c r="G43" s="98"/>
      <c r="H43" s="98"/>
      <c r="I43" s="98"/>
    </row>
    <row r="44" spans="2:12" s="37" customFormat="1" ht="18" x14ac:dyDescent="0.35">
      <c r="B44" s="109" t="s">
        <v>199</v>
      </c>
      <c r="C44" s="39"/>
      <c r="D44" s="39"/>
      <c r="E44" s="39"/>
      <c r="F44" s="39"/>
      <c r="G44" s="39"/>
      <c r="H44" s="39"/>
      <c r="I44" s="39"/>
      <c r="J44" s="98"/>
    </row>
    <row r="45" spans="2:12" ht="8.25" customHeight="1" x14ac:dyDescent="0.3">
      <c r="C45" s="24"/>
      <c r="D45" s="24"/>
      <c r="E45" s="24"/>
      <c r="F45" s="24"/>
      <c r="G45" s="24"/>
      <c r="H45" s="24"/>
      <c r="I45" s="98"/>
      <c r="J45" s="98"/>
    </row>
    <row r="46" spans="2:12" s="26" customFormat="1" ht="49.9" customHeight="1" x14ac:dyDescent="0.3">
      <c r="B46" s="110" t="s">
        <v>185</v>
      </c>
      <c r="C46" s="105" t="s">
        <v>166</v>
      </c>
      <c r="D46" s="105" t="s">
        <v>188</v>
      </c>
      <c r="E46" s="107" t="s">
        <v>189</v>
      </c>
      <c r="F46" s="107" t="s">
        <v>191</v>
      </c>
      <c r="G46" s="107" t="s">
        <v>190</v>
      </c>
      <c r="H46" s="107" t="s">
        <v>247</v>
      </c>
      <c r="I46" s="107" t="s">
        <v>246</v>
      </c>
      <c r="J46" s="98"/>
    </row>
    <row r="47" spans="2:12" s="6" customFormat="1" ht="6.75" customHeight="1" x14ac:dyDescent="0.35">
      <c r="B47" s="111"/>
      <c r="C47" s="141"/>
      <c r="D47" s="141"/>
      <c r="E47" s="142"/>
      <c r="F47" s="142"/>
      <c r="G47" s="142"/>
      <c r="H47" s="142"/>
      <c r="I47" s="142"/>
      <c r="J47" s="98"/>
    </row>
    <row r="48" spans="2:12" s="8" customFormat="1" ht="15.6" x14ac:dyDescent="0.3">
      <c r="B48" s="112" t="s">
        <v>186</v>
      </c>
      <c r="C48" s="137" t="s">
        <v>171</v>
      </c>
      <c r="D48" s="137">
        <v>54</v>
      </c>
      <c r="E48" s="138">
        <v>57</v>
      </c>
      <c r="F48" s="138">
        <v>220.3</v>
      </c>
      <c r="G48" s="138">
        <v>227</v>
      </c>
      <c r="H48" s="138"/>
      <c r="I48" s="138"/>
      <c r="J48" s="98"/>
    </row>
    <row r="49" spans="2:10" s="8" customFormat="1" x14ac:dyDescent="0.25">
      <c r="B49" s="112" t="s">
        <v>187</v>
      </c>
      <c r="C49" s="137" t="s">
        <v>171</v>
      </c>
      <c r="D49" s="137">
        <v>27</v>
      </c>
      <c r="E49" s="138">
        <v>27</v>
      </c>
      <c r="F49" s="138">
        <v>54.2</v>
      </c>
      <c r="G49" s="138">
        <v>57</v>
      </c>
      <c r="H49" s="138"/>
      <c r="I49" s="138"/>
      <c r="J49" s="98"/>
    </row>
    <row r="50" spans="2:10" s="6" customFormat="1" ht="6.75" customHeight="1" x14ac:dyDescent="0.35">
      <c r="B50" s="111"/>
      <c r="C50" s="144"/>
      <c r="D50" s="144"/>
      <c r="E50" s="145"/>
      <c r="F50" s="223"/>
      <c r="G50" s="223"/>
      <c r="H50" s="145"/>
      <c r="I50" s="145"/>
      <c r="J50" s="98"/>
    </row>
    <row r="51" spans="2:10" s="8" customFormat="1" ht="15.6" x14ac:dyDescent="0.3">
      <c r="B51" s="147" t="s">
        <v>192</v>
      </c>
      <c r="C51" s="128"/>
      <c r="D51" s="150">
        <v>81</v>
      </c>
      <c r="E51" s="150">
        <v>84</v>
      </c>
      <c r="F51" s="128">
        <v>274.5</v>
      </c>
      <c r="G51" s="128">
        <v>284</v>
      </c>
      <c r="H51" s="148">
        <v>0.19426808696909767</v>
      </c>
      <c r="I51" s="148">
        <v>0.21849225308659559</v>
      </c>
      <c r="J51" s="98"/>
    </row>
    <row r="52" spans="2:10" s="8" customFormat="1" ht="15.6" x14ac:dyDescent="0.3">
      <c r="B52" s="113"/>
      <c r="C52" s="152"/>
      <c r="D52" s="153"/>
      <c r="E52" s="152"/>
      <c r="F52" s="152"/>
      <c r="G52" s="152"/>
      <c r="H52" s="152"/>
      <c r="I52" s="152"/>
      <c r="J52" s="98"/>
    </row>
    <row r="53" spans="2:10" s="8" customFormat="1" ht="15.6" x14ac:dyDescent="0.3">
      <c r="B53" s="113"/>
      <c r="C53" s="152"/>
      <c r="D53" s="152"/>
      <c r="E53" s="152"/>
      <c r="F53" s="152"/>
      <c r="G53" s="152"/>
      <c r="H53" s="152"/>
      <c r="I53" s="152"/>
      <c r="J53" s="98"/>
    </row>
    <row r="54" spans="2:10" s="26" customFormat="1" ht="49.9" customHeight="1" x14ac:dyDescent="0.3">
      <c r="B54" s="110" t="s">
        <v>193</v>
      </c>
      <c r="C54" s="105" t="s">
        <v>194</v>
      </c>
      <c r="D54" s="107" t="s">
        <v>195</v>
      </c>
      <c r="E54" s="107" t="s">
        <v>196</v>
      </c>
      <c r="F54" s="107" t="s">
        <v>197</v>
      </c>
      <c r="G54" s="152"/>
      <c r="H54" s="152"/>
      <c r="I54" s="152"/>
      <c r="J54" s="98"/>
    </row>
    <row r="55" spans="2:10" s="6" customFormat="1" ht="6.75" customHeight="1" x14ac:dyDescent="0.35">
      <c r="B55" s="111"/>
      <c r="C55" s="144"/>
      <c r="D55" s="145"/>
      <c r="E55" s="145"/>
      <c r="F55" s="145"/>
      <c r="G55" s="152"/>
      <c r="H55" s="152"/>
      <c r="I55" s="152"/>
      <c r="J55" s="98"/>
    </row>
    <row r="56" spans="2:10" s="8" customFormat="1" ht="15.6" x14ac:dyDescent="0.3">
      <c r="B56" s="147" t="s">
        <v>192</v>
      </c>
      <c r="C56" s="128">
        <v>20</v>
      </c>
      <c r="D56" s="128">
        <v>46</v>
      </c>
      <c r="E56" s="150">
        <v>58</v>
      </c>
      <c r="F56" s="150">
        <v>108</v>
      </c>
      <c r="G56" s="152"/>
      <c r="H56" s="152"/>
      <c r="I56" s="152"/>
      <c r="J56" s="98"/>
    </row>
    <row r="57" spans="2:10" s="8" customFormat="1" ht="15.6" x14ac:dyDescent="0.3">
      <c r="B57" s="113"/>
      <c r="C57" s="98"/>
      <c r="D57" s="98"/>
      <c r="E57" s="98"/>
      <c r="F57" s="98"/>
      <c r="G57" s="98"/>
      <c r="H57" s="98"/>
      <c r="I57" s="98"/>
    </row>
    <row r="58" spans="2:10" s="8" customFormat="1" ht="15.6" x14ac:dyDescent="0.3">
      <c r="B58" s="113"/>
      <c r="C58" s="98"/>
      <c r="D58" s="98"/>
      <c r="E58" s="98"/>
      <c r="F58" s="98"/>
      <c r="G58" s="98"/>
      <c r="H58" s="98"/>
      <c r="I58" s="98"/>
    </row>
    <row r="67" spans="6:6" ht="15.6" x14ac:dyDescent="0.3">
      <c r="F67" s="2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00AD-BF94-4BC7-8311-F3A14344EA93}">
  <sheetPr codeName="Planilha4">
    <tabColor theme="6"/>
  </sheetPr>
  <dimension ref="A1:L31"/>
  <sheetViews>
    <sheetView showGridLines="0" zoomScale="60" zoomScaleNormal="6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68.75" style="17" customWidth="1"/>
    <col min="3" max="3" width="15.75" style="30" customWidth="1"/>
    <col min="4" max="5" width="15.75" style="15" customWidth="1"/>
    <col min="6" max="6" width="15.75" style="16" customWidth="1"/>
    <col min="7" max="7" width="15.75" style="30" customWidth="1"/>
    <col min="8" max="9" width="15.75" style="15" customWidth="1"/>
    <col min="10" max="10" width="15.75" style="16" customWidth="1"/>
    <col min="11" max="11" width="15.75" style="30" customWidth="1"/>
    <col min="12" max="12" width="15.75" style="15" customWidth="1"/>
    <col min="13" max="26" width="15.75" customWidth="1"/>
  </cols>
  <sheetData>
    <row r="1" spans="1:12" ht="41.25" customHeight="1" x14ac:dyDescent="0.3">
      <c r="A1" s="1"/>
      <c r="C1" s="29"/>
      <c r="D1" s="13"/>
      <c r="E1" s="13"/>
      <c r="F1" s="14"/>
      <c r="G1" s="29"/>
      <c r="H1" s="13"/>
      <c r="I1" s="13"/>
      <c r="J1" s="14"/>
      <c r="K1" s="29"/>
      <c r="L1" s="13"/>
    </row>
    <row r="2" spans="1:12" ht="17.45" x14ac:dyDescent="0.3">
      <c r="B2" s="31" t="s">
        <v>43</v>
      </c>
      <c r="C2" s="32"/>
      <c r="D2" s="33"/>
      <c r="E2" s="33"/>
      <c r="F2" s="34"/>
      <c r="G2" s="32"/>
      <c r="H2" s="33"/>
      <c r="I2" s="33"/>
      <c r="J2" s="34"/>
      <c r="K2" s="32"/>
      <c r="L2" s="33"/>
    </row>
    <row r="3" spans="1:12" ht="9.75" customHeight="1" x14ac:dyDescent="0.3"/>
    <row r="4" spans="1:12" s="37" customFormat="1" ht="16.149999999999999" x14ac:dyDescent="0.35">
      <c r="B4" s="35" t="s">
        <v>86</v>
      </c>
      <c r="C4" s="38" t="s">
        <v>32</v>
      </c>
      <c r="D4" s="39" t="s">
        <v>33</v>
      </c>
      <c r="E4" s="39" t="s">
        <v>34</v>
      </c>
      <c r="F4" s="40" t="s">
        <v>35</v>
      </c>
      <c r="G4" s="38" t="s">
        <v>36</v>
      </c>
      <c r="H4" s="39" t="s">
        <v>37</v>
      </c>
      <c r="I4" s="39" t="s">
        <v>38</v>
      </c>
      <c r="J4" s="40" t="s">
        <v>39</v>
      </c>
      <c r="K4" s="38" t="s">
        <v>40</v>
      </c>
      <c r="L4" s="39" t="s">
        <v>41</v>
      </c>
    </row>
    <row r="5" spans="1:12" s="41" customFormat="1" ht="16.149999999999999" x14ac:dyDescent="0.35">
      <c r="B5" s="18"/>
      <c r="C5" s="42" t="s">
        <v>27</v>
      </c>
      <c r="D5" s="9" t="s">
        <v>28</v>
      </c>
      <c r="E5" s="9" t="s">
        <v>29</v>
      </c>
      <c r="F5" s="10" t="s">
        <v>30</v>
      </c>
      <c r="G5" s="42" t="s">
        <v>27</v>
      </c>
      <c r="H5" s="9" t="s">
        <v>28</v>
      </c>
      <c r="I5" s="9" t="s">
        <v>29</v>
      </c>
      <c r="J5" s="10" t="s">
        <v>30</v>
      </c>
      <c r="K5" s="42" t="s">
        <v>27</v>
      </c>
      <c r="L5" s="9" t="s">
        <v>28</v>
      </c>
    </row>
    <row r="6" spans="1:12" ht="8.25" customHeight="1" x14ac:dyDescent="0.3">
      <c r="C6" s="29"/>
      <c r="D6" s="13"/>
      <c r="E6" s="13"/>
      <c r="F6" s="20"/>
      <c r="G6" s="29"/>
      <c r="H6" s="13"/>
      <c r="I6" s="13"/>
      <c r="J6" s="20"/>
      <c r="K6" s="29"/>
      <c r="L6" s="13"/>
    </row>
    <row r="7" spans="1:12" s="5" customFormat="1" ht="17.45" x14ac:dyDescent="0.3">
      <c r="B7" s="51" t="s">
        <v>44</v>
      </c>
      <c r="C7" s="154"/>
      <c r="D7" s="154"/>
      <c r="E7" s="154"/>
      <c r="F7" s="154"/>
      <c r="G7" s="154"/>
      <c r="H7" s="154"/>
      <c r="I7" s="154"/>
      <c r="J7" s="154"/>
      <c r="K7" s="154"/>
      <c r="L7" s="155"/>
    </row>
    <row r="8" spans="1:12" s="2" customFormat="1" ht="8.25" customHeight="1" x14ac:dyDescent="0.35">
      <c r="B8" s="46"/>
      <c r="C8" s="156"/>
      <c r="D8" s="157"/>
      <c r="E8" s="157"/>
      <c r="F8" s="158"/>
      <c r="G8" s="156"/>
      <c r="H8" s="157"/>
      <c r="I8" s="157"/>
      <c r="J8" s="158"/>
      <c r="K8" s="156"/>
      <c r="L8" s="157"/>
    </row>
    <row r="9" spans="1:12" s="2" customFormat="1" ht="18" x14ac:dyDescent="0.35">
      <c r="B9" s="44" t="s">
        <v>62</v>
      </c>
      <c r="C9" s="159">
        <v>806.99900000000002</v>
      </c>
      <c r="D9" s="150">
        <v>975.37</v>
      </c>
      <c r="E9" s="150">
        <v>1214.758</v>
      </c>
      <c r="F9" s="160">
        <v>1055</v>
      </c>
      <c r="G9" s="159">
        <v>1009.662</v>
      </c>
      <c r="H9" s="150">
        <v>1013.9</v>
      </c>
      <c r="I9" s="150">
        <v>1187.7</v>
      </c>
      <c r="J9" s="160">
        <v>1300.2</v>
      </c>
      <c r="K9" s="159">
        <v>1006.955</v>
      </c>
      <c r="L9" s="150">
        <v>1008.951</v>
      </c>
    </row>
    <row r="10" spans="1:12" s="2" customFormat="1" ht="18" x14ac:dyDescent="0.35">
      <c r="B10" s="43" t="s">
        <v>63</v>
      </c>
      <c r="C10" s="161">
        <v>257.16000000000003</v>
      </c>
      <c r="D10" s="151">
        <v>100.05</v>
      </c>
      <c r="E10" s="151">
        <v>7.1319999999999997</v>
      </c>
      <c r="F10" s="162">
        <v>82.6</v>
      </c>
      <c r="G10" s="161">
        <v>150.31200000000001</v>
      </c>
      <c r="H10" s="151">
        <v>90.1</v>
      </c>
      <c r="I10" s="151">
        <v>-67.7</v>
      </c>
      <c r="J10" s="162">
        <v>-18.3</v>
      </c>
      <c r="K10" s="161">
        <v>-232.00899999999999</v>
      </c>
      <c r="L10" s="151">
        <v>-22.443000000000001</v>
      </c>
    </row>
    <row r="11" spans="1:12" s="2" customFormat="1" ht="18" x14ac:dyDescent="0.35">
      <c r="B11" s="43" t="s">
        <v>2</v>
      </c>
      <c r="C11" s="161">
        <v>-739</v>
      </c>
      <c r="D11" s="151">
        <v>-876.5</v>
      </c>
      <c r="E11" s="151">
        <v>-1102.5999999999999</v>
      </c>
      <c r="F11" s="162">
        <v>-921.9</v>
      </c>
      <c r="G11" s="161">
        <v>-894.7</v>
      </c>
      <c r="H11" s="151">
        <v>-888.1</v>
      </c>
      <c r="I11" s="151">
        <v>-1039.7</v>
      </c>
      <c r="J11" s="162">
        <v>-1118.4000000000001</v>
      </c>
      <c r="K11" s="161">
        <v>-839.77300000000002</v>
      </c>
      <c r="L11" s="151">
        <v>-852.86500000000001</v>
      </c>
    </row>
    <row r="12" spans="1:12" s="2" customFormat="1" ht="8.25" customHeight="1" x14ac:dyDescent="0.35">
      <c r="B12" s="43"/>
      <c r="C12" s="163"/>
      <c r="D12" s="164"/>
      <c r="E12" s="164"/>
      <c r="F12" s="165"/>
      <c r="G12" s="163"/>
      <c r="H12" s="164"/>
      <c r="I12" s="164"/>
      <c r="J12" s="165"/>
      <c r="K12" s="163"/>
      <c r="L12" s="164"/>
    </row>
    <row r="13" spans="1:12" s="2" customFormat="1" ht="16.149999999999999" x14ac:dyDescent="0.35">
      <c r="B13" s="44" t="s">
        <v>1</v>
      </c>
      <c r="C13" s="159">
        <v>325.12700000000001</v>
      </c>
      <c r="D13" s="150">
        <v>198.94800000000001</v>
      </c>
      <c r="E13" s="150">
        <v>119.261</v>
      </c>
      <c r="F13" s="160">
        <v>215.68</v>
      </c>
      <c r="G13" s="159">
        <v>265.31700000000001</v>
      </c>
      <c r="H13" s="150">
        <v>215.8</v>
      </c>
      <c r="I13" s="150">
        <v>80.400000000000006</v>
      </c>
      <c r="J13" s="160">
        <v>163.5</v>
      </c>
      <c r="K13" s="159">
        <v>-64.826999999999998</v>
      </c>
      <c r="L13" s="150">
        <v>133.643</v>
      </c>
    </row>
    <row r="14" spans="1:12" s="2" customFormat="1" ht="16.149999999999999" x14ac:dyDescent="0.35">
      <c r="B14" s="43" t="s">
        <v>87</v>
      </c>
      <c r="C14" s="161">
        <v>-83.573999999999998</v>
      </c>
      <c r="D14" s="151">
        <v>-85.206000000000003</v>
      </c>
      <c r="E14" s="151">
        <v>-85.078999999999994</v>
      </c>
      <c r="F14" s="162">
        <v>-92.3</v>
      </c>
      <c r="G14" s="161">
        <v>-100.88</v>
      </c>
      <c r="H14" s="151">
        <v>-100.5</v>
      </c>
      <c r="I14" s="151">
        <v>-102.8</v>
      </c>
      <c r="J14" s="162">
        <v>-98.5</v>
      </c>
      <c r="K14" s="161">
        <v>-101.146</v>
      </c>
      <c r="L14" s="151">
        <v>-92.96</v>
      </c>
    </row>
    <row r="15" spans="1:12" s="2" customFormat="1" ht="16.149999999999999" x14ac:dyDescent="0.35">
      <c r="B15" s="43" t="s">
        <v>67</v>
      </c>
      <c r="C15" s="161">
        <v>0.20399999999999999</v>
      </c>
      <c r="D15" s="151">
        <v>3.6659999999999999</v>
      </c>
      <c r="E15" s="151">
        <v>1.1240000000000001</v>
      </c>
      <c r="F15" s="162">
        <v>28.4</v>
      </c>
      <c r="G15" s="161">
        <v>9.5169999999999995</v>
      </c>
      <c r="H15" s="151">
        <v>-9.6</v>
      </c>
      <c r="I15" s="151">
        <v>4.3</v>
      </c>
      <c r="J15" s="162">
        <v>6.3</v>
      </c>
      <c r="K15" s="161">
        <v>16.802</v>
      </c>
      <c r="L15" s="151">
        <v>8.6679999999999993</v>
      </c>
    </row>
    <row r="16" spans="1:12" s="2" customFormat="1" ht="18" x14ac:dyDescent="0.35">
      <c r="B16" s="43" t="s">
        <v>52</v>
      </c>
      <c r="C16" s="161">
        <v>0.56499999999999995</v>
      </c>
      <c r="D16" s="151">
        <v>3.8639999999999999</v>
      </c>
      <c r="E16" s="151">
        <v>8.3689999999999998</v>
      </c>
      <c r="F16" s="162">
        <v>9</v>
      </c>
      <c r="G16" s="161">
        <v>12.311</v>
      </c>
      <c r="H16" s="151">
        <v>-1</v>
      </c>
      <c r="I16" s="151">
        <v>31.8</v>
      </c>
      <c r="J16" s="162">
        <v>58</v>
      </c>
      <c r="K16" s="161">
        <v>-9.0999999999999998E-2</v>
      </c>
      <c r="L16" s="151">
        <v>-0.18</v>
      </c>
    </row>
    <row r="17" spans="2:12" s="2" customFormat="1" ht="9" customHeight="1" x14ac:dyDescent="0.35">
      <c r="B17" s="43"/>
      <c r="C17" s="161"/>
      <c r="D17" s="151"/>
      <c r="E17" s="151"/>
      <c r="F17" s="162"/>
      <c r="G17" s="161"/>
      <c r="H17" s="151"/>
      <c r="I17" s="151"/>
      <c r="J17" s="162"/>
      <c r="K17" s="161"/>
      <c r="L17" s="151"/>
    </row>
    <row r="18" spans="2:12" s="2" customFormat="1" ht="18.75" customHeight="1" x14ac:dyDescent="0.35">
      <c r="B18" s="44" t="s">
        <v>3</v>
      </c>
      <c r="C18" s="159">
        <f>C16+C15+C14+C13</f>
        <v>242.322</v>
      </c>
      <c r="D18" s="150">
        <f t="shared" ref="D18:L18" si="0">D16+D15+D14+D13</f>
        <v>121.27200000000001</v>
      </c>
      <c r="E18" s="150">
        <f t="shared" si="0"/>
        <v>43.674999999999997</v>
      </c>
      <c r="F18" s="160">
        <f t="shared" si="0"/>
        <v>160.78</v>
      </c>
      <c r="G18" s="159">
        <f t="shared" si="0"/>
        <v>186.26500000000001</v>
      </c>
      <c r="H18" s="150">
        <f t="shared" si="0"/>
        <v>104.70000000000002</v>
      </c>
      <c r="I18" s="150">
        <f t="shared" si="0"/>
        <v>13.700000000000017</v>
      </c>
      <c r="J18" s="160">
        <f t="shared" si="0"/>
        <v>129.30000000000001</v>
      </c>
      <c r="K18" s="159">
        <f t="shared" si="0"/>
        <v>-149.262</v>
      </c>
      <c r="L18" s="150">
        <f t="shared" si="0"/>
        <v>49.171000000000006</v>
      </c>
    </row>
    <row r="19" spans="2:12" s="2" customFormat="1" ht="16.149999999999999" x14ac:dyDescent="0.35">
      <c r="B19" s="45" t="s">
        <v>4</v>
      </c>
      <c r="C19" s="161"/>
      <c r="D19" s="151"/>
      <c r="E19" s="151"/>
      <c r="F19" s="162"/>
      <c r="G19" s="161"/>
      <c r="H19" s="151"/>
      <c r="I19" s="151"/>
      <c r="J19" s="162"/>
      <c r="K19" s="161"/>
      <c r="L19" s="151"/>
    </row>
    <row r="20" spans="2:12" s="2" customFormat="1" ht="16.149999999999999" x14ac:dyDescent="0.35">
      <c r="B20" s="43" t="s">
        <v>5</v>
      </c>
      <c r="C20" s="163">
        <v>-140.11000000000001</v>
      </c>
      <c r="D20" s="164">
        <v>-188.399</v>
      </c>
      <c r="E20" s="164">
        <v>-47.091999999999999</v>
      </c>
      <c r="F20" s="165">
        <v>-239.6</v>
      </c>
      <c r="G20" s="163">
        <v>-249.43600000000001</v>
      </c>
      <c r="H20" s="164">
        <v>-326.8</v>
      </c>
      <c r="I20" s="164">
        <v>24.2</v>
      </c>
      <c r="J20" s="165">
        <v>-199</v>
      </c>
      <c r="K20" s="163">
        <v>-89.465000000000003</v>
      </c>
      <c r="L20" s="164">
        <v>-589.68799999999999</v>
      </c>
    </row>
    <row r="21" spans="2:12" s="6" customFormat="1" ht="18" x14ac:dyDescent="0.35">
      <c r="B21" s="43" t="s">
        <v>6</v>
      </c>
      <c r="C21" s="163">
        <v>42.826999999999998</v>
      </c>
      <c r="D21" s="164">
        <v>62.05</v>
      </c>
      <c r="E21" s="164">
        <v>88.138000000000005</v>
      </c>
      <c r="F21" s="165">
        <v>-10.8</v>
      </c>
      <c r="G21" s="163">
        <v>106.425</v>
      </c>
      <c r="H21" s="164">
        <v>251.3</v>
      </c>
      <c r="I21" s="164">
        <v>-32.4</v>
      </c>
      <c r="J21" s="165">
        <v>202.6</v>
      </c>
      <c r="K21" s="163">
        <v>5.8339999999999996</v>
      </c>
      <c r="L21" s="164">
        <v>617.49199999999996</v>
      </c>
    </row>
    <row r="22" spans="2:12" s="2" customFormat="1" ht="8.25" customHeight="1" x14ac:dyDescent="0.35">
      <c r="B22" s="43"/>
      <c r="C22" s="163"/>
      <c r="D22" s="164"/>
      <c r="E22" s="164"/>
      <c r="F22" s="165"/>
      <c r="G22" s="163"/>
      <c r="H22" s="164"/>
      <c r="I22" s="164"/>
      <c r="J22" s="165"/>
      <c r="K22" s="163"/>
      <c r="L22" s="164"/>
    </row>
    <row r="23" spans="2:12" s="2" customFormat="1" ht="16.149999999999999" x14ac:dyDescent="0.35">
      <c r="B23" s="44" t="s">
        <v>7</v>
      </c>
      <c r="C23" s="159">
        <v>145.03899999999999</v>
      </c>
      <c r="D23" s="150">
        <v>-5.077</v>
      </c>
      <c r="E23" s="150">
        <v>84.721000000000004</v>
      </c>
      <c r="F23" s="160">
        <v>-89.61999999999999</v>
      </c>
      <c r="G23" s="159">
        <v>43.253999999999998</v>
      </c>
      <c r="H23" s="150">
        <v>29.2</v>
      </c>
      <c r="I23" s="150">
        <v>5.6</v>
      </c>
      <c r="J23" s="160">
        <v>133</v>
      </c>
      <c r="K23" s="159">
        <v>-232.893</v>
      </c>
      <c r="L23" s="150">
        <v>76.974999999999994</v>
      </c>
    </row>
    <row r="24" spans="2:12" s="2" customFormat="1" ht="18.75" customHeight="1" x14ac:dyDescent="0.35">
      <c r="B24" s="46" t="s">
        <v>8</v>
      </c>
      <c r="C24" s="161"/>
      <c r="D24" s="151"/>
      <c r="E24" s="151"/>
      <c r="F24" s="162"/>
      <c r="G24" s="161"/>
      <c r="H24" s="151"/>
      <c r="I24" s="151"/>
      <c r="J24" s="162"/>
      <c r="K24" s="161"/>
      <c r="L24" s="151"/>
    </row>
    <row r="25" spans="2:12" s="2" customFormat="1" ht="18.75" customHeight="1" x14ac:dyDescent="0.35">
      <c r="B25" s="43" t="s">
        <v>9</v>
      </c>
      <c r="C25" s="163">
        <v>-6.8150000000000004</v>
      </c>
      <c r="D25" s="164">
        <v>-10.11</v>
      </c>
      <c r="E25" s="164">
        <v>-8.2140000000000004</v>
      </c>
      <c r="F25" s="165">
        <v>-24.128</v>
      </c>
      <c r="G25" s="163">
        <v>-10.587</v>
      </c>
      <c r="H25" s="164">
        <v>-13.2</v>
      </c>
      <c r="I25" s="164">
        <v>-8.1</v>
      </c>
      <c r="J25" s="165">
        <v>-15</v>
      </c>
      <c r="K25" s="163">
        <v>-12.077999999999999</v>
      </c>
      <c r="L25" s="164">
        <v>-15.792999999999999</v>
      </c>
    </row>
    <row r="26" spans="2:12" s="2" customFormat="1" ht="18.75" customHeight="1" x14ac:dyDescent="0.35">
      <c r="B26" s="43" t="s">
        <v>10</v>
      </c>
      <c r="C26" s="163">
        <v>-80.19</v>
      </c>
      <c r="D26" s="164">
        <v>-31.111000000000001</v>
      </c>
      <c r="E26" s="164">
        <v>-4.0439999999999996</v>
      </c>
      <c r="F26" s="165">
        <v>2.5619999999999998</v>
      </c>
      <c r="G26" s="163">
        <v>-37.204999999999998</v>
      </c>
      <c r="H26" s="164">
        <v>-36.6</v>
      </c>
      <c r="I26" s="164">
        <v>-15.8</v>
      </c>
      <c r="J26" s="165">
        <v>-29.1</v>
      </c>
      <c r="K26" s="163">
        <v>111.791</v>
      </c>
      <c r="L26" s="164">
        <v>93.57</v>
      </c>
    </row>
    <row r="27" spans="2:12" s="2" customFormat="1" ht="8.25" customHeight="1" x14ac:dyDescent="0.35">
      <c r="B27" s="46"/>
      <c r="C27" s="166"/>
      <c r="D27" s="167"/>
      <c r="E27" s="167"/>
      <c r="F27" s="168"/>
      <c r="G27" s="166"/>
      <c r="H27" s="167"/>
      <c r="I27" s="167"/>
      <c r="J27" s="168"/>
      <c r="K27" s="166"/>
      <c r="L27" s="167"/>
    </row>
    <row r="28" spans="2:12" s="2" customFormat="1" ht="18" x14ac:dyDescent="0.35">
      <c r="B28" s="44" t="s">
        <v>11</v>
      </c>
      <c r="C28" s="159">
        <v>58.033999999999999</v>
      </c>
      <c r="D28" s="150">
        <v>-46.298000000000002</v>
      </c>
      <c r="E28" s="150">
        <v>72.462999999999994</v>
      </c>
      <c r="F28" s="160">
        <v>-111.18599999999999</v>
      </c>
      <c r="G28" s="159">
        <v>-4.5380000000000003</v>
      </c>
      <c r="H28" s="150">
        <v>-20.6</v>
      </c>
      <c r="I28" s="150">
        <v>-18.399999999999999</v>
      </c>
      <c r="J28" s="160">
        <v>88.9</v>
      </c>
      <c r="K28" s="159">
        <v>-133.18</v>
      </c>
      <c r="L28" s="150">
        <v>154.75200000000001</v>
      </c>
    </row>
    <row r="29" spans="2:12" ht="15" x14ac:dyDescent="0.3">
      <c r="B29" s="43" t="s">
        <v>88</v>
      </c>
      <c r="C29" s="161">
        <v>56.805999999999997</v>
      </c>
      <c r="D29" s="151">
        <v>-48.207999999999998</v>
      </c>
      <c r="E29" s="151">
        <v>70.555999999999997</v>
      </c>
      <c r="F29" s="162">
        <v>-103.1</v>
      </c>
      <c r="G29" s="161">
        <v>-3.6949999999999998</v>
      </c>
      <c r="H29" s="151">
        <v>-22.898</v>
      </c>
      <c r="I29" s="151">
        <v>-28.6</v>
      </c>
      <c r="J29" s="162">
        <v>-0.8</v>
      </c>
      <c r="K29" s="161">
        <v>-139.51499999999999</v>
      </c>
      <c r="L29" s="151">
        <v>135.44200000000001</v>
      </c>
    </row>
    <row r="30" spans="2:12" x14ac:dyDescent="0.3">
      <c r="B30" s="43" t="s">
        <v>89</v>
      </c>
      <c r="C30" s="161">
        <v>1.228</v>
      </c>
      <c r="D30" s="151">
        <v>1.91</v>
      </c>
      <c r="E30" s="151">
        <v>1.907</v>
      </c>
      <c r="F30" s="162">
        <v>-8.1</v>
      </c>
      <c r="G30" s="161">
        <v>-0.84299999999999997</v>
      </c>
      <c r="H30" s="151">
        <v>2.343</v>
      </c>
      <c r="I30" s="151">
        <v>10.231</v>
      </c>
      <c r="J30" s="162">
        <v>89.6</v>
      </c>
      <c r="K30" s="161">
        <v>6.335</v>
      </c>
      <c r="L30" s="151">
        <v>19.309999999999999</v>
      </c>
    </row>
    <row r="31" spans="2:12" ht="15" x14ac:dyDescent="0.3">
      <c r="B31" s="43"/>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39F8-BF88-49A6-84DA-7CEC7E27D1D0}">
  <sheetPr codeName="Planilha5">
    <tabColor theme="6"/>
  </sheetPr>
  <dimension ref="A1:AD61"/>
  <sheetViews>
    <sheetView showGridLines="0" zoomScale="60" zoomScaleNormal="6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outlineLevelCol="1" x14ac:dyDescent="0.3"/>
  <cols>
    <col min="1" max="1" width="2" customWidth="1"/>
    <col min="2" max="2" width="68.75" style="17" customWidth="1"/>
    <col min="3" max="5" width="15.75" style="63" customWidth="1"/>
    <col min="6" max="6" width="15.75" style="76" customWidth="1"/>
    <col min="7" max="9" width="15.75" style="63" customWidth="1"/>
    <col min="10" max="10" width="15.75" style="61" hidden="1" customWidth="1" outlineLevel="1"/>
    <col min="11" max="15" width="15.75" style="63" hidden="1" customWidth="1" outlineLevel="1"/>
    <col min="16" max="16" width="15.75" style="76" customWidth="1" collapsed="1"/>
    <col min="17" max="17" width="15.75" style="61" hidden="1" customWidth="1" outlineLevel="1"/>
    <col min="18" max="22" width="15.75" style="63" hidden="1" customWidth="1" outlineLevel="1"/>
    <col min="23" max="23" width="15.75" style="63" customWidth="1" collapsed="1"/>
    <col min="24" max="24" width="15.75" style="61" hidden="1" customWidth="1" outlineLevel="1"/>
    <col min="25" max="29" width="15.75" style="63" hidden="1" customWidth="1" outlineLevel="1"/>
    <col min="30" max="30" width="15.75" style="63" customWidth="1" collapsed="1"/>
  </cols>
  <sheetData>
    <row r="1" spans="1:30" ht="41.25" customHeight="1" x14ac:dyDescent="0.3">
      <c r="A1" s="66"/>
      <c r="C1" s="13"/>
      <c r="D1" s="13"/>
      <c r="E1" s="13"/>
      <c r="F1" s="14"/>
      <c r="G1" s="13"/>
      <c r="H1" s="13"/>
      <c r="I1" s="13"/>
      <c r="J1" s="13"/>
      <c r="K1" s="13"/>
      <c r="L1" s="13"/>
      <c r="M1" s="13"/>
      <c r="N1" s="13"/>
      <c r="O1" s="13"/>
      <c r="P1" s="14"/>
      <c r="Q1" s="13"/>
      <c r="R1" s="13"/>
      <c r="S1" s="13"/>
      <c r="T1" s="13"/>
      <c r="U1" s="13"/>
      <c r="V1" s="13"/>
      <c r="W1" s="13"/>
      <c r="X1" s="13"/>
      <c r="Y1" s="13"/>
      <c r="Z1" s="13"/>
      <c r="AA1" s="13"/>
      <c r="AB1" s="13"/>
      <c r="AC1" s="13"/>
      <c r="AD1" s="13"/>
    </row>
    <row r="2" spans="1:30" s="100" customFormat="1" ht="18.75" thickBot="1" x14ac:dyDescent="0.35">
      <c r="B2" s="101" t="s">
        <v>42</v>
      </c>
      <c r="C2" s="103"/>
      <c r="D2" s="103"/>
      <c r="E2" s="103"/>
      <c r="F2" s="104"/>
      <c r="G2" s="103"/>
      <c r="H2" s="103"/>
      <c r="I2" s="103"/>
      <c r="J2" s="103"/>
      <c r="K2" s="103"/>
      <c r="L2" s="103"/>
      <c r="M2" s="103"/>
      <c r="N2" s="103"/>
      <c r="O2" s="103"/>
      <c r="P2" s="104"/>
      <c r="Q2" s="102"/>
      <c r="R2" s="103"/>
      <c r="S2" s="103"/>
      <c r="T2" s="103"/>
      <c r="U2" s="103"/>
      <c r="V2" s="103"/>
      <c r="W2" s="103"/>
      <c r="X2" s="103"/>
      <c r="Y2" s="103"/>
      <c r="Z2" s="103"/>
      <c r="AA2" s="103"/>
      <c r="AB2" s="103"/>
      <c r="AC2" s="103"/>
      <c r="AD2" s="103"/>
    </row>
    <row r="3" spans="1:30" x14ac:dyDescent="0.3">
      <c r="B3" s="60"/>
      <c r="C3" s="69" t="s">
        <v>86</v>
      </c>
      <c r="D3" s="69" t="s">
        <v>86</v>
      </c>
      <c r="E3" s="69" t="s">
        <v>86</v>
      </c>
      <c r="F3" s="69" t="s">
        <v>86</v>
      </c>
      <c r="G3" s="69" t="s">
        <v>86</v>
      </c>
      <c r="H3" s="69" t="s">
        <v>86</v>
      </c>
      <c r="I3" s="69" t="s">
        <v>86</v>
      </c>
      <c r="J3" s="67" t="s">
        <v>90</v>
      </c>
      <c r="K3" s="68" t="s">
        <v>91</v>
      </c>
      <c r="L3" s="68" t="s">
        <v>92</v>
      </c>
      <c r="M3" s="68" t="s">
        <v>93</v>
      </c>
      <c r="N3" s="68" t="s">
        <v>94</v>
      </c>
      <c r="O3" s="68" t="s">
        <v>88</v>
      </c>
      <c r="P3" s="69" t="s">
        <v>86</v>
      </c>
      <c r="Q3" s="67" t="s">
        <v>90</v>
      </c>
      <c r="R3" s="68" t="s">
        <v>91</v>
      </c>
      <c r="S3" s="68" t="s">
        <v>92</v>
      </c>
      <c r="T3" s="68" t="s">
        <v>93</v>
      </c>
      <c r="U3" s="68" t="s">
        <v>94</v>
      </c>
      <c r="V3" s="68" t="s">
        <v>88</v>
      </c>
      <c r="W3" s="69" t="s">
        <v>86</v>
      </c>
      <c r="X3" s="67" t="s">
        <v>90</v>
      </c>
      <c r="Y3" s="68" t="s">
        <v>91</v>
      </c>
      <c r="Z3" s="68" t="s">
        <v>92</v>
      </c>
      <c r="AA3" s="68" t="s">
        <v>93</v>
      </c>
      <c r="AB3" s="68" t="s">
        <v>94</v>
      </c>
      <c r="AC3" s="68" t="s">
        <v>88</v>
      </c>
      <c r="AD3" s="69" t="s">
        <v>86</v>
      </c>
    </row>
    <row r="4" spans="1:30" s="37" customFormat="1" ht="16.149999999999999" x14ac:dyDescent="0.35">
      <c r="B4" s="65"/>
      <c r="C4" s="28" t="s">
        <v>32</v>
      </c>
      <c r="D4" s="28" t="s">
        <v>33</v>
      </c>
      <c r="E4" s="28" t="s">
        <v>34</v>
      </c>
      <c r="F4" s="28" t="s">
        <v>35</v>
      </c>
      <c r="G4" s="28" t="s">
        <v>36</v>
      </c>
      <c r="H4" s="28" t="s">
        <v>37</v>
      </c>
      <c r="I4" s="28" t="s">
        <v>38</v>
      </c>
      <c r="J4" s="70" t="s">
        <v>39</v>
      </c>
      <c r="K4" s="71" t="s">
        <v>39</v>
      </c>
      <c r="L4" s="71" t="s">
        <v>39</v>
      </c>
      <c r="M4" s="71" t="s">
        <v>39</v>
      </c>
      <c r="N4" s="71" t="s">
        <v>39</v>
      </c>
      <c r="O4" s="71" t="s">
        <v>39</v>
      </c>
      <c r="P4" s="28" t="s">
        <v>39</v>
      </c>
      <c r="Q4" s="70" t="s">
        <v>40</v>
      </c>
      <c r="R4" s="71" t="s">
        <v>40</v>
      </c>
      <c r="S4" s="71" t="s">
        <v>40</v>
      </c>
      <c r="T4" s="71" t="s">
        <v>40</v>
      </c>
      <c r="U4" s="71" t="s">
        <v>40</v>
      </c>
      <c r="V4" s="71" t="s">
        <v>40</v>
      </c>
      <c r="W4" s="28" t="s">
        <v>40</v>
      </c>
      <c r="X4" s="70" t="s">
        <v>41</v>
      </c>
      <c r="Y4" s="71" t="s">
        <v>41</v>
      </c>
      <c r="Z4" s="71" t="s">
        <v>41</v>
      </c>
      <c r="AA4" s="71" t="s">
        <v>41</v>
      </c>
      <c r="AB4" s="71" t="s">
        <v>41</v>
      </c>
      <c r="AC4" s="71" t="s">
        <v>41</v>
      </c>
      <c r="AD4" s="28" t="s">
        <v>41</v>
      </c>
    </row>
    <row r="5" spans="1:30" s="41" customFormat="1" ht="16.149999999999999" x14ac:dyDescent="0.35">
      <c r="B5" s="59"/>
      <c r="C5" s="73">
        <v>44651</v>
      </c>
      <c r="D5" s="73">
        <v>44742</v>
      </c>
      <c r="E5" s="73">
        <v>44834</v>
      </c>
      <c r="F5" s="74">
        <v>44926</v>
      </c>
      <c r="G5" s="73">
        <v>45016</v>
      </c>
      <c r="H5" s="73">
        <v>45107</v>
      </c>
      <c r="I5" s="73">
        <v>45199</v>
      </c>
      <c r="J5" s="72">
        <v>45291</v>
      </c>
      <c r="K5" s="73">
        <v>45291</v>
      </c>
      <c r="L5" s="73">
        <v>45291</v>
      </c>
      <c r="M5" s="73">
        <v>45291</v>
      </c>
      <c r="N5" s="73">
        <v>45291</v>
      </c>
      <c r="O5" s="73">
        <v>45291</v>
      </c>
      <c r="P5" s="74">
        <v>45291</v>
      </c>
      <c r="Q5" s="72">
        <v>45382</v>
      </c>
      <c r="R5" s="73">
        <v>45382</v>
      </c>
      <c r="S5" s="73">
        <v>45382</v>
      </c>
      <c r="T5" s="73">
        <v>45382</v>
      </c>
      <c r="U5" s="73">
        <v>45382</v>
      </c>
      <c r="V5" s="73">
        <v>45382</v>
      </c>
      <c r="W5" s="73">
        <v>45382</v>
      </c>
      <c r="X5" s="72">
        <v>45473</v>
      </c>
      <c r="Y5" s="73">
        <v>45473</v>
      </c>
      <c r="Z5" s="73">
        <v>45473</v>
      </c>
      <c r="AA5" s="73">
        <v>45473</v>
      </c>
      <c r="AB5" s="73">
        <v>45473</v>
      </c>
      <c r="AC5" s="73">
        <v>45473</v>
      </c>
      <c r="AD5" s="73">
        <v>45473</v>
      </c>
    </row>
    <row r="6" spans="1:30" s="8" customFormat="1" ht="9.75" customHeight="1" x14ac:dyDescent="0.3">
      <c r="B6" s="36"/>
      <c r="C6" s="64"/>
      <c r="D6" s="64"/>
      <c r="E6" s="64"/>
      <c r="F6" s="75"/>
      <c r="G6" s="64"/>
      <c r="H6" s="64"/>
      <c r="I6" s="64"/>
      <c r="J6" s="62"/>
      <c r="K6" s="64"/>
      <c r="L6" s="64"/>
      <c r="M6" s="64"/>
      <c r="N6" s="64"/>
      <c r="O6" s="64"/>
      <c r="P6" s="75"/>
      <c r="Q6" s="62"/>
      <c r="R6" s="64"/>
      <c r="S6" s="64"/>
      <c r="T6" s="64"/>
      <c r="U6" s="64"/>
      <c r="V6" s="64"/>
      <c r="W6" s="64"/>
      <c r="X6" s="62"/>
      <c r="Y6" s="64"/>
      <c r="Z6" s="64"/>
      <c r="AA6" s="64"/>
      <c r="AB6" s="64"/>
      <c r="AC6" s="64"/>
      <c r="AD6" s="64"/>
    </row>
    <row r="7" spans="1:30" s="172" customFormat="1" ht="17.45" x14ac:dyDescent="0.3">
      <c r="A7" s="5"/>
      <c r="B7" s="27" t="s">
        <v>23</v>
      </c>
      <c r="C7" s="169"/>
      <c r="D7" s="169"/>
      <c r="E7" s="169"/>
      <c r="F7" s="170"/>
      <c r="G7" s="169"/>
      <c r="H7" s="169"/>
      <c r="I7" s="169"/>
      <c r="J7" s="171"/>
      <c r="K7" s="169"/>
      <c r="L7" s="169"/>
      <c r="M7" s="169"/>
      <c r="N7" s="169"/>
      <c r="O7" s="169"/>
      <c r="P7" s="170"/>
      <c r="Q7" s="171"/>
      <c r="R7" s="169"/>
      <c r="S7" s="169"/>
      <c r="T7" s="169"/>
      <c r="U7" s="169"/>
      <c r="V7" s="169"/>
      <c r="W7" s="169"/>
      <c r="X7" s="171"/>
      <c r="Y7" s="169"/>
      <c r="Z7" s="169"/>
      <c r="AA7" s="169"/>
      <c r="AB7" s="169"/>
      <c r="AC7" s="169"/>
      <c r="AD7" s="169"/>
    </row>
    <row r="8" spans="1:30" s="176" customFormat="1" ht="18" x14ac:dyDescent="0.35">
      <c r="A8" s="6"/>
      <c r="B8" s="130" t="s">
        <v>238</v>
      </c>
      <c r="C8" s="173">
        <v>3493019</v>
      </c>
      <c r="D8" s="173">
        <v>10921292.999999996</v>
      </c>
      <c r="E8" s="173">
        <v>12500012.999999998</v>
      </c>
      <c r="F8" s="174">
        <v>13651658</v>
      </c>
      <c r="G8" s="173">
        <v>15662857</v>
      </c>
      <c r="H8" s="173">
        <v>16495157</v>
      </c>
      <c r="I8" s="173">
        <v>15679536</v>
      </c>
      <c r="J8" s="175">
        <v>6580993</v>
      </c>
      <c r="K8" s="173">
        <v>2576701</v>
      </c>
      <c r="L8" s="173">
        <v>564274</v>
      </c>
      <c r="M8" s="173">
        <v>371691</v>
      </c>
      <c r="N8" s="173">
        <v>-5320851</v>
      </c>
      <c r="O8" s="173">
        <v>10853398</v>
      </c>
      <c r="P8" s="174">
        <v>15626206</v>
      </c>
      <c r="Q8" s="175">
        <v>6790856</v>
      </c>
      <c r="R8" s="173">
        <v>2682320</v>
      </c>
      <c r="S8" s="173">
        <v>441823</v>
      </c>
      <c r="T8" s="173">
        <v>379247</v>
      </c>
      <c r="U8" s="173">
        <v>-5484555</v>
      </c>
      <c r="V8" s="173">
        <v>10165688.999999998</v>
      </c>
      <c r="W8" s="173">
        <v>14975379.999999998</v>
      </c>
      <c r="X8" s="175">
        <v>6523847</v>
      </c>
      <c r="Y8" s="173">
        <v>2735270</v>
      </c>
      <c r="Z8" s="173">
        <v>462248</v>
      </c>
      <c r="AA8" s="173">
        <v>384439</v>
      </c>
      <c r="AB8" s="173">
        <v>-6050631</v>
      </c>
      <c r="AC8" s="173">
        <v>11141699</v>
      </c>
      <c r="AD8" s="173">
        <v>15196872</v>
      </c>
    </row>
    <row r="9" spans="1:30" s="180" customFormat="1" ht="6.75" customHeight="1" x14ac:dyDescent="0.35">
      <c r="A9" s="6"/>
      <c r="B9" s="47"/>
      <c r="C9" s="177"/>
      <c r="D9" s="177"/>
      <c r="E9" s="177"/>
      <c r="F9" s="178"/>
      <c r="G9" s="177"/>
      <c r="H9" s="177"/>
      <c r="I9" s="177"/>
      <c r="J9" s="179"/>
      <c r="K9" s="177"/>
      <c r="L9" s="177"/>
      <c r="M9" s="177"/>
      <c r="N9" s="177"/>
      <c r="O9" s="177"/>
      <c r="P9" s="178"/>
      <c r="Q9" s="179"/>
      <c r="R9" s="177"/>
      <c r="S9" s="177"/>
      <c r="T9" s="177"/>
      <c r="U9" s="177"/>
      <c r="V9" s="177"/>
      <c r="W9" s="177"/>
      <c r="X9" s="179"/>
      <c r="Y9" s="177"/>
      <c r="Z9" s="177"/>
      <c r="AA9" s="177"/>
      <c r="AB9" s="177"/>
      <c r="AC9" s="177"/>
      <c r="AD9" s="177"/>
    </row>
    <row r="10" spans="1:30" s="185" customFormat="1" ht="16.149999999999999" x14ac:dyDescent="0.3">
      <c r="A10" s="3"/>
      <c r="B10" s="45" t="s">
        <v>12</v>
      </c>
      <c r="C10" s="181">
        <v>1374925</v>
      </c>
      <c r="D10" s="181">
        <v>3317840</v>
      </c>
      <c r="E10" s="182">
        <v>543639</v>
      </c>
      <c r="F10" s="183">
        <v>1365064</v>
      </c>
      <c r="G10" s="181">
        <v>1093713</v>
      </c>
      <c r="H10" s="181">
        <v>1456127</v>
      </c>
      <c r="I10" s="181">
        <v>859604</v>
      </c>
      <c r="J10" s="181">
        <v>106675</v>
      </c>
      <c r="K10" s="181">
        <v>53255</v>
      </c>
      <c r="L10" s="181">
        <v>37974</v>
      </c>
      <c r="M10" s="181">
        <v>44178</v>
      </c>
      <c r="N10" s="181">
        <v>0</v>
      </c>
      <c r="O10" s="181">
        <v>309324</v>
      </c>
      <c r="P10" s="183">
        <v>551406</v>
      </c>
      <c r="Q10" s="181">
        <v>215867</v>
      </c>
      <c r="R10" s="181">
        <v>80836</v>
      </c>
      <c r="S10" s="181">
        <v>35268</v>
      </c>
      <c r="T10" s="181">
        <v>29289</v>
      </c>
      <c r="U10" s="181">
        <v>0</v>
      </c>
      <c r="V10" s="181">
        <v>227620</v>
      </c>
      <c r="W10" s="181">
        <v>588880</v>
      </c>
      <c r="X10" s="181">
        <v>160043</v>
      </c>
      <c r="Y10" s="181">
        <v>68606</v>
      </c>
      <c r="Z10" s="181">
        <v>26818</v>
      </c>
      <c r="AA10" s="181">
        <v>13621</v>
      </c>
      <c r="AB10" s="181">
        <v>0</v>
      </c>
      <c r="AC10" s="181">
        <v>722762</v>
      </c>
      <c r="AD10" s="181">
        <v>991850</v>
      </c>
    </row>
    <row r="11" spans="1:30" s="185" customFormat="1" ht="16.149999999999999" x14ac:dyDescent="0.3">
      <c r="A11" s="3"/>
      <c r="B11" s="45" t="s">
        <v>25</v>
      </c>
      <c r="C11" s="182">
        <v>350</v>
      </c>
      <c r="D11" s="182">
        <v>411226</v>
      </c>
      <c r="E11" s="182">
        <v>1754219</v>
      </c>
      <c r="F11" s="186">
        <v>636807</v>
      </c>
      <c r="G11" s="182">
        <v>549357</v>
      </c>
      <c r="H11" s="182">
        <v>533308</v>
      </c>
      <c r="I11" s="182">
        <v>568458</v>
      </c>
      <c r="J11" s="184">
        <v>50901</v>
      </c>
      <c r="K11" s="182">
        <v>77446</v>
      </c>
      <c r="L11" s="182">
        <v>91656</v>
      </c>
      <c r="M11" s="182">
        <v>7713</v>
      </c>
      <c r="N11" s="182">
        <v>-33277</v>
      </c>
      <c r="O11" s="182">
        <v>457674</v>
      </c>
      <c r="P11" s="186">
        <v>652113</v>
      </c>
      <c r="Q11" s="184">
        <v>50553</v>
      </c>
      <c r="R11" s="182">
        <v>90458</v>
      </c>
      <c r="S11" s="182">
        <v>64064</v>
      </c>
      <c r="T11" s="182">
        <v>7890</v>
      </c>
      <c r="U11" s="182">
        <v>-23542</v>
      </c>
      <c r="V11" s="182">
        <v>369320</v>
      </c>
      <c r="W11" s="182">
        <v>558743</v>
      </c>
      <c r="X11" s="184">
        <v>47456</v>
      </c>
      <c r="Y11" s="182">
        <v>96278</v>
      </c>
      <c r="Z11" s="182">
        <v>61571</v>
      </c>
      <c r="AA11" s="182">
        <v>10844</v>
      </c>
      <c r="AB11" s="182">
        <v>-18116</v>
      </c>
      <c r="AC11" s="182">
        <v>345278</v>
      </c>
      <c r="AD11" s="182">
        <v>543311</v>
      </c>
    </row>
    <row r="12" spans="1:30" s="185" customFormat="1" ht="16.149999999999999" x14ac:dyDescent="0.3">
      <c r="A12" s="3"/>
      <c r="B12" s="45" t="s">
        <v>14</v>
      </c>
      <c r="C12" s="182">
        <v>0</v>
      </c>
      <c r="D12" s="182">
        <v>3222920</v>
      </c>
      <c r="E12" s="182">
        <v>3925591</v>
      </c>
      <c r="F12" s="186">
        <v>4872538</v>
      </c>
      <c r="G12" s="182">
        <v>6497963</v>
      </c>
      <c r="H12" s="182">
        <v>6237271</v>
      </c>
      <c r="I12" s="182">
        <v>5480172.0000000009</v>
      </c>
      <c r="J12" s="184">
        <v>401486</v>
      </c>
      <c r="K12" s="182">
        <v>0</v>
      </c>
      <c r="L12" s="182">
        <v>428983</v>
      </c>
      <c r="M12" s="182">
        <v>0</v>
      </c>
      <c r="N12" s="182">
        <v>0</v>
      </c>
      <c r="O12" s="182">
        <v>4215202</v>
      </c>
      <c r="P12" s="186">
        <v>5045671</v>
      </c>
      <c r="Q12" s="184">
        <v>379282</v>
      </c>
      <c r="R12" s="182">
        <v>0</v>
      </c>
      <c r="S12" s="182">
        <v>326340</v>
      </c>
      <c r="T12" s="182">
        <v>0</v>
      </c>
      <c r="U12" s="182">
        <v>0</v>
      </c>
      <c r="V12" s="182">
        <v>3522071</v>
      </c>
      <c r="W12" s="182">
        <v>4227693</v>
      </c>
      <c r="X12" s="184">
        <v>243469</v>
      </c>
      <c r="Y12" s="182">
        <v>0</v>
      </c>
      <c r="Z12" s="182">
        <v>357240</v>
      </c>
      <c r="AA12" s="182">
        <v>6670</v>
      </c>
      <c r="AB12" s="182">
        <v>0</v>
      </c>
      <c r="AC12" s="182">
        <v>3441420</v>
      </c>
      <c r="AD12" s="182">
        <v>4048799</v>
      </c>
    </row>
    <row r="13" spans="1:30" s="185" customFormat="1" ht="18" x14ac:dyDescent="0.3">
      <c r="A13" s="3"/>
      <c r="B13" s="45" t="s">
        <v>75</v>
      </c>
      <c r="C13" s="182">
        <v>0</v>
      </c>
      <c r="D13" s="182">
        <v>0</v>
      </c>
      <c r="E13" s="182">
        <v>0</v>
      </c>
      <c r="F13" s="186">
        <v>0</v>
      </c>
      <c r="G13" s="182">
        <v>0</v>
      </c>
      <c r="H13" s="182">
        <v>0</v>
      </c>
      <c r="I13" s="182">
        <v>0</v>
      </c>
      <c r="J13" s="184">
        <v>0</v>
      </c>
      <c r="K13" s="182">
        <v>0</v>
      </c>
      <c r="L13" s="182">
        <v>0</v>
      </c>
      <c r="M13" s="182">
        <v>0</v>
      </c>
      <c r="N13" s="182">
        <v>0</v>
      </c>
      <c r="O13" s="182">
        <v>0</v>
      </c>
      <c r="P13" s="186">
        <v>0</v>
      </c>
      <c r="Q13" s="184">
        <v>0</v>
      </c>
      <c r="R13" s="182">
        <v>0</v>
      </c>
      <c r="S13" s="182">
        <v>0</v>
      </c>
      <c r="T13" s="182">
        <v>0</v>
      </c>
      <c r="U13" s="182">
        <v>0</v>
      </c>
      <c r="V13" s="182">
        <v>0</v>
      </c>
      <c r="W13" s="182">
        <v>0</v>
      </c>
      <c r="X13" s="184">
        <v>0</v>
      </c>
      <c r="Y13" s="182">
        <v>0</v>
      </c>
      <c r="Z13" s="182">
        <v>0</v>
      </c>
      <c r="AA13" s="182">
        <v>0</v>
      </c>
      <c r="AB13" s="182">
        <v>0</v>
      </c>
      <c r="AC13" s="182">
        <v>0</v>
      </c>
      <c r="AD13" s="182">
        <v>0</v>
      </c>
    </row>
    <row r="14" spans="1:30" s="185" customFormat="1" ht="18" x14ac:dyDescent="0.3">
      <c r="A14" s="3"/>
      <c r="B14" s="45" t="s">
        <v>76</v>
      </c>
      <c r="C14" s="182">
        <v>0</v>
      </c>
      <c r="D14" s="182">
        <v>0</v>
      </c>
      <c r="E14" s="182">
        <v>0</v>
      </c>
      <c r="F14" s="186">
        <v>0</v>
      </c>
      <c r="G14" s="182">
        <v>0</v>
      </c>
      <c r="H14" s="182">
        <v>15614</v>
      </c>
      <c r="I14" s="182">
        <v>32692</v>
      </c>
      <c r="J14" s="184">
        <v>0</v>
      </c>
      <c r="K14" s="182">
        <v>0</v>
      </c>
      <c r="L14" s="182">
        <v>0</v>
      </c>
      <c r="M14" s="182">
        <v>39940</v>
      </c>
      <c r="N14" s="182">
        <v>0</v>
      </c>
      <c r="O14" s="182">
        <v>0</v>
      </c>
      <c r="P14" s="186">
        <v>39940</v>
      </c>
      <c r="Q14" s="184">
        <v>0</v>
      </c>
      <c r="R14" s="182">
        <v>0</v>
      </c>
      <c r="S14" s="182">
        <v>0</v>
      </c>
      <c r="T14" s="182">
        <v>44839</v>
      </c>
      <c r="U14" s="182">
        <v>0</v>
      </c>
      <c r="V14" s="182">
        <v>0</v>
      </c>
      <c r="W14" s="182">
        <v>44839</v>
      </c>
      <c r="X14" s="184">
        <v>0</v>
      </c>
      <c r="Y14" s="182">
        <v>0</v>
      </c>
      <c r="Z14" s="182">
        <v>0</v>
      </c>
      <c r="AA14" s="182">
        <v>47470</v>
      </c>
      <c r="AB14" s="182">
        <v>0</v>
      </c>
      <c r="AC14" s="182">
        <v>0</v>
      </c>
      <c r="AD14" s="182">
        <v>47470</v>
      </c>
    </row>
    <row r="15" spans="1:30" s="185" customFormat="1" ht="16.149999999999999" x14ac:dyDescent="0.3">
      <c r="A15" s="3"/>
      <c r="B15" s="45" t="s">
        <v>13</v>
      </c>
      <c r="C15" s="182">
        <v>0</v>
      </c>
      <c r="D15" s="182">
        <v>0</v>
      </c>
      <c r="E15" s="182">
        <v>0</v>
      </c>
      <c r="F15" s="186">
        <v>0</v>
      </c>
      <c r="G15" s="182">
        <v>0</v>
      </c>
      <c r="H15" s="182">
        <v>15836</v>
      </c>
      <c r="I15" s="182">
        <v>12990</v>
      </c>
      <c r="J15" s="184">
        <v>0</v>
      </c>
      <c r="K15" s="182">
        <v>0</v>
      </c>
      <c r="L15" s="182">
        <v>0</v>
      </c>
      <c r="M15" s="182">
        <v>9906</v>
      </c>
      <c r="N15" s="182">
        <v>0</v>
      </c>
      <c r="O15" s="182">
        <v>0</v>
      </c>
      <c r="P15" s="186">
        <v>9906</v>
      </c>
      <c r="Q15" s="184">
        <v>0</v>
      </c>
      <c r="R15" s="182">
        <v>0</v>
      </c>
      <c r="S15" s="182">
        <v>0</v>
      </c>
      <c r="T15" s="182">
        <v>6721</v>
      </c>
      <c r="U15" s="182">
        <v>0</v>
      </c>
      <c r="V15" s="182">
        <v>0</v>
      </c>
      <c r="W15" s="182">
        <v>6721</v>
      </c>
      <c r="X15" s="184">
        <v>0</v>
      </c>
      <c r="Y15" s="182">
        <v>0</v>
      </c>
      <c r="Z15" s="182">
        <v>0</v>
      </c>
      <c r="AA15" s="182">
        <v>4449</v>
      </c>
      <c r="AB15" s="182">
        <v>0</v>
      </c>
      <c r="AC15" s="182">
        <v>0</v>
      </c>
      <c r="AD15" s="182">
        <v>4449</v>
      </c>
    </row>
    <row r="16" spans="1:30" s="185" customFormat="1" ht="16.149999999999999" x14ac:dyDescent="0.3">
      <c r="A16" s="3"/>
      <c r="B16" s="45" t="s">
        <v>77</v>
      </c>
      <c r="C16" s="182">
        <v>49056.999999999993</v>
      </c>
      <c r="D16" s="182">
        <v>7775</v>
      </c>
      <c r="E16" s="182">
        <v>5809</v>
      </c>
      <c r="F16" s="186">
        <v>7462</v>
      </c>
      <c r="G16" s="182">
        <v>14425</v>
      </c>
      <c r="H16" s="182">
        <v>29319</v>
      </c>
      <c r="I16" s="182">
        <v>29795</v>
      </c>
      <c r="J16" s="184">
        <v>-2029</v>
      </c>
      <c r="K16" s="182">
        <v>25242</v>
      </c>
      <c r="L16" s="182">
        <v>1499</v>
      </c>
      <c r="M16" s="182">
        <v>0</v>
      </c>
      <c r="N16" s="182">
        <v>-67894</v>
      </c>
      <c r="O16" s="182">
        <v>348606</v>
      </c>
      <c r="P16" s="186">
        <v>305424</v>
      </c>
      <c r="Q16" s="184">
        <v>20843</v>
      </c>
      <c r="R16" s="182">
        <v>2461</v>
      </c>
      <c r="S16" s="182">
        <v>0</v>
      </c>
      <c r="T16" s="182">
        <v>1</v>
      </c>
      <c r="U16" s="182">
        <v>-163842</v>
      </c>
      <c r="V16" s="182">
        <v>451299</v>
      </c>
      <c r="W16" s="182">
        <v>310762</v>
      </c>
      <c r="X16" s="184">
        <v>881</v>
      </c>
      <c r="Y16" s="182">
        <v>1763</v>
      </c>
      <c r="Z16" s="182">
        <v>0</v>
      </c>
      <c r="AA16" s="182">
        <v>1</v>
      </c>
      <c r="AB16" s="182">
        <v>-74432</v>
      </c>
      <c r="AC16" s="182">
        <v>370801</v>
      </c>
      <c r="AD16" s="182">
        <v>299014</v>
      </c>
    </row>
    <row r="17" spans="1:30" s="185" customFormat="1" ht="18" x14ac:dyDescent="0.3">
      <c r="A17" s="3"/>
      <c r="B17" s="45" t="s">
        <v>78</v>
      </c>
      <c r="C17" s="182">
        <v>0</v>
      </c>
      <c r="D17" s="182">
        <v>19429</v>
      </c>
      <c r="E17" s="182">
        <v>13599</v>
      </c>
      <c r="F17" s="186">
        <v>46069</v>
      </c>
      <c r="G17" s="182">
        <v>60017</v>
      </c>
      <c r="H17" s="182">
        <v>45937</v>
      </c>
      <c r="I17" s="182">
        <v>6476</v>
      </c>
      <c r="J17" s="184">
        <v>0</v>
      </c>
      <c r="K17" s="182">
        <v>0</v>
      </c>
      <c r="L17" s="182">
        <v>0</v>
      </c>
      <c r="M17" s="182">
        <v>5746</v>
      </c>
      <c r="N17" s="182">
        <v>0</v>
      </c>
      <c r="O17" s="182">
        <v>0</v>
      </c>
      <c r="P17" s="186">
        <v>5746</v>
      </c>
      <c r="Q17" s="184">
        <v>0</v>
      </c>
      <c r="R17" s="182">
        <v>0</v>
      </c>
      <c r="S17" s="182">
        <v>11187</v>
      </c>
      <c r="T17" s="182">
        <v>5650</v>
      </c>
      <c r="U17" s="182">
        <v>0</v>
      </c>
      <c r="V17" s="182">
        <v>0</v>
      </c>
      <c r="W17" s="182">
        <v>16837</v>
      </c>
      <c r="X17" s="184">
        <v>0</v>
      </c>
      <c r="Y17" s="182">
        <v>0</v>
      </c>
      <c r="Z17" s="182">
        <v>11094</v>
      </c>
      <c r="AA17" s="182">
        <v>3998</v>
      </c>
      <c r="AB17" s="182">
        <v>0</v>
      </c>
      <c r="AC17" s="182">
        <v>0</v>
      </c>
      <c r="AD17" s="182">
        <v>15092</v>
      </c>
    </row>
    <row r="18" spans="1:30" s="185" customFormat="1" ht="16.149999999999999" x14ac:dyDescent="0.3">
      <c r="A18" s="3"/>
      <c r="B18" s="45" t="s">
        <v>79</v>
      </c>
      <c r="C18" s="182">
        <v>0</v>
      </c>
      <c r="D18" s="182">
        <v>156353</v>
      </c>
      <c r="E18" s="182">
        <v>157674</v>
      </c>
      <c r="F18" s="186">
        <v>160148</v>
      </c>
      <c r="G18" s="182">
        <v>200926</v>
      </c>
      <c r="H18" s="182">
        <v>164245</v>
      </c>
      <c r="I18" s="182">
        <v>165305</v>
      </c>
      <c r="J18" s="184">
        <v>94257</v>
      </c>
      <c r="K18" s="182">
        <v>65603</v>
      </c>
      <c r="L18" s="182">
        <v>148</v>
      </c>
      <c r="M18" s="182">
        <v>197</v>
      </c>
      <c r="N18" s="182">
        <v>0</v>
      </c>
      <c r="O18" s="182">
        <v>9964</v>
      </c>
      <c r="P18" s="186">
        <v>170169</v>
      </c>
      <c r="Q18" s="184">
        <v>96957</v>
      </c>
      <c r="R18" s="182">
        <v>68412</v>
      </c>
      <c r="S18" s="182">
        <v>131</v>
      </c>
      <c r="T18" s="182">
        <v>172</v>
      </c>
      <c r="U18" s="182">
        <v>0</v>
      </c>
      <c r="V18" s="182">
        <v>8813</v>
      </c>
      <c r="W18" s="182">
        <v>174485</v>
      </c>
      <c r="X18" s="184">
        <v>95691</v>
      </c>
      <c r="Y18" s="182">
        <v>76626</v>
      </c>
      <c r="Z18" s="182">
        <v>114</v>
      </c>
      <c r="AA18" s="182">
        <v>140</v>
      </c>
      <c r="AB18" s="182">
        <v>0</v>
      </c>
      <c r="AC18" s="182">
        <v>8518</v>
      </c>
      <c r="AD18" s="182">
        <v>181089</v>
      </c>
    </row>
    <row r="19" spans="1:30" s="185" customFormat="1" ht="16.149999999999999" x14ac:dyDescent="0.3">
      <c r="A19" s="3"/>
      <c r="B19" s="45" t="s">
        <v>0</v>
      </c>
      <c r="C19" s="182">
        <v>4405.0000000002001</v>
      </c>
      <c r="D19" s="182">
        <v>117304.99999999665</v>
      </c>
      <c r="E19" s="182">
        <v>316267.9999999982</v>
      </c>
      <c r="F19" s="186">
        <v>170727.99999999916</v>
      </c>
      <c r="G19" s="182">
        <v>300823.00000000035</v>
      </c>
      <c r="H19" s="182">
        <v>272414.99999999907</v>
      </c>
      <c r="I19" s="182">
        <v>260890</v>
      </c>
      <c r="J19" s="184">
        <v>78166</v>
      </c>
      <c r="K19" s="182">
        <v>27061</v>
      </c>
      <c r="L19" s="182">
        <v>2178</v>
      </c>
      <c r="M19" s="182">
        <v>12194</v>
      </c>
      <c r="N19" s="182">
        <v>120731</v>
      </c>
      <c r="O19" s="182">
        <v>134265.99999999953</v>
      </c>
      <c r="P19" s="186">
        <v>374595.99999999953</v>
      </c>
      <c r="Q19" s="184">
        <v>273453</v>
      </c>
      <c r="R19" s="182">
        <v>36968</v>
      </c>
      <c r="S19" s="182">
        <v>2235</v>
      </c>
      <c r="T19" s="182">
        <v>12251</v>
      </c>
      <c r="U19" s="182">
        <v>0</v>
      </c>
      <c r="V19" s="182">
        <v>128941.99999999837</v>
      </c>
      <c r="W19" s="182">
        <v>453848.99999999837</v>
      </c>
      <c r="X19" s="184">
        <v>241577</v>
      </c>
      <c r="Y19" s="182">
        <v>26626</v>
      </c>
      <c r="Z19" s="182">
        <v>2673</v>
      </c>
      <c r="AA19" s="182">
        <v>12128</v>
      </c>
      <c r="AB19" s="182">
        <v>-495</v>
      </c>
      <c r="AC19" s="182">
        <v>132346.99999999977</v>
      </c>
      <c r="AD19" s="182">
        <v>414855.99999999977</v>
      </c>
    </row>
    <row r="20" spans="1:30" s="190" customFormat="1" ht="16.149999999999999" x14ac:dyDescent="0.3">
      <c r="A20" s="7"/>
      <c r="B20" s="49" t="s">
        <v>15</v>
      </c>
      <c r="C20" s="187">
        <v>2064282.0000000002</v>
      </c>
      <c r="D20" s="187">
        <v>604894</v>
      </c>
      <c r="E20" s="187">
        <v>620620</v>
      </c>
      <c r="F20" s="188">
        <v>643803</v>
      </c>
      <c r="G20" s="187">
        <v>700995</v>
      </c>
      <c r="H20" s="187">
        <v>687392</v>
      </c>
      <c r="I20" s="187">
        <v>731927</v>
      </c>
      <c r="J20" s="189">
        <v>517295</v>
      </c>
      <c r="K20" s="187">
        <v>200987</v>
      </c>
      <c r="L20" s="187">
        <v>0</v>
      </c>
      <c r="M20" s="187">
        <v>0</v>
      </c>
      <c r="N20" s="187">
        <v>-5340411</v>
      </c>
      <c r="O20" s="187">
        <v>5346377</v>
      </c>
      <c r="P20" s="188">
        <v>724248</v>
      </c>
      <c r="Q20" s="189">
        <v>377769</v>
      </c>
      <c r="R20" s="187">
        <v>196642</v>
      </c>
      <c r="S20" s="187">
        <v>0</v>
      </c>
      <c r="T20" s="187">
        <v>0</v>
      </c>
      <c r="U20" s="187">
        <v>-5297169</v>
      </c>
      <c r="V20" s="187">
        <v>5423674</v>
      </c>
      <c r="W20" s="187">
        <v>700916</v>
      </c>
      <c r="X20" s="189">
        <v>369813</v>
      </c>
      <c r="Y20" s="187">
        <v>216561</v>
      </c>
      <c r="Z20" s="187">
        <v>0</v>
      </c>
      <c r="AA20" s="187">
        <v>0</v>
      </c>
      <c r="AB20" s="187">
        <v>-5957586</v>
      </c>
      <c r="AC20" s="187">
        <v>6083409</v>
      </c>
      <c r="AD20" s="187">
        <v>712197</v>
      </c>
    </row>
    <row r="21" spans="1:30" s="190" customFormat="1" ht="16.149999999999999" x14ac:dyDescent="0.3">
      <c r="A21" s="7"/>
      <c r="B21" s="49" t="s">
        <v>16</v>
      </c>
      <c r="C21" s="187">
        <v>0</v>
      </c>
      <c r="D21" s="187">
        <v>2404464</v>
      </c>
      <c r="E21" s="187">
        <v>4422764</v>
      </c>
      <c r="F21" s="188">
        <v>5017708</v>
      </c>
      <c r="G21" s="187">
        <v>5515212</v>
      </c>
      <c r="H21" s="187">
        <v>6301362</v>
      </c>
      <c r="I21" s="187">
        <v>6780913</v>
      </c>
      <c r="J21" s="189">
        <v>5288251</v>
      </c>
      <c r="K21" s="187">
        <v>1464555</v>
      </c>
      <c r="L21" s="187">
        <v>160</v>
      </c>
      <c r="M21" s="187">
        <v>195552</v>
      </c>
      <c r="N21" s="187">
        <v>0</v>
      </c>
      <c r="O21" s="187">
        <v>8882</v>
      </c>
      <c r="P21" s="188">
        <v>6957400</v>
      </c>
      <c r="Q21" s="189">
        <v>5330447</v>
      </c>
      <c r="R21" s="187">
        <v>1547509</v>
      </c>
      <c r="S21" s="187">
        <v>146</v>
      </c>
      <c r="T21" s="187">
        <v>217737</v>
      </c>
      <c r="U21" s="187">
        <v>-2</v>
      </c>
      <c r="V21" s="187">
        <v>8437</v>
      </c>
      <c r="W21" s="187">
        <v>7104274</v>
      </c>
      <c r="X21" s="189">
        <v>5319658</v>
      </c>
      <c r="Y21" s="187">
        <v>1595533</v>
      </c>
      <c r="Z21" s="187">
        <v>134</v>
      </c>
      <c r="AA21" s="187">
        <v>231863</v>
      </c>
      <c r="AB21" s="187">
        <v>-2</v>
      </c>
      <c r="AC21" s="187">
        <v>7865</v>
      </c>
      <c r="AD21" s="187">
        <v>7155051</v>
      </c>
    </row>
    <row r="22" spans="1:30" s="190" customFormat="1" ht="18" x14ac:dyDescent="0.3">
      <c r="A22" s="7"/>
      <c r="B22" s="49" t="s">
        <v>17</v>
      </c>
      <c r="C22" s="187">
        <v>0</v>
      </c>
      <c r="D22" s="187">
        <v>659087</v>
      </c>
      <c r="E22" s="187">
        <v>739830</v>
      </c>
      <c r="F22" s="188">
        <v>731331</v>
      </c>
      <c r="G22" s="187">
        <v>729426</v>
      </c>
      <c r="H22" s="187">
        <v>736331</v>
      </c>
      <c r="I22" s="187">
        <v>750314</v>
      </c>
      <c r="J22" s="189">
        <v>45991</v>
      </c>
      <c r="K22" s="187">
        <v>662552</v>
      </c>
      <c r="L22" s="187">
        <v>1676</v>
      </c>
      <c r="M22" s="187">
        <v>56265</v>
      </c>
      <c r="N22" s="187">
        <v>0</v>
      </c>
      <c r="O22" s="187">
        <v>23103</v>
      </c>
      <c r="P22" s="188">
        <v>789587</v>
      </c>
      <c r="Q22" s="189">
        <v>45685</v>
      </c>
      <c r="R22" s="187">
        <v>659034</v>
      </c>
      <c r="S22" s="187">
        <v>2452</v>
      </c>
      <c r="T22" s="187">
        <v>54697</v>
      </c>
      <c r="U22" s="187">
        <v>0</v>
      </c>
      <c r="V22" s="187">
        <v>25513</v>
      </c>
      <c r="W22" s="187">
        <v>787381</v>
      </c>
      <c r="X22" s="189">
        <v>45259</v>
      </c>
      <c r="Y22" s="187">
        <v>653277</v>
      </c>
      <c r="Z22" s="187">
        <v>2604</v>
      </c>
      <c r="AA22" s="187">
        <v>53255</v>
      </c>
      <c r="AB22" s="187">
        <v>0</v>
      </c>
      <c r="AC22" s="187">
        <v>29299</v>
      </c>
      <c r="AD22" s="187">
        <v>783694</v>
      </c>
    </row>
    <row r="23" spans="1:30" s="153" customFormat="1" ht="9.75" customHeight="1" x14ac:dyDescent="0.3">
      <c r="A23" s="8"/>
      <c r="B23" s="36"/>
      <c r="C23" s="177"/>
      <c r="D23" s="177"/>
      <c r="E23" s="177"/>
      <c r="F23" s="178"/>
      <c r="G23" s="177"/>
      <c r="H23" s="177"/>
      <c r="I23" s="177"/>
      <c r="J23" s="179"/>
      <c r="K23" s="177"/>
      <c r="L23" s="177"/>
      <c r="M23" s="177"/>
      <c r="N23" s="177"/>
      <c r="O23" s="177"/>
      <c r="P23" s="178"/>
      <c r="Q23" s="179"/>
      <c r="R23" s="177"/>
      <c r="S23" s="177"/>
      <c r="T23" s="177"/>
      <c r="U23" s="177"/>
      <c r="V23" s="177"/>
      <c r="W23" s="177"/>
      <c r="X23" s="179"/>
      <c r="Y23" s="177"/>
      <c r="Z23" s="177"/>
      <c r="AA23" s="177"/>
      <c r="AB23" s="177"/>
      <c r="AC23" s="177"/>
      <c r="AD23" s="177"/>
    </row>
    <row r="24" spans="1:30" s="172" customFormat="1" ht="18.75" x14ac:dyDescent="0.3">
      <c r="A24" s="5"/>
      <c r="B24" s="27" t="s">
        <v>24</v>
      </c>
      <c r="C24" s="177"/>
      <c r="D24" s="177"/>
      <c r="E24" s="177"/>
      <c r="F24" s="178"/>
      <c r="G24" s="177"/>
      <c r="H24" s="177"/>
      <c r="I24" s="177"/>
      <c r="J24" s="179"/>
      <c r="K24" s="177"/>
      <c r="L24" s="177"/>
      <c r="M24" s="177"/>
      <c r="N24" s="177"/>
      <c r="O24" s="177"/>
      <c r="P24" s="178"/>
      <c r="Q24" s="179"/>
      <c r="R24" s="177"/>
      <c r="S24" s="177"/>
      <c r="T24" s="177"/>
      <c r="U24" s="177"/>
      <c r="V24" s="177"/>
      <c r="W24" s="177"/>
      <c r="X24" s="179"/>
      <c r="Y24" s="177"/>
      <c r="Z24" s="177"/>
      <c r="AA24" s="177"/>
      <c r="AB24" s="177"/>
      <c r="AC24" s="177"/>
      <c r="AD24" s="177"/>
    </row>
    <row r="25" spans="1:30" s="176" customFormat="1" ht="18" x14ac:dyDescent="0.35">
      <c r="A25" s="6"/>
      <c r="B25" s="130" t="s">
        <v>238</v>
      </c>
      <c r="C25" s="173">
        <v>3493019.0000000005</v>
      </c>
      <c r="D25" s="173">
        <v>10921293</v>
      </c>
      <c r="E25" s="173">
        <v>12500012.999999998</v>
      </c>
      <c r="F25" s="174">
        <v>13651658</v>
      </c>
      <c r="G25" s="173">
        <v>15662857</v>
      </c>
      <c r="H25" s="173">
        <v>16495157</v>
      </c>
      <c r="I25" s="173">
        <v>15679536.000000002</v>
      </c>
      <c r="J25" s="175">
        <v>6580993</v>
      </c>
      <c r="K25" s="173">
        <v>2576701</v>
      </c>
      <c r="L25" s="173">
        <v>564274</v>
      </c>
      <c r="M25" s="173">
        <v>371691</v>
      </c>
      <c r="N25" s="173">
        <v>-5320851</v>
      </c>
      <c r="O25" s="173">
        <v>10853398</v>
      </c>
      <c r="P25" s="174">
        <v>15626206</v>
      </c>
      <c r="Q25" s="175">
        <v>6790856</v>
      </c>
      <c r="R25" s="173">
        <v>2682320</v>
      </c>
      <c r="S25" s="173">
        <v>441823</v>
      </c>
      <c r="T25" s="173">
        <v>379247</v>
      </c>
      <c r="U25" s="173">
        <v>-5484555</v>
      </c>
      <c r="V25" s="173">
        <v>10165689</v>
      </c>
      <c r="W25" s="173">
        <v>14975380</v>
      </c>
      <c r="X25" s="175">
        <v>6523847</v>
      </c>
      <c r="Y25" s="173">
        <v>2735270</v>
      </c>
      <c r="Z25" s="173">
        <v>462248</v>
      </c>
      <c r="AA25" s="173">
        <v>384439</v>
      </c>
      <c r="AB25" s="173">
        <v>-6050631</v>
      </c>
      <c r="AC25" s="173">
        <v>11141699</v>
      </c>
      <c r="AD25" s="173">
        <v>15196872</v>
      </c>
    </row>
    <row r="26" spans="1:30" s="176" customFormat="1" ht="9" customHeight="1" x14ac:dyDescent="0.35">
      <c r="A26" s="6"/>
      <c r="B26" s="47"/>
      <c r="C26" s="177"/>
      <c r="D26" s="177"/>
      <c r="E26" s="177"/>
      <c r="F26" s="178"/>
      <c r="G26" s="177"/>
      <c r="H26" s="177"/>
      <c r="I26" s="177"/>
      <c r="J26" s="179"/>
      <c r="K26" s="177"/>
      <c r="L26" s="177"/>
      <c r="M26" s="177"/>
      <c r="N26" s="177"/>
      <c r="O26" s="177"/>
      <c r="P26" s="178"/>
      <c r="Q26" s="179"/>
      <c r="R26" s="177"/>
      <c r="S26" s="177"/>
      <c r="T26" s="177"/>
      <c r="U26" s="177"/>
      <c r="V26" s="177"/>
      <c r="W26" s="177"/>
      <c r="X26" s="179"/>
      <c r="Y26" s="177"/>
      <c r="Z26" s="177"/>
      <c r="AA26" s="177"/>
      <c r="AB26" s="177"/>
      <c r="AC26" s="177"/>
      <c r="AD26" s="177"/>
    </row>
    <row r="27" spans="1:30" s="194" customFormat="1" ht="15.6" x14ac:dyDescent="0.3">
      <c r="A27" s="8"/>
      <c r="B27" s="44" t="s">
        <v>57</v>
      </c>
      <c r="C27" s="191">
        <v>62477.000000000007</v>
      </c>
      <c r="D27" s="191">
        <v>7481369</v>
      </c>
      <c r="E27" s="191">
        <v>8997350.9999999981</v>
      </c>
      <c r="F27" s="192">
        <v>10211038</v>
      </c>
      <c r="G27" s="191">
        <v>12226758</v>
      </c>
      <c r="H27" s="191">
        <v>13002720</v>
      </c>
      <c r="I27" s="191">
        <v>12204423.000000002</v>
      </c>
      <c r="J27" s="193">
        <v>2993845</v>
      </c>
      <c r="K27" s="191">
        <v>1035494</v>
      </c>
      <c r="L27" s="191">
        <v>446360</v>
      </c>
      <c r="M27" s="191">
        <v>265997</v>
      </c>
      <c r="N27" s="191">
        <v>-106956</v>
      </c>
      <c r="O27" s="191">
        <v>7459028</v>
      </c>
      <c r="P27" s="192">
        <v>12093768</v>
      </c>
      <c r="Q27" s="193">
        <v>3131634</v>
      </c>
      <c r="R27" s="191">
        <v>1093037</v>
      </c>
      <c r="S27" s="191">
        <v>344322</v>
      </c>
      <c r="T27" s="191">
        <v>271418</v>
      </c>
      <c r="U27" s="191">
        <v>-191443</v>
      </c>
      <c r="V27" s="191">
        <v>6867564</v>
      </c>
      <c r="W27" s="191">
        <v>11516532</v>
      </c>
      <c r="X27" s="193">
        <v>2587415</v>
      </c>
      <c r="Y27" s="191">
        <v>746036</v>
      </c>
      <c r="Z27" s="191">
        <v>363747</v>
      </c>
      <c r="AA27" s="191">
        <v>268609</v>
      </c>
      <c r="AB27" s="191">
        <v>-95312</v>
      </c>
      <c r="AC27" s="191">
        <v>7712376</v>
      </c>
      <c r="AD27" s="191">
        <v>11582871</v>
      </c>
    </row>
    <row r="28" spans="1:30" s="176" customFormat="1" ht="9" customHeight="1" x14ac:dyDescent="0.35">
      <c r="A28" s="6"/>
      <c r="B28" s="47"/>
      <c r="C28" s="177"/>
      <c r="D28" s="177"/>
      <c r="E28" s="177"/>
      <c r="F28" s="178"/>
      <c r="G28" s="177"/>
      <c r="H28" s="177"/>
      <c r="I28" s="177"/>
      <c r="J28" s="179"/>
      <c r="K28" s="177"/>
      <c r="L28" s="177"/>
      <c r="M28" s="177"/>
      <c r="N28" s="177"/>
      <c r="O28" s="177"/>
      <c r="P28" s="178"/>
      <c r="Q28" s="179"/>
      <c r="R28" s="177"/>
      <c r="S28" s="177"/>
      <c r="T28" s="177"/>
      <c r="U28" s="177"/>
      <c r="V28" s="177"/>
      <c r="W28" s="177"/>
      <c r="X28" s="179"/>
      <c r="Y28" s="177"/>
      <c r="Z28" s="177"/>
      <c r="AA28" s="177"/>
      <c r="AB28" s="177"/>
      <c r="AC28" s="177"/>
      <c r="AD28" s="177"/>
    </row>
    <row r="29" spans="1:30" s="195" customFormat="1" ht="15" x14ac:dyDescent="0.3">
      <c r="A29"/>
      <c r="B29" s="45" t="s">
        <v>18</v>
      </c>
      <c r="C29" s="182">
        <v>262</v>
      </c>
      <c r="D29" s="182">
        <v>437379</v>
      </c>
      <c r="E29" s="182">
        <v>834068</v>
      </c>
      <c r="F29" s="186">
        <v>588341</v>
      </c>
      <c r="G29" s="182">
        <v>622633</v>
      </c>
      <c r="H29" s="182">
        <v>622994</v>
      </c>
      <c r="I29" s="182">
        <v>618832</v>
      </c>
      <c r="J29" s="184">
        <v>67899</v>
      </c>
      <c r="K29" s="182">
        <v>42463</v>
      </c>
      <c r="L29" s="182">
        <v>69669</v>
      </c>
      <c r="M29" s="182">
        <v>10100</v>
      </c>
      <c r="N29" s="182">
        <v>-33275</v>
      </c>
      <c r="O29" s="182">
        <v>366874</v>
      </c>
      <c r="P29" s="186">
        <v>523730</v>
      </c>
      <c r="Q29" s="184">
        <v>94063</v>
      </c>
      <c r="R29" s="182">
        <v>79705</v>
      </c>
      <c r="S29" s="182">
        <v>47566</v>
      </c>
      <c r="T29" s="182">
        <v>11535</v>
      </c>
      <c r="U29" s="182">
        <v>-23541</v>
      </c>
      <c r="V29" s="182">
        <v>273586</v>
      </c>
      <c r="W29" s="182">
        <v>482914</v>
      </c>
      <c r="X29" s="184">
        <v>90459</v>
      </c>
      <c r="Y29" s="182">
        <v>13037</v>
      </c>
      <c r="Z29" s="182">
        <v>43724</v>
      </c>
      <c r="AA29" s="182">
        <v>8311</v>
      </c>
      <c r="AB29" s="182">
        <v>-18115</v>
      </c>
      <c r="AC29" s="182">
        <v>254704</v>
      </c>
      <c r="AD29" s="182">
        <v>392120</v>
      </c>
    </row>
    <row r="30" spans="1:30" s="195" customFormat="1" ht="15" x14ac:dyDescent="0.3">
      <c r="A30"/>
      <c r="B30" s="45" t="s">
        <v>80</v>
      </c>
      <c r="C30" s="182">
        <v>0</v>
      </c>
      <c r="D30" s="182">
        <v>162123</v>
      </c>
      <c r="E30" s="182">
        <v>162188.00000000003</v>
      </c>
      <c r="F30" s="186">
        <v>166654</v>
      </c>
      <c r="G30" s="182">
        <v>209871</v>
      </c>
      <c r="H30" s="182">
        <v>178436</v>
      </c>
      <c r="I30" s="182">
        <v>176566</v>
      </c>
      <c r="J30" s="184">
        <v>95696</v>
      </c>
      <c r="K30" s="182">
        <v>72710</v>
      </c>
      <c r="L30" s="182">
        <v>155</v>
      </c>
      <c r="M30" s="182">
        <v>211</v>
      </c>
      <c r="N30" s="182">
        <v>0</v>
      </c>
      <c r="O30" s="182">
        <v>10947</v>
      </c>
      <c r="P30" s="186">
        <v>179719</v>
      </c>
      <c r="Q30" s="184">
        <v>101388</v>
      </c>
      <c r="R30" s="182">
        <v>76321</v>
      </c>
      <c r="S30" s="182">
        <v>138</v>
      </c>
      <c r="T30" s="182">
        <v>186</v>
      </c>
      <c r="U30" s="182">
        <v>0</v>
      </c>
      <c r="V30" s="182">
        <v>9789</v>
      </c>
      <c r="W30" s="182">
        <v>187822</v>
      </c>
      <c r="X30" s="184">
        <v>101760</v>
      </c>
      <c r="Y30" s="182">
        <v>85627</v>
      </c>
      <c r="Z30" s="182">
        <v>122</v>
      </c>
      <c r="AA30" s="182">
        <v>154</v>
      </c>
      <c r="AB30" s="182">
        <v>0</v>
      </c>
      <c r="AC30" s="182">
        <v>9481</v>
      </c>
      <c r="AD30" s="182">
        <v>197144</v>
      </c>
    </row>
    <row r="31" spans="1:30" s="195" customFormat="1" ht="15" x14ac:dyDescent="0.3">
      <c r="A31"/>
      <c r="B31" s="45" t="s">
        <v>77</v>
      </c>
      <c r="C31" s="182">
        <v>5149</v>
      </c>
      <c r="D31" s="182">
        <v>5975</v>
      </c>
      <c r="E31" s="182">
        <v>12657</v>
      </c>
      <c r="F31" s="186">
        <v>12823</v>
      </c>
      <c r="G31" s="182">
        <v>10788</v>
      </c>
      <c r="H31" s="182">
        <v>10779</v>
      </c>
      <c r="I31" s="182">
        <v>10016</v>
      </c>
      <c r="J31" s="184">
        <v>0</v>
      </c>
      <c r="K31" s="182">
        <v>3591</v>
      </c>
      <c r="L31" s="182">
        <v>1841</v>
      </c>
      <c r="M31" s="182">
        <v>60040</v>
      </c>
      <c r="N31" s="182">
        <v>-67891</v>
      </c>
      <c r="O31" s="182">
        <v>11594</v>
      </c>
      <c r="P31" s="186">
        <v>9175</v>
      </c>
      <c r="Q31" s="184">
        <v>90584</v>
      </c>
      <c r="R31" s="182">
        <v>5922</v>
      </c>
      <c r="S31" s="182">
        <v>3621</v>
      </c>
      <c r="T31" s="182">
        <v>62796</v>
      </c>
      <c r="U31" s="182">
        <v>-163841</v>
      </c>
      <c r="V31" s="182">
        <v>10093</v>
      </c>
      <c r="W31" s="182">
        <v>9175</v>
      </c>
      <c r="X31" s="184">
        <v>330</v>
      </c>
      <c r="Y31" s="182">
        <v>7242</v>
      </c>
      <c r="Z31" s="182">
        <v>1891</v>
      </c>
      <c r="AA31" s="182">
        <v>64032</v>
      </c>
      <c r="AB31" s="182">
        <v>-74417</v>
      </c>
      <c r="AC31" s="182">
        <v>10097</v>
      </c>
      <c r="AD31" s="182">
        <v>9175</v>
      </c>
    </row>
    <row r="32" spans="1:30" s="195" customFormat="1" ht="15" x14ac:dyDescent="0.3">
      <c r="A32"/>
      <c r="B32" s="45" t="s">
        <v>81</v>
      </c>
      <c r="C32" s="182">
        <v>0</v>
      </c>
      <c r="D32" s="182">
        <v>1</v>
      </c>
      <c r="E32" s="182">
        <v>0</v>
      </c>
      <c r="F32" s="186">
        <v>0</v>
      </c>
      <c r="G32" s="182">
        <v>0</v>
      </c>
      <c r="H32" s="182">
        <v>0</v>
      </c>
      <c r="I32" s="182">
        <v>0</v>
      </c>
      <c r="J32" s="184">
        <v>0</v>
      </c>
      <c r="K32" s="182">
        <v>0</v>
      </c>
      <c r="L32" s="182">
        <v>0</v>
      </c>
      <c r="M32" s="182">
        <v>0</v>
      </c>
      <c r="N32" s="182">
        <v>-5781</v>
      </c>
      <c r="O32" s="182">
        <v>6136</v>
      </c>
      <c r="P32" s="186">
        <v>355</v>
      </c>
      <c r="Q32" s="184">
        <v>0</v>
      </c>
      <c r="R32" s="182">
        <v>0</v>
      </c>
      <c r="S32" s="182">
        <v>0</v>
      </c>
      <c r="T32" s="182">
        <v>0</v>
      </c>
      <c r="U32" s="182">
        <v>-4061</v>
      </c>
      <c r="V32" s="182">
        <v>4674</v>
      </c>
      <c r="W32" s="182">
        <v>613</v>
      </c>
      <c r="X32" s="184">
        <v>0</v>
      </c>
      <c r="Y32" s="182">
        <v>0</v>
      </c>
      <c r="Z32" s="182">
        <v>0</v>
      </c>
      <c r="AA32" s="182">
        <v>0</v>
      </c>
      <c r="AB32" s="182">
        <v>-2267</v>
      </c>
      <c r="AC32" s="182">
        <v>4693</v>
      </c>
      <c r="AD32" s="182">
        <v>2426</v>
      </c>
    </row>
    <row r="33" spans="1:30" s="195" customFormat="1" x14ac:dyDescent="0.3">
      <c r="A33"/>
      <c r="B33" s="45" t="s">
        <v>78</v>
      </c>
      <c r="C33" s="182">
        <v>0</v>
      </c>
      <c r="D33" s="182">
        <v>428663</v>
      </c>
      <c r="E33" s="182">
        <v>427600</v>
      </c>
      <c r="F33" s="186">
        <v>465925</v>
      </c>
      <c r="G33" s="182">
        <v>532399</v>
      </c>
      <c r="H33" s="182">
        <v>564087</v>
      </c>
      <c r="I33" s="182">
        <v>533572</v>
      </c>
      <c r="J33" s="184">
        <v>95555</v>
      </c>
      <c r="K33" s="182">
        <v>180434</v>
      </c>
      <c r="L33" s="182">
        <v>36401</v>
      </c>
      <c r="M33" s="182">
        <v>3854</v>
      </c>
      <c r="N33" s="182">
        <v>0</v>
      </c>
      <c r="O33" s="182">
        <v>244895</v>
      </c>
      <c r="P33" s="186">
        <v>561139</v>
      </c>
      <c r="Q33" s="184">
        <v>90270</v>
      </c>
      <c r="R33" s="182">
        <v>178788</v>
      </c>
      <c r="S33" s="182">
        <v>33841</v>
      </c>
      <c r="T33" s="182">
        <v>2224</v>
      </c>
      <c r="U33" s="182">
        <v>0</v>
      </c>
      <c r="V33" s="182">
        <v>131086</v>
      </c>
      <c r="W33" s="182">
        <v>436209</v>
      </c>
      <c r="X33" s="184">
        <v>36719</v>
      </c>
      <c r="Y33" s="182">
        <v>177142</v>
      </c>
      <c r="Z33" s="182">
        <v>38011</v>
      </c>
      <c r="AA33" s="182">
        <v>2502</v>
      </c>
      <c r="AB33" s="182">
        <v>0</v>
      </c>
      <c r="AC33" s="182">
        <v>84262</v>
      </c>
      <c r="AD33" s="182">
        <v>338636</v>
      </c>
    </row>
    <row r="34" spans="1:30" s="195" customFormat="1" x14ac:dyDescent="0.3">
      <c r="A34"/>
      <c r="B34" s="45" t="s">
        <v>75</v>
      </c>
      <c r="C34" s="182">
        <v>0</v>
      </c>
      <c r="D34" s="182">
        <v>242952</v>
      </c>
      <c r="E34" s="182">
        <v>268226</v>
      </c>
      <c r="F34" s="186">
        <v>365827</v>
      </c>
      <c r="G34" s="182">
        <v>419082.99999999994</v>
      </c>
      <c r="H34" s="182">
        <v>321829</v>
      </c>
      <c r="I34" s="182">
        <v>348381</v>
      </c>
      <c r="J34" s="184">
        <v>104131</v>
      </c>
      <c r="K34" s="182">
        <v>3580</v>
      </c>
      <c r="L34" s="182">
        <v>0</v>
      </c>
      <c r="M34" s="182">
        <v>0</v>
      </c>
      <c r="N34" s="182">
        <v>0</v>
      </c>
      <c r="O34" s="182">
        <v>30004</v>
      </c>
      <c r="P34" s="186">
        <v>137715</v>
      </c>
      <c r="Q34" s="184">
        <v>104489</v>
      </c>
      <c r="R34" s="182">
        <v>1257</v>
      </c>
      <c r="S34" s="182">
        <v>0</v>
      </c>
      <c r="T34" s="182">
        <v>0</v>
      </c>
      <c r="U34" s="182">
        <v>0</v>
      </c>
      <c r="V34" s="182">
        <v>20253</v>
      </c>
      <c r="W34" s="182">
        <v>125999</v>
      </c>
      <c r="X34" s="184">
        <v>98477</v>
      </c>
      <c r="Y34" s="182">
        <v>2416</v>
      </c>
      <c r="Z34" s="182">
        <v>0</v>
      </c>
      <c r="AA34" s="182">
        <v>0</v>
      </c>
      <c r="AB34" s="182">
        <v>0</v>
      </c>
      <c r="AC34" s="182">
        <v>23402</v>
      </c>
      <c r="AD34" s="182">
        <v>124295</v>
      </c>
    </row>
    <row r="35" spans="1:30" s="195" customFormat="1" x14ac:dyDescent="0.3">
      <c r="A35"/>
      <c r="B35" s="45" t="s">
        <v>82</v>
      </c>
      <c r="C35" s="182">
        <v>0</v>
      </c>
      <c r="D35" s="182">
        <v>118391</v>
      </c>
      <c r="E35" s="182">
        <v>116724</v>
      </c>
      <c r="F35" s="186">
        <v>118411</v>
      </c>
      <c r="G35" s="182">
        <v>120804</v>
      </c>
      <c r="H35" s="182">
        <v>125315</v>
      </c>
      <c r="I35" s="182">
        <v>0</v>
      </c>
      <c r="J35" s="184">
        <v>0</v>
      </c>
      <c r="K35" s="182">
        <v>32398</v>
      </c>
      <c r="L35" s="182">
        <v>0</v>
      </c>
      <c r="M35" s="182">
        <v>0</v>
      </c>
      <c r="N35" s="182">
        <v>0</v>
      </c>
      <c r="O35" s="182">
        <v>0</v>
      </c>
      <c r="P35" s="186">
        <v>32398.000000000004</v>
      </c>
      <c r="Q35" s="184">
        <v>0</v>
      </c>
      <c r="R35" s="182">
        <v>33198</v>
      </c>
      <c r="S35" s="182">
        <v>0</v>
      </c>
      <c r="T35" s="182">
        <v>0</v>
      </c>
      <c r="U35" s="182">
        <v>0</v>
      </c>
      <c r="V35" s="182">
        <v>0</v>
      </c>
      <c r="W35" s="182">
        <v>33198</v>
      </c>
      <c r="X35" s="184">
        <v>0</v>
      </c>
      <c r="Y35" s="182">
        <v>33967</v>
      </c>
      <c r="Z35" s="182">
        <v>0</v>
      </c>
      <c r="AA35" s="182">
        <v>0</v>
      </c>
      <c r="AB35" s="182">
        <v>0</v>
      </c>
      <c r="AC35" s="182">
        <v>0</v>
      </c>
      <c r="AD35" s="182">
        <v>33967</v>
      </c>
    </row>
    <row r="36" spans="1:30" s="195" customFormat="1" x14ac:dyDescent="0.3">
      <c r="A36"/>
      <c r="B36" s="45" t="s">
        <v>83</v>
      </c>
      <c r="C36" s="182">
        <v>0</v>
      </c>
      <c r="D36" s="182">
        <v>23253</v>
      </c>
      <c r="E36" s="182">
        <v>24025</v>
      </c>
      <c r="F36" s="186">
        <v>24637</v>
      </c>
      <c r="G36" s="182">
        <v>25418.000000000004</v>
      </c>
      <c r="H36" s="182">
        <v>24686</v>
      </c>
      <c r="I36" s="182">
        <v>26310.000000000004</v>
      </c>
      <c r="J36" s="184">
        <v>0</v>
      </c>
      <c r="K36" s="182">
        <v>3919</v>
      </c>
      <c r="L36" s="182">
        <v>1991</v>
      </c>
      <c r="M36" s="182">
        <v>4928</v>
      </c>
      <c r="N36" s="182">
        <v>0</v>
      </c>
      <c r="O36" s="182">
        <v>11424</v>
      </c>
      <c r="P36" s="186">
        <v>22262</v>
      </c>
      <c r="Q36" s="184">
        <v>0</v>
      </c>
      <c r="R36" s="182">
        <v>4413</v>
      </c>
      <c r="S36" s="182">
        <v>1508</v>
      </c>
      <c r="T36" s="182">
        <v>5045</v>
      </c>
      <c r="U36" s="182">
        <v>0</v>
      </c>
      <c r="V36" s="182">
        <v>10461</v>
      </c>
      <c r="W36" s="182">
        <v>21427</v>
      </c>
      <c r="X36" s="184">
        <v>0</v>
      </c>
      <c r="Y36" s="182">
        <v>4150</v>
      </c>
      <c r="Z36" s="182">
        <v>1508</v>
      </c>
      <c r="AA36" s="182">
        <v>5145</v>
      </c>
      <c r="AB36" s="182">
        <v>0</v>
      </c>
      <c r="AC36" s="182">
        <v>10517</v>
      </c>
      <c r="AD36" s="182">
        <v>21320</v>
      </c>
    </row>
    <row r="37" spans="1:30" s="195" customFormat="1" ht="15" x14ac:dyDescent="0.3">
      <c r="A37"/>
      <c r="B37" s="45" t="s">
        <v>14</v>
      </c>
      <c r="C37" s="182">
        <v>0</v>
      </c>
      <c r="D37" s="182">
        <v>2705667.9999999995</v>
      </c>
      <c r="E37" s="182">
        <v>3329548</v>
      </c>
      <c r="F37" s="186">
        <v>4308351.0000000009</v>
      </c>
      <c r="G37" s="182">
        <v>5800866</v>
      </c>
      <c r="H37" s="182">
        <v>5395612.9999999991</v>
      </c>
      <c r="I37" s="182">
        <v>4599720</v>
      </c>
      <c r="J37" s="184">
        <v>465761</v>
      </c>
      <c r="K37" s="182">
        <v>0</v>
      </c>
      <c r="L37" s="182">
        <v>321980</v>
      </c>
      <c r="M37" s="182">
        <v>13829</v>
      </c>
      <c r="N37" s="182">
        <v>0</v>
      </c>
      <c r="O37" s="182">
        <v>3399620</v>
      </c>
      <c r="P37" s="186">
        <v>4201190</v>
      </c>
      <c r="Q37" s="184">
        <v>349366</v>
      </c>
      <c r="R37" s="182">
        <v>0</v>
      </c>
      <c r="S37" s="182">
        <v>250310</v>
      </c>
      <c r="T37" s="182">
        <v>12934</v>
      </c>
      <c r="U37" s="182">
        <v>0</v>
      </c>
      <c r="V37" s="182">
        <v>2930624.9999999995</v>
      </c>
      <c r="W37" s="182">
        <v>3543234.9999999995</v>
      </c>
      <c r="X37" s="184">
        <v>-2</v>
      </c>
      <c r="Y37" s="182">
        <v>0</v>
      </c>
      <c r="Z37" s="182">
        <v>268830</v>
      </c>
      <c r="AA37" s="182">
        <v>3114</v>
      </c>
      <c r="AB37" s="182">
        <v>0</v>
      </c>
      <c r="AC37" s="182">
        <v>2892265.0000000005</v>
      </c>
      <c r="AD37" s="182">
        <v>3164207.0000000005</v>
      </c>
    </row>
    <row r="38" spans="1:30" s="195" customFormat="1" x14ac:dyDescent="0.3">
      <c r="A38"/>
      <c r="B38" s="45" t="s">
        <v>60</v>
      </c>
      <c r="C38" s="182">
        <v>0</v>
      </c>
      <c r="D38" s="182">
        <v>3209015</v>
      </c>
      <c r="E38" s="182">
        <v>3661310</v>
      </c>
      <c r="F38" s="186">
        <v>3980212.9999999995</v>
      </c>
      <c r="G38" s="182">
        <v>4332904</v>
      </c>
      <c r="H38" s="182">
        <v>5571573</v>
      </c>
      <c r="I38" s="182">
        <v>5656965</v>
      </c>
      <c r="J38" s="184">
        <v>2142576</v>
      </c>
      <c r="K38" s="182">
        <v>624723</v>
      </c>
      <c r="L38" s="182">
        <v>0</v>
      </c>
      <c r="M38" s="182">
        <v>137217</v>
      </c>
      <c r="N38" s="182">
        <v>0</v>
      </c>
      <c r="O38" s="182">
        <v>3248132</v>
      </c>
      <c r="P38" s="186">
        <v>6152648</v>
      </c>
      <c r="Q38" s="184">
        <v>2275966</v>
      </c>
      <c r="R38" s="182">
        <v>645962</v>
      </c>
      <c r="S38" s="182">
        <v>0</v>
      </c>
      <c r="T38" s="182">
        <v>140193</v>
      </c>
      <c r="U38" s="182">
        <v>0</v>
      </c>
      <c r="V38" s="182">
        <v>3367719</v>
      </c>
      <c r="W38" s="182">
        <v>6429840</v>
      </c>
      <c r="X38" s="184">
        <v>2231537</v>
      </c>
      <c r="Y38" s="182">
        <v>354385</v>
      </c>
      <c r="Z38" s="182">
        <v>0</v>
      </c>
      <c r="AA38" s="182">
        <v>147703</v>
      </c>
      <c r="AB38" s="182">
        <v>0</v>
      </c>
      <c r="AC38" s="182">
        <v>4303742.9999999991</v>
      </c>
      <c r="AD38" s="182">
        <v>7037367.9999999991</v>
      </c>
    </row>
    <row r="39" spans="1:30" s="195" customFormat="1" ht="15" x14ac:dyDescent="0.3">
      <c r="A39"/>
      <c r="B39" s="45" t="s">
        <v>0</v>
      </c>
      <c r="C39" s="182">
        <v>57066.000000000007</v>
      </c>
      <c r="D39" s="182">
        <v>147949</v>
      </c>
      <c r="E39" s="182">
        <v>161004.99999999814</v>
      </c>
      <c r="F39" s="186">
        <v>179856</v>
      </c>
      <c r="G39" s="182">
        <v>151992</v>
      </c>
      <c r="H39" s="182">
        <v>187408</v>
      </c>
      <c r="I39" s="182">
        <v>234061.00000000186</v>
      </c>
      <c r="J39" s="184">
        <v>22227</v>
      </c>
      <c r="K39" s="182">
        <v>71676</v>
      </c>
      <c r="L39" s="182">
        <v>14323</v>
      </c>
      <c r="M39" s="182">
        <v>35818</v>
      </c>
      <c r="N39" s="182">
        <v>-9</v>
      </c>
      <c r="O39" s="182">
        <v>129402</v>
      </c>
      <c r="P39" s="186">
        <v>273437</v>
      </c>
      <c r="Q39" s="184">
        <v>25508</v>
      </c>
      <c r="R39" s="182">
        <v>67471</v>
      </c>
      <c r="S39" s="182">
        <v>7338</v>
      </c>
      <c r="T39" s="182">
        <v>36505</v>
      </c>
      <c r="U39" s="182">
        <v>0</v>
      </c>
      <c r="V39" s="182">
        <v>109278</v>
      </c>
      <c r="W39" s="182">
        <v>246100</v>
      </c>
      <c r="X39" s="184">
        <v>28135</v>
      </c>
      <c r="Y39" s="182">
        <v>68070</v>
      </c>
      <c r="Z39" s="182">
        <v>9661</v>
      </c>
      <c r="AA39" s="182">
        <v>37648</v>
      </c>
      <c r="AB39" s="182">
        <v>-513</v>
      </c>
      <c r="AC39" s="182">
        <v>119212</v>
      </c>
      <c r="AD39" s="182">
        <v>262213</v>
      </c>
    </row>
    <row r="40" spans="1:30" s="195" customFormat="1" ht="6" customHeight="1" x14ac:dyDescent="0.3">
      <c r="A40"/>
      <c r="B40" s="46"/>
      <c r="C40" s="177"/>
      <c r="D40" s="177"/>
      <c r="E40" s="177"/>
      <c r="F40" s="178"/>
      <c r="G40" s="177"/>
      <c r="H40" s="177"/>
      <c r="I40" s="177"/>
      <c r="J40" s="179"/>
      <c r="K40" s="177"/>
      <c r="L40" s="177"/>
      <c r="M40" s="177"/>
      <c r="N40" s="177"/>
      <c r="O40" s="177"/>
      <c r="P40" s="178"/>
      <c r="Q40" s="179"/>
      <c r="R40" s="177"/>
      <c r="S40" s="177"/>
      <c r="T40" s="177"/>
      <c r="U40" s="177"/>
      <c r="V40" s="177"/>
      <c r="W40" s="177"/>
      <c r="X40" s="179"/>
      <c r="Y40" s="177"/>
      <c r="Z40" s="177"/>
      <c r="AA40" s="177"/>
      <c r="AB40" s="177"/>
      <c r="AC40" s="177"/>
      <c r="AD40" s="177"/>
    </row>
    <row r="41" spans="1:30" s="194" customFormat="1" x14ac:dyDescent="0.25">
      <c r="A41" s="8"/>
      <c r="B41" s="44" t="s">
        <v>19</v>
      </c>
      <c r="C41" s="191">
        <v>3430542.0000000005</v>
      </c>
      <c r="D41" s="191">
        <v>3439924</v>
      </c>
      <c r="E41" s="191">
        <v>3502662</v>
      </c>
      <c r="F41" s="192">
        <v>3440620</v>
      </c>
      <c r="G41" s="191">
        <v>3436099</v>
      </c>
      <c r="H41" s="191">
        <v>3492437</v>
      </c>
      <c r="I41" s="191">
        <v>3475113</v>
      </c>
      <c r="J41" s="193">
        <v>3587148</v>
      </c>
      <c r="K41" s="191">
        <v>1541207</v>
      </c>
      <c r="L41" s="191">
        <v>117914</v>
      </c>
      <c r="M41" s="191">
        <v>105694</v>
      </c>
      <c r="N41" s="191">
        <v>-5213895</v>
      </c>
      <c r="O41" s="191">
        <v>3394370</v>
      </c>
      <c r="P41" s="192">
        <v>3532438</v>
      </c>
      <c r="Q41" s="193">
        <v>3659222</v>
      </c>
      <c r="R41" s="191">
        <v>1589283</v>
      </c>
      <c r="S41" s="191">
        <v>97501</v>
      </c>
      <c r="T41" s="191">
        <v>107829</v>
      </c>
      <c r="U41" s="191">
        <v>-5293112</v>
      </c>
      <c r="V41" s="191">
        <v>3298125.0000000005</v>
      </c>
      <c r="W41" s="191">
        <v>3458848.0000000005</v>
      </c>
      <c r="X41" s="193">
        <v>3936432</v>
      </c>
      <c r="Y41" s="191">
        <v>1989234</v>
      </c>
      <c r="Z41" s="191">
        <v>98501</v>
      </c>
      <c r="AA41" s="191">
        <v>115830</v>
      </c>
      <c r="AB41" s="191">
        <v>-5955319</v>
      </c>
      <c r="AC41" s="191">
        <v>3429323.0000000005</v>
      </c>
      <c r="AD41" s="191">
        <v>3614001.0000000005</v>
      </c>
    </row>
    <row r="42" spans="1:30" s="195" customFormat="1" ht="6" customHeight="1" x14ac:dyDescent="0.3">
      <c r="A42"/>
      <c r="B42" s="46"/>
      <c r="C42" s="177"/>
      <c r="D42" s="177"/>
      <c r="E42" s="177"/>
      <c r="F42" s="178"/>
      <c r="G42" s="177"/>
      <c r="H42" s="177"/>
      <c r="I42" s="177"/>
      <c r="J42" s="179"/>
      <c r="K42" s="177"/>
      <c r="L42" s="177"/>
      <c r="M42" s="177"/>
      <c r="N42" s="177"/>
      <c r="O42" s="177"/>
      <c r="P42" s="178"/>
      <c r="Q42" s="179"/>
      <c r="R42" s="177"/>
      <c r="S42" s="177"/>
      <c r="T42" s="177"/>
      <c r="U42" s="177"/>
      <c r="V42" s="177"/>
      <c r="W42" s="177"/>
      <c r="X42" s="179"/>
      <c r="Y42" s="177"/>
      <c r="Z42" s="177"/>
      <c r="AA42" s="177"/>
      <c r="AB42" s="177"/>
      <c r="AC42" s="177"/>
      <c r="AD42" s="177"/>
    </row>
    <row r="43" spans="1:30" s="195" customFormat="1" x14ac:dyDescent="0.3">
      <c r="A43"/>
      <c r="B43" s="45" t="s">
        <v>84</v>
      </c>
      <c r="C43" s="182">
        <v>3430542.0000000005</v>
      </c>
      <c r="D43" s="182">
        <v>3381609</v>
      </c>
      <c r="E43" s="182">
        <v>3440727</v>
      </c>
      <c r="F43" s="186">
        <v>3353063</v>
      </c>
      <c r="G43" s="182">
        <v>3348327</v>
      </c>
      <c r="H43" s="182">
        <v>3312162</v>
      </c>
      <c r="I43" s="182">
        <v>3284427</v>
      </c>
      <c r="J43" s="184">
        <v>3457683</v>
      </c>
      <c r="K43" s="182">
        <v>1541207</v>
      </c>
      <c r="L43" s="182">
        <v>117914</v>
      </c>
      <c r="M43" s="182">
        <v>97090</v>
      </c>
      <c r="N43" s="182">
        <v>-5213894</v>
      </c>
      <c r="O43" s="182">
        <v>3394370</v>
      </c>
      <c r="P43" s="186">
        <v>3394370</v>
      </c>
      <c r="Q43" s="184">
        <v>3507234</v>
      </c>
      <c r="R43" s="182">
        <v>1589283</v>
      </c>
      <c r="S43" s="182">
        <v>97501</v>
      </c>
      <c r="T43" s="182">
        <v>99091</v>
      </c>
      <c r="U43" s="182">
        <v>-5293109</v>
      </c>
      <c r="V43" s="182">
        <v>3298125.0000000005</v>
      </c>
      <c r="W43" s="182">
        <v>3298125.0000000005</v>
      </c>
      <c r="X43" s="184">
        <v>3759882</v>
      </c>
      <c r="Y43" s="182">
        <v>1989234</v>
      </c>
      <c r="Z43" s="182">
        <v>98501</v>
      </c>
      <c r="AA43" s="182">
        <v>107702</v>
      </c>
      <c r="AB43" s="182">
        <v>-5955319</v>
      </c>
      <c r="AC43" s="182">
        <v>3429323.0000000005</v>
      </c>
      <c r="AD43" s="182">
        <v>3429323.0000000005</v>
      </c>
    </row>
    <row r="44" spans="1:30" s="195" customFormat="1" x14ac:dyDescent="0.3">
      <c r="A44"/>
      <c r="B44" s="45" t="s">
        <v>85</v>
      </c>
      <c r="C44" s="182">
        <v>0</v>
      </c>
      <c r="D44" s="182">
        <v>58315</v>
      </c>
      <c r="E44" s="182">
        <v>61935</v>
      </c>
      <c r="F44" s="186">
        <v>87557</v>
      </c>
      <c r="G44" s="182">
        <v>87772</v>
      </c>
      <c r="H44" s="182">
        <v>180275</v>
      </c>
      <c r="I44" s="182">
        <v>190686</v>
      </c>
      <c r="J44" s="184">
        <v>129465</v>
      </c>
      <c r="K44" s="182">
        <v>0</v>
      </c>
      <c r="L44" s="182">
        <v>0</v>
      </c>
      <c r="M44" s="182">
        <v>8604</v>
      </c>
      <c r="N44" s="182">
        <v>-1</v>
      </c>
      <c r="O44" s="182">
        <v>0</v>
      </c>
      <c r="P44" s="186">
        <v>138068</v>
      </c>
      <c r="Q44" s="184">
        <v>151988</v>
      </c>
      <c r="R44" s="182">
        <v>0</v>
      </c>
      <c r="S44" s="182">
        <v>0</v>
      </c>
      <c r="T44" s="182">
        <v>8738</v>
      </c>
      <c r="U44" s="182">
        <v>-3</v>
      </c>
      <c r="V44" s="182">
        <v>0</v>
      </c>
      <c r="W44" s="182">
        <v>160723</v>
      </c>
      <c r="X44" s="184">
        <v>176550</v>
      </c>
      <c r="Y44" s="182">
        <v>0</v>
      </c>
      <c r="Z44" s="182">
        <v>0</v>
      </c>
      <c r="AA44" s="182">
        <v>8128</v>
      </c>
      <c r="AB44" s="182">
        <v>0</v>
      </c>
      <c r="AC44" s="182">
        <v>0</v>
      </c>
      <c r="AD44" s="182">
        <v>184678</v>
      </c>
    </row>
    <row r="45" spans="1:30" s="81" customFormat="1" ht="15.6" x14ac:dyDescent="0.3">
      <c r="A45"/>
      <c r="B45" s="17"/>
      <c r="C45" s="79"/>
      <c r="D45" s="79"/>
      <c r="E45" s="79"/>
      <c r="F45" s="80"/>
      <c r="G45" s="79"/>
      <c r="H45" s="79"/>
      <c r="I45" s="79"/>
      <c r="J45" s="78"/>
      <c r="K45" s="79"/>
      <c r="L45" s="79"/>
      <c r="M45" s="79"/>
      <c r="N45" s="79"/>
      <c r="O45" s="79"/>
      <c r="P45" s="80"/>
      <c r="Q45" s="78"/>
      <c r="R45" s="79"/>
      <c r="S45" s="79"/>
      <c r="T45" s="79"/>
      <c r="U45" s="79"/>
      <c r="V45" s="79"/>
      <c r="W45" s="79"/>
      <c r="X45" s="78"/>
      <c r="Y45" s="79"/>
      <c r="Z45" s="79"/>
      <c r="AA45" s="79"/>
      <c r="AB45" s="79"/>
      <c r="AC45" s="79"/>
      <c r="AD45" s="79"/>
    </row>
    <row r="46" spans="1:30" s="81" customFormat="1" ht="15.6" x14ac:dyDescent="0.3">
      <c r="A46"/>
      <c r="B46" s="17"/>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row r="47" spans="1:30" s="81" customFormat="1" ht="15.6" x14ac:dyDescent="0.3">
      <c r="A47"/>
      <c r="B47" s="17"/>
      <c r="C47" s="83"/>
      <c r="D47" s="83"/>
      <c r="E47" s="83"/>
      <c r="F47" s="84"/>
      <c r="G47" s="83"/>
      <c r="H47" s="83"/>
      <c r="I47" s="83"/>
      <c r="J47" s="82"/>
      <c r="K47" s="83"/>
      <c r="L47" s="83"/>
      <c r="M47" s="83"/>
      <c r="N47" s="83"/>
      <c r="O47" s="83"/>
      <c r="P47" s="84"/>
      <c r="Q47" s="82"/>
      <c r="R47" s="83"/>
      <c r="S47" s="83"/>
      <c r="T47" s="83"/>
      <c r="U47" s="83"/>
      <c r="V47" s="83"/>
      <c r="W47" s="83"/>
      <c r="X47" s="82"/>
      <c r="Y47" s="83"/>
      <c r="Z47" s="83"/>
      <c r="AA47" s="83"/>
      <c r="AB47" s="83"/>
      <c r="AC47" s="83"/>
      <c r="AD47" s="83"/>
    </row>
    <row r="48" spans="1:30" s="81" customFormat="1" ht="15.6" x14ac:dyDescent="0.3">
      <c r="A48"/>
      <c r="B48" s="17"/>
      <c r="C48" s="83"/>
      <c r="D48" s="83"/>
      <c r="E48" s="83"/>
      <c r="F48" s="84"/>
      <c r="G48" s="83"/>
      <c r="H48" s="83"/>
      <c r="I48" s="83"/>
      <c r="J48" s="82"/>
      <c r="K48" s="83"/>
      <c r="L48" s="83"/>
      <c r="M48" s="83"/>
      <c r="N48" s="83"/>
      <c r="O48" s="83"/>
      <c r="P48" s="84"/>
      <c r="Q48" s="82"/>
      <c r="R48" s="83"/>
      <c r="S48" s="83"/>
      <c r="T48" s="83"/>
      <c r="U48" s="83"/>
      <c r="V48" s="83"/>
      <c r="W48" s="83"/>
      <c r="X48" s="82"/>
      <c r="Y48" s="83"/>
      <c r="Z48" s="83"/>
      <c r="AA48" s="83"/>
      <c r="AB48" s="83"/>
      <c r="AC48" s="83"/>
      <c r="AD48" s="83"/>
    </row>
    <row r="49" spans="1:30" s="81" customFormat="1" ht="15.6" x14ac:dyDescent="0.3">
      <c r="A49"/>
      <c r="B49" s="17"/>
      <c r="C49" s="83"/>
      <c r="D49" s="83"/>
      <c r="E49" s="83"/>
      <c r="F49" s="84"/>
      <c r="G49" s="83"/>
      <c r="H49" s="83"/>
      <c r="I49" s="83"/>
      <c r="J49" s="82"/>
      <c r="K49" s="83"/>
      <c r="L49" s="83"/>
      <c r="M49" s="83"/>
      <c r="N49" s="83"/>
      <c r="O49" s="83"/>
      <c r="P49" s="84"/>
      <c r="Q49" s="82"/>
      <c r="R49" s="83"/>
      <c r="S49" s="83"/>
      <c r="T49" s="83"/>
      <c r="U49" s="83"/>
      <c r="V49" s="83"/>
      <c r="W49" s="83"/>
      <c r="X49" s="82"/>
      <c r="Y49" s="83"/>
      <c r="Z49" s="83"/>
      <c r="AA49" s="83"/>
      <c r="AB49" s="83"/>
      <c r="AC49" s="83"/>
      <c r="AD49" s="83"/>
    </row>
    <row r="50" spans="1:30" s="81" customFormat="1" ht="15.6" x14ac:dyDescent="0.3">
      <c r="A50"/>
      <c r="B50" s="17"/>
      <c r="C50" s="83"/>
      <c r="D50" s="83"/>
      <c r="E50" s="83"/>
      <c r="F50" s="84"/>
      <c r="G50" s="83"/>
      <c r="H50" s="83"/>
      <c r="I50" s="83"/>
      <c r="J50" s="82"/>
      <c r="K50" s="83"/>
      <c r="L50" s="83"/>
      <c r="M50" s="83"/>
      <c r="N50" s="83"/>
      <c r="O50" s="83"/>
      <c r="P50" s="84"/>
      <c r="Q50" s="82"/>
      <c r="R50" s="83"/>
      <c r="S50" s="83"/>
      <c r="T50" s="83"/>
      <c r="U50" s="83"/>
      <c r="V50" s="83"/>
      <c r="W50" s="83"/>
      <c r="X50" s="82"/>
      <c r="Y50" s="83"/>
      <c r="Z50" s="83"/>
      <c r="AA50" s="83"/>
      <c r="AB50" s="83"/>
      <c r="AC50" s="83"/>
      <c r="AD50" s="83"/>
    </row>
    <row r="51" spans="1:30" s="81" customFormat="1" ht="15.6" x14ac:dyDescent="0.3">
      <c r="A51"/>
      <c r="B51" s="17"/>
      <c r="C51" s="83"/>
      <c r="D51" s="83"/>
      <c r="E51" s="83"/>
      <c r="F51" s="84"/>
      <c r="G51" s="83"/>
      <c r="H51" s="83"/>
      <c r="I51" s="83"/>
      <c r="J51" s="82"/>
      <c r="K51" s="83"/>
      <c r="L51" s="83"/>
      <c r="M51" s="83"/>
      <c r="N51" s="83"/>
      <c r="O51" s="83"/>
      <c r="P51" s="84"/>
      <c r="Q51" s="82"/>
      <c r="R51" s="83"/>
      <c r="S51" s="83"/>
      <c r="T51" s="83"/>
      <c r="U51" s="83"/>
      <c r="V51" s="83"/>
      <c r="W51" s="83"/>
      <c r="X51" s="82"/>
      <c r="Y51" s="83"/>
      <c r="Z51" s="83"/>
      <c r="AA51" s="83"/>
      <c r="AB51" s="83"/>
      <c r="AC51" s="83"/>
      <c r="AD51" s="83"/>
    </row>
    <row r="52" spans="1:30" s="81" customFormat="1" ht="15.6" x14ac:dyDescent="0.3">
      <c r="A52"/>
      <c r="B52" s="17"/>
      <c r="C52" s="83"/>
      <c r="D52" s="83"/>
      <c r="E52" s="83"/>
      <c r="F52" s="84"/>
      <c r="G52" s="83"/>
      <c r="H52" s="83"/>
      <c r="I52" s="83"/>
      <c r="J52" s="82"/>
      <c r="K52" s="83"/>
      <c r="L52" s="83"/>
      <c r="M52" s="83"/>
      <c r="N52" s="83"/>
      <c r="O52" s="83"/>
      <c r="P52" s="84"/>
      <c r="Q52" s="82"/>
      <c r="R52" s="83"/>
      <c r="S52" s="83"/>
      <c r="T52" s="83"/>
      <c r="U52" s="83"/>
      <c r="V52" s="83"/>
      <c r="W52" s="83"/>
      <c r="X52" s="82"/>
      <c r="Y52" s="83"/>
      <c r="Z52" s="83"/>
      <c r="AA52" s="83"/>
      <c r="AB52" s="83"/>
      <c r="AC52" s="83"/>
      <c r="AD52" s="83"/>
    </row>
    <row r="53" spans="1:30" s="81" customFormat="1" ht="15.6" x14ac:dyDescent="0.3">
      <c r="A53"/>
      <c r="B53" s="17"/>
      <c r="C53" s="83"/>
      <c r="D53" s="83"/>
      <c r="E53" s="83"/>
      <c r="F53" s="84"/>
      <c r="G53" s="83"/>
      <c r="H53" s="83"/>
      <c r="I53" s="83"/>
      <c r="J53" s="82"/>
      <c r="K53" s="83"/>
      <c r="L53" s="83"/>
      <c r="M53" s="83"/>
      <c r="N53" s="83"/>
      <c r="O53" s="83"/>
      <c r="P53" s="84"/>
      <c r="Q53" s="82"/>
      <c r="R53" s="83"/>
      <c r="S53" s="83"/>
      <c r="T53" s="83"/>
      <c r="U53" s="83"/>
      <c r="V53" s="83"/>
      <c r="W53" s="83"/>
      <c r="X53" s="82"/>
      <c r="Y53" s="83"/>
      <c r="Z53" s="83"/>
      <c r="AA53" s="83"/>
      <c r="AB53" s="83"/>
      <c r="AC53" s="83"/>
      <c r="AD53" s="83"/>
    </row>
    <row r="54" spans="1:30" s="81" customFormat="1" ht="15.6" x14ac:dyDescent="0.3">
      <c r="A54"/>
      <c r="B54" s="17"/>
      <c r="C54" s="83"/>
      <c r="D54" s="83"/>
      <c r="E54" s="83"/>
      <c r="F54" s="84"/>
      <c r="G54" s="83"/>
      <c r="H54" s="83"/>
      <c r="I54" s="83"/>
      <c r="J54" s="82"/>
      <c r="K54" s="83"/>
      <c r="L54" s="83"/>
      <c r="M54" s="83"/>
      <c r="N54" s="83"/>
      <c r="O54" s="83"/>
      <c r="P54" s="84"/>
      <c r="Q54" s="82"/>
      <c r="R54" s="83"/>
      <c r="S54" s="83"/>
      <c r="T54" s="83"/>
      <c r="U54" s="83"/>
      <c r="V54" s="83"/>
      <c r="W54" s="83"/>
      <c r="X54" s="82"/>
      <c r="Y54" s="83"/>
      <c r="Z54" s="83"/>
      <c r="AA54" s="83"/>
      <c r="AB54" s="83"/>
      <c r="AC54" s="83"/>
      <c r="AD54" s="83"/>
    </row>
    <row r="55" spans="1:30" s="81" customFormat="1" ht="15.6" x14ac:dyDescent="0.3">
      <c r="A55"/>
      <c r="B55" s="17"/>
      <c r="C55" s="83"/>
      <c r="D55" s="83"/>
      <c r="E55" s="83"/>
      <c r="F55" s="84"/>
      <c r="G55" s="83"/>
      <c r="H55" s="83"/>
      <c r="I55" s="83"/>
      <c r="J55" s="82"/>
      <c r="K55" s="83"/>
      <c r="L55" s="83"/>
      <c r="M55" s="83"/>
      <c r="N55" s="83"/>
      <c r="O55" s="83"/>
      <c r="P55" s="84"/>
      <c r="Q55" s="82"/>
      <c r="R55" s="83"/>
      <c r="S55" s="83"/>
      <c r="T55" s="83"/>
      <c r="U55" s="83"/>
      <c r="V55" s="83"/>
      <c r="W55" s="83"/>
      <c r="X55" s="82"/>
      <c r="Y55" s="83"/>
      <c r="Z55" s="83"/>
      <c r="AA55" s="83"/>
      <c r="AB55" s="83"/>
      <c r="AC55" s="83"/>
      <c r="AD55" s="83"/>
    </row>
    <row r="56" spans="1:30" s="81" customFormat="1" ht="15.6" x14ac:dyDescent="0.3">
      <c r="A56"/>
      <c r="B56" s="17"/>
      <c r="C56" s="83"/>
      <c r="D56" s="83"/>
      <c r="E56" s="83"/>
      <c r="F56" s="84"/>
      <c r="G56" s="83"/>
      <c r="H56" s="83"/>
      <c r="I56" s="83"/>
      <c r="J56" s="82"/>
      <c r="K56" s="83"/>
      <c r="L56" s="83"/>
      <c r="M56" s="83"/>
      <c r="N56" s="83"/>
      <c r="O56" s="83"/>
      <c r="P56" s="84"/>
      <c r="Q56" s="82"/>
      <c r="R56" s="83"/>
      <c r="S56" s="83"/>
      <c r="T56" s="83"/>
      <c r="U56" s="83"/>
      <c r="V56" s="83"/>
      <c r="W56" s="83"/>
      <c r="X56" s="82"/>
      <c r="Y56" s="83"/>
      <c r="Z56" s="83"/>
      <c r="AA56" s="83"/>
      <c r="AB56" s="83"/>
      <c r="AC56" s="83"/>
      <c r="AD56" s="83"/>
    </row>
    <row r="57" spans="1:30" s="81" customFormat="1" ht="15.6" x14ac:dyDescent="0.3">
      <c r="A57"/>
      <c r="B57" s="17"/>
      <c r="C57" s="83"/>
      <c r="D57" s="83"/>
      <c r="E57" s="83"/>
      <c r="F57" s="84"/>
      <c r="G57" s="83"/>
      <c r="H57" s="83"/>
      <c r="I57" s="83"/>
      <c r="J57" s="82"/>
      <c r="K57" s="83"/>
      <c r="L57" s="83"/>
      <c r="M57" s="83"/>
      <c r="N57" s="83"/>
      <c r="O57" s="83"/>
      <c r="P57" s="84"/>
      <c r="Q57" s="82"/>
      <c r="R57" s="83"/>
      <c r="S57" s="83"/>
      <c r="T57" s="83"/>
      <c r="U57" s="83"/>
      <c r="V57" s="83"/>
      <c r="W57" s="83"/>
      <c r="X57" s="82"/>
      <c r="Y57" s="83"/>
      <c r="Z57" s="83"/>
      <c r="AA57" s="83"/>
      <c r="AB57" s="83"/>
      <c r="AC57" s="83"/>
      <c r="AD57" s="83"/>
    </row>
    <row r="58" spans="1:30" s="81" customFormat="1" ht="15.6" x14ac:dyDescent="0.3">
      <c r="A58"/>
      <c r="B58" s="17"/>
      <c r="C58" s="83"/>
      <c r="D58" s="83"/>
      <c r="E58" s="83"/>
      <c r="F58" s="84"/>
      <c r="G58" s="83"/>
      <c r="H58" s="83"/>
      <c r="I58" s="83"/>
      <c r="J58" s="82"/>
      <c r="K58" s="83"/>
      <c r="L58" s="83"/>
      <c r="M58" s="83"/>
      <c r="N58" s="83"/>
      <c r="O58" s="83"/>
      <c r="P58" s="84"/>
      <c r="Q58" s="82"/>
      <c r="R58" s="83"/>
      <c r="S58" s="83"/>
      <c r="T58" s="83"/>
      <c r="U58" s="83"/>
      <c r="V58" s="83"/>
      <c r="W58" s="83"/>
      <c r="X58" s="82"/>
      <c r="Y58" s="83"/>
      <c r="Z58" s="83"/>
      <c r="AA58" s="83"/>
      <c r="AB58" s="83"/>
      <c r="AC58" s="83"/>
      <c r="AD58" s="83"/>
    </row>
    <row r="59" spans="1:30" s="81" customFormat="1" ht="15.6" x14ac:dyDescent="0.3">
      <c r="A59"/>
      <c r="B59" s="17"/>
      <c r="C59" s="83"/>
      <c r="D59" s="83"/>
      <c r="E59" s="83"/>
      <c r="F59" s="84"/>
      <c r="G59" s="83"/>
      <c r="H59" s="83"/>
      <c r="I59" s="83"/>
      <c r="J59" s="82"/>
      <c r="K59" s="83"/>
      <c r="L59" s="83"/>
      <c r="M59" s="83"/>
      <c r="N59" s="83"/>
      <c r="O59" s="83"/>
      <c r="P59" s="84"/>
      <c r="Q59" s="82"/>
      <c r="R59" s="83"/>
      <c r="S59" s="83"/>
      <c r="T59" s="83"/>
      <c r="U59" s="83"/>
      <c r="V59" s="83"/>
      <c r="W59" s="83"/>
      <c r="X59" s="82"/>
      <c r="Y59" s="83"/>
      <c r="Z59" s="83"/>
      <c r="AA59" s="83"/>
      <c r="AB59" s="83"/>
      <c r="AC59" s="83"/>
      <c r="AD59" s="83"/>
    </row>
    <row r="60" spans="1:30" s="81" customFormat="1" ht="15.6" x14ac:dyDescent="0.3">
      <c r="A60"/>
      <c r="B60" s="17"/>
      <c r="C60" s="83"/>
      <c r="D60" s="83"/>
      <c r="E60" s="83"/>
      <c r="F60" s="84"/>
      <c r="G60" s="83"/>
      <c r="H60" s="83"/>
      <c r="I60" s="83"/>
      <c r="J60" s="82"/>
      <c r="K60" s="83"/>
      <c r="L60" s="83"/>
      <c r="M60" s="83"/>
      <c r="N60" s="83"/>
      <c r="O60" s="83"/>
      <c r="P60" s="84"/>
      <c r="Q60" s="82"/>
      <c r="R60" s="83"/>
      <c r="S60" s="83"/>
      <c r="T60" s="83"/>
      <c r="U60" s="83"/>
      <c r="V60" s="83"/>
      <c r="W60" s="83"/>
      <c r="X60" s="82"/>
      <c r="Y60" s="83"/>
      <c r="Z60" s="83"/>
      <c r="AA60" s="83"/>
      <c r="AB60" s="83"/>
      <c r="AC60" s="83"/>
      <c r="AD60" s="83"/>
    </row>
    <row r="61" spans="1:30" s="81" customFormat="1" ht="15.6" x14ac:dyDescent="0.3">
      <c r="A61"/>
      <c r="B61" s="17"/>
      <c r="C61" s="83"/>
      <c r="D61" s="83"/>
      <c r="E61" s="83"/>
      <c r="F61" s="84"/>
      <c r="G61" s="83"/>
      <c r="H61" s="83"/>
      <c r="I61" s="83"/>
      <c r="J61" s="82"/>
      <c r="K61" s="83"/>
      <c r="L61" s="83"/>
      <c r="M61" s="83"/>
      <c r="N61" s="83"/>
      <c r="O61" s="83"/>
      <c r="P61" s="84"/>
      <c r="Q61" s="82"/>
      <c r="R61" s="83"/>
      <c r="S61" s="83"/>
      <c r="T61" s="83"/>
      <c r="U61" s="83"/>
      <c r="V61" s="83"/>
      <c r="W61" s="83"/>
      <c r="X61" s="82"/>
      <c r="Y61" s="83"/>
      <c r="Z61" s="83"/>
      <c r="AA61" s="83"/>
      <c r="AB61" s="83"/>
      <c r="AC61" s="83"/>
      <c r="AD61" s="83"/>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1509-8A20-47E7-9072-37686EDD61B5}">
  <sheetPr>
    <tabColor theme="5"/>
  </sheetPr>
  <dimension ref="A1:O88"/>
  <sheetViews>
    <sheetView showGridLines="0" zoomScale="60" zoomScaleNormal="10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78.625" style="17" bestFit="1" customWidth="1"/>
    <col min="3" max="3" width="15.75" style="57" customWidth="1"/>
    <col min="4" max="5" width="15.75" style="25" customWidth="1"/>
    <col min="6" max="6" width="15.75" style="58" customWidth="1"/>
    <col min="7" max="7" width="15.75" style="57" customWidth="1"/>
    <col min="8" max="9" width="15.75" style="25" customWidth="1"/>
    <col min="10" max="10" width="15.75" style="58" customWidth="1"/>
    <col min="11" max="11" width="15.75" style="57" customWidth="1"/>
    <col min="12" max="12" width="15.75" style="25" customWidth="1"/>
  </cols>
  <sheetData>
    <row r="1" spans="1:12" ht="41.25" customHeight="1" x14ac:dyDescent="0.3">
      <c r="A1" s="1"/>
      <c r="C1" s="85"/>
      <c r="D1" s="24"/>
      <c r="E1" s="24"/>
      <c r="F1" s="86"/>
      <c r="G1" s="85"/>
      <c r="H1" s="24"/>
      <c r="I1" s="24"/>
      <c r="J1" s="86"/>
      <c r="K1" s="85"/>
      <c r="L1" s="24"/>
    </row>
    <row r="2" spans="1:12" ht="18" x14ac:dyDescent="0.3">
      <c r="B2" s="31" t="s">
        <v>73</v>
      </c>
      <c r="C2" s="87"/>
      <c r="D2" s="88"/>
      <c r="E2" s="88"/>
      <c r="F2" s="89"/>
      <c r="G2" s="87"/>
      <c r="H2" s="88"/>
      <c r="I2" s="88"/>
      <c r="J2" s="89"/>
      <c r="K2" s="87"/>
      <c r="L2" s="88"/>
    </row>
    <row r="3" spans="1:12" ht="9.75" customHeight="1" x14ac:dyDescent="0.3">
      <c r="C3" s="90"/>
      <c r="D3" s="11"/>
      <c r="E3" s="11"/>
      <c r="F3" s="12"/>
      <c r="G3" s="90"/>
      <c r="H3" s="11"/>
      <c r="I3" s="11"/>
      <c r="J3" s="12"/>
      <c r="K3" s="90"/>
      <c r="L3" s="11"/>
    </row>
    <row r="4" spans="1:12" s="37" customFormat="1" ht="18" x14ac:dyDescent="0.35">
      <c r="B4" s="35" t="s">
        <v>211</v>
      </c>
      <c r="C4" s="38" t="s">
        <v>32</v>
      </c>
      <c r="D4" s="39" t="s">
        <v>33</v>
      </c>
      <c r="E4" s="39" t="s">
        <v>34</v>
      </c>
      <c r="F4" s="40" t="s">
        <v>35</v>
      </c>
      <c r="G4" s="38" t="s">
        <v>36</v>
      </c>
      <c r="H4" s="39" t="s">
        <v>37</v>
      </c>
      <c r="I4" s="39" t="s">
        <v>38</v>
      </c>
      <c r="J4" s="40" t="s">
        <v>39</v>
      </c>
      <c r="K4" s="38" t="s">
        <v>40</v>
      </c>
      <c r="L4" s="39" t="s">
        <v>41</v>
      </c>
    </row>
    <row r="5" spans="1:12" s="41" customFormat="1" ht="16.149999999999999" x14ac:dyDescent="0.35">
      <c r="B5" s="18"/>
      <c r="C5" s="42">
        <v>44651</v>
      </c>
      <c r="D5" s="9">
        <v>44742</v>
      </c>
      <c r="E5" s="9">
        <v>44834</v>
      </c>
      <c r="F5" s="10">
        <v>44926</v>
      </c>
      <c r="G5" s="42">
        <v>45016</v>
      </c>
      <c r="H5" s="9">
        <v>45107</v>
      </c>
      <c r="I5" s="9">
        <v>45199</v>
      </c>
      <c r="J5" s="10">
        <v>45291</v>
      </c>
      <c r="K5" s="42">
        <v>45382</v>
      </c>
      <c r="L5" s="9">
        <v>45473</v>
      </c>
    </row>
    <row r="6" spans="1:12" ht="8.25" customHeight="1" x14ac:dyDescent="0.3">
      <c r="C6" s="85"/>
      <c r="D6" s="24"/>
      <c r="E6" s="24"/>
      <c r="F6" s="91"/>
      <c r="G6" s="85"/>
      <c r="H6" s="24"/>
      <c r="I6" s="24"/>
      <c r="J6" s="91"/>
      <c r="K6" s="85"/>
      <c r="L6" s="24"/>
    </row>
    <row r="7" spans="1:12" s="199" customFormat="1" ht="15.6" x14ac:dyDescent="0.3">
      <c r="A7" s="26"/>
      <c r="B7" s="50" t="s">
        <v>132</v>
      </c>
      <c r="C7" s="196"/>
      <c r="D7" s="197"/>
      <c r="E7" s="197"/>
      <c r="F7" s="198"/>
      <c r="G7" s="196"/>
      <c r="H7" s="197"/>
      <c r="I7" s="197"/>
      <c r="J7" s="198"/>
      <c r="K7" s="196"/>
      <c r="L7" s="197"/>
    </row>
    <row r="8" spans="1:12" s="180" customFormat="1" ht="6.75" customHeight="1" x14ac:dyDescent="0.35">
      <c r="A8" s="6"/>
      <c r="B8" s="47"/>
      <c r="C8" s="200"/>
      <c r="D8" s="149"/>
      <c r="E8" s="149"/>
      <c r="F8" s="201"/>
      <c r="G8" s="200"/>
      <c r="H8" s="149"/>
      <c r="I8" s="149"/>
      <c r="J8" s="201"/>
      <c r="K8" s="200"/>
      <c r="L8" s="149"/>
    </row>
    <row r="9" spans="1:12" s="153" customFormat="1" x14ac:dyDescent="0.25">
      <c r="A9" s="8"/>
      <c r="B9" s="44" t="s">
        <v>21</v>
      </c>
      <c r="C9" s="159">
        <v>806.99900000000002</v>
      </c>
      <c r="D9" s="150">
        <v>975.37</v>
      </c>
      <c r="E9" s="150">
        <v>1214.758</v>
      </c>
      <c r="F9" s="160">
        <v>1054.9960000000001</v>
      </c>
      <c r="G9" s="159">
        <v>1009.662</v>
      </c>
      <c r="H9" s="150">
        <v>1013.889</v>
      </c>
      <c r="I9" s="150">
        <v>1187.7</v>
      </c>
      <c r="J9" s="160">
        <v>1300.2</v>
      </c>
      <c r="K9" s="159">
        <v>1006.955</v>
      </c>
      <c r="L9" s="150">
        <v>1008.951</v>
      </c>
    </row>
    <row r="10" spans="1:12" s="180" customFormat="1" ht="6.75" customHeight="1" x14ac:dyDescent="0.35">
      <c r="A10" s="6"/>
      <c r="B10" s="47"/>
      <c r="C10" s="161"/>
      <c r="D10" s="151"/>
      <c r="E10" s="151"/>
      <c r="F10" s="162"/>
      <c r="G10" s="161"/>
      <c r="H10" s="151"/>
      <c r="I10" s="151"/>
      <c r="J10" s="162"/>
      <c r="K10" s="161"/>
      <c r="L10" s="151"/>
    </row>
    <row r="11" spans="1:12" s="153" customFormat="1" x14ac:dyDescent="0.25">
      <c r="A11" s="8"/>
      <c r="B11" s="44" t="s">
        <v>207</v>
      </c>
      <c r="C11" s="159">
        <v>68</v>
      </c>
      <c r="D11" s="150">
        <v>98.9</v>
      </c>
      <c r="E11" s="150">
        <v>112.1</v>
      </c>
      <c r="F11" s="160">
        <v>150.82100000000003</v>
      </c>
      <c r="G11" s="159">
        <v>140.31900000000002</v>
      </c>
      <c r="H11" s="150">
        <v>153.684</v>
      </c>
      <c r="I11" s="150">
        <v>148</v>
      </c>
      <c r="J11" s="160">
        <v>251.8</v>
      </c>
      <c r="K11" s="159">
        <v>238.53399999999999</v>
      </c>
      <c r="L11" s="150">
        <v>234.07599999999999</v>
      </c>
    </row>
    <row r="12" spans="1:12" s="180" customFormat="1" ht="6.75" customHeight="1" x14ac:dyDescent="0.35">
      <c r="A12" s="6"/>
      <c r="B12" s="47"/>
      <c r="C12" s="161"/>
      <c r="D12" s="151"/>
      <c r="E12" s="151"/>
      <c r="F12" s="162"/>
      <c r="G12" s="161"/>
      <c r="H12" s="151"/>
      <c r="I12" s="151"/>
      <c r="J12" s="162"/>
      <c r="K12" s="161"/>
      <c r="L12" s="151"/>
    </row>
    <row r="13" spans="1:12" s="185" customFormat="1" ht="18" x14ac:dyDescent="0.3">
      <c r="A13" s="3"/>
      <c r="B13" s="48" t="s">
        <v>202</v>
      </c>
      <c r="C13" s="161">
        <v>-83.4</v>
      </c>
      <c r="D13" s="151">
        <v>-81.5</v>
      </c>
      <c r="E13" s="151">
        <v>-84</v>
      </c>
      <c r="F13" s="162">
        <v>-40.700000000000003</v>
      </c>
      <c r="G13" s="161">
        <v>-70</v>
      </c>
      <c r="H13" s="151">
        <v>-79.4060755</v>
      </c>
      <c r="I13" s="151">
        <v>-98.4</v>
      </c>
      <c r="J13" s="162">
        <v>-69.8</v>
      </c>
      <c r="K13" s="161">
        <v>-63.8</v>
      </c>
      <c r="L13" s="151">
        <v>-74.778807360000002</v>
      </c>
    </row>
    <row r="14" spans="1:12" s="185" customFormat="1" ht="16.149999999999999" x14ac:dyDescent="0.3">
      <c r="A14" s="3"/>
      <c r="B14" s="48" t="s">
        <v>133</v>
      </c>
      <c r="C14" s="161">
        <v>29.828718749999965</v>
      </c>
      <c r="D14" s="151">
        <v>31.59671874999998</v>
      </c>
      <c r="E14" s="151">
        <v>32.312750000000023</v>
      </c>
      <c r="F14" s="162">
        <v>-8.9689999999999941</v>
      </c>
      <c r="G14" s="161">
        <v>3.285684999994487E-2</v>
      </c>
      <c r="H14" s="151">
        <v>-9.5719999999999992</v>
      </c>
      <c r="I14" s="151">
        <v>75</v>
      </c>
      <c r="J14" s="162">
        <v>9.9999999999965894E-2</v>
      </c>
      <c r="K14" s="161">
        <v>5.7000000000016371E-2</v>
      </c>
      <c r="L14" s="151">
        <v>8.6679999999999993</v>
      </c>
    </row>
    <row r="15" spans="1:12" s="185" customFormat="1" ht="18" x14ac:dyDescent="0.3">
      <c r="A15" s="3"/>
      <c r="B15" s="48" t="s">
        <v>52</v>
      </c>
      <c r="C15" s="161">
        <v>0.56499999999999995</v>
      </c>
      <c r="D15" s="151">
        <v>3.8639999999999999</v>
      </c>
      <c r="E15" s="151">
        <v>8.3689999999999998</v>
      </c>
      <c r="F15" s="162">
        <v>9</v>
      </c>
      <c r="G15" s="161">
        <v>12.311</v>
      </c>
      <c r="H15" s="151">
        <v>-1</v>
      </c>
      <c r="I15" s="151">
        <v>31.8</v>
      </c>
      <c r="J15" s="162">
        <v>58</v>
      </c>
      <c r="K15" s="161">
        <v>-9.0999999999999998E-2</v>
      </c>
      <c r="L15" s="151">
        <v>-0.18</v>
      </c>
    </row>
    <row r="16" spans="1:12" s="180" customFormat="1" ht="6.75" customHeight="1" x14ac:dyDescent="0.35">
      <c r="A16" s="6"/>
      <c r="B16" s="47"/>
      <c r="C16" s="161"/>
      <c r="D16" s="151"/>
      <c r="E16" s="151"/>
      <c r="F16" s="162"/>
      <c r="G16" s="161"/>
      <c r="H16" s="151"/>
      <c r="I16" s="151"/>
      <c r="J16" s="162"/>
      <c r="K16" s="161"/>
      <c r="L16" s="151"/>
    </row>
    <row r="17" spans="1:12" s="153" customFormat="1" ht="15.6" x14ac:dyDescent="0.3">
      <c r="A17" s="8"/>
      <c r="B17" s="44" t="s">
        <v>20</v>
      </c>
      <c r="C17" s="159">
        <v>14.993718749999958</v>
      </c>
      <c r="D17" s="150">
        <v>52.86071874999999</v>
      </c>
      <c r="E17" s="150">
        <v>68.781750000000002</v>
      </c>
      <c r="F17" s="160">
        <v>110.15200000000002</v>
      </c>
      <c r="G17" s="159">
        <v>82.662856849999969</v>
      </c>
      <c r="H17" s="150">
        <v>63.711924499999981</v>
      </c>
      <c r="I17" s="150">
        <v>156.4</v>
      </c>
      <c r="J17" s="160">
        <v>240.1</v>
      </c>
      <c r="K17" s="159">
        <v>174.7</v>
      </c>
      <c r="L17" s="150">
        <v>167.78519264000002</v>
      </c>
    </row>
    <row r="18" spans="1:12" s="180" customFormat="1" ht="6.75" customHeight="1" x14ac:dyDescent="0.35">
      <c r="A18" s="6"/>
      <c r="B18" s="47"/>
      <c r="C18" s="161"/>
      <c r="D18" s="151"/>
      <c r="E18" s="151"/>
      <c r="F18" s="162"/>
      <c r="G18" s="161"/>
      <c r="H18" s="151"/>
      <c r="I18" s="151"/>
      <c r="J18" s="162"/>
      <c r="K18" s="161"/>
      <c r="L18" s="151"/>
    </row>
    <row r="19" spans="1:12" s="185" customFormat="1" ht="18" x14ac:dyDescent="0.3">
      <c r="A19" s="3"/>
      <c r="B19" s="48" t="s">
        <v>134</v>
      </c>
      <c r="C19" s="161">
        <v>-0.56599999999999995</v>
      </c>
      <c r="D19" s="151">
        <v>-3.8639999999999999</v>
      </c>
      <c r="E19" s="151">
        <v>-8.3670000000000009</v>
      </c>
      <c r="F19" s="162">
        <v>-9.0339999999999989</v>
      </c>
      <c r="G19" s="161">
        <v>-12.331</v>
      </c>
      <c r="H19" s="151">
        <v>1.0134231956999979</v>
      </c>
      <c r="I19" s="151">
        <v>-31.850039248763302</v>
      </c>
      <c r="J19" s="162">
        <v>-58.039566698862501</v>
      </c>
      <c r="K19" s="161">
        <v>-9.0009829084348167E-2</v>
      </c>
      <c r="L19" s="151">
        <v>-0.17870938996004054</v>
      </c>
    </row>
    <row r="20" spans="1:12" s="185" customFormat="1" ht="18" x14ac:dyDescent="0.3">
      <c r="A20" s="3"/>
      <c r="B20" s="48" t="s">
        <v>203</v>
      </c>
      <c r="C20" s="161">
        <v>21.482999999999997</v>
      </c>
      <c r="D20" s="151">
        <v>23.954999999999998</v>
      </c>
      <c r="E20" s="151">
        <v>22.981999999999999</v>
      </c>
      <c r="F20" s="162">
        <v>30.525666328162288</v>
      </c>
      <c r="G20" s="161">
        <v>27.668143150000034</v>
      </c>
      <c r="H20" s="151">
        <v>47.247405631140992</v>
      </c>
      <c r="I20" s="151">
        <v>61.7</v>
      </c>
      <c r="J20" s="162">
        <v>74.502434945444207</v>
      </c>
      <c r="K20" s="161">
        <v>58.127349924396697</v>
      </c>
      <c r="L20" s="151">
        <v>59.889668756756635</v>
      </c>
    </row>
    <row r="21" spans="1:12" s="180" customFormat="1" ht="6.75" customHeight="1" x14ac:dyDescent="0.35">
      <c r="A21" s="6"/>
      <c r="B21" s="47"/>
      <c r="C21" s="161"/>
      <c r="D21" s="151"/>
      <c r="E21" s="151"/>
      <c r="F21" s="162"/>
      <c r="G21" s="161"/>
      <c r="H21" s="151"/>
      <c r="I21" s="151"/>
      <c r="J21" s="162"/>
      <c r="K21" s="161"/>
      <c r="L21" s="151"/>
    </row>
    <row r="22" spans="1:12" s="153" customFormat="1" x14ac:dyDescent="0.25">
      <c r="A22" s="8"/>
      <c r="B22" s="44" t="s">
        <v>206</v>
      </c>
      <c r="C22" s="159">
        <v>35.909999999999997</v>
      </c>
      <c r="D22" s="150">
        <v>72.867000000000004</v>
      </c>
      <c r="E22" s="150">
        <v>83.402000000000001</v>
      </c>
      <c r="F22" s="160">
        <v>131.64366632816231</v>
      </c>
      <c r="G22" s="159">
        <v>98</v>
      </c>
      <c r="H22" s="150">
        <v>111.975062195115</v>
      </c>
      <c r="I22" s="150">
        <v>186.30037143937102</v>
      </c>
      <c r="J22" s="160">
        <v>256.5</v>
      </c>
      <c r="K22" s="159">
        <v>232.698126516228</v>
      </c>
      <c r="L22" s="150">
        <v>227.49615200679662</v>
      </c>
    </row>
    <row r="23" spans="1:12" s="180" customFormat="1" ht="6.75" customHeight="1" x14ac:dyDescent="0.35">
      <c r="A23" s="6"/>
      <c r="B23" s="47"/>
      <c r="C23" s="161"/>
      <c r="D23" s="151"/>
      <c r="E23" s="151"/>
      <c r="F23" s="162"/>
      <c r="G23" s="161"/>
      <c r="H23" s="151"/>
      <c r="I23" s="151"/>
      <c r="J23" s="162"/>
      <c r="K23" s="161"/>
      <c r="L23" s="151"/>
    </row>
    <row r="24" spans="1:12" s="153" customFormat="1" x14ac:dyDescent="0.25">
      <c r="A24" s="8"/>
      <c r="B24" s="44" t="s">
        <v>205</v>
      </c>
      <c r="C24" s="159">
        <v>-7.8</v>
      </c>
      <c r="D24" s="150">
        <v>24.5</v>
      </c>
      <c r="E24" s="150">
        <v>-34.4</v>
      </c>
      <c r="F24" s="160">
        <v>68.7</v>
      </c>
      <c r="G24" s="159">
        <v>-10.479334479000023</v>
      </c>
      <c r="H24" s="150">
        <v>-78.612029830000012</v>
      </c>
      <c r="I24" s="150">
        <v>-59.1</v>
      </c>
      <c r="J24" s="160">
        <v>32.6</v>
      </c>
      <c r="K24" s="159">
        <v>-89.006112857600044</v>
      </c>
      <c r="L24" s="150">
        <v>-125.73245285759999</v>
      </c>
    </row>
    <row r="25" spans="1:12" s="3" customFormat="1" ht="12" customHeight="1" x14ac:dyDescent="0.3">
      <c r="B25" s="134" t="s">
        <v>210</v>
      </c>
      <c r="C25" s="55"/>
      <c r="D25" s="22"/>
      <c r="E25" s="22"/>
      <c r="F25" s="56"/>
      <c r="G25" s="55"/>
      <c r="H25" s="22"/>
      <c r="I25" s="22"/>
      <c r="J25" s="56"/>
      <c r="K25" s="55"/>
      <c r="L25" s="22"/>
    </row>
    <row r="26" spans="1:12" s="3" customFormat="1" ht="12" customHeight="1" x14ac:dyDescent="0.3">
      <c r="B26" s="134" t="s">
        <v>204</v>
      </c>
      <c r="C26" s="55"/>
      <c r="D26" s="22"/>
      <c r="E26" s="22"/>
      <c r="F26" s="56"/>
      <c r="G26" s="55"/>
      <c r="H26" s="22"/>
      <c r="I26" s="22"/>
      <c r="J26" s="56"/>
      <c r="K26" s="55"/>
      <c r="L26" s="22"/>
    </row>
    <row r="27" spans="1:12" s="3" customFormat="1" ht="12" customHeight="1" x14ac:dyDescent="0.3">
      <c r="B27" s="134" t="s">
        <v>208</v>
      </c>
      <c r="C27" s="55"/>
      <c r="D27" s="22"/>
      <c r="E27" s="22"/>
      <c r="F27" s="56"/>
      <c r="G27" s="55"/>
      <c r="H27" s="22"/>
      <c r="I27" s="22"/>
      <c r="J27" s="56"/>
      <c r="K27" s="55"/>
      <c r="L27" s="22"/>
    </row>
    <row r="28" spans="1:12" s="3" customFormat="1" ht="12" customHeight="1" x14ac:dyDescent="0.3">
      <c r="B28" s="134" t="s">
        <v>209</v>
      </c>
      <c r="C28" s="55"/>
      <c r="D28" s="22"/>
      <c r="E28" s="22"/>
      <c r="F28" s="56"/>
      <c r="G28" s="55"/>
      <c r="H28" s="22"/>
      <c r="I28" s="22"/>
      <c r="J28" s="56"/>
      <c r="K28" s="55"/>
      <c r="L28" s="22"/>
    </row>
    <row r="29" spans="1:12" s="3" customFormat="1" ht="16.149999999999999" x14ac:dyDescent="0.3">
      <c r="B29" s="120"/>
      <c r="C29" s="55"/>
      <c r="D29" s="22"/>
      <c r="E29" s="22"/>
      <c r="F29" s="56"/>
      <c r="G29" s="55"/>
      <c r="H29" s="22"/>
      <c r="I29" s="22"/>
      <c r="J29" s="56"/>
      <c r="K29" s="55"/>
      <c r="L29" s="22"/>
    </row>
    <row r="30" spans="1:12" s="3" customFormat="1" ht="16.149999999999999" x14ac:dyDescent="0.3">
      <c r="B30" s="48"/>
      <c r="C30" s="55"/>
      <c r="D30" s="22"/>
      <c r="E30" s="22"/>
      <c r="F30" s="56"/>
      <c r="G30" s="55"/>
      <c r="H30" s="22"/>
      <c r="I30" s="22"/>
      <c r="J30" s="56"/>
      <c r="K30" s="55"/>
      <c r="L30" s="22"/>
    </row>
    <row r="31" spans="1:12" s="199" customFormat="1" ht="15.6" x14ac:dyDescent="0.3">
      <c r="A31" s="26"/>
      <c r="B31" s="50" t="s">
        <v>135</v>
      </c>
      <c r="C31" s="196"/>
      <c r="D31" s="197"/>
      <c r="E31" s="197"/>
      <c r="F31" s="198"/>
      <c r="G31" s="196"/>
      <c r="H31" s="197"/>
      <c r="I31" s="197"/>
      <c r="J31" s="198"/>
      <c r="K31" s="196"/>
      <c r="L31" s="197"/>
    </row>
    <row r="32" spans="1:12" s="180" customFormat="1" ht="6.75" customHeight="1" x14ac:dyDescent="0.35">
      <c r="A32" s="6"/>
      <c r="B32" s="47"/>
      <c r="C32" s="121"/>
      <c r="D32" s="122"/>
      <c r="E32" s="122"/>
      <c r="F32" s="123"/>
      <c r="G32" s="121"/>
      <c r="H32" s="122"/>
      <c r="I32" s="122"/>
      <c r="J32" s="123"/>
      <c r="K32" s="121"/>
      <c r="L32" s="122"/>
    </row>
    <row r="33" spans="1:15" s="153" customFormat="1" x14ac:dyDescent="0.25">
      <c r="A33" s="8"/>
      <c r="B33" s="44" t="s">
        <v>22</v>
      </c>
      <c r="C33" s="159">
        <v>58.033999999999999</v>
      </c>
      <c r="D33" s="150">
        <v>-46.298000000000002</v>
      </c>
      <c r="E33" s="150">
        <v>72.462999999999994</v>
      </c>
      <c r="F33" s="160">
        <v>-111.2</v>
      </c>
      <c r="G33" s="159">
        <v>-4.5380000000000003</v>
      </c>
      <c r="H33" s="150">
        <v>-20.555</v>
      </c>
      <c r="I33" s="150">
        <v>-18.399999999999999</v>
      </c>
      <c r="J33" s="160">
        <v>88.9</v>
      </c>
      <c r="K33" s="159">
        <v>-133.18</v>
      </c>
      <c r="L33" s="150">
        <v>154.75200000000001</v>
      </c>
      <c r="N33" s="202"/>
    </row>
    <row r="34" spans="1:15" s="180" customFormat="1" ht="6.75" customHeight="1" x14ac:dyDescent="0.35">
      <c r="A34" s="6"/>
      <c r="B34" s="47"/>
      <c r="C34" s="161"/>
      <c r="D34" s="151"/>
      <c r="E34" s="151"/>
      <c r="F34" s="162"/>
      <c r="G34" s="161"/>
      <c r="H34" s="151"/>
      <c r="I34" s="151"/>
      <c r="J34" s="162"/>
      <c r="K34" s="161"/>
      <c r="L34" s="151"/>
    </row>
    <row r="35" spans="1:15" s="185" customFormat="1" ht="16.149999999999999" x14ac:dyDescent="0.3">
      <c r="A35" s="3"/>
      <c r="B35" s="48" t="s">
        <v>248</v>
      </c>
      <c r="C35" s="161">
        <v>87</v>
      </c>
      <c r="D35" s="151">
        <v>41.221000000000004</v>
      </c>
      <c r="E35" s="151">
        <v>12.257999999999999</v>
      </c>
      <c r="F35" s="162">
        <v>21.565999999999999</v>
      </c>
      <c r="G35" s="161">
        <v>47.792000000000002</v>
      </c>
      <c r="H35" s="151">
        <v>49.798000000000002</v>
      </c>
      <c r="I35" s="151">
        <v>23.9</v>
      </c>
      <c r="J35" s="162">
        <v>44.1</v>
      </c>
      <c r="K35" s="161">
        <v>-99.712999999999994</v>
      </c>
      <c r="L35" s="151">
        <v>-77.776999999999987</v>
      </c>
      <c r="O35" s="203"/>
    </row>
    <row r="36" spans="1:15" s="185" customFormat="1" ht="16.149999999999999" x14ac:dyDescent="0.3">
      <c r="A36" s="3"/>
      <c r="B36" s="48" t="s">
        <v>249</v>
      </c>
      <c r="C36" s="161">
        <v>97.3</v>
      </c>
      <c r="D36" s="151">
        <v>126.349</v>
      </c>
      <c r="E36" s="151">
        <v>-41.046000000000006</v>
      </c>
      <c r="F36" s="162">
        <v>250.40899999999999</v>
      </c>
      <c r="G36" s="161">
        <v>143.01100000000002</v>
      </c>
      <c r="H36" s="151">
        <v>75.521999999999991</v>
      </c>
      <c r="I36" s="151">
        <v>8.1999999999999993</v>
      </c>
      <c r="J36" s="162">
        <v>-3.6</v>
      </c>
      <c r="K36" s="161">
        <v>83.631</v>
      </c>
      <c r="L36" s="151">
        <v>-27.803999999999974</v>
      </c>
      <c r="O36" s="203"/>
    </row>
    <row r="37" spans="1:15" s="185" customFormat="1" ht="18" x14ac:dyDescent="0.3">
      <c r="A37" s="3"/>
      <c r="B37" s="48" t="s">
        <v>250</v>
      </c>
      <c r="C37" s="161">
        <v>21.6</v>
      </c>
      <c r="D37" s="151">
        <v>23.4</v>
      </c>
      <c r="E37" s="151">
        <v>24.771000000000001</v>
      </c>
      <c r="F37" s="162">
        <v>29.341000000000001</v>
      </c>
      <c r="G37" s="161">
        <v>39.012</v>
      </c>
      <c r="H37" s="151">
        <v>40.4</v>
      </c>
      <c r="I37" s="151">
        <v>53</v>
      </c>
      <c r="J37" s="162">
        <v>81.2</v>
      </c>
      <c r="K37" s="161">
        <v>84.174000000000007</v>
      </c>
      <c r="L37" s="151">
        <v>88.435000000000002</v>
      </c>
      <c r="O37" s="203"/>
    </row>
    <row r="38" spans="1:15" s="180" customFormat="1" ht="6.75" customHeight="1" x14ac:dyDescent="0.35">
      <c r="A38" s="6"/>
      <c r="B38" s="47"/>
      <c r="C38" s="161"/>
      <c r="D38" s="151"/>
      <c r="E38" s="151"/>
      <c r="F38" s="162"/>
      <c r="G38" s="161"/>
      <c r="H38" s="151"/>
      <c r="I38" s="151"/>
      <c r="J38" s="162"/>
      <c r="K38" s="161"/>
      <c r="L38" s="151"/>
    </row>
    <row r="39" spans="1:15" s="153" customFormat="1" ht="15.6" x14ac:dyDescent="0.3">
      <c r="A39" s="8"/>
      <c r="B39" s="44" t="s">
        <v>31</v>
      </c>
      <c r="C39" s="159">
        <v>263.93400000000003</v>
      </c>
      <c r="D39" s="150">
        <v>144.672</v>
      </c>
      <c r="E39" s="150">
        <v>68.445999999999984</v>
      </c>
      <c r="F39" s="160">
        <v>190.11599999999999</v>
      </c>
      <c r="G39" s="159">
        <v>225.27700000000002</v>
      </c>
      <c r="H39" s="150">
        <v>145.16499999999999</v>
      </c>
      <c r="I39" s="150">
        <v>66.699999999999989</v>
      </c>
      <c r="J39" s="160">
        <v>210.60000000000002</v>
      </c>
      <c r="K39" s="159">
        <v>-65.087999999999994</v>
      </c>
      <c r="L39" s="150">
        <v>137.60600000000005</v>
      </c>
    </row>
    <row r="40" spans="1:15" s="180" customFormat="1" ht="6.75" customHeight="1" x14ac:dyDescent="0.35">
      <c r="A40" s="6"/>
      <c r="B40" s="47"/>
      <c r="C40" s="161"/>
      <c r="D40" s="151"/>
      <c r="E40" s="151"/>
      <c r="F40" s="162"/>
      <c r="G40" s="161"/>
      <c r="H40" s="151"/>
      <c r="I40" s="151"/>
      <c r="J40" s="162"/>
      <c r="K40" s="161"/>
      <c r="L40" s="151"/>
    </row>
    <row r="41" spans="1:15" s="185" customFormat="1" ht="16.149999999999999" x14ac:dyDescent="0.3">
      <c r="A41" s="3"/>
      <c r="B41" s="48" t="s">
        <v>212</v>
      </c>
      <c r="C41" s="161">
        <v>257.16000000000003</v>
      </c>
      <c r="D41" s="151">
        <v>100.05</v>
      </c>
      <c r="E41" s="151">
        <v>7.1319999999999997</v>
      </c>
      <c r="F41" s="162">
        <v>82.563000000000002</v>
      </c>
      <c r="G41" s="161">
        <v>150.31200000000001</v>
      </c>
      <c r="H41" s="151">
        <v>90.061000000000007</v>
      </c>
      <c r="I41" s="151">
        <v>-67.7</v>
      </c>
      <c r="J41" s="162">
        <v>-18.3</v>
      </c>
      <c r="K41" s="161">
        <v>-232.00899999999999</v>
      </c>
      <c r="L41" s="151">
        <v>-22.443000000000001</v>
      </c>
      <c r="M41" s="203"/>
    </row>
    <row r="42" spans="1:15" s="185" customFormat="1" ht="18" x14ac:dyDescent="0.3">
      <c r="A42" s="3"/>
      <c r="B42" s="48" t="s">
        <v>136</v>
      </c>
      <c r="C42" s="161">
        <v>8.2347187500000008</v>
      </c>
      <c r="D42" s="151">
        <v>8.2347187500000008</v>
      </c>
      <c r="E42" s="151">
        <v>7.4677499999999997</v>
      </c>
      <c r="F42" s="162">
        <v>2.593</v>
      </c>
      <c r="G42" s="161">
        <v>7.69785685</v>
      </c>
      <c r="H42" s="151">
        <v>8.6079244999999993</v>
      </c>
      <c r="I42" s="151">
        <v>22.042000000000002</v>
      </c>
      <c r="J42" s="162">
        <v>11.207000000000001</v>
      </c>
      <c r="K42" s="161">
        <v>7.7361926400000005</v>
      </c>
      <c r="L42" s="151">
        <v>7.7361926400000005</v>
      </c>
    </row>
    <row r="43" spans="1:15" s="180" customFormat="1" ht="6.75" customHeight="1" x14ac:dyDescent="0.35">
      <c r="A43" s="6"/>
      <c r="B43" s="47"/>
      <c r="C43" s="161"/>
      <c r="D43" s="151"/>
      <c r="E43" s="151"/>
      <c r="F43" s="162"/>
      <c r="G43" s="161"/>
      <c r="H43" s="151"/>
      <c r="I43" s="151"/>
      <c r="J43" s="162"/>
      <c r="K43" s="161"/>
      <c r="L43" s="151"/>
    </row>
    <row r="44" spans="1:15" s="153" customFormat="1" ht="15.6" x14ac:dyDescent="0.3">
      <c r="A44" s="8"/>
      <c r="B44" s="44" t="s">
        <v>20</v>
      </c>
      <c r="C44" s="159">
        <v>15.008718750000002</v>
      </c>
      <c r="D44" s="150">
        <v>52.856718749999999</v>
      </c>
      <c r="E44" s="150">
        <v>68.781749999999988</v>
      </c>
      <c r="F44" s="160">
        <v>110.14599999999999</v>
      </c>
      <c r="G44" s="159">
        <v>82.662856849999997</v>
      </c>
      <c r="H44" s="150">
        <v>63.711924499999981</v>
      </c>
      <c r="I44" s="150">
        <v>156.44199999999998</v>
      </c>
      <c r="J44" s="160">
        <v>240.10700000000003</v>
      </c>
      <c r="K44" s="159">
        <v>174.65719264000001</v>
      </c>
      <c r="L44" s="150">
        <v>167.78519264000008</v>
      </c>
    </row>
    <row r="45" spans="1:15" s="180" customFormat="1" ht="6.75" customHeight="1" x14ac:dyDescent="0.35">
      <c r="A45" s="6"/>
      <c r="B45" s="47"/>
      <c r="C45" s="161"/>
      <c r="D45" s="151"/>
      <c r="E45" s="151"/>
      <c r="F45" s="162"/>
      <c r="G45" s="161"/>
      <c r="H45" s="151"/>
      <c r="I45" s="151"/>
      <c r="J45" s="162"/>
      <c r="K45" s="161"/>
      <c r="L45" s="151"/>
    </row>
    <row r="46" spans="1:15" s="185" customFormat="1" ht="18" x14ac:dyDescent="0.3">
      <c r="A46" s="3"/>
      <c r="B46" s="48" t="s">
        <v>134</v>
      </c>
      <c r="C46" s="161">
        <v>-0.56599999999999995</v>
      </c>
      <c r="D46" s="151">
        <v>-3.8639999999999999</v>
      </c>
      <c r="E46" s="151">
        <v>-8.3670000000000009</v>
      </c>
      <c r="F46" s="162">
        <v>-9.0339999999999989</v>
      </c>
      <c r="G46" s="161">
        <v>-12.331</v>
      </c>
      <c r="H46" s="151">
        <v>1.0134231956999979</v>
      </c>
      <c r="I46" s="151">
        <v>-31.850039248763302</v>
      </c>
      <c r="J46" s="162">
        <v>-58.039566698862501</v>
      </c>
      <c r="K46" s="161">
        <v>-9.0009829084348167E-2</v>
      </c>
      <c r="L46" s="151">
        <v>-0.17870938996004054</v>
      </c>
    </row>
    <row r="47" spans="1:15" s="185" customFormat="1" ht="18" x14ac:dyDescent="0.3">
      <c r="A47" s="3"/>
      <c r="B47" s="48" t="s">
        <v>214</v>
      </c>
      <c r="C47" s="161">
        <v>21.482999999999997</v>
      </c>
      <c r="D47" s="151">
        <v>23.954999999999998</v>
      </c>
      <c r="E47" s="151">
        <v>22.981999999999999</v>
      </c>
      <c r="F47" s="162">
        <v>30.525666328162288</v>
      </c>
      <c r="G47" s="161">
        <v>27.668143150000034</v>
      </c>
      <c r="H47" s="151">
        <v>47.247405631140992</v>
      </c>
      <c r="I47" s="151">
        <v>61.7</v>
      </c>
      <c r="J47" s="162">
        <v>74.502434945444207</v>
      </c>
      <c r="K47" s="161">
        <v>58.127349924396697</v>
      </c>
      <c r="L47" s="151">
        <v>59.889668756756635</v>
      </c>
    </row>
    <row r="48" spans="1:15" s="180" customFormat="1" ht="6.75" customHeight="1" x14ac:dyDescent="0.35">
      <c r="A48" s="6"/>
      <c r="B48" s="47"/>
      <c r="C48" s="161"/>
      <c r="D48" s="151"/>
      <c r="E48" s="151"/>
      <c r="F48" s="162"/>
      <c r="G48" s="161"/>
      <c r="H48" s="151"/>
      <c r="I48" s="151"/>
      <c r="J48" s="162"/>
      <c r="K48" s="161"/>
      <c r="L48" s="151"/>
    </row>
    <row r="49" spans="1:12" s="153" customFormat="1" x14ac:dyDescent="0.25">
      <c r="A49" s="8"/>
      <c r="B49" s="44" t="s">
        <v>213</v>
      </c>
      <c r="C49" s="159">
        <v>35.909999999999997</v>
      </c>
      <c r="D49" s="150">
        <v>72.867000000000004</v>
      </c>
      <c r="E49" s="150">
        <v>83.402000000000001</v>
      </c>
      <c r="F49" s="160">
        <v>131.64366632816231</v>
      </c>
      <c r="G49" s="159">
        <v>98</v>
      </c>
      <c r="H49" s="150">
        <v>111.975062195115</v>
      </c>
      <c r="I49" s="150">
        <v>186.30037143937102</v>
      </c>
      <c r="J49" s="160">
        <v>256.5</v>
      </c>
      <c r="K49" s="159">
        <v>232.698126516228</v>
      </c>
      <c r="L49" s="150">
        <v>227.49615200679662</v>
      </c>
    </row>
    <row r="50" spans="1:12" s="3" customFormat="1" ht="12" customHeight="1" x14ac:dyDescent="0.3">
      <c r="B50" s="134" t="s">
        <v>215</v>
      </c>
      <c r="C50" s="117"/>
      <c r="D50" s="118"/>
      <c r="E50" s="118"/>
      <c r="F50" s="119"/>
      <c r="G50" s="117"/>
      <c r="H50" s="118"/>
      <c r="I50" s="118"/>
      <c r="J50" s="119"/>
      <c r="K50" s="117"/>
      <c r="L50" s="118"/>
    </row>
    <row r="51" spans="1:12" s="3" customFormat="1" ht="12" customHeight="1" x14ac:dyDescent="0.3">
      <c r="B51" s="134" t="s">
        <v>216</v>
      </c>
      <c r="C51" s="55"/>
      <c r="D51" s="22"/>
      <c r="E51" s="22"/>
      <c r="F51" s="56"/>
      <c r="G51" s="55"/>
      <c r="H51" s="22"/>
      <c r="I51" s="22"/>
      <c r="J51" s="56"/>
      <c r="K51" s="55"/>
      <c r="L51" s="22"/>
    </row>
    <row r="52" spans="1:12" s="3" customFormat="1" ht="16.149999999999999" x14ac:dyDescent="0.3">
      <c r="B52" s="135"/>
      <c r="C52" s="55"/>
      <c r="D52" s="22"/>
      <c r="E52" s="22"/>
      <c r="F52" s="56"/>
      <c r="G52" s="55"/>
      <c r="H52" s="22"/>
      <c r="I52" s="22"/>
      <c r="J52" s="56"/>
      <c r="K52" s="55"/>
      <c r="L52" s="22"/>
    </row>
    <row r="53" spans="1:12" s="3" customFormat="1" ht="16.149999999999999" x14ac:dyDescent="0.3">
      <c r="B53" s="48"/>
      <c r="C53" s="55"/>
      <c r="D53" s="22"/>
      <c r="E53" s="22"/>
      <c r="F53" s="56"/>
      <c r="G53" s="55"/>
      <c r="H53" s="22"/>
      <c r="I53" s="22"/>
      <c r="J53" s="56"/>
      <c r="K53" s="55"/>
      <c r="L53" s="22"/>
    </row>
    <row r="54" spans="1:12" s="26" customFormat="1" x14ac:dyDescent="0.3">
      <c r="B54" s="50" t="s">
        <v>137</v>
      </c>
      <c r="C54" s="196"/>
      <c r="D54" s="197"/>
      <c r="E54" s="197"/>
      <c r="F54" s="198"/>
      <c r="G54" s="196"/>
      <c r="H54" s="197"/>
      <c r="I54" s="197"/>
      <c r="J54" s="198"/>
      <c r="K54" s="196"/>
      <c r="L54" s="197"/>
    </row>
    <row r="55" spans="1:12" s="6" customFormat="1" ht="6.75" customHeight="1" x14ac:dyDescent="0.35">
      <c r="B55" s="47"/>
      <c r="C55" s="121"/>
      <c r="D55" s="122"/>
      <c r="E55" s="122"/>
      <c r="F55" s="123"/>
      <c r="G55" s="121"/>
      <c r="H55" s="122"/>
      <c r="I55" s="122"/>
      <c r="J55" s="123"/>
      <c r="K55" s="121"/>
      <c r="L55" s="122"/>
    </row>
    <row r="56" spans="1:12" s="8" customFormat="1" x14ac:dyDescent="0.25">
      <c r="B56" s="44" t="s">
        <v>138</v>
      </c>
      <c r="C56" s="159">
        <v>58.033999999999999</v>
      </c>
      <c r="D56" s="150">
        <v>-46.298000000000002</v>
      </c>
      <c r="E56" s="150">
        <v>72.462999999999994</v>
      </c>
      <c r="F56" s="160">
        <v>-111.2</v>
      </c>
      <c r="G56" s="159">
        <v>-4.5380000000000003</v>
      </c>
      <c r="H56" s="150">
        <v>-20.555</v>
      </c>
      <c r="I56" s="150">
        <v>-18.399999999999999</v>
      </c>
      <c r="J56" s="160">
        <v>88.9</v>
      </c>
      <c r="K56" s="159">
        <v>-133.18</v>
      </c>
      <c r="L56" s="150">
        <v>154.75200000000001</v>
      </c>
    </row>
    <row r="57" spans="1:12" s="6" customFormat="1" ht="6.75" customHeight="1" x14ac:dyDescent="0.35">
      <c r="B57" s="47"/>
      <c r="C57" s="161"/>
      <c r="D57" s="151"/>
      <c r="E57" s="151"/>
      <c r="F57" s="162"/>
      <c r="G57" s="161"/>
      <c r="H57" s="151"/>
      <c r="I57" s="151"/>
      <c r="J57" s="162"/>
      <c r="K57" s="161"/>
      <c r="L57" s="151"/>
    </row>
    <row r="58" spans="1:12" s="3" customFormat="1" ht="18" x14ac:dyDescent="0.3">
      <c r="B58" s="48" t="s">
        <v>139</v>
      </c>
      <c r="C58" s="161">
        <v>-257.16000000000003</v>
      </c>
      <c r="D58" s="151">
        <v>-100.05</v>
      </c>
      <c r="E58" s="151">
        <v>-7.1319999999999997</v>
      </c>
      <c r="F58" s="162">
        <v>-82.563000000000002</v>
      </c>
      <c r="G58" s="161">
        <v>-150.31200000000001</v>
      </c>
      <c r="H58" s="151">
        <v>-90.061000000000007</v>
      </c>
      <c r="I58" s="151">
        <v>67.7</v>
      </c>
      <c r="J58" s="162">
        <v>18.3</v>
      </c>
      <c r="K58" s="161">
        <v>232.00899999999999</v>
      </c>
      <c r="L58" s="151">
        <v>22.443000000000001</v>
      </c>
    </row>
    <row r="59" spans="1:12" s="3" customFormat="1" ht="18" x14ac:dyDescent="0.3">
      <c r="B59" s="48" t="s">
        <v>217</v>
      </c>
      <c r="C59" s="161">
        <v>-1.5189999999999999</v>
      </c>
      <c r="D59" s="151">
        <v>26.335999999999999</v>
      </c>
      <c r="E59" s="151">
        <v>25.274000000000001</v>
      </c>
      <c r="F59" s="162">
        <v>97.600999999999999</v>
      </c>
      <c r="G59" s="161">
        <v>53.256</v>
      </c>
      <c r="H59" s="151">
        <v>28.390999999999998</v>
      </c>
      <c r="I59" s="151">
        <v>26.552999999999997</v>
      </c>
      <c r="J59" s="162">
        <v>-153.715</v>
      </c>
      <c r="K59" s="161">
        <v>-11.715999999999999</v>
      </c>
      <c r="L59" s="151">
        <v>-1.7040000000000006</v>
      </c>
    </row>
    <row r="60" spans="1:12" s="3" customFormat="1" ht="16.149999999999999" x14ac:dyDescent="0.3">
      <c r="B60" s="48" t="s">
        <v>218</v>
      </c>
      <c r="C60" s="161">
        <v>48.868000000000002</v>
      </c>
      <c r="D60" s="151">
        <v>105.1</v>
      </c>
      <c r="E60" s="151">
        <v>-127.4</v>
      </c>
      <c r="F60" s="162">
        <v>-10.12700000000001</v>
      </c>
      <c r="G60" s="161">
        <v>-78.72</v>
      </c>
      <c r="H60" s="151">
        <v>-220.869</v>
      </c>
      <c r="I60" s="151">
        <v>65.400000000000006</v>
      </c>
      <c r="J60" s="162">
        <v>-172.53500000000003</v>
      </c>
      <c r="K60" s="161">
        <v>21.291</v>
      </c>
      <c r="L60" s="151">
        <v>211.90800000000002</v>
      </c>
    </row>
    <row r="61" spans="1:12" s="3" customFormat="1" ht="18" x14ac:dyDescent="0.3">
      <c r="B61" s="48" t="s">
        <v>219</v>
      </c>
      <c r="C61" s="161">
        <v>0</v>
      </c>
      <c r="D61" s="151">
        <v>0</v>
      </c>
      <c r="E61" s="151">
        <v>0</v>
      </c>
      <c r="F61" s="162">
        <v>141.755</v>
      </c>
      <c r="G61" s="161">
        <v>113.648</v>
      </c>
      <c r="H61" s="151">
        <v>188.18</v>
      </c>
      <c r="I61" s="151">
        <v>-169.65499999999997</v>
      </c>
      <c r="J61" s="162">
        <v>191.83499999999998</v>
      </c>
      <c r="K61" s="161">
        <v>-116.39400000000001</v>
      </c>
      <c r="L61" s="151">
        <v>-438.55799999999999</v>
      </c>
    </row>
    <row r="62" spans="1:12" s="3" customFormat="1" ht="18" x14ac:dyDescent="0.3">
      <c r="B62" s="48" t="s">
        <v>140</v>
      </c>
      <c r="C62" s="161">
        <v>8.2347187500000008</v>
      </c>
      <c r="D62" s="151">
        <v>8.2347187500000008</v>
      </c>
      <c r="E62" s="151">
        <v>7.4677499999999997</v>
      </c>
      <c r="F62" s="162">
        <v>2.593</v>
      </c>
      <c r="G62" s="161">
        <v>7.69785685</v>
      </c>
      <c r="H62" s="151">
        <v>8.6079244999999993</v>
      </c>
      <c r="I62" s="151">
        <v>22.042000000000002</v>
      </c>
      <c r="J62" s="162">
        <v>11.207000000000001</v>
      </c>
      <c r="K62" s="161">
        <v>7.7361926400000005</v>
      </c>
      <c r="L62" s="151">
        <v>7.7361926400000005</v>
      </c>
    </row>
    <row r="63" spans="1:12" s="3" customFormat="1" ht="18" x14ac:dyDescent="0.3">
      <c r="B63" s="48" t="s">
        <v>220</v>
      </c>
      <c r="C63" s="161">
        <v>87.4</v>
      </c>
      <c r="D63" s="151">
        <v>31.217195625000002</v>
      </c>
      <c r="E63" s="151">
        <v>43.2</v>
      </c>
      <c r="F63" s="162">
        <v>30.6</v>
      </c>
      <c r="G63" s="161">
        <v>48.488808671000008</v>
      </c>
      <c r="H63" s="151">
        <v>27.694045670000005</v>
      </c>
      <c r="I63" s="151">
        <v>-52.7</v>
      </c>
      <c r="J63" s="162">
        <v>48.6</v>
      </c>
      <c r="K63" s="161">
        <v>-88.75230549760002</v>
      </c>
      <c r="L63" s="151">
        <v>-82.309645497600016</v>
      </c>
    </row>
    <row r="64" spans="1:12" s="3" customFormat="1" ht="18" x14ac:dyDescent="0.3">
      <c r="B64" s="48" t="s">
        <v>141</v>
      </c>
      <c r="C64" s="161">
        <v>48.326999999999998</v>
      </c>
      <c r="D64" s="151">
        <v>0</v>
      </c>
      <c r="E64" s="151">
        <v>-48.3</v>
      </c>
      <c r="F64" s="162">
        <v>0</v>
      </c>
      <c r="G64" s="161">
        <v>0</v>
      </c>
      <c r="H64" s="151">
        <v>0</v>
      </c>
      <c r="I64" s="151">
        <v>0</v>
      </c>
      <c r="J64" s="162">
        <v>0</v>
      </c>
      <c r="K64" s="161">
        <v>0</v>
      </c>
      <c r="L64" s="151">
        <v>0</v>
      </c>
    </row>
    <row r="65" spans="2:12" s="6" customFormat="1" ht="6.75" customHeight="1" x14ac:dyDescent="0.35">
      <c r="B65" s="47"/>
      <c r="C65" s="161"/>
      <c r="D65" s="151"/>
      <c r="E65" s="151"/>
      <c r="F65" s="162"/>
      <c r="G65" s="161"/>
      <c r="H65" s="151"/>
      <c r="I65" s="151"/>
      <c r="J65" s="162"/>
      <c r="K65" s="161"/>
      <c r="L65" s="151"/>
    </row>
    <row r="66" spans="2:12" s="8" customFormat="1" x14ac:dyDescent="0.25">
      <c r="B66" s="44" t="s">
        <v>142</v>
      </c>
      <c r="C66" s="159">
        <v>-7.8152812500000266</v>
      </c>
      <c r="D66" s="150">
        <v>24.539914374999981</v>
      </c>
      <c r="E66" s="150">
        <v>-34.427250000000015</v>
      </c>
      <c r="F66" s="160">
        <v>68.658999999999992</v>
      </c>
      <c r="G66" s="159">
        <v>-10.479334479000016</v>
      </c>
      <c r="H66" s="150">
        <v>-78.61202983000004</v>
      </c>
      <c r="I66" s="150">
        <v>-59.05999999999996</v>
      </c>
      <c r="J66" s="160">
        <v>32.59199999999997</v>
      </c>
      <c r="K66" s="159">
        <v>-89.006112857600044</v>
      </c>
      <c r="L66" s="150">
        <v>-125.73245285760001</v>
      </c>
    </row>
    <row r="67" spans="2:12" s="3" customFormat="1" ht="12" customHeight="1" x14ac:dyDescent="0.3">
      <c r="B67" s="134" t="s">
        <v>222</v>
      </c>
      <c r="C67" s="55"/>
      <c r="D67" s="22"/>
      <c r="E67" s="22"/>
      <c r="F67" s="56"/>
      <c r="G67" s="55"/>
      <c r="H67" s="22"/>
      <c r="I67" s="22"/>
      <c r="J67" s="56"/>
      <c r="K67" s="55"/>
      <c r="L67" s="22"/>
    </row>
    <row r="68" spans="2:12" s="3" customFormat="1" ht="12" customHeight="1" x14ac:dyDescent="0.3">
      <c r="B68" s="134" t="s">
        <v>221</v>
      </c>
      <c r="C68" s="55"/>
      <c r="D68" s="22"/>
      <c r="E68" s="22"/>
      <c r="F68" s="56"/>
      <c r="G68" s="55"/>
      <c r="H68" s="22"/>
      <c r="I68" s="22"/>
      <c r="J68" s="56"/>
      <c r="K68" s="55"/>
      <c r="L68" s="22"/>
    </row>
    <row r="69" spans="2:12" s="3" customFormat="1" ht="12" customHeight="1" x14ac:dyDescent="0.3">
      <c r="B69" s="134" t="s">
        <v>223</v>
      </c>
      <c r="C69" s="55"/>
      <c r="D69" s="22"/>
      <c r="E69" s="22"/>
      <c r="F69" s="56"/>
      <c r="G69" s="55"/>
      <c r="H69" s="22"/>
      <c r="I69" s="22"/>
      <c r="J69" s="56"/>
      <c r="K69" s="55"/>
      <c r="L69" s="22"/>
    </row>
    <row r="70" spans="2:12" s="3" customFormat="1" ht="16.149999999999999" x14ac:dyDescent="0.3">
      <c r="B70" s="48"/>
      <c r="C70" s="55"/>
      <c r="D70" s="22"/>
      <c r="E70" s="22"/>
      <c r="F70" s="56"/>
      <c r="G70" s="55"/>
      <c r="H70" s="22"/>
      <c r="I70" s="22"/>
      <c r="J70" s="56"/>
      <c r="K70" s="55"/>
      <c r="L70" s="22"/>
    </row>
    <row r="71" spans="2:12" s="3" customFormat="1" ht="16.149999999999999" x14ac:dyDescent="0.3">
      <c r="B71" s="48"/>
      <c r="C71" s="55"/>
      <c r="D71" s="22"/>
      <c r="E71" s="22"/>
      <c r="F71" s="56"/>
      <c r="G71" s="55"/>
      <c r="H71" s="22"/>
      <c r="I71" s="22"/>
      <c r="J71" s="56"/>
      <c r="K71" s="55"/>
      <c r="L71" s="22"/>
    </row>
    <row r="72" spans="2:12" s="26" customFormat="1" x14ac:dyDescent="0.3">
      <c r="B72" s="50" t="s">
        <v>260</v>
      </c>
      <c r="C72" s="196"/>
      <c r="D72" s="197"/>
      <c r="E72" s="197"/>
      <c r="F72" s="198"/>
      <c r="G72" s="196"/>
      <c r="H72" s="197"/>
      <c r="I72" s="197"/>
      <c r="J72" s="198"/>
      <c r="K72" s="196"/>
      <c r="L72" s="197"/>
    </row>
    <row r="73" spans="2:12" s="6" customFormat="1" ht="6.75" customHeight="1" x14ac:dyDescent="0.35">
      <c r="B73" s="47"/>
      <c r="C73" s="200"/>
      <c r="D73" s="149"/>
      <c r="E73" s="149"/>
      <c r="F73" s="201"/>
      <c r="G73" s="200"/>
      <c r="H73" s="149"/>
      <c r="I73" s="149"/>
      <c r="J73" s="201"/>
      <c r="K73" s="200"/>
      <c r="L73" s="149"/>
    </row>
    <row r="74" spans="2:12" s="8" customFormat="1" x14ac:dyDescent="0.25">
      <c r="B74" s="44" t="s">
        <v>143</v>
      </c>
      <c r="C74" s="127"/>
      <c r="D74" s="128"/>
      <c r="E74" s="128"/>
      <c r="F74" s="129"/>
      <c r="G74" s="127"/>
      <c r="H74" s="128"/>
      <c r="I74" s="128"/>
      <c r="J74" s="129"/>
      <c r="K74" s="127"/>
      <c r="L74" s="128">
        <v>7037.3680000000004</v>
      </c>
    </row>
    <row r="75" spans="2:12" ht="15" x14ac:dyDescent="0.3">
      <c r="B75" s="48" t="s">
        <v>144</v>
      </c>
      <c r="C75" s="121"/>
      <c r="D75" s="122"/>
      <c r="E75" s="122"/>
      <c r="F75" s="123"/>
      <c r="G75" s="121"/>
      <c r="H75" s="122"/>
      <c r="I75" s="122"/>
      <c r="J75" s="123"/>
      <c r="K75" s="121"/>
      <c r="L75" s="122">
        <v>-589.68799999999999</v>
      </c>
    </row>
    <row r="76" spans="2:12" x14ac:dyDescent="0.3">
      <c r="B76" s="48" t="s">
        <v>145</v>
      </c>
      <c r="C76" s="121"/>
      <c r="D76" s="122"/>
      <c r="E76" s="122"/>
      <c r="F76" s="123"/>
      <c r="G76" s="121"/>
      <c r="H76" s="122"/>
      <c r="I76" s="122"/>
      <c r="J76" s="123"/>
      <c r="K76" s="121"/>
      <c r="L76" s="122">
        <v>203.15199999999999</v>
      </c>
    </row>
    <row r="77" spans="2:12" ht="15" x14ac:dyDescent="0.3">
      <c r="B77" s="48"/>
      <c r="C77" s="121"/>
      <c r="D77" s="122"/>
      <c r="E77" s="122"/>
      <c r="F77" s="123"/>
      <c r="G77" s="121"/>
      <c r="H77" s="122"/>
      <c r="I77" s="122"/>
      <c r="J77" s="123"/>
      <c r="K77" s="121"/>
      <c r="L77" s="122"/>
    </row>
    <row r="78" spans="2:12" x14ac:dyDescent="0.3">
      <c r="B78" s="48" t="s">
        <v>146</v>
      </c>
      <c r="C78" s="121"/>
      <c r="D78" s="122"/>
      <c r="E78" s="122"/>
      <c r="F78" s="123"/>
      <c r="G78" s="121"/>
      <c r="H78" s="122"/>
      <c r="I78" s="122"/>
      <c r="J78" s="123"/>
      <c r="K78" s="121"/>
      <c r="L78" s="122">
        <v>2864.92</v>
      </c>
    </row>
    <row r="79" spans="2:12" x14ac:dyDescent="0.3">
      <c r="B79" s="48" t="s">
        <v>147</v>
      </c>
      <c r="C79" s="121"/>
      <c r="D79" s="122"/>
      <c r="E79" s="122"/>
      <c r="F79" s="123"/>
      <c r="G79" s="121"/>
      <c r="H79" s="122"/>
      <c r="I79" s="122"/>
      <c r="J79" s="123"/>
      <c r="K79" s="121"/>
      <c r="L79" s="122">
        <v>2587.623</v>
      </c>
    </row>
    <row r="80" spans="2:12" x14ac:dyDescent="0.3">
      <c r="B80" s="48" t="s">
        <v>148</v>
      </c>
      <c r="C80" s="121"/>
      <c r="D80" s="122"/>
      <c r="E80" s="122"/>
      <c r="F80" s="123"/>
      <c r="G80" s="121"/>
      <c r="H80" s="122"/>
      <c r="I80" s="122"/>
      <c r="J80" s="123"/>
      <c r="K80" s="121"/>
      <c r="L80" s="122">
        <v>1565.163</v>
      </c>
    </row>
    <row r="81" spans="2:12" x14ac:dyDescent="0.3">
      <c r="B81" s="48" t="s">
        <v>149</v>
      </c>
      <c r="C81" s="121"/>
      <c r="D81" s="122"/>
      <c r="E81" s="122"/>
      <c r="F81" s="123"/>
      <c r="G81" s="121"/>
      <c r="H81" s="122"/>
      <c r="I81" s="122"/>
      <c r="J81" s="123"/>
      <c r="K81" s="121"/>
      <c r="L81" s="122">
        <v>19.661999999999999</v>
      </c>
    </row>
    <row r="82" spans="2:12" ht="15" x14ac:dyDescent="0.3">
      <c r="B82" s="48"/>
      <c r="C82" s="121"/>
      <c r="D82" s="122"/>
      <c r="E82" s="122"/>
      <c r="F82" s="123"/>
      <c r="G82" s="121"/>
      <c r="H82" s="122"/>
      <c r="I82" s="122"/>
      <c r="J82" s="123"/>
      <c r="K82" s="121"/>
      <c r="L82" s="122"/>
    </row>
    <row r="83" spans="2:12" ht="15" x14ac:dyDescent="0.3">
      <c r="B83" s="48" t="s">
        <v>150</v>
      </c>
      <c r="C83" s="121"/>
      <c r="D83" s="122"/>
      <c r="E83" s="122"/>
      <c r="F83" s="123"/>
      <c r="G83" s="121"/>
      <c r="H83" s="122"/>
      <c r="I83" s="122"/>
      <c r="J83" s="123"/>
      <c r="K83" s="121"/>
      <c r="L83" s="207">
        <v>7.0000000000000007E-2</v>
      </c>
    </row>
    <row r="84" spans="2:12" ht="15" x14ac:dyDescent="0.3">
      <c r="B84" s="48" t="s">
        <v>151</v>
      </c>
      <c r="C84" s="121"/>
      <c r="D84" s="122"/>
      <c r="E84" s="122"/>
      <c r="F84" s="123"/>
      <c r="G84" s="121"/>
      <c r="H84" s="122"/>
      <c r="I84" s="122"/>
      <c r="J84" s="123"/>
      <c r="K84" s="121"/>
      <c r="L84" s="207">
        <v>2.58E-2</v>
      </c>
    </row>
    <row r="85" spans="2:12" ht="15" x14ac:dyDescent="0.3">
      <c r="B85" s="48" t="s">
        <v>152</v>
      </c>
      <c r="C85" s="121"/>
      <c r="D85" s="122"/>
      <c r="E85" s="122"/>
      <c r="F85" s="123"/>
      <c r="G85" s="121"/>
      <c r="H85" s="122"/>
      <c r="I85" s="122"/>
      <c r="J85" s="123"/>
      <c r="K85" s="121"/>
      <c r="L85" s="207">
        <v>6.83E-2</v>
      </c>
    </row>
    <row r="86" spans="2:12" ht="15" x14ac:dyDescent="0.3">
      <c r="B86" s="48" t="s">
        <v>153</v>
      </c>
      <c r="C86" s="121"/>
      <c r="D86" s="122"/>
      <c r="E86" s="122"/>
      <c r="F86" s="123"/>
      <c r="G86" s="121"/>
      <c r="H86" s="122"/>
      <c r="I86" s="122"/>
      <c r="J86" s="123"/>
      <c r="K86" s="121"/>
      <c r="L86" s="207">
        <v>2.1100000000000001E-2</v>
      </c>
    </row>
    <row r="87" spans="2:12" s="6" customFormat="1" ht="6.75" customHeight="1" x14ac:dyDescent="0.35">
      <c r="B87" s="99"/>
      <c r="C87" s="208"/>
      <c r="D87" s="209"/>
      <c r="E87" s="209"/>
      <c r="F87" s="210"/>
      <c r="G87" s="208"/>
      <c r="H87" s="209"/>
      <c r="I87" s="209"/>
      <c r="J87" s="210"/>
      <c r="K87" s="208"/>
      <c r="L87" s="209"/>
    </row>
    <row r="88" spans="2:12" ht="15.6" x14ac:dyDescent="0.3">
      <c r="B88" s="211"/>
      <c r="C88" s="121"/>
      <c r="D88" s="122"/>
      <c r="E88" s="122"/>
      <c r="F88" s="123"/>
      <c r="G88" s="121"/>
      <c r="H88" s="122"/>
      <c r="I88" s="122"/>
      <c r="J88" s="123"/>
      <c r="K88" s="121"/>
      <c r="L88" s="1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C06F-EBF2-44A1-B4EB-D5C1AD4B68DD}">
  <sheetPr>
    <tabColor theme="5"/>
  </sheetPr>
  <dimension ref="A1:O106"/>
  <sheetViews>
    <sheetView showGridLines="0" zoomScale="60" zoomScaleNormal="6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78.625" style="17" bestFit="1" customWidth="1"/>
    <col min="3" max="3" width="15.75" style="57" customWidth="1"/>
    <col min="4" max="5" width="15.75" style="25" customWidth="1"/>
    <col min="6" max="6" width="15.75" style="58" customWidth="1"/>
    <col min="7" max="7" width="15.75" style="57" customWidth="1"/>
    <col min="8" max="9" width="15.75" style="25" customWidth="1"/>
    <col min="10" max="10" width="15.75" style="58" customWidth="1"/>
    <col min="11" max="11" width="15.75" style="57" customWidth="1"/>
    <col min="12" max="12" width="15.75" style="25" customWidth="1"/>
  </cols>
  <sheetData>
    <row r="1" spans="1:12" ht="41.25" customHeight="1" x14ac:dyDescent="0.3">
      <c r="A1" s="1"/>
      <c r="C1" s="85"/>
      <c r="D1" s="24"/>
      <c r="E1" s="24"/>
      <c r="F1" s="86"/>
      <c r="G1" s="85"/>
      <c r="H1" s="24"/>
      <c r="I1" s="24"/>
      <c r="J1" s="86"/>
      <c r="K1" s="85"/>
      <c r="L1" s="24"/>
    </row>
    <row r="2" spans="1:12" ht="18" x14ac:dyDescent="0.3">
      <c r="B2" s="31" t="s">
        <v>73</v>
      </c>
      <c r="C2" s="87"/>
      <c r="D2" s="88"/>
      <c r="E2" s="88"/>
      <c r="F2" s="89"/>
      <c r="G2" s="87"/>
      <c r="H2" s="88"/>
      <c r="I2" s="88"/>
      <c r="J2" s="89"/>
      <c r="K2" s="87"/>
      <c r="L2" s="88"/>
    </row>
    <row r="3" spans="1:12" ht="9.75" customHeight="1" x14ac:dyDescent="0.3">
      <c r="C3" s="90"/>
      <c r="D3" s="11"/>
      <c r="E3" s="11"/>
      <c r="F3" s="12"/>
      <c r="G3" s="90"/>
      <c r="H3" s="11"/>
      <c r="I3" s="11"/>
      <c r="J3" s="12"/>
      <c r="K3" s="90"/>
      <c r="L3" s="11"/>
    </row>
    <row r="4" spans="1:12" s="37" customFormat="1" ht="18" x14ac:dyDescent="0.35">
      <c r="B4" s="35" t="s">
        <v>74</v>
      </c>
      <c r="C4" s="38" t="s">
        <v>32</v>
      </c>
      <c r="D4" s="39" t="s">
        <v>33</v>
      </c>
      <c r="E4" s="39" t="s">
        <v>34</v>
      </c>
      <c r="F4" s="40" t="s">
        <v>35</v>
      </c>
      <c r="G4" s="38" t="s">
        <v>36</v>
      </c>
      <c r="H4" s="39" t="s">
        <v>37</v>
      </c>
      <c r="I4" s="39" t="s">
        <v>38</v>
      </c>
      <c r="J4" s="40" t="s">
        <v>39</v>
      </c>
      <c r="K4" s="38" t="s">
        <v>40</v>
      </c>
      <c r="L4" s="39" t="s">
        <v>41</v>
      </c>
    </row>
    <row r="5" spans="1:12" s="41" customFormat="1" ht="16.149999999999999" x14ac:dyDescent="0.35">
      <c r="B5" s="18"/>
      <c r="C5" s="42">
        <v>44651</v>
      </c>
      <c r="D5" s="9">
        <v>44742</v>
      </c>
      <c r="E5" s="9">
        <v>44834</v>
      </c>
      <c r="F5" s="10">
        <v>44926</v>
      </c>
      <c r="G5" s="42">
        <v>45016</v>
      </c>
      <c r="H5" s="9">
        <v>45107</v>
      </c>
      <c r="I5" s="9">
        <v>45199</v>
      </c>
      <c r="J5" s="10">
        <v>45291</v>
      </c>
      <c r="K5" s="42">
        <v>45382</v>
      </c>
      <c r="L5" s="9">
        <v>45473</v>
      </c>
    </row>
    <row r="6" spans="1:12" ht="8.25" customHeight="1" x14ac:dyDescent="0.3">
      <c r="C6" s="85"/>
      <c r="D6" s="24"/>
      <c r="E6" s="24"/>
      <c r="F6" s="91"/>
      <c r="G6" s="85"/>
      <c r="H6" s="24"/>
      <c r="I6" s="24"/>
      <c r="J6" s="91"/>
      <c r="K6" s="85"/>
      <c r="L6" s="24"/>
    </row>
    <row r="7" spans="1:12" s="26" customFormat="1" x14ac:dyDescent="0.3">
      <c r="B7" s="50" t="s">
        <v>96</v>
      </c>
      <c r="C7" s="196"/>
      <c r="D7" s="197"/>
      <c r="E7" s="197"/>
      <c r="F7" s="198"/>
      <c r="G7" s="196"/>
      <c r="H7" s="197"/>
      <c r="I7" s="197"/>
      <c r="J7" s="198"/>
      <c r="K7" s="196"/>
      <c r="L7" s="197"/>
    </row>
    <row r="8" spans="1:12" s="6" customFormat="1" ht="6.75" customHeight="1" x14ac:dyDescent="0.35">
      <c r="B8" s="47"/>
      <c r="C8" s="200"/>
      <c r="D8" s="149"/>
      <c r="E8" s="149"/>
      <c r="F8" s="201"/>
      <c r="G8" s="200"/>
      <c r="H8" s="149"/>
      <c r="I8" s="149"/>
      <c r="J8" s="201"/>
      <c r="K8" s="200"/>
      <c r="L8" s="149"/>
    </row>
    <row r="9" spans="1:12" s="3" customFormat="1" ht="16.149999999999999" x14ac:dyDescent="0.3">
      <c r="B9" s="36" t="s">
        <v>45</v>
      </c>
      <c r="C9" s="161">
        <v>225</v>
      </c>
      <c r="D9" s="151">
        <v>225</v>
      </c>
      <c r="E9" s="151">
        <v>225</v>
      </c>
      <c r="F9" s="162">
        <v>492</v>
      </c>
      <c r="G9" s="161">
        <v>492</v>
      </c>
      <c r="H9" s="151">
        <v>495</v>
      </c>
      <c r="I9" s="151">
        <v>1157</v>
      </c>
      <c r="J9" s="162">
        <v>1424</v>
      </c>
      <c r="K9" s="161">
        <v>1424</v>
      </c>
      <c r="L9" s="151">
        <v>1542</v>
      </c>
    </row>
    <row r="10" spans="1:12" s="3" customFormat="1" ht="16.149999999999999" x14ac:dyDescent="0.3">
      <c r="B10" s="36" t="s">
        <v>100</v>
      </c>
      <c r="C10" s="161" t="s">
        <v>26</v>
      </c>
      <c r="D10" s="151" t="s">
        <v>26</v>
      </c>
      <c r="E10" s="151" t="s">
        <v>26</v>
      </c>
      <c r="F10" s="162" t="s">
        <v>26</v>
      </c>
      <c r="G10" s="161">
        <v>238.35952118822379</v>
      </c>
      <c r="H10" s="151">
        <v>240.75085786054015</v>
      </c>
      <c r="I10" s="151">
        <v>510.63154833336836</v>
      </c>
      <c r="J10" s="162">
        <v>640.49430417233123</v>
      </c>
      <c r="K10" s="161">
        <v>750.98933885743588</v>
      </c>
      <c r="L10" s="151">
        <v>687.07939531105978</v>
      </c>
    </row>
    <row r="11" spans="1:12" s="3" customFormat="1" ht="16.149999999999999" x14ac:dyDescent="0.3">
      <c r="B11" s="36" t="s">
        <v>101</v>
      </c>
      <c r="C11" s="161" t="s">
        <v>26</v>
      </c>
      <c r="D11" s="151" t="s">
        <v>26</v>
      </c>
      <c r="E11" s="151" t="s">
        <v>26</v>
      </c>
      <c r="F11" s="162" t="s">
        <v>26</v>
      </c>
      <c r="G11" s="161">
        <v>220.98399055238062</v>
      </c>
      <c r="H11" s="151">
        <v>223.31684207810898</v>
      </c>
      <c r="I11" s="151">
        <v>473.89876150892496</v>
      </c>
      <c r="J11" s="162">
        <v>594.4211938613397</v>
      </c>
      <c r="K11" s="161">
        <v>696.0854747719228</v>
      </c>
      <c r="L11" s="151">
        <v>636.95156833034423</v>
      </c>
    </row>
    <row r="12" spans="1:12" s="3" customFormat="1" ht="16.149999999999999" x14ac:dyDescent="0.3">
      <c r="B12" s="36" t="s">
        <v>46</v>
      </c>
      <c r="C12" s="161">
        <v>92.465505830000012</v>
      </c>
      <c r="D12" s="151">
        <v>93.729452772999991</v>
      </c>
      <c r="E12" s="151">
        <v>111.178123896</v>
      </c>
      <c r="F12" s="162">
        <v>119.59830659276551</v>
      </c>
      <c r="G12" s="161">
        <v>192.00364467599999</v>
      </c>
      <c r="H12" s="151">
        <v>158.78180323500001</v>
      </c>
      <c r="I12" s="151">
        <v>426.19711480199999</v>
      </c>
      <c r="J12" s="162">
        <v>645.89089402941863</v>
      </c>
      <c r="K12" s="161">
        <v>661.57587767158998</v>
      </c>
      <c r="L12" s="151">
        <v>632.79999999999995</v>
      </c>
    </row>
    <row r="13" spans="1:12" s="3" customFormat="1" ht="16.149999999999999" x14ac:dyDescent="0.3">
      <c r="B13" s="36" t="s">
        <v>47</v>
      </c>
      <c r="C13" s="161">
        <v>84.655011000000002</v>
      </c>
      <c r="D13" s="151">
        <v>99.635834999999986</v>
      </c>
      <c r="E13" s="151">
        <v>110.78939699999999</v>
      </c>
      <c r="F13" s="162">
        <v>115.44355437786649</v>
      </c>
      <c r="G13" s="161">
        <v>235.401231048</v>
      </c>
      <c r="H13" s="151">
        <v>300.27032000000003</v>
      </c>
      <c r="I13" s="151">
        <v>546.36285485756082</v>
      </c>
      <c r="J13" s="162">
        <v>587.54727438048997</v>
      </c>
      <c r="K13" s="161">
        <v>598.17393136296494</v>
      </c>
      <c r="L13" s="151">
        <v>582.12496611734002</v>
      </c>
    </row>
    <row r="14" spans="1:12" s="3" customFormat="1" ht="18" x14ac:dyDescent="0.3">
      <c r="B14" s="36" t="s">
        <v>48</v>
      </c>
      <c r="C14" s="161">
        <v>244.98646996809205</v>
      </c>
      <c r="D14" s="151">
        <v>247.02971759106549</v>
      </c>
      <c r="E14" s="151">
        <v>266.19351508222405</v>
      </c>
      <c r="F14" s="162">
        <v>268.41018336469148</v>
      </c>
      <c r="G14" s="161">
        <v>252.19181255667121</v>
      </c>
      <c r="H14" s="151">
        <v>225.1177171937961</v>
      </c>
      <c r="I14" s="151">
        <v>210.59782773554477</v>
      </c>
      <c r="J14" s="162">
        <v>206.39876211342343</v>
      </c>
      <c r="K14" s="161">
        <v>214.24713095855927</v>
      </c>
      <c r="L14" s="151">
        <v>217.63291074506256</v>
      </c>
    </row>
    <row r="15" spans="1:12" s="3" customFormat="1" ht="18" x14ac:dyDescent="0.3">
      <c r="B15" s="36" t="s">
        <v>49</v>
      </c>
      <c r="C15" s="161">
        <v>125.47480327701754</v>
      </c>
      <c r="D15" s="151">
        <v>107.52117644491854</v>
      </c>
      <c r="E15" s="151">
        <v>166.38168749068203</v>
      </c>
      <c r="F15" s="162">
        <v>165.25091571321877</v>
      </c>
      <c r="G15" s="161">
        <v>92.887847010733239</v>
      </c>
      <c r="H15" s="151">
        <v>96.271768997676077</v>
      </c>
      <c r="I15" s="151">
        <v>128.65552499074988</v>
      </c>
      <c r="J15" s="162">
        <v>153.02968657947389</v>
      </c>
      <c r="K15" s="161">
        <v>173.07323203609411</v>
      </c>
      <c r="L15" s="151">
        <v>151.05937120335884</v>
      </c>
    </row>
    <row r="16" spans="1:12" s="3" customFormat="1" ht="16.149999999999999" x14ac:dyDescent="0.3">
      <c r="B16" s="95" t="s">
        <v>50</v>
      </c>
      <c r="C16" s="161" t="s">
        <v>26</v>
      </c>
      <c r="D16" s="151" t="s">
        <v>26</v>
      </c>
      <c r="E16" s="151" t="s">
        <v>26</v>
      </c>
      <c r="F16" s="162" t="s">
        <v>26</v>
      </c>
      <c r="G16" s="161">
        <v>1.4588700000000001</v>
      </c>
      <c r="H16" s="151">
        <v>11.759169999999999</v>
      </c>
      <c r="I16" s="151">
        <v>15.77617</v>
      </c>
      <c r="J16" s="162">
        <v>31.842559999999999</v>
      </c>
      <c r="K16" s="161">
        <v>7.7586999999999993</v>
      </c>
      <c r="L16" s="151">
        <v>47.164850000000008</v>
      </c>
    </row>
    <row r="17" spans="2:12" s="3" customFormat="1" ht="16.149999999999999" x14ac:dyDescent="0.3">
      <c r="B17" s="36" t="s">
        <v>102</v>
      </c>
      <c r="C17" s="161" t="s">
        <v>26</v>
      </c>
      <c r="D17" s="151" t="s">
        <v>26</v>
      </c>
      <c r="E17" s="151" t="s">
        <v>26</v>
      </c>
      <c r="F17" s="162" t="s">
        <v>26</v>
      </c>
      <c r="G17" s="161">
        <v>193.46251467599998</v>
      </c>
      <c r="H17" s="151">
        <v>170.54097323500002</v>
      </c>
      <c r="I17" s="151">
        <v>441.97328480199997</v>
      </c>
      <c r="J17" s="162">
        <v>677.73345402941868</v>
      </c>
      <c r="K17" s="161">
        <v>669.33457767158995</v>
      </c>
      <c r="L17" s="151">
        <v>679.96484999999996</v>
      </c>
    </row>
    <row r="18" spans="2:12" s="3" customFormat="1" ht="16.149999999999999" x14ac:dyDescent="0.3">
      <c r="B18" s="36" t="s">
        <v>103</v>
      </c>
      <c r="C18" s="212" t="s">
        <v>26</v>
      </c>
      <c r="D18" s="213" t="s">
        <v>26</v>
      </c>
      <c r="E18" s="213" t="s">
        <v>26</v>
      </c>
      <c r="F18" s="214" t="s">
        <v>26</v>
      </c>
      <c r="G18" s="212">
        <v>0.81164164834527297</v>
      </c>
      <c r="H18" s="213">
        <v>0.70837119647477798</v>
      </c>
      <c r="I18" s="213">
        <v>0.86554245667848062</v>
      </c>
      <c r="J18" s="214">
        <v>1.0581412662290717</v>
      </c>
      <c r="K18" s="212">
        <v>0.89127041229363324</v>
      </c>
      <c r="L18" s="213">
        <v>0.98964523552938322</v>
      </c>
    </row>
    <row r="19" spans="2:12" s="3" customFormat="1" ht="16.149999999999999" x14ac:dyDescent="0.3">
      <c r="B19" s="36" t="s">
        <v>104</v>
      </c>
      <c r="C19" s="212" t="s">
        <v>26</v>
      </c>
      <c r="D19" s="213" t="s">
        <v>26</v>
      </c>
      <c r="E19" s="213" t="s">
        <v>26</v>
      </c>
      <c r="F19" s="214" t="s">
        <v>26</v>
      </c>
      <c r="G19" s="212">
        <v>0.87545941311138953</v>
      </c>
      <c r="H19" s="213">
        <v>0.76367268875918604</v>
      </c>
      <c r="I19" s="213">
        <v>0.93263228499422079</v>
      </c>
      <c r="J19" s="214">
        <v>1.1401569476802895</v>
      </c>
      <c r="K19" s="212">
        <v>0.96156952260913364</v>
      </c>
      <c r="L19" s="213">
        <v>1.0675299093499486</v>
      </c>
    </row>
    <row r="20" spans="2:12" s="6" customFormat="1" ht="6.75" customHeight="1" x14ac:dyDescent="0.35">
      <c r="B20" s="47"/>
      <c r="C20" s="161"/>
      <c r="D20" s="151"/>
      <c r="E20" s="151"/>
      <c r="F20" s="162"/>
      <c r="G20" s="161"/>
      <c r="H20" s="151"/>
      <c r="I20" s="151"/>
      <c r="J20" s="162"/>
      <c r="K20" s="161"/>
      <c r="L20" s="151"/>
    </row>
    <row r="21" spans="2:12" s="6" customFormat="1" ht="6.75" customHeight="1" x14ac:dyDescent="0.35">
      <c r="B21" s="47"/>
      <c r="C21" s="161"/>
      <c r="D21" s="151"/>
      <c r="E21" s="151"/>
      <c r="F21" s="162"/>
      <c r="G21" s="161"/>
      <c r="H21" s="151"/>
      <c r="I21" s="151"/>
      <c r="J21" s="162"/>
      <c r="K21" s="161"/>
      <c r="L21" s="151"/>
    </row>
    <row r="22" spans="2:12" s="8" customFormat="1" x14ac:dyDescent="0.25">
      <c r="B22" s="44" t="s">
        <v>21</v>
      </c>
      <c r="C22" s="159">
        <v>21</v>
      </c>
      <c r="D22" s="150">
        <v>24.5</v>
      </c>
      <c r="E22" s="150">
        <v>29.4</v>
      </c>
      <c r="F22" s="160">
        <v>27.8</v>
      </c>
      <c r="G22" s="159">
        <v>52.9</v>
      </c>
      <c r="H22" s="150">
        <v>54.3</v>
      </c>
      <c r="I22" s="150">
        <v>97</v>
      </c>
      <c r="J22" s="160">
        <v>124.4</v>
      </c>
      <c r="K22" s="159">
        <v>127.2</v>
      </c>
      <c r="L22" s="150">
        <v>120.6</v>
      </c>
    </row>
    <row r="23" spans="2:12" s="6" customFormat="1" ht="6.75" customHeight="1" x14ac:dyDescent="0.35">
      <c r="B23" s="47"/>
      <c r="C23" s="161"/>
      <c r="D23" s="151"/>
      <c r="E23" s="151"/>
      <c r="F23" s="162"/>
      <c r="G23" s="161"/>
      <c r="H23" s="151"/>
      <c r="I23" s="151"/>
      <c r="J23" s="162"/>
      <c r="K23" s="161"/>
      <c r="L23" s="151"/>
    </row>
    <row r="24" spans="2:12" s="8" customFormat="1" x14ac:dyDescent="0.25">
      <c r="B24" s="44" t="s">
        <v>97</v>
      </c>
      <c r="C24" s="159">
        <v>11.1</v>
      </c>
      <c r="D24" s="150">
        <f>12.7+13.683</f>
        <v>26.382999999999999</v>
      </c>
      <c r="E24" s="150">
        <f>16.8+7.68</f>
        <v>24.48</v>
      </c>
      <c r="F24" s="160">
        <v>15.7</v>
      </c>
      <c r="G24" s="159">
        <v>41.1</v>
      </c>
      <c r="H24" s="150">
        <v>45.6</v>
      </c>
      <c r="I24" s="150">
        <f>39.3+30.162</f>
        <v>69.461999999999989</v>
      </c>
      <c r="J24" s="160">
        <v>96.1</v>
      </c>
      <c r="K24" s="159">
        <v>98.9</v>
      </c>
      <c r="L24" s="150">
        <v>87.8</v>
      </c>
    </row>
    <row r="25" spans="2:12" s="6" customFormat="1" ht="6.75" customHeight="1" x14ac:dyDescent="0.35">
      <c r="B25" s="47"/>
      <c r="C25" s="161"/>
      <c r="D25" s="151"/>
      <c r="E25" s="151"/>
      <c r="F25" s="162"/>
      <c r="G25" s="161"/>
      <c r="H25" s="151"/>
      <c r="I25" s="151"/>
      <c r="J25" s="162"/>
      <c r="K25" s="161"/>
      <c r="L25" s="151"/>
    </row>
    <row r="26" spans="2:12" s="3" customFormat="1" ht="18" x14ac:dyDescent="0.3">
      <c r="B26" s="48" t="s">
        <v>51</v>
      </c>
      <c r="C26" s="161">
        <v>-8.3260000000000005</v>
      </c>
      <c r="D26" s="151">
        <f>D44+1.62</f>
        <v>-2.1799999999999997</v>
      </c>
      <c r="E26" s="151">
        <f>E44+0.91</f>
        <v>-4.1899999999999995</v>
      </c>
      <c r="F26" s="161">
        <v>-8.5090000000000003</v>
      </c>
      <c r="G26" s="161">
        <v>-6.9640000000000004</v>
      </c>
      <c r="H26" s="151">
        <v>-12.765000000000001</v>
      </c>
      <c r="I26" s="151">
        <f>I44+0.365</f>
        <v>-7.8349999999999991</v>
      </c>
      <c r="J26" s="162">
        <v>-10.587999999999999</v>
      </c>
      <c r="K26" s="161">
        <v>-6.5970000000000004</v>
      </c>
      <c r="L26" s="151">
        <v>-5.3009999999999993</v>
      </c>
    </row>
    <row r="27" spans="2:12" s="3" customFormat="1" ht="18" x14ac:dyDescent="0.3">
      <c r="B27" s="48" t="s">
        <v>52</v>
      </c>
      <c r="C27" s="161">
        <v>-5.5359999999999996</v>
      </c>
      <c r="D27" s="151">
        <v>-2.7530000000000001</v>
      </c>
      <c r="E27" s="151">
        <v>4.9470000000000001</v>
      </c>
      <c r="F27" s="162">
        <v>6.8</v>
      </c>
      <c r="G27" s="161">
        <v>12.257</v>
      </c>
      <c r="H27" s="151">
        <v>-1.603</v>
      </c>
      <c r="I27" s="151">
        <v>28.835000000000001</v>
      </c>
      <c r="J27" s="162">
        <v>51.006999999999998</v>
      </c>
      <c r="K27" s="161">
        <v>1.173</v>
      </c>
      <c r="L27" s="151">
        <v>0.70099999999999996</v>
      </c>
    </row>
    <row r="28" spans="2:12" s="6" customFormat="1" ht="6.75" customHeight="1" x14ac:dyDescent="0.35">
      <c r="B28" s="47"/>
      <c r="C28" s="161"/>
      <c r="D28" s="151"/>
      <c r="E28" s="151"/>
      <c r="F28" s="162"/>
      <c r="G28" s="161"/>
      <c r="H28" s="151"/>
      <c r="I28" s="151"/>
      <c r="J28" s="162"/>
      <c r="K28" s="161"/>
      <c r="L28" s="151"/>
    </row>
    <row r="29" spans="2:12" s="8" customFormat="1" ht="15.6" x14ac:dyDescent="0.3">
      <c r="B29" s="44" t="s">
        <v>31</v>
      </c>
      <c r="C29" s="160">
        <f t="shared" ref="C29:L29" si="0">SUM(C24:C27)</f>
        <v>-2.7620000000000005</v>
      </c>
      <c r="D29" s="160">
        <f t="shared" si="0"/>
        <v>21.45</v>
      </c>
      <c r="E29" s="160">
        <f t="shared" si="0"/>
        <v>25.236999999999998</v>
      </c>
      <c r="F29" s="160">
        <f t="shared" si="0"/>
        <v>13.991</v>
      </c>
      <c r="G29" s="160">
        <f t="shared" si="0"/>
        <v>46.393000000000001</v>
      </c>
      <c r="H29" s="160">
        <f t="shared" si="0"/>
        <v>31.231999999999999</v>
      </c>
      <c r="I29" s="160">
        <f t="shared" si="0"/>
        <v>90.461999999999989</v>
      </c>
      <c r="J29" s="160">
        <f t="shared" si="0"/>
        <v>136.51900000000001</v>
      </c>
      <c r="K29" s="160">
        <f t="shared" si="0"/>
        <v>93.476000000000013</v>
      </c>
      <c r="L29" s="160">
        <f t="shared" si="0"/>
        <v>83.199999999999989</v>
      </c>
    </row>
    <row r="30" spans="2:12" s="3" customFormat="1" ht="18" x14ac:dyDescent="0.3">
      <c r="B30" s="96" t="s">
        <v>53</v>
      </c>
      <c r="C30" s="215">
        <v>0.4588571428571428</v>
      </c>
      <c r="D30" s="216">
        <v>0.70420408163265302</v>
      </c>
      <c r="E30" s="216">
        <v>0.68547619047619057</v>
      </c>
      <c r="F30" s="217">
        <v>0.26258992805755393</v>
      </c>
      <c r="G30" s="215">
        <v>0.64542533081285447</v>
      </c>
      <c r="H30" s="216">
        <v>0.60594843462246772</v>
      </c>
      <c r="I30" s="216">
        <v>0.63469072164948459</v>
      </c>
      <c r="J30" s="217">
        <v>0.68724276527331185</v>
      </c>
      <c r="K30" s="215">
        <v>0.72505503144654093</v>
      </c>
      <c r="L30" s="216">
        <v>0.68407131011608635</v>
      </c>
    </row>
    <row r="31" spans="2:12" s="6" customFormat="1" ht="6.75" customHeight="1" x14ac:dyDescent="0.35">
      <c r="B31" s="47"/>
      <c r="C31" s="161"/>
      <c r="D31" s="151"/>
      <c r="E31" s="151"/>
      <c r="F31" s="162"/>
      <c r="G31" s="161"/>
      <c r="H31" s="151"/>
      <c r="I31" s="151"/>
      <c r="J31" s="162"/>
      <c r="K31" s="161"/>
      <c r="L31" s="151"/>
    </row>
    <row r="32" spans="2:12" s="8" customFormat="1" x14ac:dyDescent="0.25">
      <c r="B32" s="44" t="s">
        <v>54</v>
      </c>
      <c r="C32" s="159">
        <f t="shared" ref="C32:L32" si="1">C29-C27</f>
        <v>2.7739999999999991</v>
      </c>
      <c r="D32" s="150">
        <f t="shared" si="1"/>
        <v>24.202999999999999</v>
      </c>
      <c r="E32" s="150">
        <f t="shared" si="1"/>
        <v>20.29</v>
      </c>
      <c r="F32" s="160">
        <f t="shared" si="1"/>
        <v>7.1909999999999998</v>
      </c>
      <c r="G32" s="159">
        <f t="shared" si="1"/>
        <v>34.136000000000003</v>
      </c>
      <c r="H32" s="150">
        <f t="shared" si="1"/>
        <v>32.835000000000001</v>
      </c>
      <c r="I32" s="150">
        <f t="shared" si="1"/>
        <v>61.626999999999988</v>
      </c>
      <c r="J32" s="160">
        <f t="shared" si="1"/>
        <v>85.512</v>
      </c>
      <c r="K32" s="159">
        <f t="shared" si="1"/>
        <v>92.303000000000011</v>
      </c>
      <c r="L32" s="150">
        <f t="shared" si="1"/>
        <v>82.498999999999995</v>
      </c>
    </row>
    <row r="33" spans="2:12" s="3" customFormat="1" ht="12" customHeight="1" x14ac:dyDescent="0.3">
      <c r="B33" s="136" t="s">
        <v>201</v>
      </c>
      <c r="C33" s="55"/>
      <c r="D33" s="22"/>
      <c r="E33" s="22"/>
      <c r="F33" s="56"/>
      <c r="G33" s="55"/>
      <c r="H33" s="22"/>
      <c r="I33" s="22"/>
      <c r="J33" s="56"/>
      <c r="K33" s="55"/>
      <c r="L33" s="22"/>
    </row>
    <row r="34" spans="2:12" ht="14.45" x14ac:dyDescent="0.3">
      <c r="B34"/>
      <c r="C34"/>
      <c r="D34"/>
      <c r="E34"/>
      <c r="F34"/>
      <c r="G34"/>
      <c r="H34"/>
      <c r="I34"/>
      <c r="J34"/>
      <c r="K34"/>
      <c r="L34"/>
    </row>
    <row r="35" spans="2:12" s="3" customFormat="1" ht="16.149999999999999" x14ac:dyDescent="0.3">
      <c r="B35" s="48"/>
      <c r="C35" s="55"/>
      <c r="D35" s="22"/>
      <c r="E35" s="22"/>
      <c r="F35" s="56"/>
      <c r="G35" s="55"/>
      <c r="H35" s="22"/>
      <c r="I35" s="22"/>
      <c r="J35" s="56"/>
      <c r="K35" s="55"/>
      <c r="L35" s="22"/>
    </row>
    <row r="36" spans="2:12" s="26" customFormat="1" x14ac:dyDescent="0.3">
      <c r="B36" s="50" t="s">
        <v>116</v>
      </c>
      <c r="C36" s="204"/>
      <c r="D36" s="205"/>
      <c r="E36" s="205"/>
      <c r="F36" s="206"/>
      <c r="G36" s="204"/>
      <c r="H36" s="205"/>
      <c r="I36" s="205"/>
      <c r="J36" s="206"/>
      <c r="K36" s="204"/>
      <c r="L36" s="205"/>
    </row>
    <row r="37" spans="2:12" s="6" customFormat="1" ht="6.75" customHeight="1" x14ac:dyDescent="0.35">
      <c r="B37" s="47"/>
      <c r="C37" s="121"/>
      <c r="D37" s="122"/>
      <c r="E37" s="122"/>
      <c r="F37" s="123"/>
      <c r="G37" s="121"/>
      <c r="H37" s="122"/>
      <c r="I37" s="122"/>
      <c r="J37" s="123"/>
      <c r="K37" s="121"/>
      <c r="L37" s="122"/>
    </row>
    <row r="38" spans="2:12" s="3" customFormat="1" ht="18" x14ac:dyDescent="0.3">
      <c r="B38" s="36" t="s">
        <v>62</v>
      </c>
      <c r="C38" s="161">
        <v>21</v>
      </c>
      <c r="D38" s="151">
        <v>24.5</v>
      </c>
      <c r="E38" s="151">
        <v>29.4</v>
      </c>
      <c r="F38" s="162">
        <v>27.8</v>
      </c>
      <c r="G38" s="161">
        <v>52.8</v>
      </c>
      <c r="H38" s="151">
        <v>54.3</v>
      </c>
      <c r="I38" s="151">
        <v>97</v>
      </c>
      <c r="J38" s="162">
        <v>124.4</v>
      </c>
      <c r="K38" s="161">
        <v>127.2</v>
      </c>
      <c r="L38" s="151">
        <v>120.6</v>
      </c>
    </row>
    <row r="39" spans="2:12" s="3" customFormat="1" ht="18" x14ac:dyDescent="0.3">
      <c r="B39" s="36" t="s">
        <v>63</v>
      </c>
      <c r="C39" s="161" t="s">
        <v>26</v>
      </c>
      <c r="D39" s="151" t="s">
        <v>26</v>
      </c>
      <c r="E39" s="151" t="s">
        <v>26</v>
      </c>
      <c r="F39" s="162" t="s">
        <v>26</v>
      </c>
      <c r="G39" s="161" t="s">
        <v>26</v>
      </c>
      <c r="H39" s="151" t="s">
        <v>26</v>
      </c>
      <c r="I39" s="151" t="s">
        <v>26</v>
      </c>
      <c r="J39" s="162" t="s">
        <v>26</v>
      </c>
      <c r="K39" s="161" t="s">
        <v>26</v>
      </c>
      <c r="L39" s="151" t="s">
        <v>26</v>
      </c>
    </row>
    <row r="40" spans="2:12" s="3" customFormat="1" ht="18" x14ac:dyDescent="0.3">
      <c r="B40" s="36" t="s">
        <v>64</v>
      </c>
      <c r="C40" s="161">
        <v>-9.9</v>
      </c>
      <c r="D40" s="151">
        <v>-11.8</v>
      </c>
      <c r="E40" s="151">
        <v>-12.6</v>
      </c>
      <c r="F40" s="162">
        <v>-19.7</v>
      </c>
      <c r="G40" s="161">
        <v>-29.2</v>
      </c>
      <c r="H40" s="151">
        <v>-26.2</v>
      </c>
      <c r="I40" s="151">
        <v>-57.7</v>
      </c>
      <c r="J40" s="162">
        <v>-74</v>
      </c>
      <c r="K40" s="161">
        <v>-82.1</v>
      </c>
      <c r="L40" s="151">
        <v>-90.9</v>
      </c>
    </row>
    <row r="41" spans="2:12" s="6" customFormat="1" ht="6.75" customHeight="1" x14ac:dyDescent="0.35">
      <c r="B41" s="47"/>
      <c r="C41" s="161"/>
      <c r="D41" s="151"/>
      <c r="E41" s="151"/>
      <c r="F41" s="162"/>
      <c r="G41" s="161"/>
      <c r="H41" s="151"/>
      <c r="I41" s="151"/>
      <c r="J41" s="162"/>
      <c r="K41" s="161"/>
      <c r="L41" s="151"/>
    </row>
    <row r="42" spans="2:12" s="8" customFormat="1" ht="15.6" x14ac:dyDescent="0.3">
      <c r="B42" s="44" t="s">
        <v>65</v>
      </c>
      <c r="C42" s="159">
        <v>11.1</v>
      </c>
      <c r="D42" s="150">
        <v>12.7</v>
      </c>
      <c r="E42" s="150">
        <v>16.8</v>
      </c>
      <c r="F42" s="160">
        <v>8.1</v>
      </c>
      <c r="G42" s="159">
        <v>23.6</v>
      </c>
      <c r="H42" s="150">
        <v>28.2</v>
      </c>
      <c r="I42" s="150">
        <v>39.299999999999997</v>
      </c>
      <c r="J42" s="160">
        <v>50.4</v>
      </c>
      <c r="K42" s="159">
        <v>45</v>
      </c>
      <c r="L42" s="150">
        <v>29.7</v>
      </c>
    </row>
    <row r="43" spans="2:12" s="6" customFormat="1" ht="6.75" customHeight="1" x14ac:dyDescent="0.35">
      <c r="B43" s="47"/>
      <c r="C43" s="161"/>
      <c r="D43" s="151"/>
      <c r="E43" s="151"/>
      <c r="F43" s="162"/>
      <c r="G43" s="161"/>
      <c r="H43" s="151"/>
      <c r="I43" s="151"/>
      <c r="J43" s="162"/>
      <c r="K43" s="161"/>
      <c r="L43" s="151"/>
    </row>
    <row r="44" spans="2:12" s="3" customFormat="1" ht="16.149999999999999" x14ac:dyDescent="0.3">
      <c r="B44" s="36" t="s">
        <v>66</v>
      </c>
      <c r="C44" s="161">
        <v>-8.3000000000000007</v>
      </c>
      <c r="D44" s="151">
        <v>-3.8</v>
      </c>
      <c r="E44" s="151">
        <v>-5.0999999999999996</v>
      </c>
      <c r="F44" s="161">
        <v>-9.5</v>
      </c>
      <c r="G44" s="161">
        <v>-9.6999999999999993</v>
      </c>
      <c r="H44" s="151">
        <v>-12.1</v>
      </c>
      <c r="I44" s="151">
        <v>-8.1999999999999993</v>
      </c>
      <c r="J44" s="162">
        <v>-11.7</v>
      </c>
      <c r="K44" s="161">
        <v>-8</v>
      </c>
      <c r="L44" s="151">
        <v>-4.5999999999999996</v>
      </c>
    </row>
    <row r="45" spans="2:12" s="3" customFormat="1" ht="16.149999999999999" x14ac:dyDescent="0.3">
      <c r="B45" s="36" t="s">
        <v>67</v>
      </c>
      <c r="C45" s="161" t="s">
        <v>26</v>
      </c>
      <c r="D45" s="151" t="s">
        <v>26</v>
      </c>
      <c r="E45" s="151" t="s">
        <v>26</v>
      </c>
      <c r="F45" s="162" t="s">
        <v>26</v>
      </c>
      <c r="G45" s="161">
        <v>1.4</v>
      </c>
      <c r="H45" s="151">
        <v>-2.9</v>
      </c>
      <c r="I45" s="151">
        <v>-0.8</v>
      </c>
      <c r="J45" s="162">
        <v>0.1</v>
      </c>
      <c r="K45" s="161">
        <v>0.4</v>
      </c>
      <c r="L45" s="151">
        <v>0</v>
      </c>
    </row>
    <row r="46" spans="2:12" s="3" customFormat="1" ht="18" x14ac:dyDescent="0.3">
      <c r="B46" s="36" t="s">
        <v>52</v>
      </c>
      <c r="C46" s="161">
        <v>-5.5</v>
      </c>
      <c r="D46" s="151">
        <v>-2.8</v>
      </c>
      <c r="E46" s="151">
        <v>4.9000000000000004</v>
      </c>
      <c r="F46" s="162">
        <v>6.8</v>
      </c>
      <c r="G46" s="161">
        <v>12.3</v>
      </c>
      <c r="H46" s="151">
        <v>-1.6</v>
      </c>
      <c r="I46" s="151">
        <v>28.8</v>
      </c>
      <c r="J46" s="162">
        <v>51</v>
      </c>
      <c r="K46" s="161">
        <v>1.2</v>
      </c>
      <c r="L46" s="151">
        <v>0.7</v>
      </c>
    </row>
    <row r="47" spans="2:12" s="3" customFormat="1" ht="16.149999999999999" x14ac:dyDescent="0.3">
      <c r="B47" s="36" t="s">
        <v>68</v>
      </c>
      <c r="C47" s="161">
        <v>-68.400000000000006</v>
      </c>
      <c r="D47" s="151">
        <v>-155.19999999999999</v>
      </c>
      <c r="E47" s="151">
        <v>9.3000000000000007</v>
      </c>
      <c r="F47" s="162">
        <v>-193.3</v>
      </c>
      <c r="G47" s="161">
        <v>-190.1</v>
      </c>
      <c r="H47" s="151">
        <v>-284.5</v>
      </c>
      <c r="I47" s="151">
        <v>47.7</v>
      </c>
      <c r="J47" s="162">
        <v>-86.4</v>
      </c>
      <c r="K47" s="161">
        <v>-47.4</v>
      </c>
      <c r="L47" s="151">
        <v>-444.2</v>
      </c>
    </row>
    <row r="48" spans="2:12" s="3" customFormat="1" ht="16.149999999999999" x14ac:dyDescent="0.3">
      <c r="B48" s="36" t="s">
        <v>69</v>
      </c>
      <c r="C48" s="161">
        <v>3.1</v>
      </c>
      <c r="D48" s="151">
        <v>25</v>
      </c>
      <c r="E48" s="151">
        <v>50.4</v>
      </c>
      <c r="F48" s="162">
        <v>-29.7</v>
      </c>
      <c r="G48" s="161">
        <v>89.3</v>
      </c>
      <c r="H48" s="151">
        <v>223.9</v>
      </c>
      <c r="I48" s="151">
        <v>-50.4</v>
      </c>
      <c r="J48" s="162">
        <v>181.5</v>
      </c>
      <c r="K48" s="161">
        <v>-14.1</v>
      </c>
      <c r="L48" s="151">
        <v>587.1</v>
      </c>
    </row>
    <row r="49" spans="2:12" s="6" customFormat="1" ht="6.75" customHeight="1" x14ac:dyDescent="0.35">
      <c r="B49" s="47"/>
      <c r="C49" s="161"/>
      <c r="D49" s="151"/>
      <c r="E49" s="151"/>
      <c r="F49" s="162"/>
      <c r="G49" s="161"/>
      <c r="H49" s="151"/>
      <c r="I49" s="151"/>
      <c r="J49" s="162"/>
      <c r="K49" s="161"/>
      <c r="L49" s="151"/>
    </row>
    <row r="50" spans="2:12" s="8" customFormat="1" x14ac:dyDescent="0.25">
      <c r="B50" s="44" t="s">
        <v>99</v>
      </c>
      <c r="C50" s="159">
        <v>-68.099999999999994</v>
      </c>
      <c r="D50" s="150">
        <v>-124.1</v>
      </c>
      <c r="E50" s="150">
        <v>76.3</v>
      </c>
      <c r="F50" s="160">
        <v>-217.6</v>
      </c>
      <c r="G50" s="159">
        <v>-73.2</v>
      </c>
      <c r="H50" s="150">
        <v>-49</v>
      </c>
      <c r="I50" s="150">
        <v>56.5</v>
      </c>
      <c r="J50" s="160">
        <v>184.9</v>
      </c>
      <c r="K50" s="159">
        <v>-23</v>
      </c>
      <c r="L50" s="150">
        <v>168.7</v>
      </c>
    </row>
    <row r="51" spans="2:12" s="6" customFormat="1" ht="6.75" customHeight="1" x14ac:dyDescent="0.35">
      <c r="B51" s="47"/>
      <c r="C51" s="161"/>
      <c r="D51" s="151"/>
      <c r="E51" s="151"/>
      <c r="F51" s="162"/>
      <c r="G51" s="161"/>
      <c r="H51" s="151"/>
      <c r="I51" s="151"/>
      <c r="J51" s="162"/>
      <c r="K51" s="161"/>
      <c r="L51" s="151"/>
    </row>
    <row r="52" spans="2:12" s="3" customFormat="1" ht="18" x14ac:dyDescent="0.3">
      <c r="B52" s="36" t="s">
        <v>70</v>
      </c>
      <c r="C52" s="161">
        <v>-0.8</v>
      </c>
      <c r="D52" s="151">
        <v>-0.8</v>
      </c>
      <c r="E52" s="151">
        <v>-1.8</v>
      </c>
      <c r="F52" s="162">
        <v>-1.5</v>
      </c>
      <c r="G52" s="161">
        <v>-2.5</v>
      </c>
      <c r="H52" s="151">
        <v>-2.4</v>
      </c>
      <c r="I52" s="151">
        <v>-4.3</v>
      </c>
      <c r="J52" s="162">
        <v>-5.0999999999999996</v>
      </c>
      <c r="K52" s="161">
        <v>-6.1</v>
      </c>
      <c r="L52" s="151">
        <v>-6.2359999999999998</v>
      </c>
    </row>
    <row r="53" spans="2:12" s="3" customFormat="1" ht="18" x14ac:dyDescent="0.3">
      <c r="B53" s="36" t="s">
        <v>71</v>
      </c>
      <c r="C53" s="161" t="s">
        <v>26</v>
      </c>
      <c r="D53" s="151" t="s">
        <v>26</v>
      </c>
      <c r="E53" s="151" t="s">
        <v>26</v>
      </c>
      <c r="F53" s="162" t="s">
        <v>26</v>
      </c>
      <c r="G53" s="161" t="s">
        <v>26</v>
      </c>
      <c r="H53" s="151" t="s">
        <v>26</v>
      </c>
      <c r="I53" s="151">
        <v>-53.5</v>
      </c>
      <c r="J53" s="162">
        <v>-42.1</v>
      </c>
      <c r="K53" s="161">
        <v>5.3</v>
      </c>
      <c r="L53" s="151">
        <v>53.55</v>
      </c>
    </row>
    <row r="54" spans="2:12" s="6" customFormat="1" ht="6.75" customHeight="1" x14ac:dyDescent="0.35">
      <c r="B54" s="47"/>
      <c r="C54" s="161"/>
      <c r="D54" s="151"/>
      <c r="E54" s="151"/>
      <c r="F54" s="162"/>
      <c r="G54" s="161"/>
      <c r="H54" s="151"/>
      <c r="I54" s="151"/>
      <c r="J54" s="162"/>
      <c r="K54" s="161"/>
      <c r="L54" s="151"/>
    </row>
    <row r="55" spans="2:12" s="8" customFormat="1" x14ac:dyDescent="0.25">
      <c r="B55" s="44" t="s">
        <v>72</v>
      </c>
      <c r="C55" s="159">
        <v>-68.900000000000006</v>
      </c>
      <c r="D55" s="150">
        <v>-125</v>
      </c>
      <c r="E55" s="150">
        <v>74.5</v>
      </c>
      <c r="F55" s="160">
        <v>-219</v>
      </c>
      <c r="G55" s="159">
        <v>-75.8</v>
      </c>
      <c r="H55" s="150">
        <v>-51.4</v>
      </c>
      <c r="I55" s="150">
        <v>-1.3</v>
      </c>
      <c r="J55" s="160">
        <v>137.69999999999999</v>
      </c>
      <c r="K55" s="159">
        <v>-23.8</v>
      </c>
      <c r="L55" s="150">
        <v>216.01399999999998</v>
      </c>
    </row>
    <row r="56" spans="2:12" s="3" customFormat="1" ht="16.149999999999999" x14ac:dyDescent="0.3">
      <c r="B56" s="48"/>
      <c r="C56" s="161"/>
      <c r="D56" s="151"/>
      <c r="E56" s="151"/>
      <c r="F56" s="162"/>
      <c r="G56" s="161"/>
      <c r="H56" s="151"/>
      <c r="I56" s="151"/>
      <c r="J56" s="162"/>
      <c r="K56" s="161"/>
      <c r="L56" s="151"/>
    </row>
    <row r="57" spans="2:12" s="3" customFormat="1" ht="16.149999999999999" x14ac:dyDescent="0.3">
      <c r="B57" s="48"/>
      <c r="C57" s="55"/>
      <c r="D57" s="22"/>
      <c r="E57" s="22"/>
      <c r="F57" s="56"/>
      <c r="G57" s="55"/>
      <c r="H57" s="22"/>
      <c r="I57" s="22"/>
      <c r="J57" s="56"/>
      <c r="K57" s="55"/>
      <c r="L57" s="22"/>
    </row>
    <row r="58" spans="2:12" s="26" customFormat="1" x14ac:dyDescent="0.3">
      <c r="B58" s="50" t="s">
        <v>224</v>
      </c>
      <c r="C58" s="92"/>
      <c r="D58" s="93"/>
      <c r="E58" s="93"/>
      <c r="F58" s="94"/>
      <c r="G58" s="92"/>
      <c r="H58" s="93"/>
      <c r="I58" s="93"/>
      <c r="J58" s="94"/>
      <c r="K58" s="92"/>
      <c r="L58" s="93"/>
    </row>
    <row r="59" spans="2:12" s="6" customFormat="1" ht="6.75" customHeight="1" x14ac:dyDescent="0.35">
      <c r="B59" s="47"/>
      <c r="C59" s="55"/>
      <c r="D59" s="22"/>
      <c r="E59" s="22"/>
      <c r="F59" s="56"/>
      <c r="G59" s="55"/>
      <c r="H59" s="22"/>
      <c r="I59" s="22"/>
      <c r="J59" s="56"/>
      <c r="K59" s="55"/>
      <c r="L59" s="22"/>
    </row>
    <row r="60" spans="2:12" s="8" customFormat="1" ht="15.6" x14ac:dyDescent="0.3">
      <c r="B60" s="44" t="s">
        <v>55</v>
      </c>
      <c r="C60" s="52"/>
      <c r="D60" s="53"/>
      <c r="E60" s="53"/>
      <c r="F60" s="54"/>
      <c r="G60" s="52"/>
      <c r="H60" s="53"/>
      <c r="I60" s="53"/>
      <c r="J60" s="54">
        <v>6580993</v>
      </c>
      <c r="K60" s="52">
        <v>6790856</v>
      </c>
      <c r="L60" s="53">
        <v>6523847</v>
      </c>
    </row>
    <row r="61" spans="2:12" s="6" customFormat="1" ht="6.75" customHeight="1" x14ac:dyDescent="0.35">
      <c r="B61" s="47"/>
      <c r="C61" s="55"/>
      <c r="D61" s="22"/>
      <c r="E61" s="22"/>
      <c r="F61" s="56"/>
      <c r="G61" s="55"/>
      <c r="H61" s="22"/>
      <c r="I61" s="22"/>
      <c r="J61" s="56"/>
      <c r="K61" s="55"/>
      <c r="L61" s="22"/>
    </row>
    <row r="62" spans="2:12" ht="15" x14ac:dyDescent="0.3">
      <c r="B62" s="48" t="s">
        <v>12</v>
      </c>
      <c r="C62" s="55"/>
      <c r="D62" s="22"/>
      <c r="E62" s="22"/>
      <c r="F62" s="56"/>
      <c r="G62" s="55"/>
      <c r="H62" s="22"/>
      <c r="I62" s="22"/>
      <c r="J62" s="56">
        <v>106675</v>
      </c>
      <c r="K62" s="55">
        <v>215867</v>
      </c>
      <c r="L62" s="22">
        <v>160043</v>
      </c>
    </row>
    <row r="63" spans="2:12" ht="15" x14ac:dyDescent="0.3">
      <c r="B63" s="48" t="s">
        <v>25</v>
      </c>
      <c r="C63" s="55"/>
      <c r="D63" s="22"/>
      <c r="E63" s="22"/>
      <c r="F63" s="56"/>
      <c r="G63" s="55"/>
      <c r="H63" s="22"/>
      <c r="I63" s="22"/>
      <c r="J63" s="56">
        <v>50901</v>
      </c>
      <c r="K63" s="55">
        <v>50553</v>
      </c>
      <c r="L63" s="22">
        <v>47456</v>
      </c>
    </row>
    <row r="64" spans="2:12" ht="15" x14ac:dyDescent="0.3">
      <c r="B64" s="48" t="s">
        <v>0</v>
      </c>
      <c r="C64" s="55"/>
      <c r="D64" s="22"/>
      <c r="E64" s="22"/>
      <c r="F64" s="56"/>
      <c r="G64" s="55"/>
      <c r="H64" s="22"/>
      <c r="I64" s="22"/>
      <c r="J64" s="56">
        <v>1089175</v>
      </c>
      <c r="K64" s="55">
        <v>1148304</v>
      </c>
      <c r="L64" s="22">
        <v>951431</v>
      </c>
    </row>
    <row r="65" spans="2:15" x14ac:dyDescent="0.3">
      <c r="B65" s="48" t="s">
        <v>56</v>
      </c>
      <c r="C65" s="55"/>
      <c r="D65" s="22"/>
      <c r="E65" s="22"/>
      <c r="F65" s="56"/>
      <c r="G65" s="55"/>
      <c r="H65" s="22"/>
      <c r="I65" s="22"/>
      <c r="J65" s="56">
        <v>5334242</v>
      </c>
      <c r="K65" s="55">
        <v>5376132</v>
      </c>
      <c r="L65" s="22">
        <v>5364917</v>
      </c>
    </row>
    <row r="66" spans="2:15" s="6" customFormat="1" ht="6.75" customHeight="1" x14ac:dyDescent="0.35">
      <c r="B66" s="47"/>
      <c r="C66" s="55"/>
      <c r="D66" s="22"/>
      <c r="E66" s="22"/>
      <c r="F66" s="56"/>
      <c r="G66" s="55"/>
      <c r="H66" s="22"/>
      <c r="I66" s="22"/>
      <c r="J66" s="56"/>
      <c r="K66" s="55"/>
      <c r="L66" s="22"/>
    </row>
    <row r="67" spans="2:15" s="8" customFormat="1" ht="15.6" x14ac:dyDescent="0.3">
      <c r="B67" s="44" t="s">
        <v>57</v>
      </c>
      <c r="C67" s="52"/>
      <c r="D67" s="53"/>
      <c r="E67" s="53"/>
      <c r="F67" s="54"/>
      <c r="G67" s="52"/>
      <c r="H67" s="53"/>
      <c r="I67" s="53"/>
      <c r="J67" s="54">
        <v>2993845</v>
      </c>
      <c r="K67" s="52">
        <v>3131634</v>
      </c>
      <c r="L67" s="53">
        <v>2587415</v>
      </c>
    </row>
    <row r="68" spans="2:15" s="6" customFormat="1" ht="6.75" customHeight="1" x14ac:dyDescent="0.35">
      <c r="B68" s="47"/>
      <c r="C68" s="55"/>
      <c r="D68" s="22"/>
      <c r="E68" s="22"/>
      <c r="F68" s="56"/>
      <c r="G68" s="55"/>
      <c r="H68" s="22"/>
      <c r="I68" s="22"/>
      <c r="J68" s="56"/>
      <c r="K68" s="55"/>
      <c r="L68" s="22"/>
    </row>
    <row r="69" spans="2:15" ht="15" x14ac:dyDescent="0.3">
      <c r="B69" s="48" t="s">
        <v>58</v>
      </c>
      <c r="C69" s="55"/>
      <c r="D69" s="22"/>
      <c r="E69" s="22"/>
      <c r="F69" s="56"/>
      <c r="G69" s="55"/>
      <c r="H69" s="22"/>
      <c r="I69" s="22"/>
      <c r="J69" s="56">
        <v>67899</v>
      </c>
      <c r="K69" s="55">
        <v>94063</v>
      </c>
      <c r="L69" s="22">
        <v>90459</v>
      </c>
      <c r="O69" s="22"/>
    </row>
    <row r="70" spans="2:15" ht="15" x14ac:dyDescent="0.3">
      <c r="B70" s="48" t="s">
        <v>59</v>
      </c>
      <c r="C70" s="55"/>
      <c r="D70" s="22"/>
      <c r="E70" s="22"/>
      <c r="F70" s="56"/>
      <c r="G70" s="55"/>
      <c r="H70" s="22"/>
      <c r="I70" s="22"/>
      <c r="J70" s="56">
        <v>0</v>
      </c>
      <c r="K70" s="55">
        <v>0</v>
      </c>
      <c r="L70" s="22">
        <v>0</v>
      </c>
    </row>
    <row r="71" spans="2:15" x14ac:dyDescent="0.3">
      <c r="B71" s="48" t="s">
        <v>60</v>
      </c>
      <c r="C71" s="55"/>
      <c r="D71" s="22"/>
      <c r="E71" s="22"/>
      <c r="F71" s="56"/>
      <c r="G71" s="55"/>
      <c r="H71" s="22"/>
      <c r="I71" s="22"/>
      <c r="J71" s="56">
        <v>2142576</v>
      </c>
      <c r="K71" s="55">
        <v>2275966</v>
      </c>
      <c r="L71" s="22">
        <v>2231537</v>
      </c>
    </row>
    <row r="72" spans="2:15" ht="15" x14ac:dyDescent="0.3">
      <c r="B72" s="48" t="s">
        <v>0</v>
      </c>
      <c r="C72" s="55"/>
      <c r="D72" s="22"/>
      <c r="E72" s="22"/>
      <c r="F72" s="56"/>
      <c r="G72" s="55"/>
      <c r="H72" s="22"/>
      <c r="I72" s="22"/>
      <c r="J72" s="56">
        <v>783370</v>
      </c>
      <c r="K72" s="55">
        <v>761605</v>
      </c>
      <c r="L72" s="22">
        <v>265419</v>
      </c>
    </row>
    <row r="73" spans="2:15" ht="6" customHeight="1" x14ac:dyDescent="0.3">
      <c r="B73" s="46"/>
      <c r="C73" s="55"/>
      <c r="D73" s="22"/>
      <c r="E73" s="22"/>
      <c r="F73" s="56"/>
      <c r="G73" s="55"/>
      <c r="H73" s="22"/>
      <c r="I73" s="22"/>
      <c r="J73" s="56"/>
      <c r="K73" s="55"/>
      <c r="L73" s="22"/>
    </row>
    <row r="74" spans="2:15" s="8" customFormat="1" x14ac:dyDescent="0.25">
      <c r="B74" s="44" t="s">
        <v>19</v>
      </c>
      <c r="C74" s="52"/>
      <c r="D74" s="53"/>
      <c r="E74" s="53"/>
      <c r="F74" s="54"/>
      <c r="G74" s="52"/>
      <c r="H74" s="53"/>
      <c r="I74" s="53"/>
      <c r="J74" s="54">
        <v>3587148</v>
      </c>
      <c r="K74" s="52">
        <v>3659222</v>
      </c>
      <c r="L74" s="53">
        <v>3936432</v>
      </c>
    </row>
    <row r="75" spans="2:15" s="6" customFormat="1" ht="6.75" customHeight="1" x14ac:dyDescent="0.35">
      <c r="B75" s="47"/>
      <c r="C75" s="55"/>
      <c r="D75" s="22"/>
      <c r="E75" s="22"/>
      <c r="F75" s="56"/>
      <c r="G75" s="55"/>
      <c r="H75" s="22"/>
      <c r="I75" s="22"/>
      <c r="J75" s="56"/>
      <c r="K75" s="55"/>
      <c r="L75" s="22"/>
    </row>
    <row r="76" spans="2:15" s="8" customFormat="1" x14ac:dyDescent="0.25">
      <c r="B76" s="44" t="s">
        <v>61</v>
      </c>
      <c r="C76" s="52"/>
      <c r="D76" s="53"/>
      <c r="E76" s="53"/>
      <c r="F76" s="54"/>
      <c r="G76" s="52"/>
      <c r="H76" s="53"/>
      <c r="I76" s="53"/>
      <c r="J76" s="54">
        <v>6580993</v>
      </c>
      <c r="K76" s="52">
        <v>6790856</v>
      </c>
      <c r="L76" s="53">
        <v>6523847</v>
      </c>
    </row>
    <row r="77" spans="2:15" ht="15" x14ac:dyDescent="0.3">
      <c r="B77" s="48"/>
      <c r="C77" s="55"/>
      <c r="D77" s="22"/>
      <c r="E77" s="22"/>
      <c r="F77" s="56"/>
      <c r="G77" s="55"/>
      <c r="H77" s="22"/>
      <c r="I77" s="22"/>
      <c r="J77" s="56"/>
      <c r="K77" s="55"/>
      <c r="L77" s="22"/>
    </row>
    <row r="78" spans="2:15" ht="15" x14ac:dyDescent="0.3">
      <c r="B78" s="21"/>
      <c r="C78" s="55"/>
      <c r="D78" s="22"/>
      <c r="E78" s="22"/>
      <c r="F78" s="56"/>
      <c r="G78" s="55"/>
      <c r="H78" s="22"/>
      <c r="I78" s="22"/>
      <c r="J78" s="56"/>
      <c r="K78" s="55"/>
      <c r="L78" s="22"/>
    </row>
    <row r="79" spans="2:15" s="26" customFormat="1" x14ac:dyDescent="0.3">
      <c r="B79" s="50" t="s">
        <v>105</v>
      </c>
      <c r="C79" s="196"/>
      <c r="D79" s="197"/>
      <c r="E79" s="197"/>
      <c r="F79" s="198"/>
      <c r="G79" s="196"/>
      <c r="H79" s="197"/>
      <c r="I79" s="197"/>
      <c r="J79" s="198"/>
      <c r="K79" s="196"/>
      <c r="L79" s="197"/>
      <c r="M79" s="199"/>
      <c r="N79" s="199"/>
    </row>
    <row r="80" spans="2:15" s="6" customFormat="1" ht="6.75" customHeight="1" x14ac:dyDescent="0.35">
      <c r="B80" s="47"/>
      <c r="C80" s="200"/>
      <c r="D80" s="149"/>
      <c r="E80" s="149"/>
      <c r="F80" s="201"/>
      <c r="G80" s="200"/>
      <c r="H80" s="149"/>
      <c r="I80" s="149"/>
      <c r="J80" s="201"/>
      <c r="K80" s="200"/>
      <c r="L80" s="149"/>
      <c r="M80" s="180"/>
      <c r="N80" s="180"/>
    </row>
    <row r="81" spans="2:14" s="3" customFormat="1" ht="16.149999999999999" x14ac:dyDescent="0.3">
      <c r="B81" s="36" t="s">
        <v>106</v>
      </c>
      <c r="C81" s="121">
        <v>101</v>
      </c>
      <c r="D81" s="122">
        <v>101</v>
      </c>
      <c r="E81" s="122">
        <v>101</v>
      </c>
      <c r="F81" s="123">
        <v>127</v>
      </c>
      <c r="G81" s="121">
        <v>191</v>
      </c>
      <c r="H81" s="122">
        <v>227</v>
      </c>
      <c r="I81" s="122">
        <v>280</v>
      </c>
      <c r="J81" s="123">
        <v>280</v>
      </c>
      <c r="K81" s="121">
        <v>280</v>
      </c>
      <c r="L81" s="122">
        <v>280</v>
      </c>
      <c r="M81" s="185"/>
      <c r="N81" s="185"/>
    </row>
    <row r="82" spans="2:14" s="3" customFormat="1" ht="16.149999999999999" x14ac:dyDescent="0.3">
      <c r="B82" s="36" t="s">
        <v>100</v>
      </c>
      <c r="C82" s="121" t="s">
        <v>26</v>
      </c>
      <c r="D82" s="122" t="s">
        <v>26</v>
      </c>
      <c r="E82" s="122" t="s">
        <v>26</v>
      </c>
      <c r="F82" s="123" t="s">
        <v>26</v>
      </c>
      <c r="G82" s="121">
        <v>168.90614354627925</v>
      </c>
      <c r="H82" s="122">
        <v>261.15124667750132</v>
      </c>
      <c r="I82" s="122">
        <v>437.6113714050183</v>
      </c>
      <c r="J82" s="123">
        <v>385.56913653818742</v>
      </c>
      <c r="K82" s="121">
        <v>281.8796250812577</v>
      </c>
      <c r="L82" s="122">
        <v>320.14687063253717</v>
      </c>
      <c r="M82" s="185"/>
      <c r="N82" s="185"/>
    </row>
    <row r="83" spans="2:14" s="3" customFormat="1" ht="16.149999999999999" x14ac:dyDescent="0.3">
      <c r="B83" s="36" t="s">
        <v>101</v>
      </c>
      <c r="C83" s="121" t="s">
        <v>26</v>
      </c>
      <c r="D83" s="122" t="s">
        <v>26</v>
      </c>
      <c r="E83" s="122" t="s">
        <v>26</v>
      </c>
      <c r="F83" s="123" t="s">
        <v>26</v>
      </c>
      <c r="G83" s="121">
        <v>149.08507244969064</v>
      </c>
      <c r="H83" s="122">
        <v>230.46351005730887</v>
      </c>
      <c r="I83" s="122">
        <v>386.97093738567332</v>
      </c>
      <c r="J83" s="123">
        <v>367.53926667293695</v>
      </c>
      <c r="K83" s="121">
        <v>249.52358863371344</v>
      </c>
      <c r="L83" s="122">
        <v>293.72057980292965</v>
      </c>
      <c r="M83" s="185"/>
      <c r="N83" s="185"/>
    </row>
    <row r="84" spans="2:14" s="3" customFormat="1" ht="16.149999999999999" x14ac:dyDescent="0.3">
      <c r="B84" s="36" t="s">
        <v>46</v>
      </c>
      <c r="C84" s="121" t="s">
        <v>26</v>
      </c>
      <c r="D84" s="122" t="s">
        <v>26</v>
      </c>
      <c r="E84" s="122" t="s">
        <v>26</v>
      </c>
      <c r="F84" s="123" t="s">
        <v>26</v>
      </c>
      <c r="G84" s="121">
        <v>171.33246</v>
      </c>
      <c r="H84" s="122">
        <v>228.67814000000001</v>
      </c>
      <c r="I84" s="122">
        <v>365.96472000000006</v>
      </c>
      <c r="J84" s="123">
        <v>303.61869999999999</v>
      </c>
      <c r="K84" s="121">
        <v>189.60670000000002</v>
      </c>
      <c r="L84" s="122">
        <v>262.81605999999999</v>
      </c>
      <c r="M84" s="185"/>
      <c r="N84" s="185"/>
    </row>
    <row r="85" spans="2:14" s="3" customFormat="1" ht="16.149999999999999" x14ac:dyDescent="0.3">
      <c r="B85" s="36" t="s">
        <v>47</v>
      </c>
      <c r="C85" s="121" t="s">
        <v>26</v>
      </c>
      <c r="D85" s="122" t="s">
        <v>26</v>
      </c>
      <c r="E85" s="122" t="s">
        <v>26</v>
      </c>
      <c r="F85" s="123" t="s">
        <v>26</v>
      </c>
      <c r="G85" s="121">
        <v>168.61097842360002</v>
      </c>
      <c r="H85" s="122">
        <v>226.6545200816</v>
      </c>
      <c r="I85" s="122">
        <v>362.81438169117996</v>
      </c>
      <c r="J85" s="123">
        <v>350.51382637466003</v>
      </c>
      <c r="K85" s="121">
        <v>307.04631429002399</v>
      </c>
      <c r="L85" s="122">
        <v>320.82442607818001</v>
      </c>
      <c r="M85" s="185"/>
      <c r="N85" s="185"/>
    </row>
    <row r="86" spans="2:14" s="3" customFormat="1" ht="18" x14ac:dyDescent="0.3">
      <c r="B86" s="36" t="s">
        <v>236</v>
      </c>
      <c r="C86" s="121" t="s">
        <v>26</v>
      </c>
      <c r="D86" s="122" t="s">
        <v>26</v>
      </c>
      <c r="E86" s="122" t="s">
        <v>26</v>
      </c>
      <c r="F86" s="123" t="s">
        <v>26</v>
      </c>
      <c r="G86" s="121">
        <v>192.40029516900569</v>
      </c>
      <c r="H86" s="122">
        <v>188.9386185472751</v>
      </c>
      <c r="I86" s="122">
        <v>191.77387103196358</v>
      </c>
      <c r="J86" s="123">
        <v>202.76423025213458</v>
      </c>
      <c r="K86" s="121">
        <v>196.48567662935315</v>
      </c>
      <c r="L86" s="122">
        <v>203.37722225448195</v>
      </c>
      <c r="M86" s="185"/>
      <c r="N86" s="185"/>
    </row>
    <row r="87" spans="2:14" s="3" customFormat="1" ht="18" x14ac:dyDescent="0.3">
      <c r="B87" s="36" t="s">
        <v>235</v>
      </c>
      <c r="C87" s="121" t="s">
        <v>26</v>
      </c>
      <c r="D87" s="122" t="s">
        <v>26</v>
      </c>
      <c r="E87" s="122" t="s">
        <v>26</v>
      </c>
      <c r="F87" s="123" t="s">
        <v>26</v>
      </c>
      <c r="G87" s="121">
        <v>69.04000000000002</v>
      </c>
      <c r="H87" s="122">
        <v>69.039999691350928</v>
      </c>
      <c r="I87" s="122">
        <v>80.828698587931456</v>
      </c>
      <c r="J87" s="123">
        <v>87.240449492577326</v>
      </c>
      <c r="K87" s="121">
        <v>61.176324026833527</v>
      </c>
      <c r="L87" s="122">
        <v>61.792447034125125</v>
      </c>
      <c r="M87" s="185"/>
      <c r="N87" s="185"/>
    </row>
    <row r="88" spans="2:14" s="3" customFormat="1" ht="18" x14ac:dyDescent="0.3">
      <c r="B88" s="95" t="s">
        <v>50</v>
      </c>
      <c r="C88" s="121">
        <v>1E-3</v>
      </c>
      <c r="D88" s="122">
        <v>0.189</v>
      </c>
      <c r="E88" s="122">
        <v>2.2629999999999999</v>
      </c>
      <c r="F88" s="123">
        <v>0.65</v>
      </c>
      <c r="G88" s="121">
        <v>1.284</v>
      </c>
      <c r="H88" s="122">
        <v>9.6969999999999992</v>
      </c>
      <c r="I88" s="122">
        <v>46.383000000000003</v>
      </c>
      <c r="J88" s="123">
        <v>20.387</v>
      </c>
      <c r="K88" s="121">
        <v>5.7320000000000002</v>
      </c>
      <c r="L88" s="122">
        <v>22.202999999999999</v>
      </c>
      <c r="M88" s="185"/>
      <c r="N88" s="185"/>
    </row>
    <row r="89" spans="2:14" s="3" customFormat="1" ht="18" x14ac:dyDescent="0.3">
      <c r="B89" s="36" t="s">
        <v>103</v>
      </c>
      <c r="C89" s="124" t="s">
        <v>26</v>
      </c>
      <c r="D89" s="125" t="s">
        <v>26</v>
      </c>
      <c r="E89" s="125" t="s">
        <v>26</v>
      </c>
      <c r="F89" s="126" t="s">
        <v>26</v>
      </c>
      <c r="G89" s="124">
        <v>1.0219667347547019</v>
      </c>
      <c r="H89" s="125">
        <v>0.91278576316494564</v>
      </c>
      <c r="I89" s="125">
        <v>0.94226920721025731</v>
      </c>
      <c r="J89" s="126">
        <v>0.84033100498932156</v>
      </c>
      <c r="K89" s="124">
        <v>0.69298623461589159</v>
      </c>
      <c r="L89" s="125">
        <v>0.89027595189941211</v>
      </c>
      <c r="M89" s="185"/>
      <c r="N89" s="185"/>
    </row>
    <row r="90" spans="2:14" s="3" customFormat="1" ht="18" x14ac:dyDescent="0.3">
      <c r="B90" s="36" t="s">
        <v>104</v>
      </c>
      <c r="C90" s="124" t="s">
        <v>26</v>
      </c>
      <c r="D90" s="125" t="s">
        <v>26</v>
      </c>
      <c r="E90" s="125" t="s">
        <v>26</v>
      </c>
      <c r="F90" s="126" t="s">
        <v>26</v>
      </c>
      <c r="G90" s="124">
        <v>1.1578386565714023</v>
      </c>
      <c r="H90" s="125">
        <v>1.0343292087355771</v>
      </c>
      <c r="I90" s="125">
        <v>1.0655780064150788</v>
      </c>
      <c r="J90" s="126">
        <v>0.88155397090761389</v>
      </c>
      <c r="K90" s="124">
        <v>0.78284662812679495</v>
      </c>
      <c r="L90" s="125">
        <v>0.97037483785178447</v>
      </c>
      <c r="M90" s="185"/>
      <c r="N90" s="185"/>
    </row>
    <row r="91" spans="2:14" s="6" customFormat="1" ht="6.75" customHeight="1" x14ac:dyDescent="0.3">
      <c r="B91" s="47"/>
      <c r="C91" s="121"/>
      <c r="D91" s="122"/>
      <c r="E91" s="122"/>
      <c r="F91" s="123"/>
      <c r="G91" s="121"/>
      <c r="H91" s="122"/>
      <c r="I91" s="122"/>
      <c r="J91" s="123"/>
      <c r="K91" s="121"/>
      <c r="L91" s="122"/>
      <c r="M91" s="180"/>
      <c r="N91" s="180"/>
    </row>
    <row r="92" spans="2:14" s="8" customFormat="1" x14ac:dyDescent="0.25">
      <c r="B92" s="44" t="s">
        <v>21</v>
      </c>
      <c r="C92" s="127" t="s">
        <v>26</v>
      </c>
      <c r="D92" s="128" t="s">
        <v>26</v>
      </c>
      <c r="E92" s="128" t="s">
        <v>26</v>
      </c>
      <c r="F92" s="129" t="s">
        <v>26</v>
      </c>
      <c r="G92" s="127">
        <v>22.82689455010312</v>
      </c>
      <c r="H92" s="128">
        <v>39.976046030211663</v>
      </c>
      <c r="I92" s="128">
        <v>62.492239776061503</v>
      </c>
      <c r="J92" s="129">
        <v>88.270590309623699</v>
      </c>
      <c r="K92" s="127">
        <v>58.770350565628199</v>
      </c>
      <c r="L92" s="128">
        <v>59.960309734792887</v>
      </c>
      <c r="M92" s="153"/>
      <c r="N92" s="153"/>
    </row>
    <row r="93" spans="2:14" s="6" customFormat="1" ht="6.75" customHeight="1" x14ac:dyDescent="0.3">
      <c r="B93" s="47"/>
      <c r="C93" s="121"/>
      <c r="D93" s="122"/>
      <c r="E93" s="122"/>
      <c r="F93" s="123"/>
      <c r="G93" s="121"/>
      <c r="H93" s="122"/>
      <c r="I93" s="122"/>
      <c r="J93" s="123"/>
      <c r="K93" s="121"/>
      <c r="L93" s="122"/>
      <c r="M93" s="180"/>
      <c r="N93" s="180"/>
    </row>
    <row r="94" spans="2:14" s="8" customFormat="1" x14ac:dyDescent="0.25">
      <c r="B94" s="44" t="s">
        <v>1</v>
      </c>
      <c r="C94" s="127" t="s">
        <v>26</v>
      </c>
      <c r="D94" s="128" t="s">
        <v>26</v>
      </c>
      <c r="E94" s="128" t="s">
        <v>26</v>
      </c>
      <c r="F94" s="129" t="s">
        <v>26</v>
      </c>
      <c r="G94" s="127">
        <v>19.878492908428466</v>
      </c>
      <c r="H94" s="128">
        <v>34.88722355182211</v>
      </c>
      <c r="I94" s="128">
        <v>56.699194541253952</v>
      </c>
      <c r="J94" s="129">
        <v>76.302357474495466</v>
      </c>
      <c r="K94" s="127">
        <v>47.882567954811954</v>
      </c>
      <c r="L94" s="128">
        <v>49.078452473048252</v>
      </c>
      <c r="M94" s="153"/>
      <c r="N94" s="153"/>
    </row>
    <row r="95" spans="2:14" s="6" customFormat="1" ht="6.75" customHeight="1" x14ac:dyDescent="0.3">
      <c r="B95" s="47"/>
      <c r="C95" s="121"/>
      <c r="D95" s="122"/>
      <c r="E95" s="122"/>
      <c r="F95" s="123"/>
      <c r="G95" s="121"/>
      <c r="H95" s="122"/>
      <c r="I95" s="122"/>
      <c r="J95" s="123"/>
      <c r="K95" s="121"/>
      <c r="L95" s="122"/>
      <c r="M95" s="180"/>
      <c r="N95" s="180"/>
    </row>
    <row r="96" spans="2:14" s="3" customFormat="1" ht="18" x14ac:dyDescent="0.3">
      <c r="B96" s="48" t="s">
        <v>5</v>
      </c>
      <c r="C96" s="121" t="s">
        <v>26</v>
      </c>
      <c r="D96" s="122" t="s">
        <v>26</v>
      </c>
      <c r="E96" s="122" t="s">
        <v>26</v>
      </c>
      <c r="F96" s="123" t="s">
        <v>26</v>
      </c>
      <c r="G96" s="121">
        <v>-2.0376118836458468</v>
      </c>
      <c r="H96" s="122">
        <v>-3.056570014461808</v>
      </c>
      <c r="I96" s="122">
        <v>-2.9188683404486113</v>
      </c>
      <c r="J96" s="123">
        <v>-2.7496307334437331</v>
      </c>
      <c r="K96" s="121">
        <v>-2.2379792482986245</v>
      </c>
      <c r="L96" s="122">
        <v>-2.330582084</v>
      </c>
      <c r="M96" s="185"/>
      <c r="N96" s="185"/>
    </row>
    <row r="97" spans="2:14" s="6" customFormat="1" ht="6.75" customHeight="1" x14ac:dyDescent="0.3">
      <c r="B97" s="47"/>
      <c r="C97" s="121"/>
      <c r="D97" s="122"/>
      <c r="E97" s="122"/>
      <c r="F97" s="123"/>
      <c r="G97" s="121"/>
      <c r="H97" s="122"/>
      <c r="I97" s="122"/>
      <c r="J97" s="123"/>
      <c r="K97" s="121"/>
      <c r="L97" s="122"/>
      <c r="M97" s="180"/>
      <c r="N97" s="180"/>
    </row>
    <row r="98" spans="2:14" s="8" customFormat="1" x14ac:dyDescent="0.25">
      <c r="B98" s="44" t="s">
        <v>31</v>
      </c>
      <c r="C98" s="127" t="s">
        <v>26</v>
      </c>
      <c r="D98" s="128" t="s">
        <v>26</v>
      </c>
      <c r="E98" s="128" t="s">
        <v>26</v>
      </c>
      <c r="F98" s="129" t="s">
        <v>26</v>
      </c>
      <c r="G98" s="127">
        <v>17.840881024782622</v>
      </c>
      <c r="H98" s="128">
        <v>31.830653537360298</v>
      </c>
      <c r="I98" s="128">
        <v>53.780326200805341</v>
      </c>
      <c r="J98" s="129">
        <v>73.552726741051714</v>
      </c>
      <c r="K98" s="127">
        <v>45.644588706513332</v>
      </c>
      <c r="L98" s="128">
        <v>46.747870389048252</v>
      </c>
      <c r="M98" s="153"/>
      <c r="N98" s="153"/>
    </row>
    <row r="99" spans="2:14" s="3" customFormat="1" ht="18" x14ac:dyDescent="0.3">
      <c r="B99" s="96" t="s">
        <v>237</v>
      </c>
      <c r="C99" s="121"/>
      <c r="D99" s="122"/>
      <c r="E99" s="122"/>
      <c r="F99" s="123"/>
      <c r="G99" s="215">
        <v>0.78157284976383379</v>
      </c>
      <c r="H99" s="216">
        <v>0.79624316805380069</v>
      </c>
      <c r="I99" s="216">
        <v>0.86059207340823496</v>
      </c>
      <c r="J99" s="217">
        <v>0.83326424444487524</v>
      </c>
      <c r="K99" s="215">
        <v>0.77666014014230744</v>
      </c>
      <c r="L99" s="216">
        <v>0.7796469130299053</v>
      </c>
      <c r="M99" s="185"/>
      <c r="N99" s="185"/>
    </row>
    <row r="100" spans="2:14" s="6" customFormat="1" ht="6.75" customHeight="1" x14ac:dyDescent="0.3">
      <c r="B100" s="47"/>
      <c r="C100" s="121"/>
      <c r="D100" s="122"/>
      <c r="E100" s="122"/>
      <c r="F100" s="123"/>
      <c r="G100" s="121"/>
      <c r="H100" s="122"/>
      <c r="I100" s="122"/>
      <c r="J100" s="123"/>
      <c r="K100" s="121"/>
      <c r="L100" s="122"/>
      <c r="M100" s="180"/>
      <c r="N100" s="180"/>
    </row>
    <row r="101" spans="2:14" s="8" customFormat="1" x14ac:dyDescent="0.25">
      <c r="B101" s="44" t="s">
        <v>107</v>
      </c>
      <c r="C101" s="127"/>
      <c r="D101" s="128"/>
      <c r="E101" s="128"/>
      <c r="F101" s="129"/>
      <c r="G101" s="127"/>
      <c r="H101" s="128"/>
      <c r="I101" s="128"/>
      <c r="J101" s="129"/>
      <c r="K101" s="127"/>
      <c r="L101" s="128">
        <v>908.2</v>
      </c>
      <c r="M101" s="153"/>
      <c r="N101" s="153"/>
    </row>
    <row r="102" spans="2:14" x14ac:dyDescent="0.3">
      <c r="B102" s="211"/>
      <c r="C102" s="121"/>
      <c r="D102" s="122"/>
      <c r="E102" s="122"/>
      <c r="F102" s="123"/>
      <c r="G102" s="121"/>
      <c r="H102" s="122"/>
      <c r="I102" s="122"/>
      <c r="J102" s="123"/>
      <c r="K102" s="121"/>
      <c r="L102" s="122"/>
      <c r="M102" s="199"/>
      <c r="N102" s="199"/>
    </row>
    <row r="103" spans="2:14" x14ac:dyDescent="0.3">
      <c r="B103" s="211"/>
      <c r="C103" s="121"/>
      <c r="D103" s="122"/>
      <c r="E103" s="122"/>
      <c r="F103" s="123"/>
      <c r="G103" s="121"/>
      <c r="H103" s="122"/>
      <c r="I103" s="122"/>
      <c r="J103" s="123"/>
      <c r="K103" s="121"/>
      <c r="L103" s="122"/>
      <c r="M103" s="199"/>
      <c r="N103" s="199"/>
    </row>
    <row r="104" spans="2:14" x14ac:dyDescent="0.3">
      <c r="C104" s="121"/>
      <c r="D104" s="122"/>
      <c r="E104" s="122"/>
      <c r="F104" s="123"/>
      <c r="G104" s="121"/>
      <c r="H104" s="122"/>
      <c r="I104" s="122"/>
      <c r="J104" s="123"/>
      <c r="K104" s="121"/>
      <c r="L104" s="122"/>
    </row>
    <row r="105" spans="2:14" x14ac:dyDescent="0.3">
      <c r="C105" s="121"/>
      <c r="D105" s="122"/>
      <c r="E105" s="122"/>
      <c r="F105" s="123"/>
      <c r="G105" s="121"/>
      <c r="H105" s="122"/>
      <c r="I105" s="122"/>
      <c r="J105" s="123"/>
      <c r="K105" s="121"/>
      <c r="L105" s="122"/>
    </row>
    <row r="106" spans="2:14" x14ac:dyDescent="0.3">
      <c r="C106" s="121"/>
      <c r="D106" s="122"/>
      <c r="E106" s="122"/>
      <c r="F106" s="123"/>
      <c r="G106" s="121"/>
      <c r="H106" s="122"/>
      <c r="I106" s="122"/>
      <c r="J106" s="123"/>
      <c r="K106" s="121"/>
      <c r="L106" s="1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0BD1-B7B4-4F55-B386-A21D79547886}">
  <sheetPr>
    <tabColor theme="5"/>
  </sheetPr>
  <dimension ref="A1:M89"/>
  <sheetViews>
    <sheetView showGridLines="0" zoomScale="60" zoomScaleNormal="85"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78.625" style="17" bestFit="1" customWidth="1"/>
    <col min="3" max="3" width="15.75" style="57" customWidth="1"/>
    <col min="4" max="5" width="15.75" style="25" customWidth="1"/>
    <col min="6" max="6" width="15.75" style="58" customWidth="1"/>
    <col min="7" max="7" width="15.75" style="57" customWidth="1"/>
    <col min="8" max="9" width="15.75" style="25" customWidth="1"/>
    <col min="10" max="10" width="15.75" style="58" customWidth="1"/>
    <col min="11" max="11" width="15.75" style="57" customWidth="1"/>
    <col min="12" max="12" width="15.75" style="25" customWidth="1"/>
  </cols>
  <sheetData>
    <row r="1" spans="1:12" ht="41.25" customHeight="1" x14ac:dyDescent="0.3">
      <c r="A1" s="1"/>
      <c r="C1" s="85"/>
      <c r="D1" s="24"/>
      <c r="E1" s="24"/>
      <c r="F1" s="86"/>
      <c r="G1" s="85"/>
      <c r="H1" s="24"/>
      <c r="I1" s="24"/>
      <c r="J1" s="86"/>
      <c r="K1" s="85"/>
      <c r="L1" s="24"/>
    </row>
    <row r="2" spans="1:12" ht="18" x14ac:dyDescent="0.3">
      <c r="B2" s="31" t="s">
        <v>73</v>
      </c>
      <c r="C2" s="87"/>
      <c r="D2" s="88"/>
      <c r="E2" s="88"/>
      <c r="F2" s="89"/>
      <c r="G2" s="87"/>
      <c r="H2" s="88"/>
      <c r="I2" s="88"/>
      <c r="J2" s="89"/>
      <c r="K2" s="87"/>
      <c r="L2" s="88"/>
    </row>
    <row r="3" spans="1:12" ht="9.75" customHeight="1" x14ac:dyDescent="0.3">
      <c r="C3" s="90"/>
      <c r="D3" s="11"/>
      <c r="E3" s="11"/>
      <c r="F3" s="12"/>
      <c r="G3" s="90"/>
      <c r="H3" s="11"/>
      <c r="I3" s="11"/>
      <c r="J3" s="12"/>
      <c r="K3" s="90"/>
      <c r="L3" s="11"/>
    </row>
    <row r="4" spans="1:12" s="37" customFormat="1" ht="18" x14ac:dyDescent="0.35">
      <c r="B4" s="35" t="s">
        <v>199</v>
      </c>
      <c r="C4" s="38" t="s">
        <v>32</v>
      </c>
      <c r="D4" s="39" t="s">
        <v>33</v>
      </c>
      <c r="E4" s="39" t="s">
        <v>34</v>
      </c>
      <c r="F4" s="40" t="s">
        <v>35</v>
      </c>
      <c r="G4" s="38" t="s">
        <v>36</v>
      </c>
      <c r="H4" s="39" t="s">
        <v>37</v>
      </c>
      <c r="I4" s="39" t="s">
        <v>38</v>
      </c>
      <c r="J4" s="40" t="s">
        <v>39</v>
      </c>
      <c r="K4" s="38" t="s">
        <v>40</v>
      </c>
      <c r="L4" s="39" t="s">
        <v>41</v>
      </c>
    </row>
    <row r="5" spans="1:12" s="41" customFormat="1" ht="16.149999999999999" x14ac:dyDescent="0.35">
      <c r="B5" s="18"/>
      <c r="C5" s="42">
        <v>44651</v>
      </c>
      <c r="D5" s="9">
        <v>44742</v>
      </c>
      <c r="E5" s="9">
        <v>44834</v>
      </c>
      <c r="F5" s="10">
        <v>44926</v>
      </c>
      <c r="G5" s="42">
        <v>45016</v>
      </c>
      <c r="H5" s="9">
        <v>45107</v>
      </c>
      <c r="I5" s="9">
        <v>45199</v>
      </c>
      <c r="J5" s="10">
        <v>45291</v>
      </c>
      <c r="K5" s="42">
        <v>45382</v>
      </c>
      <c r="L5" s="9">
        <v>45473</v>
      </c>
    </row>
    <row r="6" spans="1:12" ht="8.25" customHeight="1" x14ac:dyDescent="0.3">
      <c r="C6" s="85"/>
      <c r="D6" s="24"/>
      <c r="E6" s="24"/>
      <c r="F6" s="91"/>
      <c r="G6" s="85"/>
      <c r="H6" s="24"/>
      <c r="I6" s="24"/>
      <c r="J6" s="91"/>
      <c r="K6" s="85"/>
      <c r="L6" s="24"/>
    </row>
    <row r="7" spans="1:12" s="26" customFormat="1" x14ac:dyDescent="0.3">
      <c r="B7" s="50" t="s">
        <v>252</v>
      </c>
      <c r="C7" s="196"/>
      <c r="D7" s="197"/>
      <c r="E7" s="197"/>
      <c r="F7" s="198"/>
      <c r="G7" s="196"/>
      <c r="H7" s="197"/>
      <c r="I7" s="197"/>
      <c r="J7" s="198"/>
      <c r="K7" s="196"/>
      <c r="L7" s="197"/>
    </row>
    <row r="8" spans="1:12" s="6" customFormat="1" ht="6.75" customHeight="1" x14ac:dyDescent="0.35">
      <c r="B8" s="47"/>
      <c r="C8" s="200"/>
      <c r="D8" s="149"/>
      <c r="E8" s="149"/>
      <c r="F8" s="201"/>
      <c r="G8" s="200"/>
      <c r="H8" s="149"/>
      <c r="I8" s="149"/>
      <c r="J8" s="201"/>
      <c r="K8" s="200"/>
      <c r="L8" s="149"/>
    </row>
    <row r="9" spans="1:12" s="3" customFormat="1" ht="16.149999999999999" x14ac:dyDescent="0.3">
      <c r="B9" s="36" t="s">
        <v>108</v>
      </c>
      <c r="C9" s="161"/>
      <c r="D9" s="151"/>
      <c r="E9" s="151"/>
      <c r="F9" s="162"/>
      <c r="G9" s="161">
        <v>174.419302872</v>
      </c>
      <c r="H9" s="151">
        <v>185.44953234799999</v>
      </c>
      <c r="I9" s="151">
        <v>211.78775368399999</v>
      </c>
      <c r="J9" s="162">
        <v>246.75484399999999</v>
      </c>
      <c r="K9" s="161">
        <v>271.18435119999998</v>
      </c>
      <c r="L9" s="151">
        <v>274.49563119999999</v>
      </c>
    </row>
    <row r="10" spans="1:12" s="3" customFormat="1" ht="16.149999999999999" x14ac:dyDescent="0.3">
      <c r="B10" s="36" t="s">
        <v>109</v>
      </c>
      <c r="C10" s="161"/>
      <c r="D10" s="151"/>
      <c r="E10" s="151"/>
      <c r="F10" s="162"/>
      <c r="G10" s="161">
        <v>156.48285999999996</v>
      </c>
      <c r="H10" s="151">
        <v>167.62959000000001</v>
      </c>
      <c r="I10" s="151">
        <v>182.57571000000002</v>
      </c>
      <c r="J10" s="162">
        <v>202.76764999999997</v>
      </c>
      <c r="K10" s="161">
        <v>217.03350999999998</v>
      </c>
      <c r="L10" s="151">
        <v>220.3</v>
      </c>
    </row>
    <row r="11" spans="1:12" s="3" customFormat="1" ht="18" x14ac:dyDescent="0.3">
      <c r="B11" s="36" t="s">
        <v>240</v>
      </c>
      <c r="C11" s="161"/>
      <c r="D11" s="151"/>
      <c r="E11" s="151"/>
      <c r="F11" s="162"/>
      <c r="G11" s="161">
        <v>73.105067045010685</v>
      </c>
      <c r="H11" s="151">
        <v>71.866174602916246</v>
      </c>
      <c r="I11" s="151">
        <v>86.180333975131049</v>
      </c>
      <c r="J11" s="162">
        <v>106.47062789975357</v>
      </c>
      <c r="K11" s="161">
        <v>100.88560500023604</v>
      </c>
      <c r="L11" s="151">
        <v>118.27984605171211</v>
      </c>
    </row>
    <row r="12" spans="1:12" s="3" customFormat="1" ht="18" x14ac:dyDescent="0.3">
      <c r="B12" s="36" t="s">
        <v>253</v>
      </c>
      <c r="C12" s="161"/>
      <c r="D12" s="151"/>
      <c r="E12" s="151"/>
      <c r="F12" s="162"/>
      <c r="G12" s="161">
        <v>63.358923000000004</v>
      </c>
      <c r="H12" s="151">
        <v>62.386564000000007</v>
      </c>
      <c r="I12" s="151">
        <v>77.450360000000003</v>
      </c>
      <c r="J12" s="162">
        <v>90.569149999999993</v>
      </c>
      <c r="K12" s="161">
        <v>81.665098</v>
      </c>
      <c r="L12" s="151">
        <v>93.521852363333352</v>
      </c>
    </row>
    <row r="13" spans="1:12" s="3" customFormat="1" ht="16.149999999999999" x14ac:dyDescent="0.3">
      <c r="B13" s="36" t="s">
        <v>110</v>
      </c>
      <c r="C13" s="161"/>
      <c r="D13" s="151"/>
      <c r="E13" s="151"/>
      <c r="F13" s="162"/>
      <c r="G13" s="161">
        <v>68.365589608795347</v>
      </c>
      <c r="H13" s="151">
        <v>71.642331570215276</v>
      </c>
      <c r="I13" s="151">
        <v>82.665013854713422</v>
      </c>
      <c r="J13" s="162">
        <v>88.255290637980011</v>
      </c>
      <c r="K13" s="161">
        <v>96.813972429607176</v>
      </c>
      <c r="L13" s="151">
        <v>96.336444616063673</v>
      </c>
    </row>
    <row r="14" spans="1:12" s="3" customFormat="1" ht="16.149999999999999" x14ac:dyDescent="0.3">
      <c r="B14" s="36" t="s">
        <v>111</v>
      </c>
      <c r="C14" s="161"/>
      <c r="D14" s="151"/>
      <c r="E14" s="151"/>
      <c r="F14" s="162"/>
      <c r="G14" s="161">
        <v>60.253563491561195</v>
      </c>
      <c r="H14" s="151">
        <v>63.395504344957189</v>
      </c>
      <c r="I14" s="151">
        <v>73.448209855095598</v>
      </c>
      <c r="J14" s="162">
        <v>78.433579363033672</v>
      </c>
      <c r="K14" s="161">
        <v>85.774370050581723</v>
      </c>
      <c r="L14" s="151">
        <v>85.380879956644947</v>
      </c>
    </row>
    <row r="15" spans="1:12" s="3" customFormat="1" ht="16.149999999999999" x14ac:dyDescent="0.3">
      <c r="B15" s="36" t="s">
        <v>112</v>
      </c>
      <c r="C15" s="161"/>
      <c r="D15" s="151"/>
      <c r="E15" s="151"/>
      <c r="F15" s="162"/>
      <c r="G15" s="212">
        <v>0.92676627763404495</v>
      </c>
      <c r="H15" s="213">
        <v>0.87080588574725726</v>
      </c>
      <c r="I15" s="213">
        <v>0.93691824858484452</v>
      </c>
      <c r="J15" s="214">
        <v>1.0262177977693299</v>
      </c>
      <c r="K15" s="212">
        <v>0.84352594930838287</v>
      </c>
      <c r="L15" s="213">
        <v>0.97078372298305682</v>
      </c>
    </row>
    <row r="16" spans="1:12" s="3" customFormat="1" ht="16.149999999999999" x14ac:dyDescent="0.3">
      <c r="B16" s="95" t="s">
        <v>113</v>
      </c>
      <c r="C16" s="161"/>
      <c r="D16" s="151"/>
      <c r="E16" s="151"/>
      <c r="F16" s="162"/>
      <c r="G16" s="212">
        <v>1.0515381884238886</v>
      </c>
      <c r="H16" s="213">
        <v>0.98408498590898208</v>
      </c>
      <c r="I16" s="213">
        <v>1.0544894171389632</v>
      </c>
      <c r="J16" s="214">
        <v>1.1547241721660595</v>
      </c>
      <c r="K16" s="212">
        <v>0.95209207542814411</v>
      </c>
      <c r="L16" s="213">
        <v>1.0953488932278779</v>
      </c>
    </row>
    <row r="17" spans="2:12" s="3" customFormat="1" ht="16.149999999999999" x14ac:dyDescent="0.3">
      <c r="B17" s="36" t="s">
        <v>114</v>
      </c>
      <c r="C17" s="161"/>
      <c r="D17" s="151"/>
      <c r="E17" s="151"/>
      <c r="F17" s="162"/>
      <c r="G17" s="161">
        <v>57.022971627431552</v>
      </c>
      <c r="H17" s="151">
        <v>63.130862315683572</v>
      </c>
      <c r="I17" s="151">
        <v>56.484180232100954</v>
      </c>
      <c r="J17" s="162">
        <v>68.148672909359675</v>
      </c>
      <c r="K17" s="161">
        <v>90.127788700895408</v>
      </c>
      <c r="L17" s="151" t="s">
        <v>95</v>
      </c>
    </row>
    <row r="18" spans="2:12" s="6" customFormat="1" ht="6.75" customHeight="1" x14ac:dyDescent="0.35">
      <c r="B18" s="47"/>
      <c r="C18" s="161"/>
      <c r="D18" s="151"/>
      <c r="E18" s="151"/>
      <c r="F18" s="162"/>
      <c r="G18" s="161"/>
      <c r="H18" s="151"/>
      <c r="I18" s="151"/>
      <c r="J18" s="162"/>
      <c r="K18" s="161"/>
      <c r="L18" s="151"/>
    </row>
    <row r="19" spans="2:12" s="8" customFormat="1" x14ac:dyDescent="0.25">
      <c r="B19" s="44" t="s">
        <v>254</v>
      </c>
      <c r="C19" s="159">
        <v>27.3</v>
      </c>
      <c r="D19" s="150">
        <v>34</v>
      </c>
      <c r="E19" s="150">
        <v>33.9</v>
      </c>
      <c r="F19" s="160">
        <v>45.6</v>
      </c>
      <c r="G19" s="159">
        <v>26.1</v>
      </c>
      <c r="H19" s="150">
        <v>23.1</v>
      </c>
      <c r="I19" s="150">
        <v>30.4</v>
      </c>
      <c r="J19" s="160">
        <v>81.599999999999994</v>
      </c>
      <c r="K19" s="159">
        <v>52.8</v>
      </c>
      <c r="L19" s="150">
        <v>54.7</v>
      </c>
    </row>
    <row r="20" spans="2:12" s="6" customFormat="1" ht="6.75" customHeight="1" x14ac:dyDescent="0.35">
      <c r="B20" s="47"/>
      <c r="C20" s="161"/>
      <c r="D20" s="151"/>
      <c r="E20" s="151"/>
      <c r="F20" s="162"/>
      <c r="G20" s="161"/>
      <c r="H20" s="151"/>
      <c r="I20" s="151"/>
      <c r="J20" s="162"/>
      <c r="K20" s="161"/>
      <c r="L20" s="151"/>
    </row>
    <row r="21" spans="2:12" s="8" customFormat="1" x14ac:dyDescent="0.25">
      <c r="B21" s="44" t="s">
        <v>258</v>
      </c>
      <c r="C21" s="159">
        <v>19.591999999999999</v>
      </c>
      <c r="D21" s="150">
        <f>25.9+9.78</f>
        <v>35.68</v>
      </c>
      <c r="E21" s="150">
        <f>24.8+5.72</f>
        <v>30.52</v>
      </c>
      <c r="F21" s="160">
        <v>43.271999999999998</v>
      </c>
      <c r="G21" s="159">
        <v>22.184000000000001</v>
      </c>
      <c r="H21" s="150">
        <v>19.928000000000001</v>
      </c>
      <c r="I21" s="150">
        <f>19.2+7.68</f>
        <v>26.88</v>
      </c>
      <c r="J21" s="160">
        <v>73.400000000000006</v>
      </c>
      <c r="K21" s="159">
        <v>45.9</v>
      </c>
      <c r="L21" s="150">
        <v>45.8</v>
      </c>
    </row>
    <row r="22" spans="2:12" s="6" customFormat="1" ht="6.75" customHeight="1" x14ac:dyDescent="0.35">
      <c r="B22" s="47"/>
      <c r="C22" s="161"/>
      <c r="D22" s="151"/>
      <c r="E22" s="151"/>
      <c r="F22" s="162"/>
      <c r="G22" s="161"/>
      <c r="H22" s="151"/>
      <c r="I22" s="151"/>
      <c r="J22" s="162"/>
      <c r="K22" s="161"/>
      <c r="L22" s="151"/>
    </row>
    <row r="23" spans="2:12" s="3" customFormat="1" ht="18" x14ac:dyDescent="0.3">
      <c r="B23" s="48" t="s">
        <v>259</v>
      </c>
      <c r="C23" s="161">
        <v>-10.702999999999999</v>
      </c>
      <c r="D23" s="151">
        <v>-7.4260000000000002</v>
      </c>
      <c r="E23" s="151">
        <f>-10.094</f>
        <v>-10.093999999999999</v>
      </c>
      <c r="F23" s="162">
        <v>-8.1080000000000005</v>
      </c>
      <c r="G23" s="161">
        <v>-13.464</v>
      </c>
      <c r="H23" s="151">
        <v>-15.308</v>
      </c>
      <c r="I23" s="151">
        <f>-11.229</f>
        <v>-11.228999999999999</v>
      </c>
      <c r="J23" s="162">
        <v>-9.9250000000000007</v>
      </c>
      <c r="K23" s="161">
        <v>-14.2</v>
      </c>
      <c r="L23" s="151">
        <v>-14.8</v>
      </c>
    </row>
    <row r="24" spans="2:12" s="3" customFormat="1" ht="16.149999999999999" x14ac:dyDescent="0.3">
      <c r="B24" s="48" t="s">
        <v>115</v>
      </c>
      <c r="C24" s="161">
        <v>0</v>
      </c>
      <c r="D24" s="151">
        <v>0</v>
      </c>
      <c r="E24" s="151">
        <v>0</v>
      </c>
      <c r="F24" s="162">
        <v>6.9420000000000002</v>
      </c>
      <c r="G24" s="161">
        <v>4.399</v>
      </c>
      <c r="H24" s="151">
        <v>2.5219999999999998</v>
      </c>
      <c r="I24" s="151">
        <v>25.391999999999999</v>
      </c>
      <c r="J24" s="162">
        <v>2.2389999999999999</v>
      </c>
      <c r="K24" s="161">
        <v>15.5</v>
      </c>
      <c r="L24" s="151">
        <v>5.4</v>
      </c>
    </row>
    <row r="25" spans="2:12" s="3" customFormat="1" ht="18" x14ac:dyDescent="0.3">
      <c r="B25" s="48" t="s">
        <v>52</v>
      </c>
      <c r="C25" s="161">
        <v>6.9269999999999996</v>
      </c>
      <c r="D25" s="151">
        <v>5.827</v>
      </c>
      <c r="E25" s="151">
        <v>0.66100000000000003</v>
      </c>
      <c r="F25" s="162">
        <v>1.855</v>
      </c>
      <c r="G25" s="161">
        <v>-0.997</v>
      </c>
      <c r="H25" s="151">
        <v>3.641</v>
      </c>
      <c r="I25" s="151">
        <v>3.2229999999999999</v>
      </c>
      <c r="J25" s="162">
        <v>7.7640000000000002</v>
      </c>
      <c r="K25" s="161">
        <v>0.2</v>
      </c>
      <c r="L25" s="151">
        <v>1.3</v>
      </c>
    </row>
    <row r="26" spans="2:12" s="6" customFormat="1" ht="6.75" customHeight="1" x14ac:dyDescent="0.35">
      <c r="B26" s="47"/>
      <c r="C26" s="161"/>
      <c r="D26" s="151"/>
      <c r="E26" s="151"/>
      <c r="F26" s="162"/>
      <c r="G26" s="161"/>
      <c r="H26" s="151"/>
      <c r="I26" s="151"/>
      <c r="J26" s="162"/>
      <c r="K26" s="161"/>
      <c r="L26" s="151"/>
    </row>
    <row r="27" spans="2:12" s="8" customFormat="1" ht="15.6" x14ac:dyDescent="0.3">
      <c r="B27" s="44" t="s">
        <v>31</v>
      </c>
      <c r="C27" s="159">
        <f t="shared" ref="C27:H27" si="0">SUM(C21:C25)</f>
        <v>15.815999999999999</v>
      </c>
      <c r="D27" s="150">
        <f t="shared" si="0"/>
        <v>34.080999999999996</v>
      </c>
      <c r="E27" s="150">
        <f t="shared" si="0"/>
        <v>21.087000000000003</v>
      </c>
      <c r="F27" s="160">
        <f t="shared" si="0"/>
        <v>43.960999999999999</v>
      </c>
      <c r="G27" s="159">
        <f t="shared" si="0"/>
        <v>12.122</v>
      </c>
      <c r="H27" s="150">
        <f t="shared" si="0"/>
        <v>10.783000000000001</v>
      </c>
      <c r="I27" s="150">
        <f>SUM(I21:I25)</f>
        <v>44.265999999999998</v>
      </c>
      <c r="J27" s="160">
        <f t="shared" ref="J27:L27" si="1">SUM(J21:J25)</f>
        <v>73.478000000000009</v>
      </c>
      <c r="K27" s="159">
        <f t="shared" si="1"/>
        <v>47.400000000000006</v>
      </c>
      <c r="L27" s="150">
        <f t="shared" si="1"/>
        <v>37.699999999999996</v>
      </c>
    </row>
    <row r="28" spans="2:12" s="3" customFormat="1" ht="18" x14ac:dyDescent="0.3">
      <c r="B28" s="96" t="s">
        <v>53</v>
      </c>
      <c r="C28" s="215">
        <v>0.52673992673992664</v>
      </c>
      <c r="D28" s="216">
        <v>0.66135294117647048</v>
      </c>
      <c r="E28" s="216">
        <v>0.60244837758112091</v>
      </c>
      <c r="F28" s="217">
        <v>0.92337719298245613</v>
      </c>
      <c r="G28" s="215">
        <v>0.50264367816091948</v>
      </c>
      <c r="H28" s="216">
        <v>0.30917748917748916</v>
      </c>
      <c r="I28" s="216">
        <v>1.3488815789473685</v>
      </c>
      <c r="J28" s="217">
        <v>0.80540441176470601</v>
      </c>
      <c r="K28" s="215">
        <v>0.89583333333333337</v>
      </c>
      <c r="L28" s="216">
        <v>0.6672760511882998</v>
      </c>
    </row>
    <row r="29" spans="2:12" s="6" customFormat="1" ht="6.75" customHeight="1" x14ac:dyDescent="0.35">
      <c r="B29" s="47"/>
      <c r="C29" s="161"/>
      <c r="D29" s="151"/>
      <c r="E29" s="151"/>
      <c r="F29" s="162"/>
      <c r="G29" s="161"/>
      <c r="H29" s="151"/>
      <c r="I29" s="151"/>
      <c r="J29" s="162"/>
      <c r="K29" s="161"/>
      <c r="L29" s="151"/>
    </row>
    <row r="30" spans="2:12" s="8" customFormat="1" x14ac:dyDescent="0.25">
      <c r="B30" s="44" t="s">
        <v>54</v>
      </c>
      <c r="C30" s="159">
        <f t="shared" ref="C30:L30" si="2">C27-C25</f>
        <v>8.8889999999999993</v>
      </c>
      <c r="D30" s="150">
        <f t="shared" si="2"/>
        <v>28.253999999999998</v>
      </c>
      <c r="E30" s="150">
        <f t="shared" si="2"/>
        <v>20.426000000000002</v>
      </c>
      <c r="F30" s="160">
        <f t="shared" si="2"/>
        <v>42.106000000000002</v>
      </c>
      <c r="G30" s="159">
        <f t="shared" si="2"/>
        <v>13.119</v>
      </c>
      <c r="H30" s="150">
        <f t="shared" si="2"/>
        <v>7.1420000000000012</v>
      </c>
      <c r="I30" s="150">
        <f t="shared" si="2"/>
        <v>41.042999999999999</v>
      </c>
      <c r="J30" s="160">
        <f t="shared" si="2"/>
        <v>65.714000000000013</v>
      </c>
      <c r="K30" s="159">
        <f t="shared" si="2"/>
        <v>47.2</v>
      </c>
      <c r="L30" s="150">
        <f t="shared" si="2"/>
        <v>36.4</v>
      </c>
    </row>
    <row r="31" spans="2:12" s="3" customFormat="1" ht="12" customHeight="1" x14ac:dyDescent="0.3">
      <c r="B31" s="136" t="s">
        <v>257</v>
      </c>
      <c r="C31" s="55"/>
      <c r="D31" s="22"/>
      <c r="E31" s="22"/>
      <c r="F31" s="56"/>
      <c r="G31" s="55"/>
      <c r="H31" s="22"/>
      <c r="I31" s="22"/>
      <c r="J31" s="56"/>
      <c r="K31" s="55"/>
      <c r="L31" s="22"/>
    </row>
    <row r="32" spans="2:12" s="3" customFormat="1" ht="12" customHeight="1" x14ac:dyDescent="0.3">
      <c r="B32" s="136" t="s">
        <v>256</v>
      </c>
      <c r="C32" s="55"/>
      <c r="D32" s="22"/>
      <c r="E32" s="22"/>
      <c r="F32" s="56"/>
      <c r="G32" s="55"/>
      <c r="H32" s="22"/>
      <c r="I32" s="22"/>
      <c r="J32" s="56"/>
      <c r="K32" s="55"/>
      <c r="L32" s="22"/>
    </row>
    <row r="33" spans="2:12" s="3" customFormat="1" ht="12" customHeight="1" x14ac:dyDescent="0.3">
      <c r="B33" s="136" t="s">
        <v>255</v>
      </c>
      <c r="C33" s="55"/>
      <c r="D33" s="22"/>
      <c r="E33" s="22"/>
      <c r="F33" s="56"/>
      <c r="G33" s="55"/>
      <c r="H33" s="22"/>
      <c r="I33" s="22"/>
      <c r="J33" s="56"/>
      <c r="K33" s="55"/>
      <c r="L33" s="22"/>
    </row>
    <row r="34" spans="2:12" s="3" customFormat="1" ht="16.149999999999999" x14ac:dyDescent="0.3">
      <c r="B34" s="48"/>
      <c r="C34" s="55"/>
      <c r="D34" s="22"/>
      <c r="E34" s="22"/>
      <c r="F34" s="56"/>
      <c r="G34" s="55"/>
      <c r="H34" s="22"/>
      <c r="I34" s="22"/>
      <c r="J34" s="56"/>
      <c r="K34" s="55"/>
      <c r="L34" s="22"/>
    </row>
    <row r="35" spans="2:12" s="3" customFormat="1" ht="16.149999999999999" x14ac:dyDescent="0.3">
      <c r="B35" s="48"/>
      <c r="C35" s="55"/>
      <c r="D35" s="22"/>
      <c r="E35" s="22"/>
      <c r="F35" s="56"/>
      <c r="G35" s="55"/>
      <c r="H35" s="22"/>
      <c r="I35" s="22"/>
      <c r="J35" s="56"/>
      <c r="K35" s="55"/>
      <c r="L35" s="22"/>
    </row>
    <row r="36" spans="2:12" s="26" customFormat="1" x14ac:dyDescent="0.3">
      <c r="B36" s="50" t="s">
        <v>117</v>
      </c>
      <c r="C36" s="204"/>
      <c r="D36" s="205"/>
      <c r="E36" s="205"/>
      <c r="F36" s="206"/>
      <c r="G36" s="204"/>
      <c r="H36" s="205"/>
      <c r="I36" s="205"/>
      <c r="J36" s="206"/>
      <c r="K36" s="204"/>
      <c r="L36" s="205"/>
    </row>
    <row r="37" spans="2:12" s="6" customFormat="1" ht="6.75" customHeight="1" x14ac:dyDescent="0.35">
      <c r="B37" s="47"/>
      <c r="C37" s="121"/>
      <c r="D37" s="122"/>
      <c r="E37" s="122"/>
      <c r="F37" s="123"/>
      <c r="G37" s="121"/>
      <c r="H37" s="122"/>
      <c r="I37" s="122"/>
      <c r="J37" s="123"/>
      <c r="K37" s="121"/>
      <c r="L37" s="122"/>
    </row>
    <row r="38" spans="2:12" s="3" customFormat="1" ht="18" x14ac:dyDescent="0.3">
      <c r="B38" s="36" t="s">
        <v>62</v>
      </c>
      <c r="C38" s="161">
        <v>27.3</v>
      </c>
      <c r="D38" s="151">
        <v>34</v>
      </c>
      <c r="E38" s="151">
        <v>33.9</v>
      </c>
      <c r="F38" s="162">
        <v>45.6</v>
      </c>
      <c r="G38" s="161">
        <v>26.1</v>
      </c>
      <c r="H38" s="151">
        <v>23.1</v>
      </c>
      <c r="I38" s="151">
        <v>30.4</v>
      </c>
      <c r="J38" s="162">
        <v>81.599999999999994</v>
      </c>
      <c r="K38" s="161">
        <v>52.8</v>
      </c>
      <c r="L38" s="151">
        <v>54.7</v>
      </c>
    </row>
    <row r="39" spans="2:12" s="3" customFormat="1" ht="18" x14ac:dyDescent="0.3">
      <c r="B39" s="36" t="s">
        <v>63</v>
      </c>
      <c r="C39" s="161" t="s">
        <v>26</v>
      </c>
      <c r="D39" s="151" t="s">
        <v>26</v>
      </c>
      <c r="E39" s="151" t="s">
        <v>26</v>
      </c>
      <c r="F39" s="162" t="s">
        <v>26</v>
      </c>
      <c r="G39" s="161" t="s">
        <v>26</v>
      </c>
      <c r="H39" s="151" t="s">
        <v>26</v>
      </c>
      <c r="I39" s="151" t="s">
        <v>26</v>
      </c>
      <c r="J39" s="162" t="s">
        <v>26</v>
      </c>
      <c r="K39" s="161" t="s">
        <v>26</v>
      </c>
      <c r="L39" s="151" t="s">
        <v>26</v>
      </c>
    </row>
    <row r="40" spans="2:12" s="3" customFormat="1" ht="18" x14ac:dyDescent="0.3">
      <c r="B40" s="36" t="s">
        <v>64</v>
      </c>
      <c r="C40" s="161">
        <v>-7.7</v>
      </c>
      <c r="D40" s="151">
        <v>-8.1</v>
      </c>
      <c r="E40" s="151">
        <v>-9.1</v>
      </c>
      <c r="F40" s="162">
        <v>-9.1999999999999993</v>
      </c>
      <c r="G40" s="161">
        <v>-9.6</v>
      </c>
      <c r="H40" s="151">
        <v>-10.8</v>
      </c>
      <c r="I40" s="151">
        <v>-11.3</v>
      </c>
      <c r="J40" s="162">
        <v>-25.7</v>
      </c>
      <c r="K40" s="161">
        <v>-20.399999999999999</v>
      </c>
      <c r="L40" s="151">
        <v>-23.9</v>
      </c>
    </row>
    <row r="41" spans="2:12" s="6" customFormat="1" ht="6.75" customHeight="1" x14ac:dyDescent="0.35">
      <c r="B41" s="47"/>
      <c r="C41" s="161"/>
      <c r="D41" s="151"/>
      <c r="E41" s="151"/>
      <c r="F41" s="162"/>
      <c r="G41" s="161"/>
      <c r="H41" s="151"/>
      <c r="I41" s="151"/>
      <c r="J41" s="162"/>
      <c r="K41" s="161"/>
      <c r="L41" s="151"/>
    </row>
    <row r="42" spans="2:12" s="8" customFormat="1" ht="15.6" x14ac:dyDescent="0.3">
      <c r="B42" s="44" t="s">
        <v>65</v>
      </c>
      <c r="C42" s="159">
        <v>19.600000000000001</v>
      </c>
      <c r="D42" s="150">
        <v>25.9</v>
      </c>
      <c r="E42" s="150">
        <v>24.799999999999997</v>
      </c>
      <c r="F42" s="160">
        <v>36.400000000000006</v>
      </c>
      <c r="G42" s="159">
        <v>16.5</v>
      </c>
      <c r="H42" s="150">
        <v>12.3</v>
      </c>
      <c r="I42" s="150">
        <v>19.099999999999998</v>
      </c>
      <c r="J42" s="160">
        <v>55.899999999999991</v>
      </c>
      <c r="K42" s="159">
        <v>32.4</v>
      </c>
      <c r="L42" s="150">
        <v>30.800000000000004</v>
      </c>
    </row>
    <row r="43" spans="2:12" s="6" customFormat="1" ht="6.75" customHeight="1" x14ac:dyDescent="0.35">
      <c r="B43" s="47"/>
      <c r="C43" s="161"/>
      <c r="D43" s="151"/>
      <c r="E43" s="151"/>
      <c r="F43" s="162"/>
      <c r="G43" s="161"/>
      <c r="H43" s="151"/>
      <c r="I43" s="151"/>
      <c r="J43" s="162"/>
      <c r="K43" s="161"/>
      <c r="L43" s="151"/>
    </row>
    <row r="44" spans="2:12" s="3" customFormat="1" ht="16.149999999999999" x14ac:dyDescent="0.3">
      <c r="B44" s="36" t="s">
        <v>66</v>
      </c>
      <c r="C44" s="161">
        <v>-15.5</v>
      </c>
      <c r="D44" s="151">
        <v>-13.4</v>
      </c>
      <c r="E44" s="151">
        <v>-15.5</v>
      </c>
      <c r="F44" s="162">
        <v>-14.2</v>
      </c>
      <c r="G44" s="161">
        <v>-21.6</v>
      </c>
      <c r="H44" s="151">
        <v>-21.1</v>
      </c>
      <c r="I44" s="151">
        <v>-21.1</v>
      </c>
      <c r="J44" s="162">
        <v>-15.6</v>
      </c>
      <c r="K44" s="161">
        <v>-20.2</v>
      </c>
      <c r="L44" s="151">
        <v>-20.6</v>
      </c>
    </row>
    <row r="45" spans="2:12" s="3" customFormat="1" ht="16.149999999999999" x14ac:dyDescent="0.3">
      <c r="B45" s="36" t="s">
        <v>67</v>
      </c>
      <c r="C45" s="161" t="s">
        <v>26</v>
      </c>
      <c r="D45" s="151" t="s">
        <v>26</v>
      </c>
      <c r="E45" s="151" t="s">
        <v>26</v>
      </c>
      <c r="F45" s="162">
        <v>6.9</v>
      </c>
      <c r="G45" s="161">
        <v>4.4000000000000004</v>
      </c>
      <c r="H45" s="151">
        <v>2.5</v>
      </c>
      <c r="I45" s="151">
        <v>25.4</v>
      </c>
      <c r="J45" s="162">
        <v>2.2000000000000002</v>
      </c>
      <c r="K45" s="161">
        <v>15.5</v>
      </c>
      <c r="L45" s="151">
        <v>5.4</v>
      </c>
    </row>
    <row r="46" spans="2:12" s="3" customFormat="1" ht="18" x14ac:dyDescent="0.3">
      <c r="B46" s="36" t="s">
        <v>52</v>
      </c>
      <c r="C46" s="161">
        <v>6.9</v>
      </c>
      <c r="D46" s="151">
        <v>5.8</v>
      </c>
      <c r="E46" s="151">
        <v>0.7</v>
      </c>
      <c r="F46" s="162">
        <v>1.9</v>
      </c>
      <c r="G46" s="161">
        <v>-1</v>
      </c>
      <c r="H46" s="151">
        <v>3.6</v>
      </c>
      <c r="I46" s="151">
        <v>3.2</v>
      </c>
      <c r="J46" s="162">
        <v>7.8</v>
      </c>
      <c r="K46" s="161">
        <v>0.2</v>
      </c>
      <c r="L46" s="151">
        <v>1.3</v>
      </c>
    </row>
    <row r="47" spans="2:12" s="3" customFormat="1" ht="16.149999999999999" x14ac:dyDescent="0.3">
      <c r="B47" s="36" t="s">
        <v>68</v>
      </c>
      <c r="C47" s="161">
        <v>-20.8</v>
      </c>
      <c r="D47" s="151">
        <v>-22.5</v>
      </c>
      <c r="E47" s="151">
        <v>-40.5</v>
      </c>
      <c r="F47" s="162">
        <v>-46.8</v>
      </c>
      <c r="G47" s="161">
        <v>-43.2</v>
      </c>
      <c r="H47" s="151">
        <v>-22.8</v>
      </c>
      <c r="I47" s="151">
        <v>-21.7</v>
      </c>
      <c r="J47" s="162">
        <v>-36.5</v>
      </c>
      <c r="K47" s="161">
        <v>-23.2</v>
      </c>
      <c r="L47" s="151">
        <v>-22.9</v>
      </c>
    </row>
    <row r="48" spans="2:12" s="3" customFormat="1" ht="16.149999999999999" x14ac:dyDescent="0.3">
      <c r="B48" s="36" t="s">
        <v>69</v>
      </c>
      <c r="C48" s="161">
        <v>1.7</v>
      </c>
      <c r="D48" s="151">
        <v>3.3</v>
      </c>
      <c r="E48" s="151">
        <v>3.3</v>
      </c>
      <c r="F48" s="162">
        <v>3</v>
      </c>
      <c r="G48" s="161">
        <v>2</v>
      </c>
      <c r="H48" s="151">
        <v>2.8</v>
      </c>
      <c r="I48" s="151">
        <v>2.6</v>
      </c>
      <c r="J48" s="162">
        <v>1.9</v>
      </c>
      <c r="K48" s="161">
        <v>2.2999999999999998</v>
      </c>
      <c r="L48" s="151">
        <v>18.5</v>
      </c>
    </row>
    <row r="49" spans="2:13" s="6" customFormat="1" ht="6.75" customHeight="1" x14ac:dyDescent="0.35">
      <c r="B49" s="47"/>
      <c r="C49" s="161"/>
      <c r="D49" s="151"/>
      <c r="E49" s="151"/>
      <c r="F49" s="162"/>
      <c r="G49" s="161"/>
      <c r="H49" s="151"/>
      <c r="I49" s="151"/>
      <c r="J49" s="162"/>
      <c r="K49" s="161"/>
      <c r="L49" s="151"/>
    </row>
    <row r="50" spans="2:13" s="8" customFormat="1" x14ac:dyDescent="0.25">
      <c r="B50" s="44" t="s">
        <v>99</v>
      </c>
      <c r="C50" s="159">
        <v>-8.1</v>
      </c>
      <c r="D50" s="150">
        <v>-0.90000000000000302</v>
      </c>
      <c r="E50" s="150">
        <v>-27.200000000000003</v>
      </c>
      <c r="F50" s="160">
        <v>-12.79999999999999</v>
      </c>
      <c r="G50" s="159">
        <v>-42.900000000000006</v>
      </c>
      <c r="H50" s="150">
        <v>-22.6</v>
      </c>
      <c r="I50" s="150">
        <v>7.4999999999999947</v>
      </c>
      <c r="J50" s="160">
        <v>15.69999999999999</v>
      </c>
      <c r="K50" s="159">
        <v>6.9999999999999991</v>
      </c>
      <c r="L50" s="150">
        <v>12.500000000000004</v>
      </c>
    </row>
    <row r="51" spans="2:13" s="6" customFormat="1" ht="6.75" customHeight="1" x14ac:dyDescent="0.35">
      <c r="B51" s="47"/>
      <c r="C51" s="161"/>
      <c r="D51" s="151"/>
      <c r="E51" s="151"/>
      <c r="F51" s="162"/>
      <c r="G51" s="161"/>
      <c r="H51" s="151"/>
      <c r="I51" s="151"/>
      <c r="J51" s="162"/>
      <c r="K51" s="161"/>
      <c r="L51" s="151"/>
    </row>
    <row r="52" spans="2:13" s="3" customFormat="1" ht="18" x14ac:dyDescent="0.3">
      <c r="B52" s="36" t="s">
        <v>70</v>
      </c>
      <c r="C52" s="161">
        <v>-3.2</v>
      </c>
      <c r="D52" s="151">
        <v>-3.7</v>
      </c>
      <c r="E52" s="151">
        <v>-3.9</v>
      </c>
      <c r="F52" s="162">
        <v>-6.7</v>
      </c>
      <c r="G52" s="161">
        <v>-3.5</v>
      </c>
      <c r="H52" s="151">
        <v>-3.6</v>
      </c>
      <c r="I52" s="151">
        <v>-3.4</v>
      </c>
      <c r="J52" s="162">
        <v>-9.5</v>
      </c>
      <c r="K52" s="161">
        <v>-5.5</v>
      </c>
      <c r="L52" s="151">
        <v>-8.9</v>
      </c>
    </row>
    <row r="53" spans="2:13" s="3" customFormat="1" ht="18" x14ac:dyDescent="0.3">
      <c r="B53" s="36" t="s">
        <v>71</v>
      </c>
      <c r="C53" s="161">
        <v>1.6</v>
      </c>
      <c r="D53" s="151">
        <v>1.6</v>
      </c>
      <c r="E53" s="151">
        <v>1.6</v>
      </c>
      <c r="F53" s="162">
        <v>1.6</v>
      </c>
      <c r="G53" s="161">
        <v>1.6</v>
      </c>
      <c r="H53" s="151">
        <v>1.6</v>
      </c>
      <c r="I53" s="151">
        <v>1.6</v>
      </c>
      <c r="J53" s="162">
        <v>1.6</v>
      </c>
      <c r="K53" s="161">
        <v>1.6</v>
      </c>
      <c r="L53" s="151">
        <v>1.6</v>
      </c>
    </row>
    <row r="54" spans="2:13" s="6" customFormat="1" ht="6.75" customHeight="1" x14ac:dyDescent="0.35">
      <c r="B54" s="47"/>
      <c r="C54" s="161"/>
      <c r="D54" s="151"/>
      <c r="E54" s="151"/>
      <c r="F54" s="162"/>
      <c r="G54" s="161"/>
      <c r="H54" s="151"/>
      <c r="I54" s="151"/>
      <c r="J54" s="162"/>
      <c r="K54" s="161"/>
      <c r="L54" s="151"/>
    </row>
    <row r="55" spans="2:13" s="8" customFormat="1" x14ac:dyDescent="0.25">
      <c r="B55" s="44" t="s">
        <v>72</v>
      </c>
      <c r="C55" s="159">
        <v>-9.7000000000000011</v>
      </c>
      <c r="D55" s="150">
        <v>-3.0000000000000031</v>
      </c>
      <c r="E55" s="150">
        <v>-29.5</v>
      </c>
      <c r="F55" s="160">
        <v>-17.899999999999988</v>
      </c>
      <c r="G55" s="159">
        <v>-44.800000000000004</v>
      </c>
      <c r="H55" s="150">
        <v>-24.5</v>
      </c>
      <c r="I55" s="150">
        <v>5.699999999999994</v>
      </c>
      <c r="J55" s="160">
        <v>7.7999999999999901</v>
      </c>
      <c r="K55" s="159">
        <v>3.0999999999999992</v>
      </c>
      <c r="L55" s="150">
        <v>5.2000000000000028</v>
      </c>
    </row>
    <row r="56" spans="2:13" s="3" customFormat="1" ht="16.149999999999999" x14ac:dyDescent="0.3">
      <c r="B56" s="48"/>
      <c r="C56" s="121"/>
      <c r="D56" s="122"/>
      <c r="E56" s="122"/>
      <c r="F56" s="123"/>
      <c r="G56" s="121"/>
      <c r="H56" s="122"/>
      <c r="I56" s="122"/>
      <c r="J56" s="123"/>
      <c r="K56" s="121"/>
      <c r="L56" s="122"/>
    </row>
    <row r="57" spans="2:13" s="3" customFormat="1" ht="16.149999999999999" x14ac:dyDescent="0.3">
      <c r="B57" s="48"/>
      <c r="C57" s="55"/>
      <c r="D57" s="22"/>
      <c r="E57" s="22"/>
      <c r="F57" s="56"/>
      <c r="G57" s="55"/>
      <c r="H57" s="22"/>
      <c r="I57" s="22"/>
      <c r="J57" s="56"/>
      <c r="K57" s="55"/>
      <c r="L57" s="22"/>
    </row>
    <row r="58" spans="2:13" s="26" customFormat="1" x14ac:dyDescent="0.3">
      <c r="B58" s="50" t="s">
        <v>225</v>
      </c>
      <c r="C58" s="204"/>
      <c r="D58" s="205"/>
      <c r="E58" s="205"/>
      <c r="F58" s="206"/>
      <c r="G58" s="204"/>
      <c r="H58" s="205"/>
      <c r="I58" s="205"/>
      <c r="J58" s="206"/>
      <c r="K58" s="204"/>
      <c r="L58" s="205"/>
      <c r="M58" s="199"/>
    </row>
    <row r="59" spans="2:13" s="6" customFormat="1" ht="6.75" customHeight="1" x14ac:dyDescent="0.35">
      <c r="B59" s="47"/>
      <c r="C59" s="121"/>
      <c r="D59" s="122"/>
      <c r="E59" s="122"/>
      <c r="F59" s="123"/>
      <c r="G59" s="121"/>
      <c r="H59" s="122"/>
      <c r="I59" s="122"/>
      <c r="J59" s="123"/>
      <c r="K59" s="121"/>
      <c r="L59" s="122"/>
      <c r="M59" s="180"/>
    </row>
    <row r="60" spans="2:13" s="8" customFormat="1" ht="15.6" x14ac:dyDescent="0.3">
      <c r="B60" s="44" t="s">
        <v>55</v>
      </c>
      <c r="C60" s="127"/>
      <c r="D60" s="128"/>
      <c r="E60" s="128"/>
      <c r="F60" s="129"/>
      <c r="G60" s="127"/>
      <c r="H60" s="128"/>
      <c r="I60" s="128"/>
      <c r="J60" s="129">
        <v>2576701</v>
      </c>
      <c r="K60" s="127">
        <v>2682320</v>
      </c>
      <c r="L60" s="128">
        <v>2735270</v>
      </c>
      <c r="M60" s="153"/>
    </row>
    <row r="61" spans="2:13" s="6" customFormat="1" ht="6.75" customHeight="1" x14ac:dyDescent="0.35">
      <c r="B61" s="47"/>
      <c r="C61" s="121"/>
      <c r="D61" s="122"/>
      <c r="E61" s="122"/>
      <c r="F61" s="123"/>
      <c r="G61" s="121"/>
      <c r="H61" s="122"/>
      <c r="I61" s="122"/>
      <c r="J61" s="123"/>
      <c r="K61" s="121"/>
      <c r="L61" s="122"/>
      <c r="M61" s="180"/>
    </row>
    <row r="62" spans="2:13" ht="15" x14ac:dyDescent="0.3">
      <c r="B62" s="48" t="s">
        <v>12</v>
      </c>
      <c r="C62" s="121"/>
      <c r="D62" s="122"/>
      <c r="E62" s="122"/>
      <c r="F62" s="123"/>
      <c r="G62" s="121"/>
      <c r="H62" s="122"/>
      <c r="I62" s="122"/>
      <c r="J62" s="123">
        <v>53255</v>
      </c>
      <c r="K62" s="121">
        <v>80836</v>
      </c>
      <c r="L62" s="122">
        <v>68606</v>
      </c>
      <c r="M62" s="199"/>
    </row>
    <row r="63" spans="2:13" ht="15" x14ac:dyDescent="0.3">
      <c r="B63" s="48" t="s">
        <v>25</v>
      </c>
      <c r="C63" s="121"/>
      <c r="D63" s="122"/>
      <c r="E63" s="122"/>
      <c r="F63" s="123"/>
      <c r="G63" s="121"/>
      <c r="H63" s="122"/>
      <c r="I63" s="122"/>
      <c r="J63" s="123">
        <v>77446</v>
      </c>
      <c r="K63" s="121">
        <v>90458</v>
      </c>
      <c r="L63" s="122">
        <v>96278</v>
      </c>
      <c r="M63" s="199"/>
    </row>
    <row r="64" spans="2:13" ht="15" x14ac:dyDescent="0.3">
      <c r="B64" s="48" t="s">
        <v>0</v>
      </c>
      <c r="C64" s="121"/>
      <c r="D64" s="122"/>
      <c r="E64" s="122"/>
      <c r="F64" s="123"/>
      <c r="G64" s="121"/>
      <c r="H64" s="122"/>
      <c r="I64" s="122"/>
      <c r="J64" s="123">
        <v>318893</v>
      </c>
      <c r="K64" s="121">
        <v>304483</v>
      </c>
      <c r="L64" s="122">
        <v>321576</v>
      </c>
      <c r="M64" s="199"/>
    </row>
    <row r="65" spans="2:13" x14ac:dyDescent="0.3">
      <c r="B65" s="48" t="s">
        <v>56</v>
      </c>
      <c r="C65" s="121"/>
      <c r="D65" s="122"/>
      <c r="E65" s="122"/>
      <c r="F65" s="123"/>
      <c r="G65" s="121"/>
      <c r="H65" s="122"/>
      <c r="I65" s="122"/>
      <c r="J65" s="123">
        <v>2127107</v>
      </c>
      <c r="K65" s="121">
        <v>2206543</v>
      </c>
      <c r="L65" s="122">
        <v>2248810</v>
      </c>
      <c r="M65" s="199"/>
    </row>
    <row r="66" spans="2:13" s="6" customFormat="1" ht="6.75" customHeight="1" x14ac:dyDescent="0.35">
      <c r="B66" s="47"/>
      <c r="C66" s="121"/>
      <c r="D66" s="122"/>
      <c r="E66" s="122"/>
      <c r="F66" s="123"/>
      <c r="G66" s="121"/>
      <c r="H66" s="122"/>
      <c r="I66" s="122"/>
      <c r="J66" s="123"/>
      <c r="K66" s="121"/>
      <c r="L66" s="122"/>
      <c r="M66" s="180"/>
    </row>
    <row r="67" spans="2:13" s="8" customFormat="1" ht="15.6" x14ac:dyDescent="0.3">
      <c r="B67" s="44" t="s">
        <v>57</v>
      </c>
      <c r="C67" s="127"/>
      <c r="D67" s="128"/>
      <c r="E67" s="128"/>
      <c r="F67" s="129"/>
      <c r="G67" s="127"/>
      <c r="H67" s="128"/>
      <c r="I67" s="128"/>
      <c r="J67" s="129">
        <v>1035494</v>
      </c>
      <c r="K67" s="127">
        <v>1093037</v>
      </c>
      <c r="L67" s="128">
        <v>746036</v>
      </c>
      <c r="M67" s="153"/>
    </row>
    <row r="68" spans="2:13" s="6" customFormat="1" ht="6.75" customHeight="1" x14ac:dyDescent="0.35">
      <c r="B68" s="47"/>
      <c r="C68" s="121"/>
      <c r="D68" s="122"/>
      <c r="E68" s="122"/>
      <c r="F68" s="123"/>
      <c r="G68" s="121"/>
      <c r="H68" s="122"/>
      <c r="I68" s="122"/>
      <c r="J68" s="123"/>
      <c r="K68" s="121"/>
      <c r="L68" s="122"/>
      <c r="M68" s="180"/>
    </row>
    <row r="69" spans="2:13" ht="15" x14ac:dyDescent="0.3">
      <c r="B69" s="48" t="s">
        <v>58</v>
      </c>
      <c r="C69" s="121"/>
      <c r="D69" s="122"/>
      <c r="E69" s="122"/>
      <c r="F69" s="123"/>
      <c r="G69" s="121"/>
      <c r="H69" s="122"/>
      <c r="I69" s="122"/>
      <c r="J69" s="123">
        <v>42463</v>
      </c>
      <c r="K69" s="121">
        <v>79705</v>
      </c>
      <c r="L69" s="122">
        <v>13037</v>
      </c>
      <c r="M69" s="199"/>
    </row>
    <row r="70" spans="2:13" ht="15" x14ac:dyDescent="0.3">
      <c r="B70" s="48" t="s">
        <v>59</v>
      </c>
      <c r="C70" s="121"/>
      <c r="D70" s="122"/>
      <c r="E70" s="122"/>
      <c r="F70" s="123"/>
      <c r="G70" s="121"/>
      <c r="H70" s="122"/>
      <c r="I70" s="122"/>
      <c r="J70" s="123">
        <v>32398</v>
      </c>
      <c r="K70" s="121">
        <v>33198</v>
      </c>
      <c r="L70" s="122">
        <v>33967</v>
      </c>
      <c r="M70" s="199"/>
    </row>
    <row r="71" spans="2:13" x14ac:dyDescent="0.3">
      <c r="B71" s="48" t="s">
        <v>60</v>
      </c>
      <c r="C71" s="121"/>
      <c r="D71" s="122"/>
      <c r="E71" s="122"/>
      <c r="F71" s="123"/>
      <c r="G71" s="121"/>
      <c r="H71" s="122"/>
      <c r="I71" s="122"/>
      <c r="J71" s="123">
        <v>624723</v>
      </c>
      <c r="K71" s="121">
        <v>645962</v>
      </c>
      <c r="L71" s="122">
        <v>354385</v>
      </c>
      <c r="M71" s="199"/>
    </row>
    <row r="72" spans="2:13" ht="15" x14ac:dyDescent="0.3">
      <c r="B72" s="48" t="s">
        <v>0</v>
      </c>
      <c r="C72" s="121"/>
      <c r="D72" s="122"/>
      <c r="E72" s="122"/>
      <c r="F72" s="123"/>
      <c r="G72" s="121"/>
      <c r="H72" s="122"/>
      <c r="I72" s="122"/>
      <c r="J72" s="123">
        <v>335910</v>
      </c>
      <c r="K72" s="121">
        <v>334172</v>
      </c>
      <c r="L72" s="122">
        <v>344647</v>
      </c>
      <c r="M72" s="199"/>
    </row>
    <row r="73" spans="2:13" ht="6" customHeight="1" x14ac:dyDescent="0.3">
      <c r="B73" s="46"/>
      <c r="C73" s="121"/>
      <c r="D73" s="122"/>
      <c r="E73" s="122"/>
      <c r="F73" s="123"/>
      <c r="G73" s="121"/>
      <c r="H73" s="122"/>
      <c r="I73" s="122"/>
      <c r="J73" s="123"/>
      <c r="K73" s="121"/>
      <c r="L73" s="122"/>
      <c r="M73" s="199"/>
    </row>
    <row r="74" spans="2:13" s="8" customFormat="1" x14ac:dyDescent="0.25">
      <c r="B74" s="44" t="s">
        <v>19</v>
      </c>
      <c r="C74" s="127"/>
      <c r="D74" s="128"/>
      <c r="E74" s="128"/>
      <c r="F74" s="129"/>
      <c r="G74" s="127"/>
      <c r="H74" s="128"/>
      <c r="I74" s="128"/>
      <c r="J74" s="129">
        <v>1541207</v>
      </c>
      <c r="K74" s="127">
        <v>1589283</v>
      </c>
      <c r="L74" s="128">
        <v>1989234</v>
      </c>
      <c r="M74" s="153"/>
    </row>
    <row r="75" spans="2:13" s="6" customFormat="1" ht="6.75" customHeight="1" x14ac:dyDescent="0.35">
      <c r="B75" s="47"/>
      <c r="C75" s="121"/>
      <c r="D75" s="122"/>
      <c r="E75" s="122"/>
      <c r="F75" s="123"/>
      <c r="G75" s="121"/>
      <c r="H75" s="122"/>
      <c r="I75" s="122"/>
      <c r="J75" s="123"/>
      <c r="K75" s="121"/>
      <c r="L75" s="122"/>
      <c r="M75" s="180"/>
    </row>
    <row r="76" spans="2:13" s="8" customFormat="1" x14ac:dyDescent="0.25">
      <c r="B76" s="44" t="s">
        <v>61</v>
      </c>
      <c r="C76" s="127"/>
      <c r="D76" s="128"/>
      <c r="E76" s="128"/>
      <c r="F76" s="129"/>
      <c r="G76" s="127"/>
      <c r="H76" s="128"/>
      <c r="I76" s="128"/>
      <c r="J76" s="129">
        <v>2576701</v>
      </c>
      <c r="K76" s="127">
        <v>2682320</v>
      </c>
      <c r="L76" s="128">
        <v>2735270</v>
      </c>
      <c r="M76" s="153"/>
    </row>
    <row r="77" spans="2:13" ht="15" x14ac:dyDescent="0.3">
      <c r="B77" s="48"/>
      <c r="C77" s="121"/>
      <c r="D77" s="122"/>
      <c r="E77" s="122"/>
      <c r="F77" s="123"/>
      <c r="G77" s="121"/>
      <c r="H77" s="122"/>
      <c r="I77" s="122"/>
      <c r="J77" s="123"/>
      <c r="K77" s="121"/>
      <c r="L77" s="122"/>
      <c r="M77" s="199"/>
    </row>
    <row r="78" spans="2:13" ht="15" x14ac:dyDescent="0.3">
      <c r="B78" s="48"/>
      <c r="C78" s="121"/>
      <c r="D78" s="122"/>
      <c r="E78" s="122"/>
      <c r="F78" s="123"/>
      <c r="G78" s="121"/>
      <c r="H78" s="122"/>
      <c r="I78" s="122"/>
      <c r="J78" s="123"/>
      <c r="K78" s="121"/>
      <c r="L78" s="122"/>
      <c r="M78" s="199"/>
    </row>
    <row r="79" spans="2:13" ht="15" x14ac:dyDescent="0.3">
      <c r="B79" s="48"/>
      <c r="C79" s="121"/>
      <c r="D79" s="122"/>
      <c r="E79" s="122"/>
      <c r="F79" s="123"/>
      <c r="G79" s="121"/>
      <c r="H79" s="122"/>
      <c r="I79" s="122"/>
      <c r="J79" s="123"/>
      <c r="K79" s="121"/>
      <c r="L79" s="122"/>
      <c r="M79" s="199"/>
    </row>
    <row r="80" spans="2:13" ht="15" x14ac:dyDescent="0.3">
      <c r="B80" s="19"/>
      <c r="C80" s="55"/>
      <c r="D80" s="22"/>
      <c r="E80" s="22"/>
      <c r="F80" s="56"/>
      <c r="G80" s="55"/>
      <c r="H80" s="22"/>
      <c r="I80" s="22"/>
      <c r="J80" s="56"/>
      <c r="K80" s="55"/>
      <c r="L80" s="22"/>
    </row>
    <row r="81" spans="3:12" ht="15.6" x14ac:dyDescent="0.3">
      <c r="C81" s="55"/>
      <c r="D81" s="22"/>
      <c r="E81" s="22"/>
      <c r="F81" s="56"/>
      <c r="G81" s="55"/>
      <c r="I81" s="22"/>
      <c r="J81" s="56"/>
      <c r="K81" s="55"/>
      <c r="L81" s="22"/>
    </row>
    <row r="82" spans="3:12" ht="15.6" x14ac:dyDescent="0.3">
      <c r="C82" s="55"/>
      <c r="D82" s="22"/>
      <c r="E82" s="22"/>
      <c r="F82" s="56"/>
      <c r="G82" s="55"/>
      <c r="H82" s="22"/>
      <c r="I82" s="22"/>
      <c r="J82" s="56"/>
      <c r="K82" s="55"/>
      <c r="L82" s="22"/>
    </row>
    <row r="83" spans="3:12" ht="15.6" x14ac:dyDescent="0.3">
      <c r="C83" s="55"/>
      <c r="D83" s="22"/>
      <c r="E83" s="22"/>
      <c r="F83" s="56"/>
      <c r="G83" s="55"/>
      <c r="H83" s="22"/>
      <c r="I83" s="22"/>
      <c r="J83" s="56"/>
      <c r="K83" s="55"/>
      <c r="L83" s="22"/>
    </row>
    <row r="84" spans="3:12" ht="15.6" x14ac:dyDescent="0.3">
      <c r="C84" s="55"/>
      <c r="D84" s="22"/>
      <c r="E84" s="22"/>
      <c r="F84" s="56"/>
      <c r="G84" s="55"/>
      <c r="H84" s="22"/>
      <c r="I84" s="22"/>
      <c r="J84" s="56"/>
      <c r="K84" s="55"/>
      <c r="L84" s="22"/>
    </row>
    <row r="85" spans="3:12" ht="15.6" x14ac:dyDescent="0.3">
      <c r="C85" s="55"/>
      <c r="D85" s="22"/>
      <c r="E85" s="22"/>
      <c r="F85" s="56"/>
      <c r="G85" s="55"/>
      <c r="H85" s="22"/>
      <c r="I85" s="22"/>
      <c r="J85" s="56"/>
      <c r="K85" s="55"/>
      <c r="L85" s="22"/>
    </row>
    <row r="86" spans="3:12" ht="15.6" x14ac:dyDescent="0.3">
      <c r="C86" s="55"/>
      <c r="D86" s="22"/>
      <c r="E86" s="22"/>
      <c r="F86" s="56"/>
      <c r="G86" s="55"/>
      <c r="H86" s="22"/>
      <c r="I86" s="22"/>
      <c r="J86" s="56"/>
      <c r="K86" s="55"/>
      <c r="L86" s="22"/>
    </row>
    <row r="87" spans="3:12" x14ac:dyDescent="0.3">
      <c r="C87" s="55"/>
      <c r="D87" s="22"/>
      <c r="E87" s="22"/>
      <c r="F87" s="56"/>
      <c r="G87" s="55"/>
      <c r="H87" s="22"/>
      <c r="I87" s="22"/>
      <c r="J87" s="56"/>
      <c r="K87" s="55"/>
      <c r="L87" s="22"/>
    </row>
    <row r="88" spans="3:12" x14ac:dyDescent="0.3">
      <c r="C88" s="55"/>
      <c r="D88" s="22"/>
      <c r="E88" s="22"/>
      <c r="F88" s="56"/>
      <c r="G88" s="55"/>
      <c r="H88" s="22"/>
      <c r="I88" s="22"/>
      <c r="J88" s="56"/>
      <c r="K88" s="55"/>
      <c r="L88" s="22"/>
    </row>
    <row r="89" spans="3:12" x14ac:dyDescent="0.3">
      <c r="C89" s="55"/>
      <c r="D89" s="22"/>
      <c r="E89" s="22"/>
      <c r="F89" s="56"/>
      <c r="G89" s="55"/>
      <c r="H89" s="22"/>
      <c r="I89" s="22"/>
      <c r="J89" s="56"/>
      <c r="K89" s="55"/>
      <c r="L89" s="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86E7-0B91-4907-AD94-4E0DDD4DDBC1}">
  <sheetPr>
    <tabColor theme="5"/>
  </sheetPr>
  <dimension ref="A1:M91"/>
  <sheetViews>
    <sheetView showGridLines="0" zoomScale="60" zoomScaleNormal="6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78.625" style="17" bestFit="1" customWidth="1"/>
    <col min="3" max="3" width="15.75" style="57" customWidth="1"/>
    <col min="4" max="5" width="15.75" style="25" customWidth="1"/>
    <col min="6" max="6" width="15.75" style="58" customWidth="1"/>
    <col min="7" max="7" width="15.75" style="57" customWidth="1"/>
    <col min="8" max="9" width="15.75" style="25" customWidth="1"/>
    <col min="10" max="10" width="15.75" style="58" customWidth="1"/>
    <col min="11" max="11" width="15.75" style="57" customWidth="1"/>
    <col min="12" max="12" width="15.75" style="25" customWidth="1"/>
  </cols>
  <sheetData>
    <row r="1" spans="1:12" ht="41.25" customHeight="1" x14ac:dyDescent="0.3">
      <c r="A1" s="1"/>
      <c r="C1" s="85"/>
      <c r="D1" s="24"/>
      <c r="E1" s="24"/>
      <c r="F1" s="86"/>
      <c r="G1" s="85"/>
      <c r="H1" s="24"/>
      <c r="I1" s="24"/>
      <c r="J1" s="86"/>
      <c r="K1" s="85"/>
      <c r="L1" s="24"/>
    </row>
    <row r="2" spans="1:12" ht="18" x14ac:dyDescent="0.3">
      <c r="B2" s="31" t="s">
        <v>73</v>
      </c>
      <c r="C2" s="87"/>
      <c r="D2" s="88"/>
      <c r="E2" s="88"/>
      <c r="F2" s="89"/>
      <c r="G2" s="87"/>
      <c r="H2" s="88"/>
      <c r="I2" s="88"/>
      <c r="J2" s="89"/>
      <c r="K2" s="87"/>
      <c r="L2" s="88"/>
    </row>
    <row r="3" spans="1:12" ht="9.75" customHeight="1" x14ac:dyDescent="0.3">
      <c r="C3" s="90"/>
      <c r="D3" s="11"/>
      <c r="E3" s="11"/>
      <c r="F3" s="12"/>
      <c r="G3" s="90"/>
      <c r="H3" s="11"/>
      <c r="I3" s="11"/>
      <c r="J3" s="12"/>
      <c r="K3" s="90"/>
      <c r="L3" s="11"/>
    </row>
    <row r="4" spans="1:12" s="37" customFormat="1" ht="16.149999999999999" x14ac:dyDescent="0.35">
      <c r="B4" s="35" t="s">
        <v>239</v>
      </c>
      <c r="C4" s="38" t="s">
        <v>32</v>
      </c>
      <c r="D4" s="39" t="s">
        <v>33</v>
      </c>
      <c r="E4" s="39" t="s">
        <v>34</v>
      </c>
      <c r="F4" s="40" t="s">
        <v>35</v>
      </c>
      <c r="G4" s="38" t="s">
        <v>36</v>
      </c>
      <c r="H4" s="39" t="s">
        <v>37</v>
      </c>
      <c r="I4" s="39" t="s">
        <v>38</v>
      </c>
      <c r="J4" s="40" t="s">
        <v>39</v>
      </c>
      <c r="K4" s="38" t="s">
        <v>40</v>
      </c>
      <c r="L4" s="39" t="s">
        <v>41</v>
      </c>
    </row>
    <row r="5" spans="1:12" s="41" customFormat="1" ht="16.149999999999999" x14ac:dyDescent="0.35">
      <c r="B5" s="18"/>
      <c r="C5" s="42">
        <v>44651</v>
      </c>
      <c r="D5" s="9">
        <v>44742</v>
      </c>
      <c r="E5" s="9">
        <v>44834</v>
      </c>
      <c r="F5" s="10">
        <v>44926</v>
      </c>
      <c r="G5" s="42">
        <v>45016</v>
      </c>
      <c r="H5" s="9">
        <v>45107</v>
      </c>
      <c r="I5" s="9">
        <v>45199</v>
      </c>
      <c r="J5" s="10">
        <v>45291</v>
      </c>
      <c r="K5" s="42">
        <v>45382</v>
      </c>
      <c r="L5" s="9">
        <v>45473</v>
      </c>
    </row>
    <row r="6" spans="1:12" ht="8.25" customHeight="1" x14ac:dyDescent="0.3">
      <c r="C6" s="85"/>
      <c r="D6" s="24"/>
      <c r="E6" s="24"/>
      <c r="F6" s="91"/>
      <c r="G6" s="85"/>
      <c r="H6" s="24"/>
      <c r="I6" s="24"/>
      <c r="J6" s="91"/>
      <c r="K6" s="85"/>
      <c r="L6" s="24"/>
    </row>
    <row r="7" spans="1:12" s="26" customFormat="1" x14ac:dyDescent="0.3">
      <c r="B7" s="50" t="s">
        <v>126</v>
      </c>
      <c r="C7" s="196"/>
      <c r="D7" s="197"/>
      <c r="E7" s="197"/>
      <c r="F7" s="198"/>
      <c r="G7" s="196"/>
      <c r="H7" s="197"/>
      <c r="I7" s="197"/>
      <c r="J7" s="198"/>
      <c r="K7" s="196"/>
      <c r="L7" s="197"/>
    </row>
    <row r="8" spans="1:12" s="6" customFormat="1" ht="6.75" customHeight="1" x14ac:dyDescent="0.35">
      <c r="B8" s="47"/>
      <c r="C8" s="200"/>
      <c r="D8" s="149"/>
      <c r="E8" s="149"/>
      <c r="F8" s="201"/>
      <c r="G8" s="200"/>
      <c r="H8" s="149"/>
      <c r="I8" s="149"/>
      <c r="J8" s="201"/>
      <c r="K8" s="200"/>
      <c r="L8" s="149"/>
    </row>
    <row r="9" spans="1:12" s="3" customFormat="1" ht="16.149999999999999" x14ac:dyDescent="0.3">
      <c r="B9" s="36" t="s">
        <v>118</v>
      </c>
      <c r="C9" s="121">
        <v>3845.6868167861144</v>
      </c>
      <c r="D9" s="122">
        <v>5281.9355848941459</v>
      </c>
      <c r="E9" s="122">
        <v>6546.0402984487637</v>
      </c>
      <c r="F9" s="123">
        <v>6944.2391342101519</v>
      </c>
      <c r="G9" s="121">
        <v>5579.5</v>
      </c>
      <c r="H9" s="122">
        <v>5666.4684280000001</v>
      </c>
      <c r="I9" s="122">
        <v>6423.7</v>
      </c>
      <c r="J9" s="123">
        <v>6972.244215052001</v>
      </c>
      <c r="K9" s="121">
        <v>5725.3</v>
      </c>
      <c r="L9" s="122">
        <v>5757.8365299999959</v>
      </c>
    </row>
    <row r="10" spans="1:12" s="3" customFormat="1" ht="16.149999999999999" x14ac:dyDescent="0.3">
      <c r="B10" s="36" t="s">
        <v>119</v>
      </c>
      <c r="C10" s="161">
        <v>1.8004151763979934</v>
      </c>
      <c r="D10" s="151">
        <v>2.4184686744020816</v>
      </c>
      <c r="E10" s="151">
        <v>2.9646921641525199</v>
      </c>
      <c r="F10" s="162">
        <v>3.1450358397690907</v>
      </c>
      <c r="G10" s="161">
        <v>2.6637499999999998</v>
      </c>
      <c r="H10" s="151">
        <v>2.5945368260073263</v>
      </c>
      <c r="I10" s="151">
        <v>2.9092844202898549</v>
      </c>
      <c r="J10" s="162">
        <v>3.1577193002952901</v>
      </c>
      <c r="K10" s="161">
        <v>2.6214743589743592</v>
      </c>
      <c r="L10" s="151">
        <v>2.6363720375457858</v>
      </c>
    </row>
    <row r="11" spans="1:12" s="6" customFormat="1" ht="6.75" customHeight="1" x14ac:dyDescent="0.35">
      <c r="B11" s="47"/>
      <c r="C11" s="161"/>
      <c r="D11" s="151"/>
      <c r="E11" s="151"/>
      <c r="F11" s="162"/>
      <c r="G11" s="161"/>
      <c r="H11" s="151"/>
      <c r="I11" s="151"/>
      <c r="J11" s="162"/>
      <c r="K11" s="161"/>
      <c r="L11" s="151"/>
    </row>
    <row r="12" spans="1:12" s="8" customFormat="1" x14ac:dyDescent="0.25">
      <c r="B12" s="44" t="s">
        <v>21</v>
      </c>
      <c r="C12" s="159">
        <v>782.14599999999996</v>
      </c>
      <c r="D12" s="150">
        <v>981.47699999999998</v>
      </c>
      <c r="E12" s="150">
        <v>1237.8589999999999</v>
      </c>
      <c r="F12" s="160">
        <v>936.81</v>
      </c>
      <c r="G12" s="159">
        <v>894.1</v>
      </c>
      <c r="H12" s="150">
        <v>886.351</v>
      </c>
      <c r="I12" s="150">
        <v>1040.4000000000001</v>
      </c>
      <c r="J12" s="160">
        <v>1142</v>
      </c>
      <c r="K12" s="159">
        <v>783.64099999999996</v>
      </c>
      <c r="L12" s="150">
        <v>788.97500000000002</v>
      </c>
    </row>
    <row r="13" spans="1:12" s="6" customFormat="1" ht="6.75" customHeight="1" x14ac:dyDescent="0.35">
      <c r="B13" s="47"/>
      <c r="C13" s="161"/>
      <c r="D13" s="151"/>
      <c r="E13" s="151"/>
      <c r="F13" s="162"/>
      <c r="G13" s="161"/>
      <c r="H13" s="151"/>
      <c r="I13" s="151"/>
      <c r="J13" s="162"/>
      <c r="K13" s="161"/>
      <c r="L13" s="151"/>
    </row>
    <row r="14" spans="1:12" s="8" customFormat="1" x14ac:dyDescent="0.25">
      <c r="B14" s="44" t="s">
        <v>97</v>
      </c>
      <c r="C14" s="159">
        <v>268.16699999999997</v>
      </c>
      <c r="D14" s="150">
        <v>130.87199999999999</v>
      </c>
      <c r="E14" s="150">
        <v>46.933999999999997</v>
      </c>
      <c r="F14" s="160">
        <v>132.31800000000001</v>
      </c>
      <c r="G14" s="159">
        <v>191.89500000000001</v>
      </c>
      <c r="H14" s="150">
        <v>140.148</v>
      </c>
      <c r="I14" s="150">
        <v>-8.8000000000000007</v>
      </c>
      <c r="J14" s="160">
        <v>23.1</v>
      </c>
      <c r="K14" s="159">
        <v>-180.851</v>
      </c>
      <c r="L14" s="150">
        <v>34.819000000000003</v>
      </c>
    </row>
    <row r="15" spans="1:12" s="6" customFormat="1" ht="6.75" customHeight="1" x14ac:dyDescent="0.35">
      <c r="B15" s="47"/>
      <c r="C15" s="161"/>
      <c r="D15" s="151"/>
      <c r="E15" s="151"/>
      <c r="F15" s="162"/>
      <c r="G15" s="161"/>
      <c r="H15" s="151"/>
      <c r="I15" s="151"/>
      <c r="J15" s="162"/>
      <c r="K15" s="161"/>
      <c r="L15" s="151"/>
    </row>
    <row r="16" spans="1:12" s="3" customFormat="1" ht="18" x14ac:dyDescent="0.3">
      <c r="B16" s="48" t="s">
        <v>120</v>
      </c>
      <c r="C16" s="161">
        <v>257.16000000000003</v>
      </c>
      <c r="D16" s="151">
        <v>100.051</v>
      </c>
      <c r="E16" s="151">
        <v>7.1319999999999997</v>
      </c>
      <c r="F16" s="162">
        <v>82.563000000000002</v>
      </c>
      <c r="G16" s="161">
        <v>150.31200000000001</v>
      </c>
      <c r="H16" s="151">
        <v>90.061000000000007</v>
      </c>
      <c r="I16" s="151">
        <v>-67.7</v>
      </c>
      <c r="J16" s="162">
        <v>-18.3</v>
      </c>
      <c r="K16" s="161">
        <v>-232.00899999999999</v>
      </c>
      <c r="L16" s="151">
        <v>-22.443000000000001</v>
      </c>
    </row>
    <row r="17" spans="1:12" s="6" customFormat="1" ht="6.75" customHeight="1" x14ac:dyDescent="0.35">
      <c r="B17" s="47"/>
      <c r="C17" s="161"/>
      <c r="D17" s="151"/>
      <c r="E17" s="151"/>
      <c r="F17" s="162"/>
      <c r="G17" s="161"/>
      <c r="H17" s="151"/>
      <c r="I17" s="151"/>
      <c r="J17" s="162"/>
      <c r="K17" s="161"/>
      <c r="L17" s="151"/>
    </row>
    <row r="18" spans="1:12" s="8" customFormat="1" x14ac:dyDescent="0.25">
      <c r="B18" s="44" t="s">
        <v>241</v>
      </c>
      <c r="C18" s="159">
        <v>11.006999999999948</v>
      </c>
      <c r="D18" s="150">
        <v>30.820999999999984</v>
      </c>
      <c r="E18" s="150">
        <v>39.802</v>
      </c>
      <c r="F18" s="160">
        <v>49.755000000000003</v>
      </c>
      <c r="G18" s="159">
        <v>41.582999999999998</v>
      </c>
      <c r="H18" s="150">
        <v>50.086999999999989</v>
      </c>
      <c r="I18" s="150">
        <v>58.9</v>
      </c>
      <c r="J18" s="160">
        <v>41.4</v>
      </c>
      <c r="K18" s="159">
        <v>51.157999999999987</v>
      </c>
      <c r="L18" s="150">
        <v>57.262</v>
      </c>
    </row>
    <row r="19" spans="1:12" s="97" customFormat="1" ht="16.149999999999999" x14ac:dyDescent="0.3">
      <c r="A19" s="3"/>
      <c r="B19" s="96" t="s">
        <v>121</v>
      </c>
      <c r="C19" s="218">
        <v>2.8621675462378469</v>
      </c>
      <c r="D19" s="219">
        <v>5.8351715019291861</v>
      </c>
      <c r="E19" s="219">
        <v>6.0803169832963002</v>
      </c>
      <c r="F19" s="220">
        <v>7.164931828871878</v>
      </c>
      <c r="G19" s="218">
        <v>7.5</v>
      </c>
      <c r="H19" s="219">
        <v>8.8391915769798732</v>
      </c>
      <c r="I19" s="219">
        <v>9.1999999999999993</v>
      </c>
      <c r="J19" s="220">
        <v>5.9</v>
      </c>
      <c r="K19" s="218">
        <v>8.9359291561590624</v>
      </c>
      <c r="L19" s="219">
        <v>9.9450548312110616</v>
      </c>
    </row>
    <row r="20" spans="1:12" s="6" customFormat="1" ht="6.75" customHeight="1" x14ac:dyDescent="0.35">
      <c r="B20" s="47"/>
      <c r="C20" s="161"/>
      <c r="D20" s="151"/>
      <c r="E20" s="151"/>
      <c r="F20" s="162"/>
      <c r="G20" s="161"/>
      <c r="H20" s="151"/>
      <c r="I20" s="151"/>
      <c r="J20" s="162"/>
      <c r="K20" s="161"/>
      <c r="L20" s="151"/>
    </row>
    <row r="21" spans="1:12" s="3" customFormat="1" ht="18" x14ac:dyDescent="0.3">
      <c r="B21" s="48" t="s">
        <v>125</v>
      </c>
      <c r="C21" s="161">
        <v>-19.260999999999999</v>
      </c>
      <c r="D21" s="151">
        <v>-15.568</v>
      </c>
      <c r="E21" s="151">
        <v>-18.161000000000001</v>
      </c>
      <c r="F21" s="162">
        <v>-23.327000000000002</v>
      </c>
      <c r="G21" s="161">
        <v>-22</v>
      </c>
      <c r="H21" s="151">
        <v>-18.899999999999999</v>
      </c>
      <c r="I21" s="151">
        <v>-23.7</v>
      </c>
      <c r="J21" s="162">
        <v>-27.3</v>
      </c>
      <c r="K21" s="161">
        <v>-23.228000000000002</v>
      </c>
      <c r="L21" s="151">
        <v>-23.111999999999998</v>
      </c>
    </row>
    <row r="22" spans="1:12" s="3" customFormat="1" ht="18" x14ac:dyDescent="0.3">
      <c r="B22" s="48" t="s">
        <v>124</v>
      </c>
      <c r="C22" s="161">
        <v>0.18</v>
      </c>
      <c r="D22" s="151">
        <v>3.2469999999999999</v>
      </c>
      <c r="E22" s="151">
        <v>0.72299999999999998</v>
      </c>
      <c r="F22" s="162">
        <v>23.335000000000001</v>
      </c>
      <c r="G22" s="161">
        <v>2.4950000000000001</v>
      </c>
      <c r="H22" s="151">
        <v>-9</v>
      </c>
      <c r="I22" s="151">
        <v>-11.399999999999995</v>
      </c>
      <c r="J22" s="162">
        <v>3.9</v>
      </c>
      <c r="K22" s="161">
        <v>0.77600000000000002</v>
      </c>
      <c r="L22" s="151">
        <v>2.9169999999999998</v>
      </c>
    </row>
    <row r="23" spans="1:12" s="6" customFormat="1" ht="6.75" customHeight="1" x14ac:dyDescent="0.35">
      <c r="B23" s="47"/>
      <c r="C23" s="161"/>
      <c r="D23" s="151"/>
      <c r="E23" s="151"/>
      <c r="F23" s="162"/>
      <c r="G23" s="161"/>
      <c r="H23" s="151"/>
      <c r="I23" s="151"/>
      <c r="J23" s="162"/>
      <c r="K23" s="161"/>
      <c r="L23" s="151"/>
    </row>
    <row r="24" spans="1:12" s="8" customFormat="1" ht="15.6" x14ac:dyDescent="0.3">
      <c r="B24" s="44" t="s">
        <v>20</v>
      </c>
      <c r="C24" s="159">
        <v>-8.0740000000000123</v>
      </c>
      <c r="D24" s="150">
        <v>18.5</v>
      </c>
      <c r="E24" s="150">
        <v>22.363999999999997</v>
      </c>
      <c r="F24" s="160">
        <v>49.762999999999991</v>
      </c>
      <c r="G24" s="159">
        <v>22</v>
      </c>
      <c r="H24" s="150">
        <v>22.2</v>
      </c>
      <c r="I24" s="150">
        <v>23.800000000000008</v>
      </c>
      <c r="J24" s="160">
        <v>18</v>
      </c>
      <c r="K24" s="159">
        <v>28.705999999999989</v>
      </c>
      <c r="L24" s="150">
        <v>37.067</v>
      </c>
    </row>
    <row r="25" spans="1:12" s="6" customFormat="1" ht="6.75" customHeight="1" x14ac:dyDescent="0.35">
      <c r="B25" s="47"/>
      <c r="C25" s="161"/>
      <c r="D25" s="151"/>
      <c r="E25" s="151"/>
      <c r="F25" s="162"/>
      <c r="G25" s="161"/>
      <c r="H25" s="151"/>
      <c r="I25" s="151"/>
      <c r="J25" s="162"/>
      <c r="K25" s="161"/>
      <c r="L25" s="151"/>
    </row>
    <row r="26" spans="1:12" s="3" customFormat="1" ht="18" x14ac:dyDescent="0.3">
      <c r="B26" s="48" t="s">
        <v>244</v>
      </c>
      <c r="C26" s="161">
        <v>544.4</v>
      </c>
      <c r="D26" s="151">
        <v>654.66</v>
      </c>
      <c r="E26" s="151">
        <v>662.52</v>
      </c>
      <c r="F26" s="162">
        <v>753.49900000000002</v>
      </c>
      <c r="G26" s="161">
        <v>919.13199999999995</v>
      </c>
      <c r="H26" s="151">
        <v>1018.373</v>
      </c>
      <c r="I26" s="151">
        <v>943.81299999999999</v>
      </c>
      <c r="J26" s="162">
        <v>923.64700000000005</v>
      </c>
      <c r="K26" s="161">
        <v>667.99</v>
      </c>
      <c r="L26" s="151">
        <v>643.26</v>
      </c>
    </row>
    <row r="27" spans="1:12" s="3" customFormat="1" ht="18" x14ac:dyDescent="0.3">
      <c r="B27" s="48" t="s">
        <v>122</v>
      </c>
      <c r="C27" s="161" t="s">
        <v>26</v>
      </c>
      <c r="D27" s="151" t="s">
        <v>26</v>
      </c>
      <c r="E27" s="151" t="s">
        <v>26</v>
      </c>
      <c r="F27" s="162" t="s">
        <v>26</v>
      </c>
      <c r="G27" s="161">
        <v>212</v>
      </c>
      <c r="H27" s="151">
        <v>151.9</v>
      </c>
      <c r="I27" s="151">
        <v>-27.299999999999997</v>
      </c>
      <c r="J27" s="162">
        <v>2.4000000000000341</v>
      </c>
      <c r="K27" s="161">
        <v>-199</v>
      </c>
      <c r="L27" s="151">
        <v>42</v>
      </c>
    </row>
    <row r="28" spans="1:12" s="3" customFormat="1" ht="18" x14ac:dyDescent="0.3">
      <c r="B28" s="48" t="s">
        <v>123</v>
      </c>
      <c r="C28" s="161" t="s">
        <v>26</v>
      </c>
      <c r="D28" s="151" t="s">
        <v>26</v>
      </c>
      <c r="E28" s="151" t="s">
        <v>26</v>
      </c>
      <c r="F28" s="162" t="s">
        <v>26</v>
      </c>
      <c r="G28" s="161">
        <v>-46.4</v>
      </c>
      <c r="H28" s="151">
        <v>-52.7</v>
      </c>
      <c r="I28" s="151">
        <v>-47.3</v>
      </c>
      <c r="J28" s="162">
        <v>-22.400000000000034</v>
      </c>
      <c r="K28" s="161">
        <v>-57</v>
      </c>
      <c r="L28" s="151">
        <v>-67</v>
      </c>
    </row>
    <row r="29" spans="1:12" s="6" customFormat="1" ht="6.75" customHeight="1" x14ac:dyDescent="0.35">
      <c r="B29" s="47"/>
      <c r="C29" s="161"/>
      <c r="D29" s="151"/>
      <c r="E29" s="151"/>
      <c r="F29" s="162"/>
      <c r="G29" s="161"/>
      <c r="H29" s="151"/>
      <c r="I29" s="151"/>
      <c r="J29" s="162"/>
      <c r="K29" s="161"/>
      <c r="L29" s="151"/>
    </row>
    <row r="30" spans="1:12" s="3" customFormat="1" ht="18" x14ac:dyDescent="0.3">
      <c r="B30" s="48" t="s">
        <v>52</v>
      </c>
      <c r="C30" s="161">
        <v>0</v>
      </c>
      <c r="D30" s="151">
        <v>0.77400000000000002</v>
      </c>
      <c r="E30" s="151">
        <v>0.17199999999999999</v>
      </c>
      <c r="F30" s="162">
        <v>3.5999999999999997E-2</v>
      </c>
      <c r="G30" s="161">
        <v>0</v>
      </c>
      <c r="H30" s="151">
        <v>0</v>
      </c>
      <c r="I30" s="151">
        <v>0</v>
      </c>
      <c r="J30" s="162">
        <v>0</v>
      </c>
      <c r="K30" s="161">
        <v>0</v>
      </c>
      <c r="L30" s="151">
        <v>0</v>
      </c>
    </row>
    <row r="31" spans="1:12" s="6" customFormat="1" ht="6.75" customHeight="1" x14ac:dyDescent="0.35">
      <c r="B31" s="47"/>
      <c r="C31" s="161"/>
      <c r="D31" s="151"/>
      <c r="E31" s="151"/>
      <c r="F31" s="162"/>
      <c r="G31" s="161"/>
      <c r="H31" s="151"/>
      <c r="I31" s="151"/>
      <c r="J31" s="162"/>
      <c r="K31" s="161"/>
      <c r="L31" s="151"/>
    </row>
    <row r="32" spans="1:12" s="8" customFormat="1" x14ac:dyDescent="0.25">
      <c r="B32" s="44" t="s">
        <v>54</v>
      </c>
      <c r="C32" s="159">
        <v>-8.0740000000000123</v>
      </c>
      <c r="D32" s="150">
        <v>17.725999999999999</v>
      </c>
      <c r="E32" s="150">
        <v>22.191999999999997</v>
      </c>
      <c r="F32" s="160">
        <v>49.72699999999999</v>
      </c>
      <c r="G32" s="159">
        <v>23.378</v>
      </c>
      <c r="H32" s="150">
        <v>22.995999999999992</v>
      </c>
      <c r="I32" s="150">
        <v>23.800000000000008</v>
      </c>
      <c r="J32" s="160">
        <v>18</v>
      </c>
      <c r="K32" s="159">
        <v>28.705999999999989</v>
      </c>
      <c r="L32" s="150">
        <v>37.067</v>
      </c>
    </row>
    <row r="33" spans="2:13" s="3" customFormat="1" ht="12" customHeight="1" x14ac:dyDescent="0.3">
      <c r="B33" s="136" t="s">
        <v>98</v>
      </c>
      <c r="C33" s="55"/>
      <c r="D33" s="22"/>
      <c r="E33" s="22"/>
      <c r="F33" s="56"/>
      <c r="G33" s="55"/>
      <c r="H33" s="22"/>
      <c r="I33" s="22"/>
      <c r="J33" s="56"/>
      <c r="K33" s="55"/>
      <c r="L33" s="22"/>
    </row>
    <row r="34" spans="2:13" s="3" customFormat="1" ht="12" customHeight="1" x14ac:dyDescent="0.3">
      <c r="B34" s="136" t="s">
        <v>242</v>
      </c>
      <c r="C34" s="55"/>
      <c r="D34" s="22"/>
      <c r="E34" s="22"/>
      <c r="F34" s="56"/>
      <c r="G34" s="55"/>
      <c r="H34" s="22"/>
      <c r="I34" s="22"/>
      <c r="J34" s="56"/>
      <c r="K34" s="55"/>
      <c r="L34" s="22"/>
    </row>
    <row r="35" spans="2:13" s="3" customFormat="1" ht="12" customHeight="1" x14ac:dyDescent="0.3">
      <c r="B35" s="136" t="s">
        <v>243</v>
      </c>
      <c r="C35" s="55"/>
      <c r="D35" s="22"/>
      <c r="E35" s="22"/>
      <c r="F35" s="56"/>
      <c r="G35" s="55"/>
      <c r="H35" s="22"/>
      <c r="I35" s="22"/>
      <c r="J35" s="56"/>
      <c r="K35" s="55"/>
      <c r="L35" s="22"/>
    </row>
    <row r="36" spans="2:13" s="3" customFormat="1" ht="16.149999999999999" x14ac:dyDescent="0.3">
      <c r="B36" s="48"/>
      <c r="C36" s="55"/>
      <c r="D36" s="22"/>
      <c r="E36" s="22"/>
      <c r="F36" s="56"/>
      <c r="G36" s="55"/>
      <c r="H36" s="22"/>
      <c r="I36" s="22"/>
      <c r="J36" s="56"/>
      <c r="K36" s="55"/>
      <c r="L36" s="22"/>
    </row>
    <row r="37" spans="2:13" s="3" customFormat="1" ht="16.149999999999999" x14ac:dyDescent="0.3">
      <c r="B37" s="48"/>
      <c r="C37" s="55"/>
      <c r="D37" s="22"/>
      <c r="E37" s="22"/>
      <c r="F37" s="56"/>
      <c r="G37" s="55"/>
      <c r="H37" s="22"/>
      <c r="I37" s="22"/>
      <c r="J37" s="56"/>
      <c r="K37" s="55"/>
      <c r="L37" s="22"/>
    </row>
    <row r="38" spans="2:13" s="26" customFormat="1" x14ac:dyDescent="0.3">
      <c r="B38" s="50" t="s">
        <v>127</v>
      </c>
      <c r="C38" s="204"/>
      <c r="D38" s="205"/>
      <c r="E38" s="205"/>
      <c r="F38" s="206"/>
      <c r="G38" s="204"/>
      <c r="H38" s="205"/>
      <c r="I38" s="205"/>
      <c r="J38" s="206"/>
      <c r="K38" s="204"/>
      <c r="L38" s="205"/>
    </row>
    <row r="39" spans="2:13" s="6" customFormat="1" ht="6.75" customHeight="1" x14ac:dyDescent="0.35">
      <c r="B39" s="47"/>
      <c r="C39" s="121"/>
      <c r="D39" s="122"/>
      <c r="E39" s="122"/>
      <c r="F39" s="123"/>
      <c r="G39" s="121"/>
      <c r="H39" s="122"/>
      <c r="I39" s="122"/>
      <c r="J39" s="123"/>
      <c r="K39" s="121"/>
      <c r="L39" s="122"/>
    </row>
    <row r="40" spans="2:13" s="3" customFormat="1" ht="18" x14ac:dyDescent="0.3">
      <c r="B40" s="36" t="s">
        <v>62</v>
      </c>
      <c r="C40" s="161">
        <v>782.14599999999996</v>
      </c>
      <c r="D40" s="151">
        <v>981.47699999999998</v>
      </c>
      <c r="E40" s="151">
        <v>1237.9000000000001</v>
      </c>
      <c r="F40" s="162">
        <v>936.81</v>
      </c>
      <c r="G40" s="161">
        <v>894.1</v>
      </c>
      <c r="H40" s="151">
        <v>886.351</v>
      </c>
      <c r="I40" s="151">
        <v>1040.4000000000001</v>
      </c>
      <c r="J40" s="162">
        <v>1142</v>
      </c>
      <c r="K40" s="161">
        <v>783.64099999999996</v>
      </c>
      <c r="L40" s="151">
        <v>788.97500000000002</v>
      </c>
    </row>
    <row r="41" spans="2:13" s="3" customFormat="1" ht="18" x14ac:dyDescent="0.3">
      <c r="B41" s="36" t="s">
        <v>63</v>
      </c>
      <c r="C41" s="161">
        <v>257.16000000000003</v>
      </c>
      <c r="D41" s="151">
        <v>100.051</v>
      </c>
      <c r="E41" s="151">
        <v>7.1</v>
      </c>
      <c r="F41" s="162">
        <v>82.563000000000002</v>
      </c>
      <c r="G41" s="161">
        <v>150.31200000000001</v>
      </c>
      <c r="H41" s="151">
        <v>90.061000000000007</v>
      </c>
      <c r="I41" s="151">
        <v>-67.7</v>
      </c>
      <c r="J41" s="162">
        <v>-18.3</v>
      </c>
      <c r="K41" s="161">
        <v>-232.00899999999999</v>
      </c>
      <c r="L41" s="151">
        <v>-22.443000000000001</v>
      </c>
    </row>
    <row r="42" spans="2:13" s="3" customFormat="1" ht="18" x14ac:dyDescent="0.3">
      <c r="B42" s="36" t="s">
        <v>64</v>
      </c>
      <c r="C42" s="161">
        <v>-771.13900000000001</v>
      </c>
      <c r="D42" s="151">
        <v>-950.65499999999997</v>
      </c>
      <c r="E42" s="151">
        <v>-1198.0999999999999</v>
      </c>
      <c r="F42" s="162">
        <v>-887.05499999999995</v>
      </c>
      <c r="G42" s="161">
        <v>-852.5</v>
      </c>
      <c r="H42" s="151">
        <v>-836.26400000000001</v>
      </c>
      <c r="I42" s="151">
        <v>-981.5</v>
      </c>
      <c r="J42" s="162">
        <v>-1100.5999999999999</v>
      </c>
      <c r="K42" s="161">
        <v>-732.48299999999995</v>
      </c>
      <c r="L42" s="151">
        <v>-731.71299999999997</v>
      </c>
    </row>
    <row r="43" spans="2:13" s="6" customFormat="1" ht="6.75" customHeight="1" x14ac:dyDescent="0.35">
      <c r="B43" s="47"/>
      <c r="C43" s="161"/>
      <c r="D43" s="151"/>
      <c r="E43" s="151"/>
      <c r="F43" s="162"/>
      <c r="G43" s="161"/>
      <c r="H43" s="151"/>
      <c r="I43" s="151"/>
      <c r="J43" s="162"/>
      <c r="K43" s="161"/>
      <c r="L43" s="151"/>
    </row>
    <row r="44" spans="2:13" s="8" customFormat="1" ht="15.6" x14ac:dyDescent="0.3">
      <c r="B44" s="44" t="s">
        <v>65</v>
      </c>
      <c r="C44" s="159">
        <v>268.16700000000003</v>
      </c>
      <c r="D44" s="150">
        <v>130.87300000000005</v>
      </c>
      <c r="E44" s="150">
        <v>46.9</v>
      </c>
      <c r="F44" s="160">
        <v>132.31799999999998</v>
      </c>
      <c r="G44" s="159">
        <v>191.91200000000003</v>
      </c>
      <c r="H44" s="150">
        <v>140.14800000000002</v>
      </c>
      <c r="I44" s="150">
        <v>-8.8000000000000007</v>
      </c>
      <c r="J44" s="160">
        <v>23.100000000000136</v>
      </c>
      <c r="K44" s="159">
        <v>-180.851</v>
      </c>
      <c r="L44" s="150">
        <v>34.819000000000074</v>
      </c>
      <c r="M44" s="131"/>
    </row>
    <row r="45" spans="2:13" s="6" customFormat="1" ht="6.75" customHeight="1" x14ac:dyDescent="0.35">
      <c r="B45" s="47"/>
      <c r="C45" s="161"/>
      <c r="D45" s="151"/>
      <c r="E45" s="151"/>
      <c r="F45" s="162"/>
      <c r="G45" s="161"/>
      <c r="H45" s="151"/>
      <c r="I45" s="151"/>
      <c r="J45" s="162"/>
      <c r="K45" s="161"/>
      <c r="L45" s="151"/>
    </row>
    <row r="46" spans="2:13" s="3" customFormat="1" ht="16.149999999999999" x14ac:dyDescent="0.3">
      <c r="B46" s="36" t="s">
        <v>66</v>
      </c>
      <c r="C46" s="161">
        <v>-20.931000000000001</v>
      </c>
      <c r="D46" s="151">
        <v>-17.285</v>
      </c>
      <c r="E46" s="151">
        <v>-20</v>
      </c>
      <c r="F46" s="162">
        <v>-24.986999999999998</v>
      </c>
      <c r="G46" s="161">
        <v>-23.5</v>
      </c>
      <c r="H46" s="151">
        <v>-19.7</v>
      </c>
      <c r="I46" s="151">
        <v>-23.7</v>
      </c>
      <c r="J46" s="162">
        <v>-27.9</v>
      </c>
      <c r="K46" s="161">
        <v>-23.850999999999999</v>
      </c>
      <c r="L46" s="151">
        <v>-23.658999999999999</v>
      </c>
    </row>
    <row r="47" spans="2:13" s="3" customFormat="1" ht="16.149999999999999" x14ac:dyDescent="0.3">
      <c r="B47" s="36" t="s">
        <v>67</v>
      </c>
      <c r="C47" s="161">
        <v>0.18</v>
      </c>
      <c r="D47" s="151">
        <v>3.2469999999999999</v>
      </c>
      <c r="E47" s="151">
        <v>0.7</v>
      </c>
      <c r="F47" s="162">
        <v>23.335000000000001</v>
      </c>
      <c r="G47" s="161">
        <v>2.4950000000000001</v>
      </c>
      <c r="H47" s="151">
        <v>-9.4909999999999997</v>
      </c>
      <c r="I47" s="151">
        <v>-12.3</v>
      </c>
      <c r="J47" s="162">
        <v>3.9</v>
      </c>
      <c r="K47" s="161">
        <v>0.77600000000000002</v>
      </c>
      <c r="L47" s="151">
        <v>2.9169999999999998</v>
      </c>
    </row>
    <row r="48" spans="2:13" s="3" customFormat="1" ht="18" x14ac:dyDescent="0.3">
      <c r="B48" s="36" t="s">
        <v>52</v>
      </c>
      <c r="C48" s="161">
        <v>0</v>
      </c>
      <c r="D48" s="151">
        <v>0.77400000000000002</v>
      </c>
      <c r="E48" s="151">
        <v>0.2</v>
      </c>
      <c r="F48" s="162">
        <v>3.5999999999999997E-2</v>
      </c>
      <c r="G48" s="161">
        <v>0</v>
      </c>
      <c r="H48" s="151">
        <v>0</v>
      </c>
      <c r="I48" s="151">
        <v>0</v>
      </c>
      <c r="J48" s="162">
        <v>0</v>
      </c>
      <c r="K48" s="161">
        <v>0</v>
      </c>
      <c r="L48" s="151">
        <v>0</v>
      </c>
    </row>
    <row r="49" spans="2:12" s="3" customFormat="1" ht="16.149999999999999" x14ac:dyDescent="0.3">
      <c r="B49" s="36" t="s">
        <v>68</v>
      </c>
      <c r="C49" s="161">
        <v>-2.1779999999999999</v>
      </c>
      <c r="D49" s="151">
        <v>-1.1319999999999999</v>
      </c>
      <c r="E49" s="151">
        <v>-3.3</v>
      </c>
      <c r="F49" s="162">
        <v>-1.222</v>
      </c>
      <c r="G49" s="161">
        <v>-6.2</v>
      </c>
      <c r="H49" s="151">
        <v>-15.198</v>
      </c>
      <c r="I49" s="151">
        <v>-14.2</v>
      </c>
      <c r="J49" s="162">
        <v>-15.6</v>
      </c>
      <c r="K49" s="161">
        <v>-19.841000000000001</v>
      </c>
      <c r="L49" s="151">
        <v>-19.244</v>
      </c>
    </row>
    <row r="50" spans="2:12" s="3" customFormat="1" ht="16.149999999999999" x14ac:dyDescent="0.3">
      <c r="B50" s="36" t="s">
        <v>69</v>
      </c>
      <c r="C50" s="161">
        <v>1.248</v>
      </c>
      <c r="D50" s="151">
        <v>1.823</v>
      </c>
      <c r="E50" s="151">
        <v>2.8</v>
      </c>
      <c r="F50" s="162">
        <v>3.202</v>
      </c>
      <c r="G50" s="161">
        <v>3.5659999999999998</v>
      </c>
      <c r="H50" s="151">
        <v>8.5370000000000008</v>
      </c>
      <c r="I50" s="151">
        <v>6.8</v>
      </c>
      <c r="J50" s="162">
        <v>3.4</v>
      </c>
      <c r="K50" s="161">
        <v>0.998</v>
      </c>
      <c r="L50" s="151">
        <v>3.1139999999999999</v>
      </c>
    </row>
    <row r="51" spans="2:12" s="6" customFormat="1" ht="6.75" customHeight="1" x14ac:dyDescent="0.35">
      <c r="B51" s="47"/>
      <c r="C51" s="161"/>
      <c r="D51" s="151"/>
      <c r="E51" s="151"/>
      <c r="F51" s="162"/>
      <c r="G51" s="161"/>
      <c r="H51" s="151"/>
      <c r="I51" s="151"/>
      <c r="J51" s="162"/>
      <c r="K51" s="161"/>
      <c r="L51" s="151"/>
    </row>
    <row r="52" spans="2:12" s="8" customFormat="1" x14ac:dyDescent="0.25">
      <c r="B52" s="44" t="s">
        <v>99</v>
      </c>
      <c r="C52" s="159">
        <v>246.48599999999999</v>
      </c>
      <c r="D52" s="150">
        <v>118.3</v>
      </c>
      <c r="E52" s="150">
        <v>27.3</v>
      </c>
      <c r="F52" s="160">
        <v>132.68199999999999</v>
      </c>
      <c r="G52" s="159">
        <v>168.27300000000005</v>
      </c>
      <c r="H52" s="150">
        <v>104.29600000000002</v>
      </c>
      <c r="I52" s="150">
        <v>-52.2</v>
      </c>
      <c r="J52" s="160">
        <v>-13.099999999999861</v>
      </c>
      <c r="K52" s="159">
        <v>-222.76900000000001</v>
      </c>
      <c r="L52" s="150">
        <v>-2.0529999999999253</v>
      </c>
    </row>
    <row r="53" spans="2:12" s="6" customFormat="1" ht="6.75" customHeight="1" x14ac:dyDescent="0.35">
      <c r="B53" s="47"/>
      <c r="C53" s="161"/>
      <c r="D53" s="151"/>
      <c r="E53" s="151"/>
      <c r="F53" s="162"/>
      <c r="G53" s="161"/>
      <c r="H53" s="151"/>
      <c r="I53" s="151"/>
      <c r="J53" s="162"/>
      <c r="K53" s="161"/>
      <c r="L53" s="151"/>
    </row>
    <row r="54" spans="2:12" s="3" customFormat="1" ht="18" x14ac:dyDescent="0.3">
      <c r="B54" s="36" t="s">
        <v>70</v>
      </c>
      <c r="C54" s="161">
        <v>-0.01</v>
      </c>
      <c r="D54" s="151">
        <v>-3.488</v>
      </c>
      <c r="E54" s="151">
        <v>-2.4</v>
      </c>
      <c r="F54" s="162">
        <v>-13.252000000000001</v>
      </c>
      <c r="G54" s="161">
        <v>-4.3890000000000002</v>
      </c>
      <c r="H54" s="151">
        <v>-7.1070000000000002</v>
      </c>
      <c r="I54" s="151">
        <v>-0.2</v>
      </c>
      <c r="J54" s="162">
        <v>-1E-3</v>
      </c>
      <c r="K54" s="161">
        <v>0</v>
      </c>
      <c r="L54" s="151">
        <v>-2.1999999999999999E-2</v>
      </c>
    </row>
    <row r="55" spans="2:12" s="3" customFormat="1" ht="18" x14ac:dyDescent="0.3">
      <c r="B55" s="36" t="s">
        <v>71</v>
      </c>
      <c r="C55" s="161">
        <v>-83.885000000000005</v>
      </c>
      <c r="D55" s="151">
        <v>-36.262999999999998</v>
      </c>
      <c r="E55" s="151">
        <v>-7</v>
      </c>
      <c r="F55" s="162">
        <v>-32.831000000000003</v>
      </c>
      <c r="G55" s="161">
        <v>-52.798999999999999</v>
      </c>
      <c r="H55" s="151">
        <v>-24.152999999999999</v>
      </c>
      <c r="I55" s="151">
        <v>26.7</v>
      </c>
      <c r="J55" s="162">
        <v>6.8</v>
      </c>
      <c r="K55" s="161">
        <v>79.989999999999995</v>
      </c>
      <c r="L55" s="151">
        <v>8.3610000000000007</v>
      </c>
    </row>
    <row r="56" spans="2:12" s="6" customFormat="1" ht="6.75" customHeight="1" x14ac:dyDescent="0.35">
      <c r="B56" s="47"/>
      <c r="C56" s="161"/>
      <c r="D56" s="151"/>
      <c r="E56" s="151"/>
      <c r="F56" s="162"/>
      <c r="G56" s="161"/>
      <c r="H56" s="151"/>
      <c r="I56" s="151"/>
      <c r="J56" s="162"/>
      <c r="K56" s="161"/>
      <c r="L56" s="151"/>
    </row>
    <row r="57" spans="2:12" s="8" customFormat="1" x14ac:dyDescent="0.25">
      <c r="B57" s="44" t="s">
        <v>72</v>
      </c>
      <c r="C57" s="159">
        <v>162.59100000000001</v>
      </c>
      <c r="D57" s="150">
        <v>78.549000000000007</v>
      </c>
      <c r="E57" s="150">
        <v>17.899999999999999</v>
      </c>
      <c r="F57" s="160">
        <v>86.59899999999999</v>
      </c>
      <c r="G57" s="159">
        <v>111.08500000000004</v>
      </c>
      <c r="H57" s="150">
        <v>73.03600000000003</v>
      </c>
      <c r="I57" s="150">
        <v>-25.7</v>
      </c>
      <c r="J57" s="160">
        <v>-6.3009999999998607</v>
      </c>
      <c r="K57" s="159">
        <v>-142.779</v>
      </c>
      <c r="L57" s="150">
        <v>6.286000000000076</v>
      </c>
    </row>
    <row r="58" spans="2:12" s="3" customFormat="1" ht="16.149999999999999" x14ac:dyDescent="0.3">
      <c r="B58" s="48"/>
      <c r="C58" s="55"/>
      <c r="D58" s="22"/>
      <c r="E58" s="22"/>
      <c r="F58" s="56"/>
      <c r="G58" s="55"/>
      <c r="H58" s="22"/>
      <c r="I58" s="22"/>
      <c r="J58" s="56"/>
      <c r="K58" s="55"/>
      <c r="L58" s="22"/>
    </row>
    <row r="59" spans="2:12" s="3" customFormat="1" ht="16.149999999999999" x14ac:dyDescent="0.3">
      <c r="B59" s="48"/>
      <c r="C59" s="55"/>
      <c r="D59" s="22"/>
      <c r="E59" s="22"/>
      <c r="F59" s="56"/>
      <c r="G59" s="55"/>
      <c r="H59" s="22"/>
      <c r="I59" s="22"/>
      <c r="J59" s="56"/>
      <c r="K59" s="55"/>
      <c r="L59" s="22"/>
    </row>
    <row r="60" spans="2:12" s="26" customFormat="1" x14ac:dyDescent="0.3">
      <c r="B60" s="50" t="s">
        <v>226</v>
      </c>
      <c r="C60" s="204"/>
      <c r="D60" s="205"/>
      <c r="E60" s="205"/>
      <c r="F60" s="206"/>
      <c r="G60" s="204"/>
      <c r="H60" s="205"/>
      <c r="I60" s="205"/>
      <c r="J60" s="206"/>
      <c r="K60" s="204"/>
      <c r="L60" s="205"/>
    </row>
    <row r="61" spans="2:12" s="6" customFormat="1" ht="6.75" customHeight="1" x14ac:dyDescent="0.35">
      <c r="B61" s="47"/>
      <c r="C61" s="121"/>
      <c r="D61" s="122"/>
      <c r="E61" s="122"/>
      <c r="F61" s="123"/>
      <c r="G61" s="121"/>
      <c r="H61" s="122"/>
      <c r="I61" s="122"/>
      <c r="J61" s="123"/>
      <c r="K61" s="121"/>
      <c r="L61" s="122"/>
    </row>
    <row r="62" spans="2:12" s="8" customFormat="1" ht="15.6" x14ac:dyDescent="0.3">
      <c r="B62" s="44" t="s">
        <v>55</v>
      </c>
      <c r="C62" s="127"/>
      <c r="D62" s="128"/>
      <c r="E62" s="128"/>
      <c r="F62" s="129"/>
      <c r="G62" s="127"/>
      <c r="H62" s="128"/>
      <c r="I62" s="128"/>
      <c r="J62" s="129">
        <v>564274</v>
      </c>
      <c r="K62" s="127">
        <v>441823</v>
      </c>
      <c r="L62" s="128">
        <v>462248</v>
      </c>
    </row>
    <row r="63" spans="2:12" s="6" customFormat="1" ht="6.75" customHeight="1" x14ac:dyDescent="0.35">
      <c r="B63" s="47"/>
      <c r="C63" s="121"/>
      <c r="D63" s="122"/>
      <c r="E63" s="122"/>
      <c r="F63" s="123"/>
      <c r="G63" s="121"/>
      <c r="H63" s="122"/>
      <c r="I63" s="122"/>
      <c r="J63" s="123"/>
      <c r="K63" s="121"/>
      <c r="L63" s="122"/>
    </row>
    <row r="64" spans="2:12" ht="15" x14ac:dyDescent="0.3">
      <c r="B64" s="48" t="s">
        <v>12</v>
      </c>
      <c r="C64" s="121"/>
      <c r="D64" s="122"/>
      <c r="E64" s="122"/>
      <c r="F64" s="123"/>
      <c r="G64" s="121"/>
      <c r="H64" s="122"/>
      <c r="I64" s="122"/>
      <c r="J64" s="123">
        <v>37974</v>
      </c>
      <c r="K64" s="121">
        <v>35268</v>
      </c>
      <c r="L64" s="122">
        <v>26818</v>
      </c>
    </row>
    <row r="65" spans="2:12" ht="15" x14ac:dyDescent="0.3">
      <c r="B65" s="48" t="s">
        <v>25</v>
      </c>
      <c r="C65" s="121"/>
      <c r="D65" s="122"/>
      <c r="E65" s="122"/>
      <c r="F65" s="123"/>
      <c r="G65" s="121"/>
      <c r="H65" s="122"/>
      <c r="I65" s="122"/>
      <c r="J65" s="123">
        <v>91656</v>
      </c>
      <c r="K65" s="121">
        <v>64064</v>
      </c>
      <c r="L65" s="122">
        <v>61571</v>
      </c>
    </row>
    <row r="66" spans="2:12" ht="15" x14ac:dyDescent="0.3">
      <c r="B66" s="48" t="s">
        <v>0</v>
      </c>
      <c r="C66" s="121"/>
      <c r="D66" s="122"/>
      <c r="E66" s="122"/>
      <c r="F66" s="123"/>
      <c r="G66" s="121"/>
      <c r="H66" s="122"/>
      <c r="I66" s="122"/>
      <c r="J66" s="123">
        <v>430790</v>
      </c>
      <c r="K66" s="121">
        <v>339893</v>
      </c>
      <c r="L66" s="122">
        <v>371121</v>
      </c>
    </row>
    <row r="67" spans="2:12" x14ac:dyDescent="0.3">
      <c r="B67" s="48" t="s">
        <v>56</v>
      </c>
      <c r="C67" s="121"/>
      <c r="D67" s="122"/>
      <c r="E67" s="122"/>
      <c r="F67" s="123"/>
      <c r="G67" s="121"/>
      <c r="H67" s="122"/>
      <c r="I67" s="122"/>
      <c r="J67" s="123">
        <v>3854</v>
      </c>
      <c r="K67" s="121">
        <v>2598</v>
      </c>
      <c r="L67" s="122">
        <v>2738</v>
      </c>
    </row>
    <row r="68" spans="2:12" s="6" customFormat="1" ht="6.75" customHeight="1" x14ac:dyDescent="0.35">
      <c r="B68" s="47"/>
      <c r="C68" s="121"/>
      <c r="D68" s="122"/>
      <c r="E68" s="122"/>
      <c r="F68" s="123"/>
      <c r="G68" s="121"/>
      <c r="H68" s="122"/>
      <c r="I68" s="122"/>
      <c r="J68" s="123"/>
      <c r="K68" s="121"/>
      <c r="L68" s="122"/>
    </row>
    <row r="69" spans="2:12" s="8" customFormat="1" ht="15.6" x14ac:dyDescent="0.3">
      <c r="B69" s="44" t="s">
        <v>57</v>
      </c>
      <c r="C69" s="127"/>
      <c r="D69" s="128"/>
      <c r="E69" s="128"/>
      <c r="F69" s="129"/>
      <c r="G69" s="127"/>
      <c r="H69" s="128"/>
      <c r="I69" s="128"/>
      <c r="J69" s="129">
        <v>446360</v>
      </c>
      <c r="K69" s="127">
        <v>344322</v>
      </c>
      <c r="L69" s="128">
        <v>363747</v>
      </c>
    </row>
    <row r="70" spans="2:12" s="6" customFormat="1" ht="6.75" customHeight="1" x14ac:dyDescent="0.35">
      <c r="B70" s="47"/>
      <c r="C70" s="121"/>
      <c r="D70" s="122"/>
      <c r="E70" s="122"/>
      <c r="F70" s="123"/>
      <c r="G70" s="121"/>
      <c r="H70" s="122"/>
      <c r="I70" s="122"/>
      <c r="J70" s="123"/>
      <c r="K70" s="121"/>
      <c r="L70" s="122"/>
    </row>
    <row r="71" spans="2:12" ht="15" x14ac:dyDescent="0.3">
      <c r="B71" s="48" t="s">
        <v>58</v>
      </c>
      <c r="C71" s="121"/>
      <c r="D71" s="122"/>
      <c r="E71" s="122"/>
      <c r="F71" s="123"/>
      <c r="G71" s="121"/>
      <c r="H71" s="122"/>
      <c r="I71" s="122"/>
      <c r="J71" s="123">
        <v>69669</v>
      </c>
      <c r="K71" s="121">
        <v>47566</v>
      </c>
      <c r="L71" s="122">
        <v>43724</v>
      </c>
    </row>
    <row r="72" spans="2:12" ht="15" x14ac:dyDescent="0.3">
      <c r="B72" s="48" t="s">
        <v>59</v>
      </c>
      <c r="C72" s="121"/>
      <c r="D72" s="122"/>
      <c r="E72" s="122"/>
      <c r="F72" s="123"/>
      <c r="G72" s="121"/>
      <c r="H72" s="122"/>
      <c r="I72" s="122"/>
      <c r="J72" s="123">
        <v>0</v>
      </c>
      <c r="K72" s="121">
        <v>0</v>
      </c>
      <c r="L72" s="122">
        <v>0</v>
      </c>
    </row>
    <row r="73" spans="2:12" x14ac:dyDescent="0.3">
      <c r="B73" s="48" t="s">
        <v>60</v>
      </c>
      <c r="C73" s="121"/>
      <c r="D73" s="122"/>
      <c r="E73" s="122"/>
      <c r="F73" s="123"/>
      <c r="G73" s="121"/>
      <c r="H73" s="122"/>
      <c r="I73" s="122"/>
      <c r="J73" s="123">
        <v>0</v>
      </c>
      <c r="K73" s="121">
        <v>0</v>
      </c>
      <c r="L73" s="122">
        <v>0</v>
      </c>
    </row>
    <row r="74" spans="2:12" ht="15" x14ac:dyDescent="0.3">
      <c r="B74" s="48" t="s">
        <v>0</v>
      </c>
      <c r="C74" s="121"/>
      <c r="D74" s="122"/>
      <c r="E74" s="122"/>
      <c r="F74" s="123"/>
      <c r="G74" s="121"/>
      <c r="H74" s="122"/>
      <c r="I74" s="122"/>
      <c r="J74" s="123">
        <v>376691</v>
      </c>
      <c r="K74" s="121">
        <v>296756</v>
      </c>
      <c r="L74" s="122">
        <v>320023</v>
      </c>
    </row>
    <row r="75" spans="2:12" ht="6" customHeight="1" x14ac:dyDescent="0.3">
      <c r="B75" s="46"/>
      <c r="C75" s="121"/>
      <c r="D75" s="122"/>
      <c r="E75" s="122"/>
      <c r="F75" s="123"/>
      <c r="G75" s="121"/>
      <c r="H75" s="122"/>
      <c r="I75" s="122"/>
      <c r="J75" s="123"/>
      <c r="K75" s="121"/>
      <c r="L75" s="122"/>
    </row>
    <row r="76" spans="2:12" s="8" customFormat="1" x14ac:dyDescent="0.25">
      <c r="B76" s="44" t="s">
        <v>19</v>
      </c>
      <c r="C76" s="127"/>
      <c r="D76" s="128"/>
      <c r="E76" s="128"/>
      <c r="F76" s="129"/>
      <c r="G76" s="127"/>
      <c r="H76" s="128"/>
      <c r="I76" s="128"/>
      <c r="J76" s="129">
        <v>117914</v>
      </c>
      <c r="K76" s="127">
        <v>97501</v>
      </c>
      <c r="L76" s="128">
        <v>98501</v>
      </c>
    </row>
    <row r="77" spans="2:12" s="6" customFormat="1" ht="6.75" customHeight="1" x14ac:dyDescent="0.35">
      <c r="B77" s="47"/>
      <c r="C77" s="121"/>
      <c r="D77" s="122"/>
      <c r="E77" s="122"/>
      <c r="F77" s="123"/>
      <c r="G77" s="121"/>
      <c r="H77" s="122"/>
      <c r="I77" s="122"/>
      <c r="J77" s="123"/>
      <c r="K77" s="121"/>
      <c r="L77" s="122"/>
    </row>
    <row r="78" spans="2:12" s="8" customFormat="1" x14ac:dyDescent="0.25">
      <c r="B78" s="44" t="s">
        <v>61</v>
      </c>
      <c r="C78" s="127"/>
      <c r="D78" s="128"/>
      <c r="E78" s="128"/>
      <c r="F78" s="129"/>
      <c r="G78" s="127"/>
      <c r="H78" s="128"/>
      <c r="I78" s="128"/>
      <c r="J78" s="129">
        <f>J76+J69</f>
        <v>564274</v>
      </c>
      <c r="K78" s="127">
        <v>441823</v>
      </c>
      <c r="L78" s="128">
        <v>462248</v>
      </c>
    </row>
    <row r="79" spans="2:12" ht="15" x14ac:dyDescent="0.3">
      <c r="B79" s="48"/>
      <c r="C79" s="121"/>
      <c r="D79" s="122"/>
      <c r="E79" s="122"/>
      <c r="F79" s="123"/>
      <c r="G79" s="121"/>
      <c r="H79" s="122"/>
      <c r="I79" s="122"/>
      <c r="J79" s="123"/>
      <c r="K79" s="121"/>
      <c r="L79" s="122"/>
    </row>
    <row r="80" spans="2:12" ht="15" x14ac:dyDescent="0.3">
      <c r="B80" s="48"/>
      <c r="C80" s="121"/>
      <c r="D80" s="122"/>
      <c r="E80" s="122"/>
      <c r="F80" s="123"/>
      <c r="G80" s="121"/>
      <c r="H80" s="122"/>
      <c r="I80" s="122"/>
      <c r="J80" s="123"/>
      <c r="K80" s="121"/>
      <c r="L80" s="122"/>
    </row>
    <row r="81" spans="2:12" ht="15" x14ac:dyDescent="0.3">
      <c r="B81" s="21"/>
      <c r="C81" s="55"/>
      <c r="D81" s="22"/>
      <c r="E81" s="22"/>
      <c r="F81" s="56"/>
      <c r="G81" s="55"/>
      <c r="H81" s="22"/>
      <c r="I81" s="22"/>
      <c r="J81" s="56"/>
      <c r="K81" s="55"/>
      <c r="L81" s="22"/>
    </row>
    <row r="82" spans="2:12" ht="15" x14ac:dyDescent="0.3">
      <c r="B82" s="19"/>
      <c r="C82" s="55"/>
      <c r="D82" s="22"/>
      <c r="E82" s="22"/>
      <c r="F82" s="56"/>
      <c r="G82" s="55"/>
      <c r="H82" s="22"/>
      <c r="I82" s="22"/>
      <c r="J82" s="56"/>
      <c r="K82" s="55"/>
      <c r="L82" s="22"/>
    </row>
    <row r="83" spans="2:12" ht="15.6" x14ac:dyDescent="0.3">
      <c r="C83" s="55"/>
      <c r="D83" s="22"/>
      <c r="E83" s="22"/>
      <c r="F83" s="56"/>
      <c r="G83" s="55"/>
      <c r="H83" s="22"/>
      <c r="I83" s="22"/>
      <c r="J83" s="56"/>
      <c r="K83" s="55"/>
      <c r="L83" s="22"/>
    </row>
    <row r="84" spans="2:12" ht="15.6" x14ac:dyDescent="0.3">
      <c r="C84" s="55"/>
      <c r="D84" s="22"/>
      <c r="E84" s="22"/>
      <c r="F84" s="56"/>
      <c r="G84" s="55"/>
      <c r="H84" s="22"/>
      <c r="J84" s="56"/>
      <c r="K84" s="55"/>
      <c r="L84" s="22"/>
    </row>
    <row r="85" spans="2:12" ht="15.6" x14ac:dyDescent="0.3">
      <c r="C85" s="55"/>
      <c r="D85" s="22"/>
      <c r="E85" s="22"/>
      <c r="F85" s="56"/>
      <c r="G85" s="55"/>
      <c r="H85" s="22"/>
      <c r="I85" s="22"/>
      <c r="J85" s="56"/>
      <c r="K85" s="55"/>
      <c r="L85" s="22"/>
    </row>
    <row r="86" spans="2:12" ht="15.6" x14ac:dyDescent="0.3">
      <c r="C86" s="55"/>
      <c r="D86" s="22"/>
      <c r="E86" s="22"/>
      <c r="F86" s="56"/>
      <c r="G86" s="55"/>
      <c r="H86" s="22"/>
      <c r="I86" s="22"/>
      <c r="J86" s="56"/>
      <c r="K86" s="55"/>
      <c r="L86" s="22"/>
    </row>
    <row r="87" spans="2:12" ht="15.6" x14ac:dyDescent="0.3">
      <c r="C87" s="55"/>
      <c r="D87" s="22"/>
      <c r="E87" s="22"/>
      <c r="F87" s="56"/>
      <c r="G87" s="55"/>
      <c r="H87" s="22"/>
      <c r="I87" s="22"/>
      <c r="J87" s="56"/>
      <c r="K87" s="55"/>
      <c r="L87" s="22"/>
    </row>
    <row r="88" spans="2:12" ht="15.6" x14ac:dyDescent="0.3">
      <c r="C88" s="55"/>
      <c r="D88" s="22"/>
      <c r="E88" s="22"/>
      <c r="F88" s="56"/>
      <c r="G88" s="55"/>
      <c r="H88" s="22"/>
      <c r="I88" s="22"/>
      <c r="J88" s="56"/>
      <c r="K88" s="55"/>
      <c r="L88" s="22"/>
    </row>
    <row r="89" spans="2:12" x14ac:dyDescent="0.3">
      <c r="C89" s="55"/>
      <c r="D89" s="22"/>
      <c r="E89" s="22"/>
      <c r="F89" s="56"/>
      <c r="G89" s="55"/>
      <c r="H89" s="22"/>
      <c r="I89" s="22"/>
      <c r="J89" s="56"/>
      <c r="K89" s="55"/>
      <c r="L89" s="22"/>
    </row>
    <row r="90" spans="2:12" x14ac:dyDescent="0.3">
      <c r="C90" s="55"/>
      <c r="D90" s="22"/>
      <c r="E90" s="22"/>
      <c r="F90" s="56"/>
      <c r="G90" s="55"/>
      <c r="H90" s="22"/>
      <c r="I90" s="22"/>
      <c r="J90" s="56"/>
      <c r="K90" s="55"/>
      <c r="L90" s="22"/>
    </row>
    <row r="91" spans="2:12" x14ac:dyDescent="0.3">
      <c r="C91" s="55"/>
      <c r="D91" s="22"/>
      <c r="E91" s="22"/>
      <c r="F91" s="56"/>
      <c r="G91" s="55"/>
      <c r="H91" s="22"/>
      <c r="I91" s="22"/>
      <c r="J91" s="56"/>
      <c r="K91" s="55"/>
      <c r="L91" s="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91E8-D42F-4342-B937-B828E9F7D160}">
  <sheetPr>
    <tabColor theme="5"/>
  </sheetPr>
  <dimension ref="A1:M81"/>
  <sheetViews>
    <sheetView showGridLines="0" zoomScale="60" zoomScaleNormal="70" workbookViewId="0">
      <pane xSplit="2" ySplit="5" topLeftCell="C6" activePane="bottomRight" state="frozen"/>
      <selection activeCell="B17" sqref="B17"/>
      <selection pane="topRight" activeCell="B17" sqref="B17"/>
      <selection pane="bottomLeft" activeCell="B17" sqref="B17"/>
      <selection pane="bottomRight" activeCell="C6" sqref="C6"/>
    </sheetView>
  </sheetViews>
  <sheetFormatPr defaultColWidth="9.25" defaultRowHeight="16.5" x14ac:dyDescent="0.3"/>
  <cols>
    <col min="1" max="1" width="2" customWidth="1"/>
    <col min="2" max="2" width="78.625" style="17" bestFit="1" customWidth="1"/>
    <col min="3" max="3" width="15.75" style="57" customWidth="1"/>
    <col min="4" max="5" width="15.75" style="25" customWidth="1"/>
    <col min="6" max="6" width="15.75" style="58" customWidth="1"/>
    <col min="7" max="7" width="15.75" style="57" customWidth="1"/>
    <col min="8" max="9" width="15.75" style="25" customWidth="1"/>
    <col min="10" max="10" width="15.75" style="58" customWidth="1"/>
    <col min="11" max="11" width="15.75" style="57" customWidth="1"/>
    <col min="12" max="12" width="15.75" style="25" customWidth="1"/>
  </cols>
  <sheetData>
    <row r="1" spans="1:13" ht="41.25" customHeight="1" x14ac:dyDescent="0.3">
      <c r="A1" s="1"/>
      <c r="C1" s="85"/>
      <c r="D1" s="24"/>
      <c r="E1" s="24"/>
      <c r="F1" s="86"/>
      <c r="G1" s="85"/>
      <c r="H1" s="24"/>
      <c r="I1" s="24"/>
      <c r="J1" s="86"/>
      <c r="K1" s="85"/>
      <c r="L1" s="24"/>
    </row>
    <row r="2" spans="1:13" ht="18" x14ac:dyDescent="0.3">
      <c r="B2" s="31" t="s">
        <v>73</v>
      </c>
      <c r="C2" s="87"/>
      <c r="D2" s="88"/>
      <c r="E2" s="88"/>
      <c r="F2" s="89"/>
      <c r="G2" s="87"/>
      <c r="H2" s="88"/>
      <c r="I2" s="88"/>
      <c r="J2" s="89"/>
      <c r="K2" s="87"/>
      <c r="L2" s="88"/>
    </row>
    <row r="3" spans="1:13" ht="9.75" customHeight="1" x14ac:dyDescent="0.3">
      <c r="C3" s="90"/>
      <c r="D3" s="11"/>
      <c r="E3" s="11"/>
      <c r="F3" s="12"/>
      <c r="G3" s="90"/>
      <c r="H3" s="11"/>
      <c r="I3" s="11"/>
      <c r="J3" s="12"/>
      <c r="K3" s="90"/>
      <c r="L3" s="11"/>
    </row>
    <row r="4" spans="1:13" s="37" customFormat="1" ht="18" x14ac:dyDescent="0.35">
      <c r="B4" s="35" t="s">
        <v>93</v>
      </c>
      <c r="C4" s="38" t="s">
        <v>32</v>
      </c>
      <c r="D4" s="39" t="s">
        <v>33</v>
      </c>
      <c r="E4" s="39" t="s">
        <v>34</v>
      </c>
      <c r="F4" s="40" t="s">
        <v>35</v>
      </c>
      <c r="G4" s="38" t="s">
        <v>36</v>
      </c>
      <c r="H4" s="39" t="s">
        <v>37</v>
      </c>
      <c r="I4" s="39" t="s">
        <v>38</v>
      </c>
      <c r="J4" s="40" t="s">
        <v>39</v>
      </c>
      <c r="K4" s="38" t="s">
        <v>40</v>
      </c>
      <c r="L4" s="39" t="s">
        <v>41</v>
      </c>
    </row>
    <row r="5" spans="1:13" s="41" customFormat="1" ht="16.149999999999999" x14ac:dyDescent="0.35">
      <c r="B5" s="18"/>
      <c r="C5" s="42">
        <v>44651</v>
      </c>
      <c r="D5" s="9">
        <v>44742</v>
      </c>
      <c r="E5" s="9">
        <v>44834</v>
      </c>
      <c r="F5" s="10">
        <v>44926</v>
      </c>
      <c r="G5" s="42">
        <v>45016</v>
      </c>
      <c r="H5" s="9">
        <v>45107</v>
      </c>
      <c r="I5" s="9">
        <v>45199</v>
      </c>
      <c r="J5" s="10">
        <v>45291</v>
      </c>
      <c r="K5" s="42">
        <v>45382</v>
      </c>
      <c r="L5" s="9">
        <v>45473</v>
      </c>
    </row>
    <row r="6" spans="1:13" ht="8.25" customHeight="1" x14ac:dyDescent="0.3">
      <c r="C6" s="85"/>
      <c r="D6" s="24"/>
      <c r="E6" s="24"/>
      <c r="F6" s="91"/>
      <c r="G6" s="85"/>
      <c r="H6" s="24"/>
      <c r="I6" s="24"/>
      <c r="J6" s="91"/>
      <c r="K6" s="85"/>
      <c r="L6" s="24"/>
    </row>
    <row r="7" spans="1:13" s="26" customFormat="1" x14ac:dyDescent="0.3">
      <c r="B7" s="50" t="s">
        <v>245</v>
      </c>
      <c r="C7" s="196"/>
      <c r="D7" s="197"/>
      <c r="E7" s="197"/>
      <c r="F7" s="198"/>
      <c r="G7" s="196"/>
      <c r="H7" s="197"/>
      <c r="I7" s="197"/>
      <c r="J7" s="198"/>
      <c r="K7" s="196"/>
      <c r="L7" s="197"/>
    </row>
    <row r="8" spans="1:13" s="6" customFormat="1" ht="6.75" customHeight="1" x14ac:dyDescent="0.35">
      <c r="B8" s="47"/>
      <c r="C8" s="200"/>
      <c r="D8" s="149"/>
      <c r="E8" s="149"/>
      <c r="F8" s="201"/>
      <c r="G8" s="200"/>
      <c r="H8" s="149"/>
      <c r="I8" s="149"/>
      <c r="J8" s="201"/>
      <c r="K8" s="200"/>
      <c r="L8" s="149"/>
    </row>
    <row r="9" spans="1:13" s="3" customFormat="1" ht="18" x14ac:dyDescent="0.3">
      <c r="B9" s="36" t="s">
        <v>128</v>
      </c>
      <c r="C9" s="121">
        <v>3574</v>
      </c>
      <c r="D9" s="122">
        <v>3606</v>
      </c>
      <c r="E9" s="122">
        <v>3845</v>
      </c>
      <c r="F9" s="123">
        <v>4224</v>
      </c>
      <c r="G9" s="121">
        <v>4332</v>
      </c>
      <c r="H9" s="122">
        <v>4443</v>
      </c>
      <c r="I9" s="122">
        <v>4592</v>
      </c>
      <c r="J9" s="123">
        <v>4672</v>
      </c>
      <c r="K9" s="121">
        <v>4509</v>
      </c>
      <c r="L9" s="122">
        <v>4503</v>
      </c>
    </row>
    <row r="10" spans="1:13" s="6" customFormat="1" ht="6.75" customHeight="1" x14ac:dyDescent="0.35">
      <c r="B10" s="47"/>
      <c r="C10" s="121"/>
      <c r="D10" s="122"/>
      <c r="E10" s="122"/>
      <c r="F10" s="123"/>
      <c r="G10" s="121"/>
      <c r="H10" s="122"/>
      <c r="I10" s="122"/>
      <c r="J10" s="123"/>
      <c r="K10" s="121"/>
      <c r="L10" s="122"/>
    </row>
    <row r="11" spans="1:13" s="8" customFormat="1" x14ac:dyDescent="0.25">
      <c r="B11" s="44" t="s">
        <v>21</v>
      </c>
      <c r="C11" s="159">
        <v>29.355</v>
      </c>
      <c r="D11" s="150">
        <v>32.601999999999997</v>
      </c>
      <c r="E11" s="150">
        <v>34.505000000000003</v>
      </c>
      <c r="F11" s="160">
        <v>44.738</v>
      </c>
      <c r="G11" s="159">
        <v>37.154000000000003</v>
      </c>
      <c r="H11" s="150">
        <v>51.77</v>
      </c>
      <c r="I11" s="150">
        <v>54.4</v>
      </c>
      <c r="J11" s="160">
        <v>50.3</v>
      </c>
      <c r="K11" s="159">
        <v>48.311</v>
      </c>
      <c r="L11" s="150">
        <v>49.517000000000003</v>
      </c>
    </row>
    <row r="12" spans="1:13" s="3" customFormat="1" ht="18" x14ac:dyDescent="0.3">
      <c r="B12" s="48" t="s">
        <v>129</v>
      </c>
      <c r="C12" s="161">
        <v>5.1391185799999999</v>
      </c>
      <c r="D12" s="151">
        <v>7.7794917700000008</v>
      </c>
      <c r="E12" s="151">
        <v>8.4751460300000012</v>
      </c>
      <c r="F12" s="162">
        <v>9.4788474100000055</v>
      </c>
      <c r="G12" s="161">
        <v>10.94246334</v>
      </c>
      <c r="H12" s="151">
        <v>19.469089618000002</v>
      </c>
      <c r="I12" s="151">
        <v>20.179910308000004</v>
      </c>
      <c r="J12" s="162">
        <v>15.900907758000002</v>
      </c>
      <c r="K12" s="161">
        <v>26.910239211263502</v>
      </c>
      <c r="L12" s="151">
        <v>20.0931527125285</v>
      </c>
      <c r="M12" s="133"/>
    </row>
    <row r="13" spans="1:13" s="3" customFormat="1" ht="18" x14ac:dyDescent="0.3">
      <c r="B13" s="48" t="s">
        <v>130</v>
      </c>
      <c r="C13" s="161">
        <v>24.215881420000002</v>
      </c>
      <c r="D13" s="151">
        <v>24.822508229999997</v>
      </c>
      <c r="E13" s="151">
        <v>26.029853970000001</v>
      </c>
      <c r="F13" s="162">
        <v>35.259152589999992</v>
      </c>
      <c r="G13" s="161">
        <v>26.211536660000004</v>
      </c>
      <c r="H13" s="151">
        <v>32.300910381999998</v>
      </c>
      <c r="I13" s="151">
        <v>34.220089691999995</v>
      </c>
      <c r="J13" s="162">
        <v>34.399092241999995</v>
      </c>
      <c r="K13" s="161">
        <v>21.400760788736498</v>
      </c>
      <c r="L13" s="151">
        <v>29.423847287471503</v>
      </c>
    </row>
    <row r="14" spans="1:13" s="6" customFormat="1" ht="6.75" customHeight="1" x14ac:dyDescent="0.35">
      <c r="B14" s="47"/>
      <c r="C14" s="161"/>
      <c r="D14" s="151"/>
      <c r="E14" s="151"/>
      <c r="F14" s="162"/>
      <c r="G14" s="161"/>
      <c r="H14" s="151"/>
      <c r="I14" s="151"/>
      <c r="J14" s="162"/>
      <c r="K14" s="161"/>
      <c r="L14" s="151"/>
    </row>
    <row r="15" spans="1:13" s="8" customFormat="1" ht="15.6" x14ac:dyDescent="0.3">
      <c r="B15" s="44" t="s">
        <v>1</v>
      </c>
      <c r="C15" s="159">
        <v>26.257999999999999</v>
      </c>
      <c r="D15" s="150">
        <v>29.486999999999998</v>
      </c>
      <c r="E15" s="150">
        <f>30.738+3.2</f>
        <v>33.938000000000002</v>
      </c>
      <c r="F15" s="160">
        <v>42</v>
      </c>
      <c r="G15" s="159">
        <v>35.5</v>
      </c>
      <c r="H15" s="150">
        <v>38</v>
      </c>
      <c r="I15" s="150">
        <v>36.1</v>
      </c>
      <c r="J15" s="160">
        <v>40.9</v>
      </c>
      <c r="K15" s="159">
        <v>42.6</v>
      </c>
      <c r="L15" s="150">
        <v>43.2</v>
      </c>
      <c r="M15" s="132"/>
    </row>
    <row r="16" spans="1:13" s="3" customFormat="1" ht="18" x14ac:dyDescent="0.3">
      <c r="B16" s="48" t="s">
        <v>129</v>
      </c>
      <c r="C16" s="161">
        <v>3.4693939299999998</v>
      </c>
      <c r="D16" s="151">
        <v>6.1271844500000006</v>
      </c>
      <c r="E16" s="151">
        <v>6.2130957000000011</v>
      </c>
      <c r="F16" s="162">
        <v>5.3519976700000056</v>
      </c>
      <c r="G16" s="161">
        <v>7.6418964799999989</v>
      </c>
      <c r="H16" s="151">
        <v>8.2471092320000032</v>
      </c>
      <c r="I16" s="151">
        <v>8.7645490899999992</v>
      </c>
      <c r="J16" s="162">
        <v>6.8038203100000034</v>
      </c>
      <c r="K16" s="161">
        <v>17.186631352408497</v>
      </c>
      <c r="L16" s="151">
        <v>16.686365008708503</v>
      </c>
    </row>
    <row r="17" spans="2:13" s="3" customFormat="1" ht="18" x14ac:dyDescent="0.3">
      <c r="B17" s="48" t="s">
        <v>130</v>
      </c>
      <c r="C17" s="161">
        <v>22.78860607</v>
      </c>
      <c r="D17" s="151">
        <v>23.359815549999997</v>
      </c>
      <c r="E17" s="151">
        <v>27.724904300000002</v>
      </c>
      <c r="F17" s="162">
        <v>36.648002329999997</v>
      </c>
      <c r="G17" s="161">
        <v>27.85810352</v>
      </c>
      <c r="H17" s="151">
        <v>29.752890767999997</v>
      </c>
      <c r="I17" s="151">
        <v>27.335450910000002</v>
      </c>
      <c r="J17" s="162">
        <v>34.096179689999992</v>
      </c>
      <c r="K17" s="161">
        <v>25.413368647591504</v>
      </c>
      <c r="L17" s="151">
        <v>26.5136349912915</v>
      </c>
    </row>
    <row r="18" spans="2:13" s="6" customFormat="1" ht="6.75" customHeight="1" x14ac:dyDescent="0.35">
      <c r="B18" s="47"/>
      <c r="C18" s="161"/>
      <c r="D18" s="151"/>
      <c r="E18" s="151"/>
      <c r="F18" s="162"/>
      <c r="G18" s="161"/>
      <c r="H18" s="151"/>
      <c r="I18" s="151"/>
      <c r="J18" s="162"/>
      <c r="K18" s="161"/>
      <c r="L18" s="151"/>
    </row>
    <row r="19" spans="2:13" s="3" customFormat="1" ht="16.149999999999999" x14ac:dyDescent="0.3">
      <c r="B19" s="48" t="s">
        <v>5</v>
      </c>
      <c r="C19" s="161">
        <f>C36</f>
        <v>-25.64</v>
      </c>
      <c r="D19" s="151">
        <v>-33</v>
      </c>
      <c r="E19" s="151">
        <v>-30</v>
      </c>
      <c r="F19" s="162">
        <v>-36.299999999999997</v>
      </c>
      <c r="G19" s="161">
        <v>-31.9</v>
      </c>
      <c r="H19" s="151">
        <v>-35.9</v>
      </c>
      <c r="I19" s="151">
        <v>-27.3</v>
      </c>
      <c r="J19" s="162">
        <v>-37</v>
      </c>
      <c r="K19" s="161">
        <v>-38</v>
      </c>
      <c r="L19" s="151">
        <v>-31.5</v>
      </c>
    </row>
    <row r="20" spans="2:13" s="3" customFormat="1" ht="18" x14ac:dyDescent="0.3">
      <c r="B20" s="48" t="s">
        <v>52</v>
      </c>
      <c r="C20" s="161">
        <f>C38</f>
        <v>-1.8859999999999999</v>
      </c>
      <c r="D20" s="151">
        <f t="shared" ref="D20:L20" si="0">D38</f>
        <v>-2.2210000000000001</v>
      </c>
      <c r="E20" s="151">
        <f t="shared" si="0"/>
        <v>-2.3170000000000002</v>
      </c>
      <c r="F20" s="162">
        <f t="shared" si="0"/>
        <v>-1.3740000000000001</v>
      </c>
      <c r="G20" s="161">
        <f t="shared" si="0"/>
        <v>-1.998</v>
      </c>
      <c r="H20" s="151">
        <f t="shared" si="0"/>
        <v>-0.495</v>
      </c>
      <c r="I20" s="151">
        <f t="shared" si="0"/>
        <v>-0.3</v>
      </c>
      <c r="J20" s="162">
        <f t="shared" si="0"/>
        <v>1.6</v>
      </c>
      <c r="K20" s="161">
        <f t="shared" si="0"/>
        <v>0</v>
      </c>
      <c r="L20" s="151">
        <f t="shared" si="0"/>
        <v>-3.6930000000000001</v>
      </c>
    </row>
    <row r="21" spans="2:13" s="6" customFormat="1" ht="6.75" customHeight="1" x14ac:dyDescent="0.35">
      <c r="B21" s="47"/>
      <c r="C21" s="161"/>
      <c r="D21" s="151"/>
      <c r="E21" s="151"/>
      <c r="F21" s="162"/>
      <c r="G21" s="161"/>
      <c r="H21" s="151"/>
      <c r="I21" s="151"/>
      <c r="J21" s="162"/>
      <c r="K21" s="161"/>
      <c r="L21" s="151"/>
    </row>
    <row r="22" spans="2:13" s="8" customFormat="1" ht="15.6" x14ac:dyDescent="0.3">
      <c r="B22" s="44" t="s">
        <v>31</v>
      </c>
      <c r="C22" s="159">
        <f t="shared" ref="C22:L22" si="1">C15+C19+C20</f>
        <v>-1.2680000000000013</v>
      </c>
      <c r="D22" s="150">
        <f t="shared" si="1"/>
        <v>-5.7340000000000018</v>
      </c>
      <c r="E22" s="150">
        <f t="shared" si="1"/>
        <v>1.6210000000000022</v>
      </c>
      <c r="F22" s="160">
        <f t="shared" si="1"/>
        <v>4.3260000000000023</v>
      </c>
      <c r="G22" s="159">
        <f t="shared" si="1"/>
        <v>1.6020000000000014</v>
      </c>
      <c r="H22" s="150">
        <f t="shared" si="1"/>
        <v>1.6050000000000013</v>
      </c>
      <c r="I22" s="150">
        <f t="shared" si="1"/>
        <v>8.5</v>
      </c>
      <c r="J22" s="160">
        <f t="shared" si="1"/>
        <v>5.4999999999999982</v>
      </c>
      <c r="K22" s="159">
        <f t="shared" si="1"/>
        <v>4.6000000000000014</v>
      </c>
      <c r="L22" s="150">
        <f t="shared" si="1"/>
        <v>8.0070000000000032</v>
      </c>
      <c r="M22" s="132"/>
    </row>
    <row r="23" spans="2:13" s="6" customFormat="1" ht="6.75" customHeight="1" x14ac:dyDescent="0.35">
      <c r="B23" s="47"/>
      <c r="C23" s="161"/>
      <c r="D23" s="151"/>
      <c r="E23" s="151"/>
      <c r="F23" s="162"/>
      <c r="G23" s="161"/>
      <c r="H23" s="151"/>
      <c r="I23" s="151"/>
      <c r="J23" s="162"/>
      <c r="K23" s="161"/>
      <c r="L23" s="151"/>
    </row>
    <row r="24" spans="2:13" s="8" customFormat="1" x14ac:dyDescent="0.25">
      <c r="B24" s="44" t="s">
        <v>54</v>
      </c>
      <c r="C24" s="159">
        <f t="shared" ref="C24:L24" si="2">C22-C20</f>
        <v>0.61799999999999855</v>
      </c>
      <c r="D24" s="150">
        <f t="shared" si="2"/>
        <v>-3.5130000000000017</v>
      </c>
      <c r="E24" s="150">
        <f t="shared" si="2"/>
        <v>3.9380000000000024</v>
      </c>
      <c r="F24" s="160">
        <f t="shared" si="2"/>
        <v>5.7000000000000028</v>
      </c>
      <c r="G24" s="159">
        <f t="shared" si="2"/>
        <v>3.6000000000000014</v>
      </c>
      <c r="H24" s="150">
        <f t="shared" si="2"/>
        <v>2.1000000000000014</v>
      </c>
      <c r="I24" s="150">
        <f t="shared" si="2"/>
        <v>8.8000000000000007</v>
      </c>
      <c r="J24" s="160">
        <f t="shared" si="2"/>
        <v>3.8999999999999981</v>
      </c>
      <c r="K24" s="159">
        <f t="shared" si="2"/>
        <v>4.6000000000000014</v>
      </c>
      <c r="L24" s="150">
        <f t="shared" si="2"/>
        <v>11.700000000000003</v>
      </c>
    </row>
    <row r="25" spans="2:13" s="6" customFormat="1" ht="6.75" customHeight="1" x14ac:dyDescent="0.35">
      <c r="B25" s="47"/>
      <c r="C25" s="117"/>
      <c r="D25" s="118"/>
      <c r="E25" s="118"/>
      <c r="F25" s="119"/>
      <c r="G25" s="117"/>
      <c r="H25" s="118"/>
      <c r="I25" s="118"/>
      <c r="J25" s="119"/>
      <c r="K25" s="117"/>
      <c r="L25" s="118"/>
    </row>
    <row r="26" spans="2:13" ht="14.45" x14ac:dyDescent="0.3">
      <c r="B26"/>
      <c r="C26"/>
      <c r="D26"/>
      <c r="E26"/>
      <c r="F26"/>
      <c r="G26"/>
      <c r="H26"/>
      <c r="I26"/>
      <c r="J26"/>
      <c r="K26"/>
      <c r="L26"/>
    </row>
    <row r="27" spans="2:13" ht="14.45" x14ac:dyDescent="0.3">
      <c r="B27"/>
      <c r="C27"/>
      <c r="D27"/>
      <c r="E27"/>
      <c r="F27"/>
      <c r="G27"/>
      <c r="H27"/>
      <c r="I27"/>
      <c r="J27"/>
      <c r="K27"/>
      <c r="L27"/>
    </row>
    <row r="28" spans="2:13" s="26" customFormat="1" x14ac:dyDescent="0.3">
      <c r="B28" s="50" t="s">
        <v>131</v>
      </c>
      <c r="C28" s="204"/>
      <c r="D28" s="205"/>
      <c r="E28" s="205"/>
      <c r="F28" s="206"/>
      <c r="G28" s="204"/>
      <c r="H28" s="205"/>
      <c r="I28" s="205"/>
      <c r="J28" s="206"/>
      <c r="K28" s="204"/>
      <c r="L28" s="205"/>
    </row>
    <row r="29" spans="2:13" s="6" customFormat="1" ht="6.75" customHeight="1" x14ac:dyDescent="0.35">
      <c r="B29" s="47"/>
      <c r="C29" s="121"/>
      <c r="D29" s="122"/>
      <c r="E29" s="122"/>
      <c r="F29" s="123"/>
      <c r="G29" s="121"/>
      <c r="H29" s="122"/>
      <c r="I29" s="122"/>
      <c r="J29" s="123"/>
      <c r="K29" s="121"/>
      <c r="L29" s="122"/>
    </row>
    <row r="30" spans="2:13" s="3" customFormat="1" ht="18" x14ac:dyDescent="0.3">
      <c r="B30" s="36" t="s">
        <v>62</v>
      </c>
      <c r="C30" s="161">
        <v>29.355</v>
      </c>
      <c r="D30" s="151">
        <v>32.601999999999997</v>
      </c>
      <c r="E30" s="151">
        <v>34.505000000000003</v>
      </c>
      <c r="F30" s="162">
        <v>44.738</v>
      </c>
      <c r="G30" s="161">
        <v>37.200000000000003</v>
      </c>
      <c r="H30" s="151">
        <v>51.8</v>
      </c>
      <c r="I30" s="151">
        <v>54.4</v>
      </c>
      <c r="J30" s="162">
        <v>50.3</v>
      </c>
      <c r="K30" s="161">
        <v>48.311</v>
      </c>
      <c r="L30" s="151">
        <v>49.517000000000003</v>
      </c>
    </row>
    <row r="31" spans="2:13" s="3" customFormat="1" ht="18" x14ac:dyDescent="0.3">
      <c r="B31" s="36" t="s">
        <v>63</v>
      </c>
      <c r="C31" s="161">
        <v>0</v>
      </c>
      <c r="D31" s="151">
        <v>0</v>
      </c>
      <c r="E31" s="151">
        <v>0</v>
      </c>
      <c r="F31" s="162">
        <v>0</v>
      </c>
      <c r="G31" s="161">
        <v>0</v>
      </c>
      <c r="H31" s="151">
        <v>0</v>
      </c>
      <c r="I31" s="151">
        <v>0</v>
      </c>
      <c r="J31" s="162">
        <v>0</v>
      </c>
      <c r="K31" s="161">
        <v>0</v>
      </c>
      <c r="L31" s="151">
        <v>0</v>
      </c>
    </row>
    <row r="32" spans="2:13" s="3" customFormat="1" ht="18" x14ac:dyDescent="0.3">
      <c r="B32" s="36" t="s">
        <v>64</v>
      </c>
      <c r="C32" s="161">
        <v>-3.097</v>
      </c>
      <c r="D32" s="151">
        <v>-3.1150000000000002</v>
      </c>
      <c r="E32" s="151">
        <v>-3.7669999999999999</v>
      </c>
      <c r="F32" s="162">
        <v>-5.8769999999999998</v>
      </c>
      <c r="G32" s="161">
        <v>-3.8</v>
      </c>
      <c r="H32" s="151">
        <v>-16.7</v>
      </c>
      <c r="I32" s="151">
        <v>-18.3</v>
      </c>
      <c r="J32" s="162">
        <v>-15.3</v>
      </c>
      <c r="K32" s="161">
        <v>-9.7210000000000001</v>
      </c>
      <c r="L32" s="151">
        <v>-11.106</v>
      </c>
    </row>
    <row r="33" spans="2:13" s="6" customFormat="1" ht="6.75" customHeight="1" x14ac:dyDescent="0.35">
      <c r="B33" s="47"/>
      <c r="C33" s="161"/>
      <c r="D33" s="151"/>
      <c r="E33" s="151"/>
      <c r="F33" s="162"/>
      <c r="G33" s="161"/>
      <c r="H33" s="151"/>
      <c r="I33" s="151"/>
      <c r="J33" s="162"/>
      <c r="K33" s="161"/>
      <c r="L33" s="151"/>
    </row>
    <row r="34" spans="2:13" s="8" customFormat="1" ht="15.6" x14ac:dyDescent="0.3">
      <c r="B34" s="44" t="s">
        <v>65</v>
      </c>
      <c r="C34" s="159">
        <v>26.257999999999999</v>
      </c>
      <c r="D34" s="150">
        <v>29.486999999999995</v>
      </c>
      <c r="E34" s="150">
        <v>30.738000000000003</v>
      </c>
      <c r="F34" s="160">
        <v>38.860999999999997</v>
      </c>
      <c r="G34" s="159">
        <v>33.400000000000006</v>
      </c>
      <c r="H34" s="150">
        <v>35.099999999999994</v>
      </c>
      <c r="I34" s="150">
        <v>36.099999999999994</v>
      </c>
      <c r="J34" s="160">
        <v>35</v>
      </c>
      <c r="K34" s="159">
        <v>38.590000000000003</v>
      </c>
      <c r="L34" s="150">
        <v>38.411000000000001</v>
      </c>
      <c r="M34" s="131"/>
    </row>
    <row r="35" spans="2:13" s="6" customFormat="1" ht="6.75" customHeight="1" x14ac:dyDescent="0.35">
      <c r="B35" s="47"/>
      <c r="C35" s="161"/>
      <c r="D35" s="151"/>
      <c r="E35" s="151"/>
      <c r="F35" s="162"/>
      <c r="G35" s="161"/>
      <c r="H35" s="151"/>
      <c r="I35" s="151"/>
      <c r="J35" s="162"/>
      <c r="K35" s="161"/>
      <c r="L35" s="151"/>
    </row>
    <row r="36" spans="2:13" s="3" customFormat="1" ht="16.149999999999999" x14ac:dyDescent="0.3">
      <c r="B36" s="36" t="s">
        <v>66</v>
      </c>
      <c r="C36" s="161">
        <v>-25.64</v>
      </c>
      <c r="D36" s="151">
        <v>-33.377000000000002</v>
      </c>
      <c r="E36" s="151">
        <v>-30.242000000000001</v>
      </c>
      <c r="F36" s="162">
        <v>-36.612000000000002</v>
      </c>
      <c r="G36" s="161">
        <v>-35.799999999999997</v>
      </c>
      <c r="H36" s="151">
        <v>-37.6</v>
      </c>
      <c r="I36" s="151">
        <v>-27.4</v>
      </c>
      <c r="J36" s="162">
        <v>-40.200000000000003</v>
      </c>
      <c r="K36" s="161">
        <v>-41.945999999999998</v>
      </c>
      <c r="L36" s="151">
        <v>-34.951999999999998</v>
      </c>
    </row>
    <row r="37" spans="2:13" s="3" customFormat="1" ht="16.149999999999999" x14ac:dyDescent="0.3">
      <c r="B37" s="36" t="s">
        <v>67</v>
      </c>
      <c r="C37" s="161">
        <v>2.4E-2</v>
      </c>
      <c r="D37" s="151">
        <v>0.42</v>
      </c>
      <c r="E37" s="151">
        <v>0.253</v>
      </c>
      <c r="F37" s="162">
        <v>-1.8049999999999999</v>
      </c>
      <c r="G37" s="161">
        <v>1.2</v>
      </c>
      <c r="H37" s="151">
        <v>0.3</v>
      </c>
      <c r="I37" s="151">
        <v>0.1</v>
      </c>
      <c r="J37" s="162">
        <v>0.5</v>
      </c>
      <c r="K37" s="161">
        <v>0.36499999999999999</v>
      </c>
      <c r="L37" s="151">
        <v>7.1999999999999995E-2</v>
      </c>
    </row>
    <row r="38" spans="2:13" s="3" customFormat="1" ht="18" x14ac:dyDescent="0.3">
      <c r="B38" s="36" t="s">
        <v>52</v>
      </c>
      <c r="C38" s="161">
        <v>-1.8859999999999999</v>
      </c>
      <c r="D38" s="151">
        <v>-2.2210000000000001</v>
      </c>
      <c r="E38" s="151">
        <v>-2.3170000000000002</v>
      </c>
      <c r="F38" s="162">
        <v>-1.3740000000000001</v>
      </c>
      <c r="G38" s="161">
        <v>-1.998</v>
      </c>
      <c r="H38" s="151">
        <v>-0.495</v>
      </c>
      <c r="I38" s="151">
        <v>-0.3</v>
      </c>
      <c r="J38" s="162">
        <v>1.6</v>
      </c>
      <c r="K38" s="161">
        <v>0</v>
      </c>
      <c r="L38" s="151">
        <v>-3.6930000000000001</v>
      </c>
    </row>
    <row r="39" spans="2:13" s="3" customFormat="1" ht="16.149999999999999" x14ac:dyDescent="0.3">
      <c r="B39" s="36" t="s">
        <v>68</v>
      </c>
      <c r="C39" s="161">
        <v>-1.405</v>
      </c>
      <c r="D39" s="151">
        <v>-9.9130000000000003</v>
      </c>
      <c r="E39" s="151">
        <v>-12.57</v>
      </c>
      <c r="F39" s="162">
        <v>0.66700000000000004</v>
      </c>
      <c r="G39" s="161">
        <v>-9.6</v>
      </c>
      <c r="H39" s="151">
        <v>-3.4</v>
      </c>
      <c r="I39" s="151">
        <v>-5.2</v>
      </c>
      <c r="J39" s="162">
        <v>-8.1</v>
      </c>
      <c r="K39" s="161">
        <v>-8.0850000000000009</v>
      </c>
      <c r="L39" s="151">
        <v>-14.723000000000001</v>
      </c>
    </row>
    <row r="40" spans="2:13" s="3" customFormat="1" ht="16.149999999999999" x14ac:dyDescent="0.3">
      <c r="B40" s="36" t="s">
        <v>69</v>
      </c>
      <c r="C40" s="161">
        <v>1.097</v>
      </c>
      <c r="D40" s="151">
        <v>5.819</v>
      </c>
      <c r="E40" s="151">
        <v>6.7770000000000001</v>
      </c>
      <c r="F40" s="162">
        <v>-2.222</v>
      </c>
      <c r="G40" s="161">
        <v>2.1949999999999998</v>
      </c>
      <c r="H40" s="151">
        <v>12.3</v>
      </c>
      <c r="I40" s="151">
        <v>-4.4000000000000004</v>
      </c>
      <c r="J40" s="162">
        <v>4.7</v>
      </c>
      <c r="K40" s="161">
        <v>3.19</v>
      </c>
      <c r="L40" s="151">
        <v>1.089</v>
      </c>
    </row>
    <row r="41" spans="2:13" s="6" customFormat="1" ht="6.75" customHeight="1" x14ac:dyDescent="0.35">
      <c r="B41" s="47"/>
      <c r="C41" s="161"/>
      <c r="D41" s="151"/>
      <c r="E41" s="151"/>
      <c r="F41" s="162"/>
      <c r="G41" s="161"/>
      <c r="H41" s="151"/>
      <c r="I41" s="151"/>
      <c r="J41" s="162"/>
      <c r="K41" s="161"/>
      <c r="L41" s="151"/>
    </row>
    <row r="42" spans="2:13" s="8" customFormat="1" x14ac:dyDescent="0.25">
      <c r="B42" s="44" t="s">
        <v>99</v>
      </c>
      <c r="C42" s="159">
        <v>-1.5520000000000014</v>
      </c>
      <c r="D42" s="150">
        <v>-9.7850000000000072</v>
      </c>
      <c r="E42" s="150">
        <v>-7.360999999999998</v>
      </c>
      <c r="F42" s="160">
        <v>-2.4850000000000048</v>
      </c>
      <c r="G42" s="159">
        <v>-10.602999999999991</v>
      </c>
      <c r="H42" s="150">
        <v>6.204999999999993</v>
      </c>
      <c r="I42" s="150">
        <v>-1.1000000000000001</v>
      </c>
      <c r="J42" s="160">
        <v>-6.5000000000000027</v>
      </c>
      <c r="K42" s="159">
        <v>-7.8859999999999957</v>
      </c>
      <c r="L42" s="150">
        <v>-13.795999999999998</v>
      </c>
    </row>
    <row r="43" spans="2:13" s="6" customFormat="1" ht="6.75" customHeight="1" x14ac:dyDescent="0.35">
      <c r="B43" s="47"/>
      <c r="C43" s="161"/>
      <c r="D43" s="151"/>
      <c r="E43" s="151"/>
      <c r="F43" s="162"/>
      <c r="G43" s="161"/>
      <c r="H43" s="151"/>
      <c r="I43" s="151"/>
      <c r="J43" s="162"/>
      <c r="K43" s="161"/>
      <c r="L43" s="151"/>
    </row>
    <row r="44" spans="2:13" s="3" customFormat="1" ht="18" x14ac:dyDescent="0.3">
      <c r="B44" s="36" t="s">
        <v>70</v>
      </c>
      <c r="C44" s="161">
        <v>-2.87</v>
      </c>
      <c r="D44" s="151">
        <v>-2.0830000000000002</v>
      </c>
      <c r="E44" s="151">
        <v>-4.4999999999999998E-2</v>
      </c>
      <c r="F44" s="162">
        <v>-2.6480000000000001</v>
      </c>
      <c r="G44" s="161">
        <v>-0.156</v>
      </c>
      <c r="H44" s="151">
        <v>-0.2</v>
      </c>
      <c r="I44" s="151">
        <v>-0.184</v>
      </c>
      <c r="J44" s="162">
        <v>-0.38900000000000001</v>
      </c>
      <c r="K44" s="161">
        <v>-0.45600000000000002</v>
      </c>
      <c r="L44" s="151">
        <v>-0.60199999999999998</v>
      </c>
    </row>
    <row r="45" spans="2:13" s="3" customFormat="1" ht="18" x14ac:dyDescent="0.3">
      <c r="B45" s="36" t="s">
        <v>71</v>
      </c>
      <c r="C45" s="161">
        <v>2.0489999999999999</v>
      </c>
      <c r="D45" s="151">
        <v>3.5129999999999999</v>
      </c>
      <c r="E45" s="151">
        <v>1.284</v>
      </c>
      <c r="F45" s="162">
        <v>33.747</v>
      </c>
      <c r="G45" s="161">
        <v>13.948</v>
      </c>
      <c r="H45" s="151">
        <v>-14.082000000000001</v>
      </c>
      <c r="I45" s="151">
        <v>9.3000000000000007</v>
      </c>
      <c r="J45" s="162">
        <v>4.4000000000000004</v>
      </c>
      <c r="K45" s="161">
        <v>24.87</v>
      </c>
      <c r="L45" s="151">
        <v>30.013000000000002</v>
      </c>
    </row>
    <row r="46" spans="2:13" s="6" customFormat="1" ht="6.75" customHeight="1" x14ac:dyDescent="0.35">
      <c r="B46" s="47"/>
      <c r="C46" s="161"/>
      <c r="D46" s="151"/>
      <c r="E46" s="151"/>
      <c r="F46" s="162"/>
      <c r="G46" s="161"/>
      <c r="H46" s="151"/>
      <c r="I46" s="151"/>
      <c r="J46" s="162"/>
      <c r="K46" s="161"/>
      <c r="L46" s="151"/>
    </row>
    <row r="47" spans="2:13" s="8" customFormat="1" x14ac:dyDescent="0.25">
      <c r="B47" s="44" t="s">
        <v>72</v>
      </c>
      <c r="C47" s="159">
        <v>-2.3730000000000016</v>
      </c>
      <c r="D47" s="150">
        <v>-8.3550000000000075</v>
      </c>
      <c r="E47" s="150">
        <v>-6.1219999999999981</v>
      </c>
      <c r="F47" s="160">
        <v>28.613999999999997</v>
      </c>
      <c r="G47" s="159">
        <v>3.1890000000000089</v>
      </c>
      <c r="H47" s="150">
        <v>-8.0770000000000088</v>
      </c>
      <c r="I47" s="150">
        <v>8.016</v>
      </c>
      <c r="J47" s="160">
        <v>-2.4890000000000025</v>
      </c>
      <c r="K47" s="159">
        <v>16.528000000000006</v>
      </c>
      <c r="L47" s="150">
        <v>15.615000000000004</v>
      </c>
    </row>
    <row r="48" spans="2:13" s="3" customFormat="1" ht="16.149999999999999" x14ac:dyDescent="0.3">
      <c r="B48" s="48"/>
      <c r="C48" s="55"/>
      <c r="D48" s="22"/>
      <c r="E48" s="22"/>
      <c r="F48" s="56"/>
      <c r="G48" s="55"/>
      <c r="H48" s="22"/>
      <c r="I48" s="22"/>
      <c r="J48" s="56"/>
      <c r="K48" s="55"/>
      <c r="L48" s="22"/>
    </row>
    <row r="49" spans="2:13" s="3" customFormat="1" ht="16.149999999999999" x14ac:dyDescent="0.3">
      <c r="B49" s="48"/>
      <c r="C49" s="55"/>
      <c r="D49" s="22"/>
      <c r="E49" s="22"/>
      <c r="F49" s="56"/>
      <c r="G49" s="55"/>
      <c r="H49" s="22"/>
      <c r="I49" s="22"/>
      <c r="J49" s="56"/>
      <c r="K49" s="55"/>
      <c r="L49" s="22"/>
    </row>
    <row r="50" spans="2:13" s="26" customFormat="1" x14ac:dyDescent="0.3">
      <c r="B50" s="50" t="s">
        <v>227</v>
      </c>
      <c r="C50" s="204"/>
      <c r="D50" s="205"/>
      <c r="E50" s="205"/>
      <c r="F50" s="206"/>
      <c r="G50" s="204"/>
      <c r="H50" s="205"/>
      <c r="I50" s="205"/>
      <c r="J50" s="206"/>
      <c r="K50" s="204"/>
      <c r="L50" s="205"/>
      <c r="M50" s="199"/>
    </row>
    <row r="51" spans="2:13" s="6" customFormat="1" ht="6.75" customHeight="1" x14ac:dyDescent="0.35">
      <c r="B51" s="47"/>
      <c r="C51" s="121"/>
      <c r="D51" s="122"/>
      <c r="E51" s="122"/>
      <c r="F51" s="123"/>
      <c r="G51" s="121"/>
      <c r="H51" s="122"/>
      <c r="I51" s="122"/>
      <c r="J51" s="123"/>
      <c r="K51" s="121"/>
      <c r="L51" s="122"/>
      <c r="M51" s="180"/>
    </row>
    <row r="52" spans="2:13" s="8" customFormat="1" ht="15.6" x14ac:dyDescent="0.3">
      <c r="B52" s="44" t="s">
        <v>55</v>
      </c>
      <c r="C52" s="127"/>
      <c r="D52" s="128"/>
      <c r="E52" s="128"/>
      <c r="F52" s="129"/>
      <c r="G52" s="127"/>
      <c r="H52" s="128"/>
      <c r="I52" s="128"/>
      <c r="J52" s="129">
        <v>371691</v>
      </c>
      <c r="K52" s="127">
        <v>379247</v>
      </c>
      <c r="L52" s="128">
        <v>384439</v>
      </c>
      <c r="M52" s="153"/>
    </row>
    <row r="53" spans="2:13" s="6" customFormat="1" ht="6.75" customHeight="1" x14ac:dyDescent="0.35">
      <c r="B53" s="47"/>
      <c r="C53" s="121"/>
      <c r="D53" s="122"/>
      <c r="E53" s="122"/>
      <c r="F53" s="123"/>
      <c r="G53" s="121"/>
      <c r="H53" s="122"/>
      <c r="I53" s="122"/>
      <c r="J53" s="123"/>
      <c r="K53" s="121"/>
      <c r="L53" s="122"/>
      <c r="M53" s="180"/>
    </row>
    <row r="54" spans="2:13" ht="15" x14ac:dyDescent="0.3">
      <c r="B54" s="48" t="s">
        <v>12</v>
      </c>
      <c r="C54" s="121"/>
      <c r="D54" s="122"/>
      <c r="E54" s="122"/>
      <c r="F54" s="123"/>
      <c r="G54" s="121"/>
      <c r="H54" s="122"/>
      <c r="I54" s="122"/>
      <c r="J54" s="123">
        <v>44178</v>
      </c>
      <c r="K54" s="121">
        <v>29289</v>
      </c>
      <c r="L54" s="122">
        <v>13621</v>
      </c>
      <c r="M54" s="199"/>
    </row>
    <row r="55" spans="2:13" ht="15" x14ac:dyDescent="0.3">
      <c r="B55" s="48" t="s">
        <v>25</v>
      </c>
      <c r="C55" s="121"/>
      <c r="D55" s="122"/>
      <c r="E55" s="122"/>
      <c r="F55" s="123"/>
      <c r="G55" s="121"/>
      <c r="H55" s="122"/>
      <c r="I55" s="122"/>
      <c r="J55" s="123">
        <v>7713</v>
      </c>
      <c r="K55" s="121">
        <v>7890</v>
      </c>
      <c r="L55" s="122">
        <v>10844</v>
      </c>
      <c r="M55" s="199"/>
    </row>
    <row r="56" spans="2:13" ht="15" x14ac:dyDescent="0.3">
      <c r="B56" s="48" t="s">
        <v>0</v>
      </c>
      <c r="C56" s="121"/>
      <c r="D56" s="122"/>
      <c r="E56" s="122"/>
      <c r="F56" s="123"/>
      <c r="G56" s="121"/>
      <c r="H56" s="122"/>
      <c r="I56" s="122"/>
      <c r="J56" s="123">
        <v>67983</v>
      </c>
      <c r="K56" s="121">
        <v>69634</v>
      </c>
      <c r="L56" s="122">
        <v>74856</v>
      </c>
      <c r="M56" s="199"/>
    </row>
    <row r="57" spans="2:13" x14ac:dyDescent="0.3">
      <c r="B57" s="48" t="s">
        <v>56</v>
      </c>
      <c r="C57" s="121"/>
      <c r="D57" s="122"/>
      <c r="E57" s="122"/>
      <c r="F57" s="123"/>
      <c r="G57" s="121"/>
      <c r="H57" s="122"/>
      <c r="I57" s="122"/>
      <c r="J57" s="123">
        <v>251817</v>
      </c>
      <c r="K57" s="121">
        <v>272434</v>
      </c>
      <c r="L57" s="122">
        <v>285118</v>
      </c>
      <c r="M57" s="199"/>
    </row>
    <row r="58" spans="2:13" s="6" customFormat="1" ht="6.75" customHeight="1" x14ac:dyDescent="0.35">
      <c r="B58" s="47"/>
      <c r="C58" s="121"/>
      <c r="D58" s="122"/>
      <c r="E58" s="122"/>
      <c r="F58" s="123"/>
      <c r="G58" s="121"/>
      <c r="H58" s="122"/>
      <c r="I58" s="122"/>
      <c r="J58" s="123"/>
      <c r="K58" s="121"/>
      <c r="L58" s="122"/>
      <c r="M58" s="180"/>
    </row>
    <row r="59" spans="2:13" s="8" customFormat="1" ht="15.6" x14ac:dyDescent="0.3">
      <c r="B59" s="44" t="s">
        <v>57</v>
      </c>
      <c r="C59" s="127"/>
      <c r="D59" s="128"/>
      <c r="E59" s="128"/>
      <c r="F59" s="129"/>
      <c r="G59" s="127"/>
      <c r="H59" s="128"/>
      <c r="I59" s="128"/>
      <c r="J59" s="129">
        <v>265997</v>
      </c>
      <c r="K59" s="127">
        <v>271418</v>
      </c>
      <c r="L59" s="128">
        <v>268609</v>
      </c>
      <c r="M59" s="153"/>
    </row>
    <row r="60" spans="2:13" s="6" customFormat="1" ht="6.75" customHeight="1" x14ac:dyDescent="0.35">
      <c r="B60" s="47"/>
      <c r="C60" s="121"/>
      <c r="D60" s="122"/>
      <c r="E60" s="122"/>
      <c r="F60" s="123"/>
      <c r="G60" s="121"/>
      <c r="H60" s="122"/>
      <c r="I60" s="122"/>
      <c r="J60" s="123"/>
      <c r="K60" s="121"/>
      <c r="L60" s="122"/>
      <c r="M60" s="180"/>
    </row>
    <row r="61" spans="2:13" ht="15" x14ac:dyDescent="0.3">
      <c r="B61" s="48" t="s">
        <v>58</v>
      </c>
      <c r="C61" s="121"/>
      <c r="D61" s="122"/>
      <c r="E61" s="122"/>
      <c r="F61" s="123"/>
      <c r="G61" s="121"/>
      <c r="H61" s="122"/>
      <c r="I61" s="122"/>
      <c r="J61" s="123">
        <v>10100</v>
      </c>
      <c r="K61" s="121">
        <v>11535</v>
      </c>
      <c r="L61" s="122">
        <v>8311</v>
      </c>
      <c r="M61" s="199"/>
    </row>
    <row r="62" spans="2:13" ht="15" x14ac:dyDescent="0.3">
      <c r="B62" s="48" t="s">
        <v>59</v>
      </c>
      <c r="C62" s="121"/>
      <c r="D62" s="122"/>
      <c r="E62" s="122"/>
      <c r="F62" s="123"/>
      <c r="G62" s="121"/>
      <c r="H62" s="122"/>
      <c r="I62" s="122"/>
      <c r="J62" s="123">
        <v>0</v>
      </c>
      <c r="K62" s="121">
        <v>0</v>
      </c>
      <c r="L62" s="122">
        <v>0</v>
      </c>
      <c r="M62" s="199"/>
    </row>
    <row r="63" spans="2:13" x14ac:dyDescent="0.3">
      <c r="B63" s="48" t="s">
        <v>60</v>
      </c>
      <c r="C63" s="121"/>
      <c r="D63" s="122"/>
      <c r="E63" s="122"/>
      <c r="F63" s="123"/>
      <c r="G63" s="121"/>
      <c r="H63" s="122"/>
      <c r="I63" s="122"/>
      <c r="J63" s="123">
        <v>137217</v>
      </c>
      <c r="K63" s="121">
        <v>140193</v>
      </c>
      <c r="L63" s="122">
        <v>147703</v>
      </c>
      <c r="M63" s="199"/>
    </row>
    <row r="64" spans="2:13" ht="15" x14ac:dyDescent="0.3">
      <c r="B64" s="48" t="s">
        <v>0</v>
      </c>
      <c r="C64" s="121"/>
      <c r="D64" s="122"/>
      <c r="E64" s="122"/>
      <c r="F64" s="123"/>
      <c r="G64" s="121"/>
      <c r="H64" s="122"/>
      <c r="I64" s="122"/>
      <c r="J64" s="123">
        <v>118680</v>
      </c>
      <c r="K64" s="121">
        <v>119690</v>
      </c>
      <c r="L64" s="122">
        <v>112595</v>
      </c>
      <c r="M64" s="199"/>
    </row>
    <row r="65" spans="2:13" ht="6" customHeight="1" x14ac:dyDescent="0.3">
      <c r="B65" s="46"/>
      <c r="C65" s="121"/>
      <c r="D65" s="122"/>
      <c r="E65" s="122"/>
      <c r="F65" s="123"/>
      <c r="G65" s="121"/>
      <c r="H65" s="122"/>
      <c r="I65" s="122"/>
      <c r="J65" s="123"/>
      <c r="K65" s="121"/>
      <c r="L65" s="122"/>
      <c r="M65" s="199"/>
    </row>
    <row r="66" spans="2:13" s="8" customFormat="1" x14ac:dyDescent="0.25">
      <c r="B66" s="44" t="s">
        <v>19</v>
      </c>
      <c r="C66" s="221"/>
      <c r="D66" s="128"/>
      <c r="E66" s="128"/>
      <c r="F66" s="129"/>
      <c r="G66" s="127"/>
      <c r="H66" s="128"/>
      <c r="I66" s="128"/>
      <c r="J66" s="129">
        <v>105694</v>
      </c>
      <c r="K66" s="127">
        <v>107829</v>
      </c>
      <c r="L66" s="128">
        <v>115830</v>
      </c>
      <c r="M66" s="153"/>
    </row>
    <row r="67" spans="2:13" s="6" customFormat="1" ht="6.75" customHeight="1" x14ac:dyDescent="0.35">
      <c r="B67" s="47"/>
      <c r="C67" s="121"/>
      <c r="D67" s="122"/>
      <c r="E67" s="122"/>
      <c r="F67" s="123"/>
      <c r="G67" s="121"/>
      <c r="H67" s="122"/>
      <c r="I67" s="122"/>
      <c r="J67" s="123"/>
      <c r="K67" s="121"/>
      <c r="L67" s="122"/>
      <c r="M67" s="180"/>
    </row>
    <row r="68" spans="2:13" s="8" customFormat="1" x14ac:dyDescent="0.25">
      <c r="B68" s="44" t="s">
        <v>61</v>
      </c>
      <c r="C68" s="127"/>
      <c r="D68" s="128"/>
      <c r="E68" s="128"/>
      <c r="F68" s="129"/>
      <c r="G68" s="127"/>
      <c r="H68" s="128"/>
      <c r="I68" s="128"/>
      <c r="J68" s="129">
        <v>371691</v>
      </c>
      <c r="K68" s="127">
        <v>379247</v>
      </c>
      <c r="L68" s="128">
        <v>384439</v>
      </c>
      <c r="M68" s="153"/>
    </row>
    <row r="69" spans="2:13" ht="15" x14ac:dyDescent="0.3">
      <c r="B69" s="48"/>
      <c r="C69" s="121"/>
      <c r="D69" s="122"/>
      <c r="E69" s="122"/>
      <c r="F69" s="123"/>
      <c r="G69" s="121"/>
      <c r="H69" s="122"/>
      <c r="I69" s="122"/>
      <c r="J69" s="123"/>
      <c r="K69" s="121"/>
      <c r="L69" s="122"/>
      <c r="M69" s="199"/>
    </row>
    <row r="70" spans="2:13" ht="15" x14ac:dyDescent="0.3">
      <c r="B70" s="21"/>
      <c r="C70" s="55"/>
      <c r="D70" s="22"/>
      <c r="E70" s="22"/>
      <c r="F70" s="56"/>
      <c r="G70" s="55"/>
      <c r="H70" s="22"/>
      <c r="I70" s="22"/>
      <c r="J70" s="56"/>
      <c r="K70" s="55"/>
      <c r="L70" s="22"/>
    </row>
    <row r="71" spans="2:13" ht="15" x14ac:dyDescent="0.3">
      <c r="B71" s="21"/>
      <c r="C71" s="55"/>
      <c r="D71" s="22"/>
      <c r="E71" s="22"/>
      <c r="F71" s="56"/>
      <c r="G71" s="55"/>
      <c r="H71" s="22"/>
      <c r="I71" s="22"/>
      <c r="J71" s="56"/>
      <c r="K71" s="55"/>
      <c r="L71" s="22"/>
    </row>
    <row r="72" spans="2:13" ht="15" x14ac:dyDescent="0.3">
      <c r="B72" s="19"/>
      <c r="C72" s="55"/>
      <c r="D72" s="22"/>
      <c r="E72" s="22"/>
      <c r="F72" s="56"/>
      <c r="G72" s="55"/>
      <c r="H72" s="22"/>
      <c r="I72" s="22"/>
      <c r="J72" s="56"/>
      <c r="K72" s="55"/>
      <c r="L72" s="22"/>
    </row>
    <row r="73" spans="2:13" ht="15.6" x14ac:dyDescent="0.3">
      <c r="C73" s="55"/>
      <c r="D73" s="22"/>
      <c r="E73" s="22"/>
      <c r="F73" s="56"/>
      <c r="G73" s="55"/>
      <c r="H73" s="22"/>
      <c r="I73" s="22"/>
      <c r="J73" s="56"/>
      <c r="K73" s="55"/>
      <c r="L73" s="22"/>
    </row>
    <row r="74" spans="2:13" ht="15.6" x14ac:dyDescent="0.3">
      <c r="C74" s="55"/>
      <c r="D74" s="22"/>
      <c r="E74" s="22"/>
      <c r="F74" s="56"/>
      <c r="G74" s="55"/>
      <c r="H74" s="22"/>
      <c r="I74" s="22"/>
      <c r="J74" s="56"/>
      <c r="K74" s="55"/>
      <c r="L74" s="22"/>
    </row>
    <row r="75" spans="2:13" ht="15.6" x14ac:dyDescent="0.3">
      <c r="C75" s="55"/>
      <c r="D75" s="22"/>
      <c r="E75" s="22"/>
      <c r="F75" s="56"/>
      <c r="G75" s="55"/>
      <c r="H75" s="22"/>
      <c r="I75" s="22"/>
      <c r="J75" s="56"/>
      <c r="K75" s="55"/>
      <c r="L75" s="22"/>
    </row>
    <row r="76" spans="2:13" ht="15.6" x14ac:dyDescent="0.3">
      <c r="C76" s="55"/>
      <c r="D76" s="22"/>
      <c r="E76" s="22"/>
      <c r="F76" s="56"/>
      <c r="G76" s="55"/>
      <c r="H76" s="22"/>
      <c r="I76" s="22"/>
      <c r="J76" s="56"/>
      <c r="K76" s="55"/>
      <c r="L76" s="22"/>
    </row>
    <row r="77" spans="2:13" ht="15.6" x14ac:dyDescent="0.3">
      <c r="C77" s="55"/>
      <c r="D77" s="22"/>
      <c r="E77" s="22"/>
      <c r="F77" s="56"/>
      <c r="G77" s="55"/>
      <c r="H77" s="22"/>
      <c r="I77" s="22"/>
      <c r="J77" s="56"/>
      <c r="K77" s="55"/>
      <c r="L77" s="22"/>
    </row>
    <row r="78" spans="2:13" ht="15.6" x14ac:dyDescent="0.3">
      <c r="C78" s="55"/>
      <c r="D78" s="22"/>
      <c r="E78" s="22"/>
      <c r="F78" s="56"/>
      <c r="G78" s="55"/>
      <c r="H78" s="22"/>
      <c r="I78" s="22"/>
      <c r="J78" s="56"/>
      <c r="K78" s="55"/>
      <c r="L78" s="22"/>
    </row>
    <row r="79" spans="2:13" ht="15.6" x14ac:dyDescent="0.3">
      <c r="C79" s="55"/>
      <c r="D79" s="22"/>
      <c r="E79" s="22"/>
      <c r="F79" s="56"/>
      <c r="G79" s="55"/>
      <c r="H79" s="22"/>
      <c r="I79" s="22"/>
      <c r="J79" s="56"/>
      <c r="K79" s="55"/>
      <c r="L79" s="22"/>
    </row>
    <row r="80" spans="2:13" ht="15.6" x14ac:dyDescent="0.3">
      <c r="C80" s="55"/>
      <c r="D80" s="22"/>
      <c r="E80" s="22"/>
      <c r="F80" s="56"/>
      <c r="G80" s="55"/>
      <c r="H80" s="22"/>
      <c r="I80" s="22"/>
      <c r="J80" s="56"/>
      <c r="K80" s="55"/>
      <c r="L80" s="22"/>
    </row>
    <row r="81" spans="3:12" ht="15.6" x14ac:dyDescent="0.3">
      <c r="C81" s="55"/>
      <c r="D81" s="22"/>
      <c r="E81" s="22"/>
      <c r="F81" s="56"/>
      <c r="G81" s="55"/>
      <c r="H81" s="22"/>
      <c r="I81" s="22"/>
      <c r="J81" s="56"/>
      <c r="K81" s="55"/>
      <c r="L81" s="22"/>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26cf6b-4f03-4e35-a3a5-f37d48cdf2aa">
      <Terms xmlns="http://schemas.microsoft.com/office/infopath/2007/PartnerControls"/>
    </lcf76f155ced4ddcb4097134ff3c332f>
    <TaxCatchAll xmlns="d8a1c7a1-608f-4dfa-91cc-67f4ab16d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DAFF847BA45064DB865059DBA73AA32" ma:contentTypeVersion="13" ma:contentTypeDescription="Crie um novo documento." ma:contentTypeScope="" ma:versionID="e103ce5b4a2a11ee52d2c35b3956f6f1">
  <xsd:schema xmlns:xsd="http://www.w3.org/2001/XMLSchema" xmlns:xs="http://www.w3.org/2001/XMLSchema" xmlns:p="http://schemas.microsoft.com/office/2006/metadata/properties" xmlns:ns2="a226cf6b-4f03-4e35-a3a5-f37d48cdf2aa" xmlns:ns3="d8a1c7a1-608f-4dfa-91cc-67f4ab16dfc9" targetNamespace="http://schemas.microsoft.com/office/2006/metadata/properties" ma:root="true" ma:fieldsID="2b148df099a1a1e9717c74c866018ffd" ns2:_="" ns3:_="">
    <xsd:import namespace="a226cf6b-4f03-4e35-a3a5-f37d48cdf2aa"/>
    <xsd:import namespace="d8a1c7a1-608f-4dfa-91cc-67f4ab16df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6cf6b-4f03-4e35-a3a5-f37d48cdf2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c11ce6e4-75d1-4880-beba-46d748775f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1c7a1-608f-4dfa-91cc-67f4ab16df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deb2bc-2ecc-4dd2-b259-572a0d178238}" ma:internalName="TaxCatchAll" ma:showField="CatchAllData" ma:web="d8a1c7a1-608f-4dfa-91cc-67f4ab16df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9EA07-9637-4B71-A294-B34EFBD5CBBA}">
  <ds:schemaRefs>
    <ds:schemaRef ds:uri="http://schemas.microsoft.com/sharepoint/v3/contenttype/forms"/>
  </ds:schemaRefs>
</ds:datastoreItem>
</file>

<file path=customXml/itemProps2.xml><?xml version="1.0" encoding="utf-8"?>
<ds:datastoreItem xmlns:ds="http://schemas.openxmlformats.org/officeDocument/2006/customXml" ds:itemID="{37AFD72B-F871-48A8-B6BE-ADE1DFDFC10F}">
  <ds:schemaRefs>
    <ds:schemaRef ds:uri="dd5f166f-6a9a-4f28-9ed4-204874141d8b"/>
    <ds:schemaRef ds:uri="http://schemas.microsoft.com/office/2006/documentManagement/types"/>
    <ds:schemaRef ds:uri="http://purl.org/dc/terms/"/>
    <ds:schemaRef ds:uri="http://schemas.openxmlformats.org/package/2006/metadata/core-properties"/>
    <ds:schemaRef ds:uri="b8703b56-fb7e-4709-935f-c3e197de1673"/>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a226cf6b-4f03-4e35-a3a5-f37d48cdf2aa"/>
    <ds:schemaRef ds:uri="d8a1c7a1-608f-4dfa-91cc-67f4ab16dfc9"/>
  </ds:schemaRefs>
</ds:datastoreItem>
</file>

<file path=customXml/itemProps3.xml><?xml version="1.0" encoding="utf-8"?>
<ds:datastoreItem xmlns:ds="http://schemas.openxmlformats.org/officeDocument/2006/customXml" ds:itemID="{11BB961E-F1BB-4F98-8ED6-E472F6BE6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6cf6b-4f03-4e35-a3a5-f37d48cdf2aa"/>
    <ds:schemaRef ds:uri="d8a1c7a1-608f-4dfa-91cc-67f4ab16d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Ressalva</vt:lpstr>
      <vt:lpstr>1. Portfólio</vt:lpstr>
      <vt:lpstr>2. DRE</vt:lpstr>
      <vt:lpstr>3. Balanço Patrimonial</vt:lpstr>
      <vt:lpstr>4. Geral</vt:lpstr>
      <vt:lpstr>5. GC</vt:lpstr>
      <vt:lpstr>6. GD</vt:lpstr>
      <vt:lpstr>7. Comercializadora</vt:lpstr>
      <vt:lpstr>8. Soluções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Raul Maciel de Carvalho</cp:lastModifiedBy>
  <cp:revision/>
  <dcterms:created xsi:type="dcterms:W3CDTF">2020-10-20T14:40:25Z</dcterms:created>
  <dcterms:modified xsi:type="dcterms:W3CDTF">2024-08-21T20:19:22Z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0x010100CA2C95A9C59C574AAC9D0FC7E7240CB5</vt:lpwstr>
  </property>
  <property fmtid="{D5CDD505-2E9C-101B-9397-08002B2CF9AE}" pid="3" name="MSIP_Label_22deaceb-9851-4663-bccf-596767454be3_Enabled">
    <vt:lpwstr>true</vt:lpwstr>
  </property>
  <property fmtid="{D5CDD505-2E9C-101B-9397-08002B2CF9AE}" pid="4" name="MSIP_Label_22deaceb-9851-4663-bccf-596767454be3_SetDate">
    <vt:lpwstr>2024-03-04T21:54:54Z</vt:lpwstr>
  </property>
  <property fmtid="{D5CDD505-2E9C-101B-9397-08002B2CF9AE}" pid="5" name="MSIP_Label_22deaceb-9851-4663-bccf-596767454be3_Method">
    <vt:lpwstr>Privileged</vt:lpwstr>
  </property>
  <property fmtid="{D5CDD505-2E9C-101B-9397-08002B2CF9AE}" pid="6" name="MSIP_Label_22deaceb-9851-4663-bccf-596767454be3_Name">
    <vt:lpwstr>22deaceb-9851-4663-bccf-596767454be3</vt:lpwstr>
  </property>
  <property fmtid="{D5CDD505-2E9C-101B-9397-08002B2CF9AE}" pid="7" name="MSIP_Label_22deaceb-9851-4663-bccf-596767454be3_SiteId">
    <vt:lpwstr>809f94a6-0477-4390-b86e-eab14c5493a7</vt:lpwstr>
  </property>
  <property fmtid="{D5CDD505-2E9C-101B-9397-08002B2CF9AE}" pid="8" name="MSIP_Label_22deaceb-9851-4663-bccf-596767454be3_ActionId">
    <vt:lpwstr>4efc11cd-af60-404b-ab2d-77138809bab0</vt:lpwstr>
  </property>
  <property fmtid="{D5CDD505-2E9C-101B-9397-08002B2CF9AE}" pid="9" name="MSIP_Label_22deaceb-9851-4663-bccf-596767454be3_ContentBits">
    <vt:lpwstr>2</vt:lpwstr>
  </property>
  <property fmtid="{D5CDD505-2E9C-101B-9397-08002B2CF9AE}" pid="10" name="MediaServiceImageTags">
    <vt:lpwstr/>
  </property>
</Properties>
</file>