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showSheetTabs="0" xWindow="32767" yWindow="32767" windowWidth="19420" windowHeight="10420" activeTab="0"/>
  </bookViews>
  <sheets>
    <sheet name="Índice" sheetId="1" r:id="rId1"/>
    <sheet name="Demonstração de Resultados" sheetId="2" r:id="rId2"/>
    <sheet name="Endividamento" sheetId="3" r:id="rId3"/>
    <sheet name="Resultados Financeiros" sheetId="4" r:id="rId4"/>
    <sheet name="Resultados Operacionais" sheetId="5" r:id="rId5"/>
    <sheet name="Outros Resultados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0">'Índice'!$A$1:$L$27</definedName>
  </definedNames>
  <calcPr fullCalcOnLoad="1"/>
</workbook>
</file>

<file path=xl/sharedStrings.xml><?xml version="1.0" encoding="utf-8"?>
<sst xmlns="http://schemas.openxmlformats.org/spreadsheetml/2006/main" count="845" uniqueCount="171">
  <si>
    <t>Relações com Investidores</t>
  </si>
  <si>
    <t>Demonstração de Resultados</t>
  </si>
  <si>
    <t>2020x2019</t>
  </si>
  <si>
    <t>4T20x3T20</t>
  </si>
  <si>
    <t>4T20</t>
  </si>
  <si>
    <t>3T20x2T20</t>
  </si>
  <si>
    <t>3T20</t>
  </si>
  <si>
    <t>2T20x1T20</t>
  </si>
  <si>
    <t>2T20</t>
  </si>
  <si>
    <t>1T20x4T19</t>
  </si>
  <si>
    <t>1T20</t>
  </si>
  <si>
    <t>2019x2018</t>
  </si>
  <si>
    <t>4T19x3T19</t>
  </si>
  <si>
    <t>4T19</t>
  </si>
  <si>
    <t>3T19x2T19</t>
  </si>
  <si>
    <t>3T19</t>
  </si>
  <si>
    <t>2T19x1T19</t>
  </si>
  <si>
    <t>2T19</t>
  </si>
  <si>
    <t>1T19x4T18</t>
  </si>
  <si>
    <t>1T19</t>
  </si>
  <si>
    <t>2018x2017</t>
  </si>
  <si>
    <t>4T18x3T18</t>
  </si>
  <si>
    <t>4T18</t>
  </si>
  <si>
    <t xml:space="preserve">3T18x2T18 </t>
  </si>
  <si>
    <t>3T18</t>
  </si>
  <si>
    <t>2T18x1T18</t>
  </si>
  <si>
    <t>2T18</t>
  </si>
  <si>
    <t xml:space="preserve">1T18x4T17 </t>
  </si>
  <si>
    <t>1T18</t>
  </si>
  <si>
    <t xml:space="preserve">2017x2016 </t>
  </si>
  <si>
    <t xml:space="preserve">4T17x3T17 </t>
  </si>
  <si>
    <t>4T17</t>
  </si>
  <si>
    <t xml:space="preserve">3T17x2T17 </t>
  </si>
  <si>
    <t>-</t>
  </si>
  <si>
    <t>3T17</t>
  </si>
  <si>
    <t xml:space="preserve">2T17x1T17 </t>
  </si>
  <si>
    <t>2T17</t>
  </si>
  <si>
    <t xml:space="preserve">1T17x4T16 </t>
  </si>
  <si>
    <t>1T17</t>
  </si>
  <si>
    <t xml:space="preserve">2016x2015 </t>
  </si>
  <si>
    <t>4T16</t>
  </si>
  <si>
    <t xml:space="preserve">3T16x2T16 </t>
  </si>
  <si>
    <t>3T16</t>
  </si>
  <si>
    <t xml:space="preserve">2T16x1T16 </t>
  </si>
  <si>
    <t>2T16</t>
  </si>
  <si>
    <t xml:space="preserve">1T16x4T15 </t>
  </si>
  <si>
    <t>1T16</t>
  </si>
  <si>
    <t>2015x2014</t>
  </si>
  <si>
    <t xml:space="preserve">4T15x3T15 </t>
  </si>
  <si>
    <t>4T15</t>
  </si>
  <si>
    <t>3T15x2T15</t>
  </si>
  <si>
    <t>3T15</t>
  </si>
  <si>
    <t>2T15x 1T15</t>
  </si>
  <si>
    <t>2T15</t>
  </si>
  <si>
    <t>1T15x4T14</t>
  </si>
  <si>
    <t>1T15</t>
  </si>
  <si>
    <t>4T14</t>
  </si>
  <si>
    <t>3T14</t>
  </si>
  <si>
    <t>2T14</t>
  </si>
  <si>
    <t>1T14</t>
  </si>
  <si>
    <t>4T13</t>
  </si>
  <si>
    <t>3T13</t>
  </si>
  <si>
    <t>2T13</t>
  </si>
  <si>
    <t>1T13</t>
  </si>
  <si>
    <t>Endividamento</t>
  </si>
  <si>
    <t>3T18x2T18</t>
  </si>
  <si>
    <t>1T18x4T17</t>
  </si>
  <si>
    <t>2017x2016</t>
  </si>
  <si>
    <t xml:space="preserve">Dívida Líquida/EBITDA (x) </t>
  </si>
  <si>
    <t>4T17x3T17</t>
  </si>
  <si>
    <t>3T17x2T17</t>
  </si>
  <si>
    <t>2T17x1T17</t>
  </si>
  <si>
    <t>1T17x4T16</t>
  </si>
  <si>
    <t>2016x2015</t>
  </si>
  <si>
    <t>4T16x3T16</t>
  </si>
  <si>
    <t>3T16x2T16</t>
  </si>
  <si>
    <t>2T16x1T16</t>
  </si>
  <si>
    <t>1T16x4T15</t>
  </si>
  <si>
    <t>4T15x3T15</t>
  </si>
  <si>
    <t>1 - A diferença em relação à soma das linhas de Empréstimos e Financiamentos (Balanço) corresponde aos Custos de Transação.</t>
  </si>
  <si>
    <t>2 - EBITDA acumulado 12 meses.</t>
  </si>
  <si>
    <t>Resultados Econômicos e Financeiros</t>
  </si>
  <si>
    <t xml:space="preserve">3T19 </t>
  </si>
  <si>
    <t xml:space="preserve">Receita Bruta (R$ milhões) </t>
  </si>
  <si>
    <t xml:space="preserve">Tarifa Média Bruta (R$/ton) </t>
  </si>
  <si>
    <t xml:space="preserve">Receita Líquida (R$ milhões) </t>
  </si>
  <si>
    <t xml:space="preserve">Tarifa Média Líquida (R$/ton) </t>
  </si>
  <si>
    <t xml:space="preserve">EBITDA (R$ milhões) </t>
  </si>
  <si>
    <t xml:space="preserve">EBITDA Ajustado (R$ milhões) </t>
  </si>
  <si>
    <t xml:space="preserve">Margem EBITDA (%) </t>
  </si>
  <si>
    <t xml:space="preserve">Margem EBITDA Ajustado (%) </t>
  </si>
  <si>
    <t xml:space="preserve">Lucro Líquido (R$ milhões) </t>
  </si>
  <si>
    <t xml:space="preserve">Dívida Líquida/EBITDA Ajustado¹ (x) </t>
  </si>
  <si>
    <r>
      <rPr>
        <b/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EBITDA acumulado 12 meses.</t>
    </r>
  </si>
  <si>
    <t>Resultados Financeiros</t>
  </si>
  <si>
    <t>Resultados Operacionais</t>
  </si>
  <si>
    <t>1T20 x 4T19</t>
  </si>
  <si>
    <t>Outros Resultados</t>
  </si>
  <si>
    <t xml:space="preserve">Transit Time (horas) </t>
  </si>
  <si>
    <t xml:space="preserve">Eficiência Energética (litros/MTKB ¹) </t>
  </si>
  <si>
    <r>
      <rPr>
        <b/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Mil Tonelada por Kilômetro Bruto</t>
    </r>
  </si>
  <si>
    <t>1T21</t>
  </si>
  <si>
    <t>1T21X4T20</t>
  </si>
  <si>
    <t>1T21x4T20</t>
  </si>
  <si>
    <t>2T21</t>
  </si>
  <si>
    <t>2T21X1T21</t>
  </si>
  <si>
    <t>2T21x1T21</t>
  </si>
  <si>
    <t>3T21</t>
  </si>
  <si>
    <t>3T21X2T21</t>
  </si>
  <si>
    <t>3T21x2T21</t>
  </si>
  <si>
    <t>Todos os valores estão expressos em R$ milhões</t>
  </si>
  <si>
    <t xml:space="preserve"> Receita Líquida</t>
  </si>
  <si>
    <t>(-) Custos dos Serviços Prestados</t>
  </si>
  <si>
    <t>(-) Outras Despesas (Receitas) Operacionais</t>
  </si>
  <si>
    <t xml:space="preserve"> EBITDA</t>
  </si>
  <si>
    <t>Amortização e Depreciação</t>
  </si>
  <si>
    <t>(=) Lucro Operacional Antes dos Efeitos Financeiros</t>
  </si>
  <si>
    <t>(+) Receitas Financeiras</t>
  </si>
  <si>
    <t>(-) Despesas Financeiras</t>
  </si>
  <si>
    <t>(=) LUCRO LIQUIDO ANTES DO IR E CSSL</t>
  </si>
  <si>
    <t>(-) IR / CSSL Sobre Lucro</t>
  </si>
  <si>
    <t xml:space="preserve"> (+) IR / CSSL Diferidos</t>
  </si>
  <si>
    <t>RESULTADO LÍQUIDO</t>
  </si>
  <si>
    <t>Todos os valores expressos estão em R$ milhões, exceto quando informado</t>
  </si>
  <si>
    <t>Dívida Bruta¹</t>
  </si>
  <si>
    <t>Caixa</t>
  </si>
  <si>
    <t>Dívida Líquida</t>
  </si>
  <si>
    <t>EBITDA²</t>
  </si>
  <si>
    <t xml:space="preserve">EBITDA Ajustado² </t>
  </si>
  <si>
    <t>Resultados Operacionais (TU milhares)</t>
  </si>
  <si>
    <t>Minério de Ferro</t>
  </si>
  <si>
    <t>Exportação</t>
  </si>
  <si>
    <t>Consumo Interno</t>
  </si>
  <si>
    <t>Carvão e Coque</t>
  </si>
  <si>
    <t>Produtos Siderúrgicos</t>
  </si>
  <si>
    <t>Construção Civil</t>
  </si>
  <si>
    <t>Bauxita</t>
  </si>
  <si>
    <t>Produtos Agrícolas</t>
  </si>
  <si>
    <t>Açúcar</t>
  </si>
  <si>
    <t>Farelo de Soja</t>
  </si>
  <si>
    <t>Soja</t>
  </si>
  <si>
    <t>Milho</t>
  </si>
  <si>
    <t>Containers</t>
  </si>
  <si>
    <t>Outros</t>
  </si>
  <si>
    <t>Total</t>
  </si>
  <si>
    <t>4T21</t>
  </si>
  <si>
    <t>4T21x3T21</t>
  </si>
  <si>
    <t>2021x2020</t>
  </si>
  <si>
    <t>Celulose</t>
  </si>
  <si>
    <t>1T22</t>
  </si>
  <si>
    <t>1T22X4T21</t>
  </si>
  <si>
    <t>1T22x4T21</t>
  </si>
  <si>
    <t>2T22</t>
  </si>
  <si>
    <t>2T22X1T22</t>
  </si>
  <si>
    <t>2T22x1T22</t>
  </si>
  <si>
    <t>3T22X2T22</t>
  </si>
  <si>
    <t>3T22</t>
  </si>
  <si>
    <t>3T22x2T22</t>
  </si>
  <si>
    <t>4T22</t>
  </si>
  <si>
    <t>2022x2021</t>
  </si>
  <si>
    <t>4T22x3T22</t>
  </si>
  <si>
    <t>1T23</t>
  </si>
  <si>
    <t>1T23x4T22</t>
  </si>
  <si>
    <t>2T23</t>
  </si>
  <si>
    <t>2T23x1T23</t>
  </si>
  <si>
    <t>3T23</t>
  </si>
  <si>
    <t>3T23X2T23</t>
  </si>
  <si>
    <t>3T23x2T23</t>
  </si>
  <si>
    <t>4T23x3T23</t>
  </si>
  <si>
    <t>4T23</t>
  </si>
  <si>
    <t>2023x2022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</si>
</sst>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0.000"/>
    <numFmt numFmtId="168" formatCode="0.0%"/>
    <numFmt numFmtId="169" formatCode="General&quot;x&quot;"/>
    <numFmt numFmtId="170" formatCode="\-"/>
    <numFmt numFmtId="171" formatCode="_(* #,##0.00_);_(* \(#,##0.00\);_(* &quot;-&quot;??_);_(@_)"/>
    <numFmt numFmtId="172" formatCode="0.0\p\p"/>
    <numFmt numFmtId="173" formatCode="0.0\x"/>
    <numFmt numFmtId="174" formatCode="_(* #,##0.0_);_(* \(#,##0.0\);_(* &quot;-&quot;??_);_(@_)"/>
    <numFmt numFmtId="175" formatCode="#,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20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8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b/>
      <sz val="20"/>
      <color indexed="23"/>
      <name val="Verdana"/>
      <family val="2"/>
    </font>
    <font>
      <b/>
      <sz val="24"/>
      <color indexed="23"/>
      <name val="Calibri"/>
      <family val="2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Verdana"/>
      <family val="2"/>
    </font>
    <font>
      <b/>
      <sz val="28"/>
      <color theme="4" tint="-0.24997000396251678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28"/>
      <color rgb="FF1B3255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20"/>
      <color theme="0" tint="-0.4999699890613556"/>
      <name val="Verdana"/>
      <family val="2"/>
    </font>
    <font>
      <b/>
      <sz val="24"/>
      <color theme="0" tint="-0.4999699890613556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B3255"/>
        <bgColor indexed="64"/>
      </patternFill>
    </fill>
    <fill>
      <patternFill patternType="solid">
        <fgColor rgb="FFE5E6E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7" fillId="33" borderId="0" xfId="0" applyFont="1" applyFill="1" applyAlignment="1">
      <alignment/>
    </xf>
    <xf numFmtId="0" fontId="56" fillId="34" borderId="0" xfId="0" applyFont="1" applyFill="1" applyAlignment="1">
      <alignment horizontal="right" wrapText="1"/>
    </xf>
    <xf numFmtId="0" fontId="56" fillId="33" borderId="0" xfId="0" applyFont="1" applyFill="1" applyAlignment="1">
      <alignment wrapText="1"/>
    </xf>
    <xf numFmtId="0" fontId="23" fillId="33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166" fontId="56" fillId="34" borderId="0" xfId="0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24" fillId="34" borderId="0" xfId="0" applyFont="1" applyFill="1" applyAlignment="1">
      <alignment horizontal="right"/>
    </xf>
    <xf numFmtId="0" fontId="56" fillId="34" borderId="0" xfId="0" applyFont="1" applyFill="1" applyAlignment="1">
      <alignment horizontal="right"/>
    </xf>
    <xf numFmtId="0" fontId="0" fillId="34" borderId="0" xfId="0" applyFill="1" applyAlignment="1">
      <alignment horizontal="left" indent="1"/>
    </xf>
    <xf numFmtId="0" fontId="0" fillId="33" borderId="0" xfId="0" applyFill="1" applyAlignment="1">
      <alignment horizontal="left" indent="1"/>
    </xf>
    <xf numFmtId="0" fontId="56" fillId="34" borderId="0" xfId="0" applyFont="1" applyFill="1" applyAlignment="1">
      <alignment horizontal="left" indent="1"/>
    </xf>
    <xf numFmtId="0" fontId="58" fillId="33" borderId="0" xfId="0" applyFont="1" applyFill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60" fillId="36" borderId="0" xfId="0" applyFont="1" applyFill="1" applyAlignment="1">
      <alignment vertical="center"/>
    </xf>
    <xf numFmtId="0" fontId="28" fillId="36" borderId="0" xfId="0" applyFont="1" applyFill="1" applyAlignment="1">
      <alignment/>
    </xf>
    <xf numFmtId="0" fontId="60" fillId="36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6" fontId="60" fillId="36" borderId="0" xfId="0" applyNumberFormat="1" applyFont="1" applyFill="1" applyAlignment="1">
      <alignment horizontal="center" vertical="center"/>
    </xf>
    <xf numFmtId="165" fontId="23" fillId="33" borderId="0" xfId="0" applyNumberFormat="1" applyFont="1" applyFill="1" applyAlignment="1">
      <alignment horizontal="center" wrapText="1"/>
    </xf>
    <xf numFmtId="165" fontId="60" fillId="36" borderId="0" xfId="0" applyNumberFormat="1" applyFont="1" applyFill="1" applyAlignment="1">
      <alignment horizontal="center" vertical="center"/>
    </xf>
    <xf numFmtId="165" fontId="23" fillId="34" borderId="0" xfId="0" applyNumberFormat="1" applyFont="1" applyFill="1" applyAlignment="1">
      <alignment horizontal="center" wrapText="1"/>
    </xf>
    <xf numFmtId="166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 wrapText="1"/>
    </xf>
    <xf numFmtId="165" fontId="0" fillId="33" borderId="0" xfId="0" applyNumberFormat="1" applyFill="1" applyAlignment="1">
      <alignment horizontal="center" wrapText="1"/>
    </xf>
    <xf numFmtId="166" fontId="23" fillId="33" borderId="0" xfId="0" applyNumberFormat="1" applyFont="1" applyFill="1" applyAlignment="1">
      <alignment horizontal="center" wrapText="1"/>
    </xf>
    <xf numFmtId="166" fontId="23" fillId="34" borderId="0" xfId="0" applyNumberFormat="1" applyFont="1" applyFill="1" applyAlignment="1">
      <alignment horizontal="center" wrapText="1"/>
    </xf>
    <xf numFmtId="166" fontId="28" fillId="36" borderId="0" xfId="0" applyNumberFormat="1" applyFont="1" applyFill="1" applyAlignment="1">
      <alignment horizontal="center"/>
    </xf>
    <xf numFmtId="166" fontId="28" fillId="36" borderId="0" xfId="0" applyNumberFormat="1" applyFont="1" applyFill="1" applyAlignment="1">
      <alignment horizontal="center" wrapText="1"/>
    </xf>
    <xf numFmtId="166" fontId="23" fillId="34" borderId="0" xfId="0" applyNumberFormat="1" applyFont="1" applyFill="1" applyAlignment="1">
      <alignment horizontal="center"/>
    </xf>
    <xf numFmtId="168" fontId="28" fillId="36" borderId="0" xfId="52" applyNumberFormat="1" applyFont="1" applyFill="1" applyAlignment="1">
      <alignment horizontal="center"/>
    </xf>
    <xf numFmtId="168" fontId="23" fillId="33" borderId="0" xfId="52" applyNumberFormat="1" applyFont="1" applyFill="1" applyAlignment="1">
      <alignment horizontal="center" wrapText="1"/>
    </xf>
    <xf numFmtId="168" fontId="23" fillId="34" borderId="0" xfId="52" applyNumberFormat="1" applyFont="1" applyFill="1" applyAlignment="1">
      <alignment horizontal="center"/>
    </xf>
    <xf numFmtId="168" fontId="23" fillId="34" borderId="0" xfId="52" applyNumberFormat="1" applyFont="1" applyFill="1" applyAlignment="1">
      <alignment horizontal="center" wrapText="1"/>
    </xf>
    <xf numFmtId="168" fontId="28" fillId="36" borderId="0" xfId="52" applyNumberFormat="1" applyFont="1" applyFill="1" applyAlignment="1">
      <alignment horizontal="center" wrapText="1"/>
    </xf>
    <xf numFmtId="165" fontId="23" fillId="34" borderId="0" xfId="0" applyNumberFormat="1" applyFont="1" applyFill="1" applyAlignment="1">
      <alignment horizontal="center"/>
    </xf>
    <xf numFmtId="165" fontId="60" fillId="36" borderId="0" xfId="0" applyNumberFormat="1" applyFont="1" applyFill="1" applyAlignment="1">
      <alignment horizontal="center"/>
    </xf>
    <xf numFmtId="2" fontId="28" fillId="36" borderId="0" xfId="0" applyNumberFormat="1" applyFont="1" applyFill="1" applyAlignment="1">
      <alignment horizontal="center"/>
    </xf>
    <xf numFmtId="2" fontId="23" fillId="33" borderId="0" xfId="0" applyNumberFormat="1" applyFont="1" applyFill="1" applyAlignment="1">
      <alignment horizontal="center" wrapText="1"/>
    </xf>
    <xf numFmtId="2" fontId="23" fillId="34" borderId="0" xfId="0" applyNumberFormat="1" applyFont="1" applyFill="1" applyAlignment="1">
      <alignment horizontal="center" wrapText="1"/>
    </xf>
    <xf numFmtId="2" fontId="23" fillId="34" borderId="0" xfId="0" applyNumberFormat="1" applyFont="1" applyFill="1" applyAlignment="1">
      <alignment horizontal="center"/>
    </xf>
    <xf numFmtId="2" fontId="28" fillId="36" borderId="0" xfId="0" applyNumberFormat="1" applyFont="1" applyFill="1" applyAlignment="1">
      <alignment horizontal="center" wrapText="1"/>
    </xf>
    <xf numFmtId="2" fontId="60" fillId="36" borderId="0" xfId="0" applyNumberFormat="1" applyFont="1" applyFill="1" applyAlignment="1">
      <alignment horizontal="center" vertical="center"/>
    </xf>
    <xf numFmtId="166" fontId="60" fillId="36" borderId="0" xfId="0" applyNumberFormat="1" applyFont="1" applyFill="1" applyAlignment="1">
      <alignment horizontal="center"/>
    </xf>
    <xf numFmtId="165" fontId="28" fillId="36" borderId="0" xfId="0" applyNumberFormat="1" applyFont="1" applyFill="1" applyAlignment="1">
      <alignment horizontal="center"/>
    </xf>
    <xf numFmtId="165" fontId="60" fillId="36" borderId="0" xfId="0" applyNumberFormat="1" applyFont="1" applyFill="1" applyAlignment="1">
      <alignment horizontal="center" wrapText="1"/>
    </xf>
    <xf numFmtId="166" fontId="0" fillId="33" borderId="0" xfId="0" applyNumberFormat="1" applyFill="1" applyAlignment="1">
      <alignment horizontal="center" wrapText="1"/>
    </xf>
    <xf numFmtId="166" fontId="0" fillId="34" borderId="0" xfId="0" applyNumberFormat="1" applyFill="1" applyAlignment="1">
      <alignment horizontal="center" wrapText="1"/>
    </xf>
    <xf numFmtId="166" fontId="60" fillId="36" borderId="0" xfId="0" applyNumberFormat="1" applyFont="1" applyFill="1" applyAlignment="1">
      <alignment horizontal="center" wrapText="1"/>
    </xf>
    <xf numFmtId="165" fontId="28" fillId="36" borderId="0" xfId="0" applyNumberFormat="1" applyFont="1" applyFill="1" applyAlignment="1">
      <alignment horizontal="center" wrapText="1"/>
    </xf>
    <xf numFmtId="165" fontId="56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 horizontal="left" indent="4"/>
    </xf>
    <xf numFmtId="164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 wrapText="1"/>
    </xf>
    <xf numFmtId="0" fontId="60" fillId="34" borderId="0" xfId="0" applyFont="1" applyFill="1" applyAlignment="1">
      <alignment horizontal="left"/>
    </xf>
    <xf numFmtId="49" fontId="59" fillId="35" borderId="0" xfId="0" applyNumberFormat="1" applyFont="1" applyFill="1" applyAlignment="1">
      <alignment horizontal="center" vertical="center"/>
    </xf>
    <xf numFmtId="168" fontId="61" fillId="34" borderId="0" xfId="52" applyNumberFormat="1" applyFont="1" applyFill="1" applyAlignment="1">
      <alignment horizontal="center"/>
    </xf>
    <xf numFmtId="169" fontId="61" fillId="34" borderId="0" xfId="0" applyNumberFormat="1" applyFont="1" applyFill="1" applyAlignment="1">
      <alignment horizontal="center" wrapText="1"/>
    </xf>
    <xf numFmtId="165" fontId="61" fillId="34" borderId="0" xfId="0" applyNumberFormat="1" applyFont="1" applyFill="1" applyAlignment="1">
      <alignment horizontal="center"/>
    </xf>
    <xf numFmtId="4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left" wrapText="1"/>
    </xf>
    <xf numFmtId="0" fontId="59" fillId="35" borderId="0" xfId="0" applyFont="1" applyFill="1" applyAlignment="1">
      <alignment horizontal="left" vertic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 wrapText="1"/>
    </xf>
    <xf numFmtId="168" fontId="0" fillId="34" borderId="0" xfId="52" applyNumberFormat="1" applyFont="1" applyFill="1" applyAlignment="1">
      <alignment horizontal="center" wrapText="1"/>
    </xf>
    <xf numFmtId="168" fontId="0" fillId="34" borderId="0" xfId="52" applyNumberFormat="1" applyFont="1" applyFill="1" applyAlignment="1">
      <alignment horizontal="center"/>
    </xf>
    <xf numFmtId="168" fontId="0" fillId="33" borderId="0" xfId="52" applyNumberFormat="1" applyFont="1" applyFill="1" applyAlignment="1">
      <alignment horizontal="center"/>
    </xf>
    <xf numFmtId="4" fontId="0" fillId="34" borderId="0" xfId="0" applyNumberFormat="1" applyFill="1" applyAlignment="1">
      <alignment horizontal="center" wrapText="1"/>
    </xf>
    <xf numFmtId="0" fontId="56" fillId="34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34" borderId="0" xfId="0" applyFill="1" applyAlignment="1">
      <alignment/>
    </xf>
    <xf numFmtId="3" fontId="0" fillId="33" borderId="0" xfId="0" applyNumberFormat="1" applyFill="1" applyAlignment="1">
      <alignment horizontal="center" wrapText="1"/>
    </xf>
    <xf numFmtId="3" fontId="23" fillId="33" borderId="0" xfId="0" applyNumberFormat="1" applyFont="1" applyFill="1" applyAlignment="1">
      <alignment horizontal="center" wrapText="1"/>
    </xf>
    <xf numFmtId="3" fontId="0" fillId="33" borderId="0" xfId="0" applyNumberFormat="1" applyFill="1" applyAlignment="1">
      <alignment horizontal="center"/>
    </xf>
    <xf numFmtId="165" fontId="56" fillId="33" borderId="0" xfId="0" applyNumberFormat="1" applyFon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165" fontId="56" fillId="34" borderId="0" xfId="0" applyNumberFormat="1" applyFont="1" applyFill="1" applyAlignment="1">
      <alignment horizontal="center"/>
    </xf>
    <xf numFmtId="168" fontId="0" fillId="34" borderId="0" xfId="52" applyNumberFormat="1" applyFont="1" applyFill="1" applyAlignment="1">
      <alignment horizontal="center"/>
    </xf>
    <xf numFmtId="168" fontId="0" fillId="33" borderId="0" xfId="52" applyNumberFormat="1" applyFont="1" applyFill="1" applyAlignment="1">
      <alignment horizontal="center"/>
    </xf>
    <xf numFmtId="168" fontId="56" fillId="34" borderId="0" xfId="52" applyNumberFormat="1" applyFont="1" applyFill="1" applyAlignment="1">
      <alignment horizontal="center"/>
    </xf>
    <xf numFmtId="168" fontId="56" fillId="33" borderId="0" xfId="52" applyNumberFormat="1" applyFont="1" applyFill="1" applyAlignment="1">
      <alignment horizontal="center"/>
    </xf>
    <xf numFmtId="0" fontId="62" fillId="34" borderId="0" xfId="0" applyFont="1" applyFill="1" applyAlignment="1">
      <alignment horizontal="left" indent="1"/>
    </xf>
    <xf numFmtId="0" fontId="62" fillId="34" borderId="0" xfId="0" applyFont="1" applyFill="1" applyAlignment="1">
      <alignment horizontal="center"/>
    </xf>
    <xf numFmtId="0" fontId="62" fillId="34" borderId="0" xfId="0" applyFont="1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wrapText="1"/>
    </xf>
    <xf numFmtId="167" fontId="0" fillId="34" borderId="0" xfId="0" applyNumberFormat="1" applyFill="1" applyAlignment="1">
      <alignment horizontal="center"/>
    </xf>
    <xf numFmtId="0" fontId="59" fillId="35" borderId="0" xfId="0" applyFont="1" applyFill="1" applyAlignment="1" quotePrefix="1">
      <alignment horizontal="center" vertical="center"/>
    </xf>
    <xf numFmtId="0" fontId="56" fillId="0" borderId="0" xfId="0" applyFont="1" applyAlignment="1">
      <alignment wrapText="1"/>
    </xf>
    <xf numFmtId="0" fontId="63" fillId="33" borderId="0" xfId="0" applyFont="1" applyFill="1" applyAlignment="1">
      <alignment vertical="center"/>
    </xf>
    <xf numFmtId="170" fontId="23" fillId="33" borderId="0" xfId="0" applyNumberFormat="1" applyFont="1" applyFill="1" applyAlignment="1">
      <alignment horizontal="center" vertical="center" wrapText="1"/>
    </xf>
    <xf numFmtId="0" fontId="60" fillId="36" borderId="0" xfId="0" applyFon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34" borderId="0" xfId="0" applyFill="1" applyAlignment="1">
      <alignment horizontal="left"/>
    </xf>
    <xf numFmtId="168" fontId="0" fillId="0" borderId="0" xfId="52" applyNumberFormat="1" applyFont="1" applyFill="1" applyAlignment="1">
      <alignment horizontal="center"/>
    </xf>
    <xf numFmtId="168" fontId="0" fillId="0" borderId="0" xfId="52" applyNumberFormat="1" applyFont="1" applyFill="1" applyAlignment="1">
      <alignment horizontal="center"/>
    </xf>
    <xf numFmtId="10" fontId="0" fillId="0" borderId="0" xfId="52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34" borderId="0" xfId="0" applyNumberFormat="1" applyFont="1" applyFill="1" applyAlignment="1">
      <alignment horizontal="center"/>
    </xf>
    <xf numFmtId="165" fontId="0" fillId="34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3" fontId="56" fillId="34" borderId="0" xfId="0" applyNumberFormat="1" applyFont="1" applyFill="1" applyAlignment="1">
      <alignment horizontal="center"/>
    </xf>
    <xf numFmtId="3" fontId="0" fillId="34" borderId="0" xfId="0" applyNumberFormat="1" applyFill="1" applyAlignment="1">
      <alignment horizontal="center"/>
    </xf>
    <xf numFmtId="3" fontId="56" fillId="0" borderId="0" xfId="0" applyNumberFormat="1" applyFont="1" applyAlignment="1">
      <alignment horizontal="center"/>
    </xf>
    <xf numFmtId="3" fontId="56" fillId="33" borderId="0" xfId="0" applyNumberFormat="1" applyFont="1" applyFill="1" applyAlignment="1">
      <alignment horizontal="center"/>
    </xf>
    <xf numFmtId="3" fontId="56" fillId="34" borderId="0" xfId="52" applyNumberFormat="1" applyFont="1" applyFill="1" applyAlignment="1">
      <alignment horizontal="center"/>
    </xf>
    <xf numFmtId="3" fontId="0" fillId="0" borderId="0" xfId="0" applyNumberFormat="1" applyAlignment="1">
      <alignment/>
    </xf>
    <xf numFmtId="0" fontId="56" fillId="34" borderId="0" xfId="0" applyFont="1" applyFill="1" applyAlignment="1">
      <alignment horizontal="left"/>
    </xf>
    <xf numFmtId="170" fontId="56" fillId="34" borderId="0" xfId="52" applyNumberFormat="1" applyFont="1" applyFill="1" applyAlignment="1">
      <alignment horizontal="center"/>
    </xf>
    <xf numFmtId="0" fontId="60" fillId="0" borderId="0" xfId="0" applyFont="1" applyAlignment="1">
      <alignment horizontal="left"/>
    </xf>
    <xf numFmtId="166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43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166" fontId="64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43" fontId="64" fillId="0" borderId="0" xfId="0" applyNumberFormat="1" applyFont="1" applyAlignment="1">
      <alignment horizontal="center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/>
    </xf>
    <xf numFmtId="168" fontId="61" fillId="0" borderId="0" xfId="52" applyNumberFormat="1" applyFont="1" applyFill="1" applyAlignment="1">
      <alignment horizontal="center"/>
    </xf>
    <xf numFmtId="9" fontId="61" fillId="0" borderId="0" xfId="52" applyFont="1" applyFill="1" applyAlignment="1">
      <alignment horizontal="center"/>
    </xf>
    <xf numFmtId="165" fontId="61" fillId="0" borderId="0" xfId="0" applyNumberFormat="1" applyFont="1" applyAlignment="1">
      <alignment horizontal="center"/>
    </xf>
    <xf numFmtId="0" fontId="65" fillId="3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9" fontId="0" fillId="0" borderId="0" xfId="52" applyNumberFormat="1" applyFont="1" applyFill="1" applyAlignment="1">
      <alignment horizontal="center"/>
    </xf>
    <xf numFmtId="10" fontId="0" fillId="34" borderId="0" xfId="52" applyNumberFormat="1" applyFont="1" applyFill="1" applyAlignment="1">
      <alignment horizontal="center"/>
    </xf>
    <xf numFmtId="172" fontId="23" fillId="34" borderId="0" xfId="68" applyNumberFormat="1" applyFont="1" applyFill="1" applyBorder="1" applyAlignment="1">
      <alignment horizontal="center" vertical="center"/>
    </xf>
    <xf numFmtId="168" fontId="23" fillId="34" borderId="0" xfId="53" applyNumberFormat="1" applyFont="1" applyFill="1" applyBorder="1" applyAlignment="1">
      <alignment horizontal="center" vertical="center"/>
    </xf>
    <xf numFmtId="166" fontId="61" fillId="34" borderId="0" xfId="52" applyNumberFormat="1" applyFont="1" applyFill="1" applyAlignment="1">
      <alignment horizontal="center"/>
    </xf>
    <xf numFmtId="166" fontId="33" fillId="34" borderId="0" xfId="50" applyNumberFormat="1" applyFont="1" applyFill="1" applyAlignment="1">
      <alignment horizontal="center" vertical="center"/>
      <protection/>
    </xf>
    <xf numFmtId="166" fontId="61" fillId="34" borderId="0" xfId="0" applyNumberFormat="1" applyFont="1" applyFill="1" applyAlignment="1">
      <alignment horizontal="center" wrapText="1"/>
    </xf>
    <xf numFmtId="173" fontId="23" fillId="0" borderId="0" xfId="50" applyNumberFormat="1" applyFont="1" applyAlignment="1">
      <alignment horizontal="center" vertical="center"/>
      <protection/>
    </xf>
    <xf numFmtId="173" fontId="0" fillId="0" borderId="0" xfId="52" applyNumberFormat="1" applyFont="1" applyFill="1" applyAlignment="1">
      <alignment horizontal="center"/>
    </xf>
    <xf numFmtId="173" fontId="0" fillId="0" borderId="0" xfId="52" applyNumberFormat="1" applyFont="1" applyFill="1" applyAlignment="1">
      <alignment horizontal="center"/>
    </xf>
    <xf numFmtId="0" fontId="0" fillId="33" borderId="0" xfId="0" applyFill="1" applyAlignment="1" applyProtection="1">
      <alignment/>
      <protection/>
    </xf>
    <xf numFmtId="0" fontId="63" fillId="33" borderId="0" xfId="0" applyFont="1" applyFill="1" applyAlignment="1">
      <alignment horizontal="left" vertical="center" indent="1"/>
    </xf>
    <xf numFmtId="0" fontId="63" fillId="33" borderId="0" xfId="0" applyFont="1" applyFill="1" applyAlignment="1">
      <alignment horizontal="left" vertical="center" indent="2"/>
    </xf>
    <xf numFmtId="3" fontId="0" fillId="33" borderId="0" xfId="0" applyNumberFormat="1" applyFill="1" applyAlignment="1">
      <alignment horizontal="left" indent="1"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68" fillId="0" borderId="0" xfId="0" applyFont="1" applyAlignment="1">
      <alignment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5" xfId="49"/>
    <cellStyle name="Normal 5 2" xfId="50"/>
    <cellStyle name="Nota" xfId="51"/>
    <cellStyle name="Percent" xfId="52"/>
    <cellStyle name="Porcentagem 2" xfId="53"/>
    <cellStyle name="Ruim" xfId="54"/>
    <cellStyle name="Saída" xfId="55"/>
    <cellStyle name="Comma [0]" xfId="56"/>
    <cellStyle name="Separador de milhares 1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 2" xfId="68"/>
    <cellStyle name="Vírgula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'Demonstra&#231;&#227;o de Resultados'!A1" /><Relationship Id="rId4" Type="http://schemas.openxmlformats.org/officeDocument/2006/relationships/hyperlink" Target="#'Demonstra&#231;&#227;o de Resultados'!A1" /><Relationship Id="rId5" Type="http://schemas.openxmlformats.org/officeDocument/2006/relationships/image" Target="../media/image3.png" /><Relationship Id="rId6" Type="http://schemas.openxmlformats.org/officeDocument/2006/relationships/hyperlink" Target="#Endividamento!A1" /><Relationship Id="rId7" Type="http://schemas.openxmlformats.org/officeDocument/2006/relationships/hyperlink" Target="#Endividamento!A1" /><Relationship Id="rId8" Type="http://schemas.openxmlformats.org/officeDocument/2006/relationships/image" Target="../media/image4.png" /><Relationship Id="rId9" Type="http://schemas.openxmlformats.org/officeDocument/2006/relationships/hyperlink" Target="#'Resultados Financeiros'!A1" /><Relationship Id="rId10" Type="http://schemas.openxmlformats.org/officeDocument/2006/relationships/hyperlink" Target="#'Resultados Financeiros'!A1" /><Relationship Id="rId11" Type="http://schemas.openxmlformats.org/officeDocument/2006/relationships/image" Target="../media/image5.png" /><Relationship Id="rId12" Type="http://schemas.openxmlformats.org/officeDocument/2006/relationships/hyperlink" Target="#'Resultados Operacionais'!A1" /><Relationship Id="rId13" Type="http://schemas.openxmlformats.org/officeDocument/2006/relationships/hyperlink" Target="#'Resultados Operacionais'!A1" /><Relationship Id="rId14" Type="http://schemas.openxmlformats.org/officeDocument/2006/relationships/image" Target="../media/image6.png" /><Relationship Id="rId15" Type="http://schemas.openxmlformats.org/officeDocument/2006/relationships/hyperlink" Target="#'Outros Resultados'!A1" /><Relationship Id="rId16" Type="http://schemas.openxmlformats.org/officeDocument/2006/relationships/hyperlink" Target="#'Outros Resultado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hyperlink" Target="#Endividamento!A1" /><Relationship Id="rId4" Type="http://schemas.openxmlformats.org/officeDocument/2006/relationships/hyperlink" Target="#Endividamento!A1" /><Relationship Id="rId5" Type="http://schemas.openxmlformats.org/officeDocument/2006/relationships/image" Target="../media/image8.jpeg" /><Relationship Id="rId6" Type="http://schemas.openxmlformats.org/officeDocument/2006/relationships/hyperlink" Target="#&#205;ndice!A1" /><Relationship Id="rId7" Type="http://schemas.openxmlformats.org/officeDocument/2006/relationships/hyperlink" Target="#&#205;ndice!A1" /><Relationship Id="rId8" Type="http://schemas.openxmlformats.org/officeDocument/2006/relationships/hyperlink" Target="#&#205;ndice!A1" /><Relationship Id="rId9" Type="http://schemas.openxmlformats.org/officeDocument/2006/relationships/hyperlink" Target="#&#205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hyperlink" Target="#'Demonstra&#231;&#227;o de Resultados'!A1" /><Relationship Id="rId4" Type="http://schemas.openxmlformats.org/officeDocument/2006/relationships/hyperlink" Target="#'Demonstra&#231;&#227;o de Resultados'!A1" /><Relationship Id="rId5" Type="http://schemas.openxmlformats.org/officeDocument/2006/relationships/image" Target="../media/image7.jpeg" /><Relationship Id="rId6" Type="http://schemas.openxmlformats.org/officeDocument/2006/relationships/hyperlink" Target="#'Resultados Financeiros'!A1" /><Relationship Id="rId7" Type="http://schemas.openxmlformats.org/officeDocument/2006/relationships/hyperlink" Target="#'Resultados Financeiro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hyperlink" Target="#Endividamento!A1" /><Relationship Id="rId4" Type="http://schemas.openxmlformats.org/officeDocument/2006/relationships/hyperlink" Target="#Endividamento!A1" /><Relationship Id="rId5" Type="http://schemas.openxmlformats.org/officeDocument/2006/relationships/image" Target="../media/image7.jpeg" /><Relationship Id="rId6" Type="http://schemas.openxmlformats.org/officeDocument/2006/relationships/hyperlink" Target="#'Resultados Operacionais'!A1" /><Relationship Id="rId7" Type="http://schemas.openxmlformats.org/officeDocument/2006/relationships/hyperlink" Target="#'Resultados Operacionais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hyperlink" Target="#'Outros Resultados'!A1" /><Relationship Id="rId4" Type="http://schemas.openxmlformats.org/officeDocument/2006/relationships/hyperlink" Target="#'Outros Resultados'!A1" /><Relationship Id="rId5" Type="http://schemas.openxmlformats.org/officeDocument/2006/relationships/image" Target="../media/image8.jpeg" /><Relationship Id="rId6" Type="http://schemas.openxmlformats.org/officeDocument/2006/relationships/hyperlink" Target="#'Resultados Financeiros'!A1" /><Relationship Id="rId7" Type="http://schemas.openxmlformats.org/officeDocument/2006/relationships/hyperlink" Target="#'Resultados Financeiros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hyperlink" Target="#'Resultados Operacionais'!A1" /><Relationship Id="rId4" Type="http://schemas.openxmlformats.org/officeDocument/2006/relationships/hyperlink" Target="#'Resultados Operacionai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8</xdr:row>
      <xdr:rowOff>28575</xdr:rowOff>
    </xdr:from>
    <xdr:to>
      <xdr:col>7</xdr:col>
      <xdr:colOff>9525</xdr:colOff>
      <xdr:row>20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33525"/>
          <a:ext cx="40862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</xdr:row>
      <xdr:rowOff>38100</xdr:rowOff>
    </xdr:from>
    <xdr:to>
      <xdr:col>11</xdr:col>
      <xdr:colOff>95250</xdr:colOff>
      <xdr:row>6</xdr:row>
      <xdr:rowOff>76200</xdr:rowOff>
    </xdr:to>
    <xdr:pic>
      <xdr:nvPicPr>
        <xdr:cNvPr id="2" name="Imagem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400050"/>
          <a:ext cx="1876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7</xdr:row>
      <xdr:rowOff>38100</xdr:rowOff>
    </xdr:from>
    <xdr:to>
      <xdr:col>11</xdr:col>
      <xdr:colOff>104775</xdr:colOff>
      <xdr:row>11</xdr:row>
      <xdr:rowOff>76200</xdr:rowOff>
    </xdr:to>
    <xdr:pic>
      <xdr:nvPicPr>
        <xdr:cNvPr id="3" name="Imagem 5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33950" y="1352550"/>
          <a:ext cx="1876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12</xdr:row>
      <xdr:rowOff>47625</xdr:rowOff>
    </xdr:from>
    <xdr:to>
      <xdr:col>11</xdr:col>
      <xdr:colOff>114300</xdr:colOff>
      <xdr:row>17</xdr:row>
      <xdr:rowOff>19050</xdr:rowOff>
    </xdr:to>
    <xdr:pic>
      <xdr:nvPicPr>
        <xdr:cNvPr id="4" name="Imagem 6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14900" y="2314575"/>
          <a:ext cx="1905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17</xdr:row>
      <xdr:rowOff>57150</xdr:rowOff>
    </xdr:from>
    <xdr:to>
      <xdr:col>11</xdr:col>
      <xdr:colOff>95250</xdr:colOff>
      <xdr:row>22</xdr:row>
      <xdr:rowOff>9525</xdr:rowOff>
    </xdr:to>
    <xdr:pic>
      <xdr:nvPicPr>
        <xdr:cNvPr id="5" name="Imagem 7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14900" y="3276600"/>
          <a:ext cx="1885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22</xdr:row>
      <xdr:rowOff>47625</xdr:rowOff>
    </xdr:from>
    <xdr:to>
      <xdr:col>11</xdr:col>
      <xdr:colOff>104775</xdr:colOff>
      <xdr:row>25</xdr:row>
      <xdr:rowOff>85725</xdr:rowOff>
    </xdr:to>
    <xdr:pic>
      <xdr:nvPicPr>
        <xdr:cNvPr id="6" name="Imagem 8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14900" y="4343400"/>
          <a:ext cx="1895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1133475</xdr:colOff>
      <xdr:row>0</xdr:row>
      <xdr:rowOff>504825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0</xdr:row>
      <xdr:rowOff>514350</xdr:rowOff>
    </xdr:from>
    <xdr:to>
      <xdr:col>7</xdr:col>
      <xdr:colOff>495300</xdr:colOff>
      <xdr:row>0</xdr:row>
      <xdr:rowOff>771525</xdr:rowOff>
    </xdr:to>
    <xdr:pic>
      <xdr:nvPicPr>
        <xdr:cNvPr id="2" name="Imagem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514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495300</xdr:rowOff>
    </xdr:from>
    <xdr:to>
      <xdr:col>0</xdr:col>
      <xdr:colOff>1009650</xdr:colOff>
      <xdr:row>0</xdr:row>
      <xdr:rowOff>742950</xdr:rowOff>
    </xdr:to>
    <xdr:pic>
      <xdr:nvPicPr>
        <xdr:cNvPr id="3" name="Imagem 1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495300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495300</xdr:rowOff>
    </xdr:from>
    <xdr:to>
      <xdr:col>2</xdr:col>
      <xdr:colOff>66675</xdr:colOff>
      <xdr:row>0</xdr:row>
      <xdr:rowOff>742950</xdr:rowOff>
    </xdr:to>
    <xdr:pic>
      <xdr:nvPicPr>
        <xdr:cNvPr id="4" name="Imagem 1">
          <a:hlinkClick r:id="rId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49530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1133475</xdr:colOff>
      <xdr:row>0</xdr:row>
      <xdr:rowOff>504825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485775</xdr:rowOff>
    </xdr:from>
    <xdr:to>
      <xdr:col>2</xdr:col>
      <xdr:colOff>19050</xdr:colOff>
      <xdr:row>0</xdr:row>
      <xdr:rowOff>742950</xdr:rowOff>
    </xdr:to>
    <xdr:pic>
      <xdr:nvPicPr>
        <xdr:cNvPr id="2" name="Imagem 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71975" y="485775"/>
          <a:ext cx="876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0</xdr:row>
      <xdr:rowOff>523875</xdr:rowOff>
    </xdr:from>
    <xdr:to>
      <xdr:col>5</xdr:col>
      <xdr:colOff>390525</xdr:colOff>
      <xdr:row>0</xdr:row>
      <xdr:rowOff>762000</xdr:rowOff>
    </xdr:to>
    <xdr:pic>
      <xdr:nvPicPr>
        <xdr:cNvPr id="3" name="Imagem 3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696200" y="5238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1143000</xdr:colOff>
      <xdr:row>0</xdr:row>
      <xdr:rowOff>504825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43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504825</xdr:rowOff>
    </xdr:from>
    <xdr:to>
      <xdr:col>2</xdr:col>
      <xdr:colOff>95250</xdr:colOff>
      <xdr:row>0</xdr:row>
      <xdr:rowOff>752475</xdr:rowOff>
    </xdr:to>
    <xdr:pic>
      <xdr:nvPicPr>
        <xdr:cNvPr id="2" name="Imagem 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09925" y="504825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495300</xdr:rowOff>
    </xdr:from>
    <xdr:to>
      <xdr:col>7</xdr:col>
      <xdr:colOff>152400</xdr:colOff>
      <xdr:row>0</xdr:row>
      <xdr:rowOff>742950</xdr:rowOff>
    </xdr:to>
    <xdr:pic>
      <xdr:nvPicPr>
        <xdr:cNvPr id="3" name="Imagem 3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67600" y="495300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1038225</xdr:colOff>
      <xdr:row>0</xdr:row>
      <xdr:rowOff>514350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504825</xdr:rowOff>
    </xdr:from>
    <xdr:to>
      <xdr:col>7</xdr:col>
      <xdr:colOff>381000</xdr:colOff>
      <xdr:row>0</xdr:row>
      <xdr:rowOff>742950</xdr:rowOff>
    </xdr:to>
    <xdr:pic>
      <xdr:nvPicPr>
        <xdr:cNvPr id="2" name="Imagem 3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10500" y="50482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485775</xdr:rowOff>
    </xdr:from>
    <xdr:to>
      <xdr:col>2</xdr:col>
      <xdr:colOff>85725</xdr:colOff>
      <xdr:row>0</xdr:row>
      <xdr:rowOff>733425</xdr:rowOff>
    </xdr:to>
    <xdr:pic>
      <xdr:nvPicPr>
        <xdr:cNvPr id="3" name="Imagem 1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38500" y="4857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1143000</xdr:colOff>
      <xdr:row>0</xdr:row>
      <xdr:rowOff>504825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43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523875</xdr:rowOff>
    </xdr:from>
    <xdr:to>
      <xdr:col>2</xdr:col>
      <xdr:colOff>161925</xdr:colOff>
      <xdr:row>0</xdr:row>
      <xdr:rowOff>752475</xdr:rowOff>
    </xdr:to>
    <xdr:pic>
      <xdr:nvPicPr>
        <xdr:cNvPr id="2" name="Imagem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523875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R.%20FINAN.%20E%20REL.%20COM%20INVEST\RELA&#199;&#195;O%20COM%20INVESTIDORES\Relat&#243;rio%20Anual%20Adm%20e%20Sustentabilida,%20Press%20Release\Relat&#243;rio%20Anual\RA%202021\Base%20de%20Dados\Planilhas%20consolidadas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R.%20FINAN.%20E%20REL.%20COM%20INVEST\RELA&#199;&#195;O%20COM%20INVESTIDORES\Relat&#243;rio%20Anual%20Adm%20e%20Sustentabilida,%20Press%20Release\Press%20Releases\Rascunhos\37.%202T23\Planilhas%20consolidadas%202T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ER.%20FINAN.%20E%20REL.%20COM%20INVEST\RELA&#199;&#195;O%20COM%20INVESTIDORES\Relat&#243;rio%20Anual%20Adm%20e%20Sustentabilida,%20Press%20Release\Press%20Releases\Rascunhos\38.%203T23\Planilhas%20consolidadas%203T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ER.%20FINAN.%20E%20REL.%20COM%20INVEST\RELA&#199;&#195;O%20COM%20INVESTIDORES\Relat&#243;rio%20Anual%20Adm%20e%20Sustentabilida,%20Press%20Release\Relat&#243;rio%20Anual\RA%202023\Base%20de%20Dados\Planilhas%20consolidada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s para Releases"/>
      <sheetName val="Anual_Últimos 5 anos"/>
      <sheetName val="Rating"/>
      <sheetName val="Planilhas PR_modelo antigo"/>
      <sheetName val="DFC e DRE"/>
      <sheetName val="BP"/>
      <sheetName val="Análise Coml_PR 2010 2021"/>
      <sheetName val="Planilh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taques"/>
      <sheetName val="Desempenho Operac_Planilhas"/>
      <sheetName val="Planilhas PR_modelo antigo"/>
      <sheetName val="Desempenho Operac_check"/>
      <sheetName val="Desempenho EcoFin_Planilhas(v0)"/>
      <sheetName val="Desempenho EcoFin_check"/>
      <sheetName val="Desempenho EcoFin_Planilhas"/>
      <sheetName val="BP"/>
      <sheetName val="BP_check"/>
      <sheetName val="DFC e DRE"/>
      <sheetName val="EBITDA_Acumulado"/>
      <sheetName val="DFC e DRE_check"/>
      <sheetName val="Composição da DBrut e DivLiq"/>
      <sheetName val="Planilh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staques"/>
      <sheetName val="Desempenho Operac_Planilhas"/>
      <sheetName val="Planilhas PR_modelo antigo"/>
      <sheetName val="Desempenho EcoFin_Planilhas"/>
      <sheetName val="DFC e DRE"/>
      <sheetName val="BP"/>
      <sheetName val="Planilh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staques"/>
      <sheetName val="Desempenho Operac_Planilhas"/>
      <sheetName val="Planilhas PR_modelo antigo"/>
      <sheetName val="Desempenho EcoFin_Planilhas"/>
      <sheetName val="Desempenho EcoFin_Endividamento"/>
      <sheetName val="DRE"/>
      <sheetName val="BP"/>
      <sheetName val="DFC"/>
      <sheetName val="Rating"/>
      <sheetName val="Anual_Últimos 5 an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L30"/>
  <sheetViews>
    <sheetView showGridLines="0" showRowColHeaders="0" tabSelected="1" zoomScale="60" zoomScaleNormal="60" zoomScalePageLayoutView="0" workbookViewId="0" topLeftCell="A1">
      <selection activeCell="A1" sqref="A1"/>
    </sheetView>
  </sheetViews>
  <sheetFormatPr defaultColWidth="0" defaultRowHeight="15" zeroHeight="1"/>
  <cols>
    <col min="1" max="12" width="9.140625" style="0" customWidth="1"/>
    <col min="13" max="16384" width="9.140625" style="0" hidden="1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4.75">
      <c r="A18" s="148"/>
      <c r="B18" s="148"/>
      <c r="C18" s="148"/>
      <c r="D18" s="148"/>
      <c r="E18" s="148"/>
      <c r="F18" s="148"/>
      <c r="G18" s="148"/>
      <c r="H18" s="2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1.5">
      <c r="A23" s="149" t="s">
        <v>0</v>
      </c>
      <c r="B23" s="149"/>
      <c r="C23" s="149"/>
      <c r="D23" s="149"/>
      <c r="E23" s="149"/>
      <c r="F23" s="149"/>
      <c r="G23" s="149"/>
      <c r="H23" s="1"/>
      <c r="I23" s="1"/>
      <c r="J23" s="1"/>
      <c r="K23" s="1"/>
      <c r="L23" s="1"/>
    </row>
    <row r="24" spans="2:12" ht="15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ht="15">
      <c r="A25" s="1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ht="15">
      <c r="A26" s="1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 password="DDE6" sheet="1" formatCells="0" formatColumns="0" formatRows="0" insertColumns="0" insertRows="0" insertHyperlinks="0" deleteColumns="0" deleteRows="0" sort="0" autoFilter="0" pivotTables="0"/>
  <mergeCells count="2">
    <mergeCell ref="A18:G18"/>
    <mergeCell ref="A23:G23"/>
  </mergeCells>
  <printOptions/>
  <pageMargins left="0.511811024" right="0.511811024" top="0.787401575" bottom="0.787401575" header="0.31496062" footer="0.31496062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CW17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0" defaultRowHeight="15" zeroHeight="1"/>
  <cols>
    <col min="1" max="1" width="49.7109375" style="0" bestFit="1" customWidth="1"/>
    <col min="2" max="19" width="14.28125" style="0" customWidth="1"/>
    <col min="20" max="20" width="11.140625" style="0" customWidth="1"/>
    <col min="21" max="21" width="12.28125" style="0" customWidth="1"/>
    <col min="22" max="23" width="11.140625" style="0" customWidth="1"/>
    <col min="24" max="28" width="14.421875" style="0" bestFit="1" customWidth="1"/>
    <col min="29" max="97" width="11.140625" style="0" customWidth="1"/>
    <col min="98" max="16384" width="11.140625" style="0" hidden="1" customWidth="1"/>
  </cols>
  <sheetData>
    <row r="1" spans="1:64" ht="93" customHeight="1">
      <c r="A1" s="4"/>
      <c r="B1" s="4"/>
      <c r="C1" s="145" t="s">
        <v>1</v>
      </c>
      <c r="D1" s="4"/>
      <c r="E1" s="4"/>
      <c r="F1" s="4"/>
      <c r="G1" s="4"/>
      <c r="H1" s="4"/>
      <c r="I1" s="4"/>
      <c r="J1" s="4"/>
      <c r="K1" s="4"/>
      <c r="L1" s="4"/>
      <c r="M1" s="145"/>
      <c r="N1" s="4"/>
      <c r="O1" s="4"/>
      <c r="P1" s="4"/>
      <c r="Q1" s="4"/>
      <c r="S1" s="4"/>
      <c r="U1" s="4"/>
      <c r="V1" s="14"/>
      <c r="W1" s="4"/>
      <c r="Y1" s="4"/>
      <c r="Z1" s="4"/>
      <c r="AA1" s="4"/>
      <c r="AB1" s="4"/>
      <c r="AC1" s="4"/>
      <c r="AD1" s="4"/>
      <c r="AE1" s="14"/>
      <c r="AF1" s="14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"/>
    </row>
    <row r="2" spans="1:101" ht="15">
      <c r="A2" s="15" t="s">
        <v>110</v>
      </c>
      <c r="B2" s="15" t="s">
        <v>170</v>
      </c>
      <c r="C2" s="15">
        <v>2023</v>
      </c>
      <c r="D2" s="15" t="s">
        <v>168</v>
      </c>
      <c r="E2" s="15" t="s">
        <v>169</v>
      </c>
      <c r="F2" s="15" t="s">
        <v>166</v>
      </c>
      <c r="G2" s="15" t="s">
        <v>165</v>
      </c>
      <c r="H2" s="15" t="s">
        <v>164</v>
      </c>
      <c r="I2" s="15" t="s">
        <v>163</v>
      </c>
      <c r="J2" s="15" t="s">
        <v>162</v>
      </c>
      <c r="K2" s="15" t="s">
        <v>161</v>
      </c>
      <c r="L2" s="15" t="s">
        <v>159</v>
      </c>
      <c r="M2" s="15">
        <v>2022</v>
      </c>
      <c r="N2" s="15" t="s">
        <v>160</v>
      </c>
      <c r="O2" s="15" t="s">
        <v>158</v>
      </c>
      <c r="P2" s="15" t="s">
        <v>155</v>
      </c>
      <c r="Q2" s="15" t="s">
        <v>156</v>
      </c>
      <c r="R2" s="15" t="s">
        <v>153</v>
      </c>
      <c r="S2" s="15" t="s">
        <v>152</v>
      </c>
      <c r="T2" s="15" t="s">
        <v>150</v>
      </c>
      <c r="U2" s="15" t="s">
        <v>149</v>
      </c>
      <c r="V2" s="15" t="s">
        <v>147</v>
      </c>
      <c r="W2" s="15">
        <v>2021</v>
      </c>
      <c r="X2" s="15" t="s">
        <v>146</v>
      </c>
      <c r="Y2" s="15" t="s">
        <v>145</v>
      </c>
      <c r="Z2" s="15" t="s">
        <v>108</v>
      </c>
      <c r="AA2" s="15" t="s">
        <v>107</v>
      </c>
      <c r="AB2" s="15" t="s">
        <v>105</v>
      </c>
      <c r="AC2" s="15" t="s">
        <v>104</v>
      </c>
      <c r="AD2" s="15" t="s">
        <v>102</v>
      </c>
      <c r="AE2" s="15" t="s">
        <v>101</v>
      </c>
      <c r="AF2" s="15" t="s">
        <v>2</v>
      </c>
      <c r="AG2" s="15">
        <v>2020</v>
      </c>
      <c r="AH2" s="15" t="s">
        <v>3</v>
      </c>
      <c r="AI2" s="15" t="s">
        <v>4</v>
      </c>
      <c r="AJ2" s="15" t="s">
        <v>5</v>
      </c>
      <c r="AK2" s="15" t="s">
        <v>6</v>
      </c>
      <c r="AL2" s="15" t="s">
        <v>7</v>
      </c>
      <c r="AM2" s="15" t="s">
        <v>8</v>
      </c>
      <c r="AN2" s="15" t="s">
        <v>9</v>
      </c>
      <c r="AO2" s="15" t="s">
        <v>10</v>
      </c>
      <c r="AP2" s="15" t="s">
        <v>11</v>
      </c>
      <c r="AQ2" s="15">
        <v>2019</v>
      </c>
      <c r="AR2" s="15" t="s">
        <v>12</v>
      </c>
      <c r="AS2" s="15" t="s">
        <v>13</v>
      </c>
      <c r="AT2" s="15" t="s">
        <v>14</v>
      </c>
      <c r="AU2" s="15" t="s">
        <v>15</v>
      </c>
      <c r="AV2" s="15" t="s">
        <v>16</v>
      </c>
      <c r="AW2" s="15" t="s">
        <v>17</v>
      </c>
      <c r="AX2" s="15" t="s">
        <v>18</v>
      </c>
      <c r="AY2" s="15" t="s">
        <v>19</v>
      </c>
      <c r="AZ2" s="15" t="s">
        <v>20</v>
      </c>
      <c r="BA2" s="15">
        <v>2018</v>
      </c>
      <c r="BB2" s="15" t="s">
        <v>21</v>
      </c>
      <c r="BC2" s="15" t="s">
        <v>22</v>
      </c>
      <c r="BD2" s="15" t="s">
        <v>23</v>
      </c>
      <c r="BE2" s="15" t="s">
        <v>24</v>
      </c>
      <c r="BF2" s="15" t="s">
        <v>25</v>
      </c>
      <c r="BG2" s="15" t="s">
        <v>26</v>
      </c>
      <c r="BH2" s="15" t="s">
        <v>27</v>
      </c>
      <c r="BI2" s="15" t="s">
        <v>28</v>
      </c>
      <c r="BJ2" s="15" t="s">
        <v>29</v>
      </c>
      <c r="BK2" s="15">
        <v>2017</v>
      </c>
      <c r="BL2" s="15" t="s">
        <v>30</v>
      </c>
      <c r="BM2" s="15" t="s">
        <v>31</v>
      </c>
      <c r="BN2" s="15" t="s">
        <v>32</v>
      </c>
      <c r="BO2" s="15" t="s">
        <v>34</v>
      </c>
      <c r="BP2" s="15" t="s">
        <v>35</v>
      </c>
      <c r="BQ2" s="15" t="s">
        <v>36</v>
      </c>
      <c r="BR2" s="15" t="s">
        <v>37</v>
      </c>
      <c r="BS2" s="15" t="s">
        <v>38</v>
      </c>
      <c r="BT2" s="15" t="s">
        <v>39</v>
      </c>
      <c r="BU2" s="15">
        <v>2016</v>
      </c>
      <c r="BV2" s="15" t="s">
        <v>40</v>
      </c>
      <c r="BW2" s="15" t="s">
        <v>41</v>
      </c>
      <c r="BX2" s="15" t="s">
        <v>42</v>
      </c>
      <c r="BY2" s="15" t="s">
        <v>43</v>
      </c>
      <c r="BZ2" s="15" t="s">
        <v>44</v>
      </c>
      <c r="CA2" s="15" t="s">
        <v>45</v>
      </c>
      <c r="CB2" s="15" t="s">
        <v>46</v>
      </c>
      <c r="CC2" s="15" t="s">
        <v>47</v>
      </c>
      <c r="CD2" s="15">
        <v>2015</v>
      </c>
      <c r="CE2" s="15" t="s">
        <v>48</v>
      </c>
      <c r="CF2" s="15" t="s">
        <v>49</v>
      </c>
      <c r="CG2" s="15" t="s">
        <v>50</v>
      </c>
      <c r="CH2" s="15" t="s">
        <v>51</v>
      </c>
      <c r="CI2" s="15" t="s">
        <v>52</v>
      </c>
      <c r="CJ2" s="15" t="s">
        <v>53</v>
      </c>
      <c r="CK2" s="15" t="s">
        <v>54</v>
      </c>
      <c r="CL2" s="15" t="s">
        <v>55</v>
      </c>
      <c r="CM2" s="15">
        <v>2014</v>
      </c>
      <c r="CN2" s="15" t="s">
        <v>56</v>
      </c>
      <c r="CO2" s="15" t="s">
        <v>57</v>
      </c>
      <c r="CP2" s="15" t="s">
        <v>58</v>
      </c>
      <c r="CQ2" s="15" t="s">
        <v>59</v>
      </c>
      <c r="CR2" s="15">
        <v>2013</v>
      </c>
      <c r="CS2" s="15" t="s">
        <v>60</v>
      </c>
      <c r="CT2" s="15" t="s">
        <v>61</v>
      </c>
      <c r="CU2" s="15" t="s">
        <v>62</v>
      </c>
      <c r="CV2" s="15" t="s">
        <v>63</v>
      </c>
      <c r="CW2" s="15">
        <v>2012</v>
      </c>
    </row>
    <row r="3" spans="1:101" ht="15">
      <c r="A3" s="16" t="s">
        <v>111</v>
      </c>
      <c r="B3" s="32">
        <f aca="true" t="shared" si="0" ref="B3:B12">C3/M3-1</f>
        <v>0.15325512079363035</v>
      </c>
      <c r="C3" s="22">
        <v>6449.125116200001</v>
      </c>
      <c r="D3" s="32">
        <f>E3/G3-1</f>
        <v>0.0060854734675819255</v>
      </c>
      <c r="E3" s="22">
        <v>1793.3791162000007</v>
      </c>
      <c r="F3" s="32">
        <f>G3/I3-1</f>
        <v>0.09505035960204267</v>
      </c>
      <c r="G3" s="22">
        <v>1782.53156764</v>
      </c>
      <c r="H3" s="32">
        <f>I3/K3-1</f>
        <v>0.307049802888379</v>
      </c>
      <c r="I3" s="22">
        <v>1627.80784647</v>
      </c>
      <c r="J3" s="32">
        <f>K3/O3-1</f>
        <v>-0.15465344643371304</v>
      </c>
      <c r="K3" s="22">
        <v>1245.40613745</v>
      </c>
      <c r="L3" s="32">
        <f aca="true" t="shared" si="1" ref="L3:L12">M3/W3-1</f>
        <v>0.2630720401230069</v>
      </c>
      <c r="M3" s="22">
        <v>5592.1062043599995</v>
      </c>
      <c r="N3" s="32">
        <f>O3/Q3-1</f>
        <v>-0.06454428575782623</v>
      </c>
      <c r="O3" s="22">
        <v>1473.2492043599996</v>
      </c>
      <c r="P3" s="32">
        <f>Q3/S3-1</f>
        <v>0.0903813946275056</v>
      </c>
      <c r="Q3" s="22">
        <v>1574.9</v>
      </c>
      <c r="R3" s="32">
        <f>S3/U3-1</f>
        <v>0.3135294652600946</v>
      </c>
      <c r="S3" s="22">
        <v>1444.357</v>
      </c>
      <c r="T3" s="32">
        <f>U3/Y3-1</f>
        <v>0.026104256522331504</v>
      </c>
      <c r="U3" s="22">
        <v>1099.6</v>
      </c>
      <c r="V3" s="32">
        <f>W3/AG3-1</f>
        <v>0.228123439667129</v>
      </c>
      <c r="W3" s="22">
        <v>4427.385</v>
      </c>
      <c r="X3" s="32">
        <f>Y3/AA3-1</f>
        <v>-0.12693727478404115</v>
      </c>
      <c r="Y3" s="22">
        <v>1071.626</v>
      </c>
      <c r="Z3" s="32">
        <v>0.055126604911527766</v>
      </c>
      <c r="AA3" s="22">
        <v>1227.433</v>
      </c>
      <c r="AB3" s="32">
        <v>0.20549637305699497</v>
      </c>
      <c r="AC3" s="22">
        <v>1163.304</v>
      </c>
      <c r="AD3" s="32">
        <v>-0.0256462035541195</v>
      </c>
      <c r="AE3" s="22">
        <v>965</v>
      </c>
      <c r="AF3" s="32">
        <v>0.126280929767558</v>
      </c>
      <c r="AG3" s="22">
        <v>3605</v>
      </c>
      <c r="AH3" s="32">
        <v>-0.020742340502821977</v>
      </c>
      <c r="AI3" s="22">
        <v>990.4</v>
      </c>
      <c r="AJ3" s="32">
        <v>0.08926047840603135</v>
      </c>
      <c r="AK3" s="20">
        <v>1011.3783542000001</v>
      </c>
      <c r="AL3" s="32">
        <v>0.37616718541574024</v>
      </c>
      <c r="AM3" s="20">
        <v>928.5</v>
      </c>
      <c r="AN3" s="32">
        <v>-0.038477982043608416</v>
      </c>
      <c r="AO3" s="22">
        <v>674.7</v>
      </c>
      <c r="AP3" s="32">
        <v>-0.14104765993988833</v>
      </c>
      <c r="AQ3" s="22">
        <v>3200.8</v>
      </c>
      <c r="AR3" s="32">
        <v>-0.18073555166374777</v>
      </c>
      <c r="AS3" s="22">
        <v>701.7</v>
      </c>
      <c r="AT3" s="32">
        <v>0.05020413102040622</v>
      </c>
      <c r="AU3" s="20">
        <v>856.5</v>
      </c>
      <c r="AV3" s="32">
        <v>-0.013957522524483124</v>
      </c>
      <c r="AW3" s="44">
        <v>815.55573312</v>
      </c>
      <c r="AX3" s="32">
        <v>-0.16681776971894835</v>
      </c>
      <c r="AY3" s="20">
        <v>827.1</v>
      </c>
      <c r="AZ3" s="32">
        <v>0.0668804397617957</v>
      </c>
      <c r="BA3" s="38">
        <v>3726.4</v>
      </c>
      <c r="BB3" s="32">
        <v>-0.008885782747603765</v>
      </c>
      <c r="BC3" s="45">
        <v>992.7</v>
      </c>
      <c r="BD3" s="32">
        <v>0.09872751206669594</v>
      </c>
      <c r="BE3" s="50">
        <v>1001.6</v>
      </c>
      <c r="BF3" s="32">
        <v>0.11089446746283205</v>
      </c>
      <c r="BG3" s="50">
        <v>911.6</v>
      </c>
      <c r="BH3" s="32">
        <v>-0.09225663716814159</v>
      </c>
      <c r="BI3" s="50">
        <v>820.6</v>
      </c>
      <c r="BJ3" s="32">
        <v>0.06507287918521687</v>
      </c>
      <c r="BK3" s="47">
        <v>3492.8</v>
      </c>
      <c r="BL3" s="32">
        <v>0.008365867261572735</v>
      </c>
      <c r="BM3" s="50">
        <v>904</v>
      </c>
      <c r="BN3" s="32">
        <v>0.002796420581655523</v>
      </c>
      <c r="BO3" s="50">
        <v>896.5</v>
      </c>
      <c r="BP3" s="32">
        <v>0.119879744456971</v>
      </c>
      <c r="BQ3" s="50">
        <v>894</v>
      </c>
      <c r="BR3" s="32">
        <v>-0.014322755895789685</v>
      </c>
      <c r="BS3" s="50">
        <v>798.3</v>
      </c>
      <c r="BT3" s="32">
        <v>0.033630661581618204</v>
      </c>
      <c r="BU3" s="47">
        <v>3279.4</v>
      </c>
      <c r="BV3" s="50">
        <v>809.9</v>
      </c>
      <c r="BW3" s="32">
        <v>0.06692298450078105</v>
      </c>
      <c r="BX3" s="47">
        <v>888</v>
      </c>
      <c r="BY3" s="32">
        <v>0.11091831286705811</v>
      </c>
      <c r="BZ3" s="47">
        <v>832.3</v>
      </c>
      <c r="CA3" s="32">
        <v>-0.15382877795346728</v>
      </c>
      <c r="CB3" s="47">
        <v>749.2</v>
      </c>
      <c r="CC3" s="32">
        <v>0.03578074499689854</v>
      </c>
      <c r="CD3" s="47">
        <v>3172.7</v>
      </c>
      <c r="CE3" s="32">
        <v>0.10440314332044398</v>
      </c>
      <c r="CF3" s="47">
        <v>885.4</v>
      </c>
      <c r="CG3" s="32">
        <v>0.047563047171044204</v>
      </c>
      <c r="CH3" s="47">
        <v>801.7</v>
      </c>
      <c r="CI3" s="32">
        <v>0.06247396917950865</v>
      </c>
      <c r="CJ3" s="47">
        <v>765.3</v>
      </c>
      <c r="CK3" s="32">
        <v>-0.14918497519489726</v>
      </c>
      <c r="CL3" s="47">
        <v>720.3</v>
      </c>
      <c r="CM3" s="47">
        <v>3063.1</v>
      </c>
      <c r="CN3" s="47">
        <v>846.6</v>
      </c>
      <c r="CO3" s="47">
        <v>790.2</v>
      </c>
      <c r="CP3" s="47">
        <v>755.7</v>
      </c>
      <c r="CQ3" s="47">
        <v>670.5</v>
      </c>
      <c r="CR3" s="47">
        <v>3038.1</v>
      </c>
      <c r="CS3" s="47">
        <v>843.8</v>
      </c>
      <c r="CT3" s="47">
        <v>815.3</v>
      </c>
      <c r="CU3" s="47">
        <v>748.2</v>
      </c>
      <c r="CV3" s="47">
        <v>630.9</v>
      </c>
      <c r="CW3" s="47">
        <v>2989.8</v>
      </c>
    </row>
    <row r="4" spans="1:101" ht="14.25">
      <c r="A4" s="12" t="s">
        <v>112</v>
      </c>
      <c r="B4" s="33">
        <f t="shared" si="0"/>
        <v>0.2600482874293495</v>
      </c>
      <c r="C4" s="21">
        <v>3079.21024115</v>
      </c>
      <c r="D4" s="33">
        <f aca="true" t="shared" si="2" ref="D4:D14">E4/G4-1</f>
        <v>0.27343699080540285</v>
      </c>
      <c r="E4" s="21">
        <v>954.31846427</v>
      </c>
      <c r="F4" s="33">
        <f aca="true" t="shared" si="3" ref="F4:F12">G4/I4-1</f>
        <v>0.04710044665881741</v>
      </c>
      <c r="G4" s="21">
        <v>749.40375626</v>
      </c>
      <c r="H4" s="33">
        <f aca="true" t="shared" si="4" ref="H4:H14">I4/K4-1</f>
        <v>0.27725479622523075</v>
      </c>
      <c r="I4" s="21">
        <v>715.69423798</v>
      </c>
      <c r="J4" s="33">
        <f aca="true" t="shared" si="5" ref="J4:J14">K4/O4-1</f>
        <v>-0.17595068875453868</v>
      </c>
      <c r="K4" s="21">
        <v>560.33787471</v>
      </c>
      <c r="L4" s="33">
        <f t="shared" si="1"/>
        <v>0.3023470475378385</v>
      </c>
      <c r="M4" s="21">
        <v>2443.724</v>
      </c>
      <c r="N4" s="33">
        <f aca="true" t="shared" si="6" ref="N4:N14">O4/Q4-1</f>
        <v>0.019290613869934692</v>
      </c>
      <c r="O4" s="21">
        <v>679.981</v>
      </c>
      <c r="P4" s="33">
        <f aca="true" t="shared" si="7" ref="P4:P12">Q4/S4-1</f>
        <v>0.11236316645129052</v>
      </c>
      <c r="Q4" s="21">
        <v>667.1120000000001</v>
      </c>
      <c r="R4" s="33">
        <f aca="true" t="shared" si="8" ref="R4:R14">S4/U4-1</f>
        <v>0.2069184111280602</v>
      </c>
      <c r="S4" s="21">
        <v>599.7249999999999</v>
      </c>
      <c r="T4" s="33">
        <f aca="true" t="shared" si="9" ref="T4:T14">U4/Y4-1</f>
        <v>-0.0353830952394818</v>
      </c>
      <c r="U4" s="21">
        <v>496.90600000000006</v>
      </c>
      <c r="V4" s="33">
        <f aca="true" t="shared" si="10" ref="V4:V14">W4/AG4-1</f>
        <v>0.2615301869033213</v>
      </c>
      <c r="W4" s="21">
        <v>1876.4</v>
      </c>
      <c r="X4" s="33">
        <f aca="true" t="shared" si="11" ref="X4:X14">Y4/AA4-1</f>
        <v>0.04869150982767234</v>
      </c>
      <c r="Y4" s="21">
        <v>515.133</v>
      </c>
      <c r="Z4" s="33">
        <v>0.0659955208722145</v>
      </c>
      <c r="AA4" s="21">
        <v>491.215</v>
      </c>
      <c r="AB4" s="33">
        <v>0.12610948191593385</v>
      </c>
      <c r="AC4" s="21">
        <v>460.8040000000001</v>
      </c>
      <c r="AD4" s="33">
        <v>-0.04280701754385963</v>
      </c>
      <c r="AE4" s="21">
        <v>409.2</v>
      </c>
      <c r="AF4" s="33">
        <v>0.0041857953011073</v>
      </c>
      <c r="AG4" s="21">
        <v>1487.4</v>
      </c>
      <c r="AH4" s="33">
        <v>0.10519480519480529</v>
      </c>
      <c r="AI4" s="21">
        <v>427.5</v>
      </c>
      <c r="AJ4" s="33">
        <v>0.0982146168086739</v>
      </c>
      <c r="AK4" s="27">
        <v>385</v>
      </c>
      <c r="AL4" s="33">
        <v>0.08100215849522052</v>
      </c>
      <c r="AM4" s="27">
        <v>350.569</v>
      </c>
      <c r="AN4" s="33">
        <v>-0.11683006535947704</v>
      </c>
      <c r="AO4" s="21">
        <v>324.3</v>
      </c>
      <c r="AP4" s="33">
        <v>-0.21538298548575052</v>
      </c>
      <c r="AQ4" s="21">
        <v>1481.2</v>
      </c>
      <c r="AR4" s="33">
        <v>0.0013635124079629524</v>
      </c>
      <c r="AS4" s="21">
        <v>367.2</v>
      </c>
      <c r="AT4" s="33">
        <v>0.048613096940234524</v>
      </c>
      <c r="AU4" s="27">
        <v>366.7</v>
      </c>
      <c r="AV4" s="33">
        <v>-0.12025157232704409</v>
      </c>
      <c r="AW4" s="40">
        <v>349.7</v>
      </c>
      <c r="AX4" s="33">
        <v>-0.19939577039274925</v>
      </c>
      <c r="AY4" s="27">
        <v>397.5</v>
      </c>
      <c r="AZ4" s="33">
        <v>0.07542440469408684</v>
      </c>
      <c r="BA4" s="26">
        <v>1887.8</v>
      </c>
      <c r="BB4" s="33">
        <v>0.021815188310351896</v>
      </c>
      <c r="BC4" s="48">
        <v>496.5</v>
      </c>
      <c r="BD4" s="33">
        <v>0.02532179784764721</v>
      </c>
      <c r="BE4" s="48">
        <v>485.9</v>
      </c>
      <c r="BF4" s="33">
        <v>0.0980074142724745</v>
      </c>
      <c r="BG4" s="48">
        <v>473.9</v>
      </c>
      <c r="BH4" s="33">
        <v>-0.08442935935511231</v>
      </c>
      <c r="BI4" s="48">
        <v>431.6</v>
      </c>
      <c r="BJ4" s="33">
        <v>0.052082709020077944</v>
      </c>
      <c r="BK4" s="26">
        <v>1755.4</v>
      </c>
      <c r="BL4" s="33">
        <v>0.09272137227630961</v>
      </c>
      <c r="BM4" s="48">
        <v>471.4</v>
      </c>
      <c r="BN4" s="33">
        <v>0.00817948118719336</v>
      </c>
      <c r="BO4" s="48">
        <v>431.4</v>
      </c>
      <c r="BP4" s="33">
        <v>0.00753473039792785</v>
      </c>
      <c r="BQ4" s="48">
        <v>427.9</v>
      </c>
      <c r="BR4" s="33">
        <v>-0.02277956741831577</v>
      </c>
      <c r="BS4" s="48">
        <v>424.7</v>
      </c>
      <c r="BT4" s="33">
        <v>-0.07124965210130807</v>
      </c>
      <c r="BU4" s="26">
        <v>1668.5</v>
      </c>
      <c r="BV4" s="48">
        <v>434.6</v>
      </c>
      <c r="BW4" s="33">
        <v>0.05880929332042606</v>
      </c>
      <c r="BX4" s="26">
        <v>437.5</v>
      </c>
      <c r="BY4" s="33">
        <v>0.07828810020876831</v>
      </c>
      <c r="BZ4" s="26">
        <v>413.2</v>
      </c>
      <c r="CA4" s="33">
        <v>-0.1642311886586696</v>
      </c>
      <c r="CB4" s="26">
        <v>383.2</v>
      </c>
      <c r="CC4" s="33">
        <v>-0.024383621157814783</v>
      </c>
      <c r="CD4" s="26">
        <v>1796.5</v>
      </c>
      <c r="CE4" s="33">
        <v>-0.009933059814295042</v>
      </c>
      <c r="CF4" s="26">
        <v>458.5</v>
      </c>
      <c r="CG4" s="33">
        <v>0.0402066486972148</v>
      </c>
      <c r="CH4" s="26">
        <v>463.1</v>
      </c>
      <c r="CI4" s="33">
        <v>0.03607167791482424</v>
      </c>
      <c r="CJ4" s="26">
        <v>445.2</v>
      </c>
      <c r="CK4" s="33">
        <v>-0.0599431196674689</v>
      </c>
      <c r="CL4" s="26">
        <v>429.7</v>
      </c>
      <c r="CM4" s="26">
        <v>1841.4</v>
      </c>
      <c r="CN4" s="26">
        <v>457.1</v>
      </c>
      <c r="CO4" s="26">
        <v>501.1</v>
      </c>
      <c r="CP4" s="26">
        <v>471.9</v>
      </c>
      <c r="CQ4" s="26">
        <v>411.3</v>
      </c>
      <c r="CR4" s="26">
        <v>1771.1</v>
      </c>
      <c r="CS4" s="26">
        <v>458.8</v>
      </c>
      <c r="CT4" s="26">
        <v>463.1</v>
      </c>
      <c r="CU4" s="26">
        <v>446</v>
      </c>
      <c r="CV4" s="26">
        <v>414.3</v>
      </c>
      <c r="CW4" s="26">
        <v>1842.8</v>
      </c>
    </row>
    <row r="5" spans="1:101" ht="14.25">
      <c r="A5" s="11" t="s">
        <v>113</v>
      </c>
      <c r="B5" s="34">
        <f t="shared" si="0"/>
        <v>-1.1955790437845337</v>
      </c>
      <c r="C5" s="23">
        <v>-59.360000000000014</v>
      </c>
      <c r="D5" s="34">
        <f t="shared" si="2"/>
        <v>-10.507679465776294</v>
      </c>
      <c r="E5" s="23">
        <v>-56.95100000000002</v>
      </c>
      <c r="F5" s="34">
        <f t="shared" si="3"/>
        <v>-0.7096602200571955</v>
      </c>
      <c r="G5" s="23">
        <v>5.990000000000002</v>
      </c>
      <c r="H5" s="34">
        <f t="shared" si="4"/>
        <v>-0.7069671820692941</v>
      </c>
      <c r="I5" s="23">
        <v>20.631000000000007</v>
      </c>
      <c r="J5" s="34">
        <f t="shared" si="5"/>
        <v>-0.16806395696459797</v>
      </c>
      <c r="K5" s="23">
        <v>70.40508345</v>
      </c>
      <c r="L5" s="34">
        <f t="shared" si="1"/>
        <v>2.5628140113631033</v>
      </c>
      <c r="M5" s="23">
        <v>303.509</v>
      </c>
      <c r="N5" s="34">
        <f t="shared" si="6"/>
        <v>-0.11667327724777166</v>
      </c>
      <c r="O5" s="23">
        <v>84.628</v>
      </c>
      <c r="P5" s="34">
        <f t="shared" si="7"/>
        <v>0.2887023660600192</v>
      </c>
      <c r="Q5" s="23">
        <v>95.80600000000001</v>
      </c>
      <c r="R5" s="34">
        <f t="shared" si="8"/>
        <v>0.5255478946072396</v>
      </c>
      <c r="S5" s="23">
        <v>74.343</v>
      </c>
      <c r="T5" s="34">
        <f t="shared" si="9"/>
        <v>-0.12572658772874057</v>
      </c>
      <c r="U5" s="23">
        <v>48.732</v>
      </c>
      <c r="V5" s="34">
        <f t="shared" si="10"/>
        <v>-0.18558317399617597</v>
      </c>
      <c r="W5" s="23">
        <v>85.18799999999999</v>
      </c>
      <c r="X5" s="34">
        <f t="shared" si="11"/>
        <v>-0.4332140242414383</v>
      </c>
      <c r="Y5" s="23">
        <v>55.739999999999995</v>
      </c>
      <c r="Z5" s="34" t="s">
        <v>33</v>
      </c>
      <c r="AA5" s="23">
        <v>98.344</v>
      </c>
      <c r="AB5" s="34">
        <v>-3.0247321428571423</v>
      </c>
      <c r="AC5" s="23">
        <v>-136.06199999999998</v>
      </c>
      <c r="AD5" s="34">
        <v>-0.8278074866310161</v>
      </c>
      <c r="AE5" s="23">
        <v>67.2</v>
      </c>
      <c r="AF5" s="34" t="s">
        <v>33</v>
      </c>
      <c r="AG5" s="23">
        <v>104.6</v>
      </c>
      <c r="AH5" s="34" t="s">
        <v>33</v>
      </c>
      <c r="AI5" s="23">
        <v>187.00000000000003</v>
      </c>
      <c r="AJ5" s="34">
        <v>-0.4229074889867841</v>
      </c>
      <c r="AK5" s="28">
        <v>13.1</v>
      </c>
      <c r="AL5" s="34">
        <v>0.5337837837837838</v>
      </c>
      <c r="AM5" s="28">
        <v>22.7</v>
      </c>
      <c r="AN5" s="34" t="s">
        <v>33</v>
      </c>
      <c r="AO5" s="23">
        <v>53.8</v>
      </c>
      <c r="AP5" s="35" t="s">
        <v>33</v>
      </c>
      <c r="AQ5" s="23">
        <v>-244.2</v>
      </c>
      <c r="AR5" s="35" t="s">
        <v>33</v>
      </c>
      <c r="AS5" s="23" t="s">
        <v>33</v>
      </c>
      <c r="AT5" s="35" t="s">
        <v>33</v>
      </c>
      <c r="AU5" s="28">
        <v>159.4</v>
      </c>
      <c r="AV5" s="35">
        <v>-0.8712960727605121</v>
      </c>
      <c r="AW5" s="41">
        <v>7.040104819999987</v>
      </c>
      <c r="AX5" s="35">
        <v>-0.4540918163672655</v>
      </c>
      <c r="AY5" s="28">
        <v>54.7</v>
      </c>
      <c r="AZ5" s="35">
        <v>0.10223880597014912</v>
      </c>
      <c r="BA5" s="25">
        <v>295.4</v>
      </c>
      <c r="BB5" s="35">
        <v>0.21897810218978098</v>
      </c>
      <c r="BC5" s="49">
        <v>100.2</v>
      </c>
      <c r="BD5" s="35">
        <v>0.5000000000000002</v>
      </c>
      <c r="BE5" s="49">
        <v>82.2</v>
      </c>
      <c r="BF5" s="35">
        <v>-0.05841924398625442</v>
      </c>
      <c r="BG5" s="49">
        <v>54.8</v>
      </c>
      <c r="BH5" s="35">
        <v>-0.5666418466120626</v>
      </c>
      <c r="BI5" s="49">
        <v>58.2</v>
      </c>
      <c r="BJ5" s="35">
        <v>0.9047619047619049</v>
      </c>
      <c r="BK5" s="25">
        <v>268</v>
      </c>
      <c r="BL5" s="35">
        <v>1.4068100358422941</v>
      </c>
      <c r="BM5" s="49">
        <v>134.3</v>
      </c>
      <c r="BN5" s="34">
        <v>-0.03958691910499146</v>
      </c>
      <c r="BO5" s="49">
        <v>55.8</v>
      </c>
      <c r="BP5" s="34">
        <v>1.9050000000000002</v>
      </c>
      <c r="BQ5" s="49">
        <v>58.1</v>
      </c>
      <c r="BR5" s="34">
        <v>-0.6815286624203821</v>
      </c>
      <c r="BS5" s="49">
        <v>20</v>
      </c>
      <c r="BT5" s="34">
        <v>-0.12117426608369775</v>
      </c>
      <c r="BU5" s="25">
        <v>140.7</v>
      </c>
      <c r="BV5" s="49">
        <v>62.8</v>
      </c>
      <c r="BW5" s="34">
        <v>0.03178484107579482</v>
      </c>
      <c r="BX5" s="25">
        <v>84.4</v>
      </c>
      <c r="BY5" s="34">
        <v>-0.07361268403171006</v>
      </c>
      <c r="BZ5" s="25">
        <v>81.8</v>
      </c>
      <c r="CA5" s="34">
        <v>-0.2573591253153912</v>
      </c>
      <c r="CB5" s="25">
        <v>88.3</v>
      </c>
      <c r="CC5" s="34">
        <v>18.52439024390244</v>
      </c>
      <c r="CD5" s="25">
        <v>160.1</v>
      </c>
      <c r="CE5" s="34">
        <v>2.4265129682997117</v>
      </c>
      <c r="CF5" s="25">
        <v>118.9</v>
      </c>
      <c r="CG5" s="34">
        <v>19.411764705882355</v>
      </c>
      <c r="CH5" s="25">
        <v>34.7</v>
      </c>
      <c r="CI5" s="34">
        <v>-0.7951807228915663</v>
      </c>
      <c r="CJ5" s="25">
        <v>1.7</v>
      </c>
      <c r="CK5" s="34">
        <v>-0.14432989690721632</v>
      </c>
      <c r="CL5" s="25">
        <v>8.3</v>
      </c>
      <c r="CM5" s="25">
        <v>8.2</v>
      </c>
      <c r="CN5" s="25">
        <v>9.7</v>
      </c>
      <c r="CO5" s="25">
        <v>13.5</v>
      </c>
      <c r="CP5" s="25">
        <v>11.6</v>
      </c>
      <c r="CQ5" s="25">
        <v>16</v>
      </c>
      <c r="CR5" s="25">
        <v>49.6</v>
      </c>
      <c r="CS5" s="25">
        <v>21</v>
      </c>
      <c r="CT5" s="25">
        <v>11.7</v>
      </c>
      <c r="CU5" s="25">
        <v>9.3</v>
      </c>
      <c r="CV5" s="25">
        <v>-3.6</v>
      </c>
      <c r="CW5" s="25">
        <v>29.9</v>
      </c>
    </row>
    <row r="6" spans="1:101" ht="15">
      <c r="A6" s="17" t="s">
        <v>114</v>
      </c>
      <c r="B6" s="32">
        <f t="shared" si="0"/>
        <v>0.20542283435851116</v>
      </c>
      <c r="C6" s="22">
        <f>C3-C4-C5</f>
        <v>3429.274875050001</v>
      </c>
      <c r="D6" s="32">
        <f t="shared" si="2"/>
        <v>-0.12766170030662793</v>
      </c>
      <c r="E6" s="22">
        <f>E3-E4-E5</f>
        <v>896.0116519300007</v>
      </c>
      <c r="F6" s="32">
        <f t="shared" si="3"/>
        <v>0.152168086733373</v>
      </c>
      <c r="G6" s="22">
        <f>G3-G4-G5</f>
        <v>1027.13781138</v>
      </c>
      <c r="H6" s="32">
        <f t="shared" si="4"/>
        <v>0.4503595440998356</v>
      </c>
      <c r="I6" s="22">
        <f>I3-I4-I5</f>
        <v>891.48260849</v>
      </c>
      <c r="J6" s="32">
        <f t="shared" si="5"/>
        <v>-0.13261574383325803</v>
      </c>
      <c r="K6" s="22">
        <v>614.66317929</v>
      </c>
      <c r="L6" s="32">
        <f t="shared" si="1"/>
        <v>0.1537336609623583</v>
      </c>
      <c r="M6" s="22">
        <v>2844.873</v>
      </c>
      <c r="N6" s="32">
        <f t="shared" si="6"/>
        <v>-0.1272712941912505</v>
      </c>
      <c r="O6" s="22">
        <v>708.64</v>
      </c>
      <c r="P6" s="32">
        <f t="shared" si="7"/>
        <v>0.05412643825888708</v>
      </c>
      <c r="Q6" s="22">
        <v>811.982</v>
      </c>
      <c r="R6" s="32">
        <f t="shared" si="8"/>
        <v>0.3905087352562093</v>
      </c>
      <c r="S6" s="22">
        <v>770.2890000000001</v>
      </c>
      <c r="T6" s="32">
        <f t="shared" si="9"/>
        <v>0.10625797548891369</v>
      </c>
      <c r="U6" s="22">
        <v>553.9619999999999</v>
      </c>
      <c r="V6" s="32">
        <f t="shared" si="10"/>
        <v>0.22499726762382632</v>
      </c>
      <c r="W6" s="22">
        <v>2465.797</v>
      </c>
      <c r="X6" s="32">
        <f t="shared" si="11"/>
        <v>-0.21496565152365532</v>
      </c>
      <c r="Y6" s="22">
        <v>500.75299999999993</v>
      </c>
      <c r="Z6" s="32">
        <v>-0.23932398558484647</v>
      </c>
      <c r="AA6" s="22">
        <v>637.874</v>
      </c>
      <c r="AB6" s="32">
        <v>0.7162546049938601</v>
      </c>
      <c r="AC6" s="22">
        <v>838.562</v>
      </c>
      <c r="AD6" s="32">
        <v>-0.28147058823529414</v>
      </c>
      <c r="AE6" s="22">
        <v>488.59999999999997</v>
      </c>
      <c r="AF6" s="32">
        <v>0.024950353887672527</v>
      </c>
      <c r="AG6" s="22">
        <v>2012.9</v>
      </c>
      <c r="AH6" s="32">
        <v>0.23028824929982106</v>
      </c>
      <c r="AI6" s="22">
        <v>680</v>
      </c>
      <c r="AJ6" s="32">
        <v>0.11233515195302068</v>
      </c>
      <c r="AK6" s="29">
        <v>552.7160000000001</v>
      </c>
      <c r="AL6" s="32">
        <v>0.7533415666901908</v>
      </c>
      <c r="AM6" s="29">
        <v>496.89700000000005</v>
      </c>
      <c r="AN6" s="32">
        <v>-0.30742913000977523</v>
      </c>
      <c r="AO6" s="22">
        <v>283.4</v>
      </c>
      <c r="AP6" s="32">
        <v>0.27261534473820626</v>
      </c>
      <c r="AQ6" s="22">
        <v>1963.9</v>
      </c>
      <c r="AR6" s="32">
        <v>-0.3151464435146444</v>
      </c>
      <c r="AS6" s="22">
        <v>409.2</v>
      </c>
      <c r="AT6" s="32">
        <v>0.26352325177912683</v>
      </c>
      <c r="AU6" s="29">
        <v>597.5</v>
      </c>
      <c r="AV6" s="32">
        <v>-0.023572050629774854</v>
      </c>
      <c r="AW6" s="39">
        <v>472.88405588000006</v>
      </c>
      <c r="AX6" s="32">
        <v>0.22297979797979806</v>
      </c>
      <c r="AY6" s="29">
        <v>484.3</v>
      </c>
      <c r="AZ6" s="32">
        <v>0.050153113303844865</v>
      </c>
      <c r="BA6" s="38">
        <v>1543.2</v>
      </c>
      <c r="BB6" s="32">
        <v>-0.08650519031141868</v>
      </c>
      <c r="BC6" s="29">
        <v>396</v>
      </c>
      <c r="BD6" s="32">
        <v>0.13214938626273187</v>
      </c>
      <c r="BE6" s="30">
        <v>433.5</v>
      </c>
      <c r="BF6" s="32">
        <v>0.15714717437292225</v>
      </c>
      <c r="BG6" s="30">
        <v>382.9</v>
      </c>
      <c r="BH6" s="32">
        <v>0.10891420911528149</v>
      </c>
      <c r="BI6" s="30">
        <v>330.9</v>
      </c>
      <c r="BJ6" s="32">
        <v>-0.00047612569718413766</v>
      </c>
      <c r="BK6" s="51">
        <v>1469.5</v>
      </c>
      <c r="BL6" s="32">
        <v>-0.2709504031272906</v>
      </c>
      <c r="BM6" s="30">
        <v>298.4</v>
      </c>
      <c r="BN6" s="32">
        <v>0.0031862745098039102</v>
      </c>
      <c r="BO6" s="30">
        <v>409.3</v>
      </c>
      <c r="BP6" s="32">
        <v>0.15351993214588644</v>
      </c>
      <c r="BQ6" s="30">
        <v>408</v>
      </c>
      <c r="BR6" s="32">
        <v>0.13183999999999996</v>
      </c>
      <c r="BS6" s="30">
        <v>353.7</v>
      </c>
      <c r="BT6" s="32">
        <v>0.20894663267823388</v>
      </c>
      <c r="BU6" s="51">
        <v>1470.2</v>
      </c>
      <c r="BV6" s="30">
        <v>312.5</v>
      </c>
      <c r="BW6" s="32">
        <v>0.08538393121849985</v>
      </c>
      <c r="BX6" s="51">
        <v>366.1</v>
      </c>
      <c r="BY6" s="32">
        <v>-0.25753907109839314</v>
      </c>
      <c r="BZ6" s="51">
        <v>337.3</v>
      </c>
      <c r="CA6" s="32">
        <v>0.4745212593313859</v>
      </c>
      <c r="CB6" s="51">
        <v>454.3</v>
      </c>
      <c r="CC6" s="32">
        <v>0.0022251524641501153</v>
      </c>
      <c r="CD6" s="51">
        <v>1216.1</v>
      </c>
      <c r="CE6" s="32">
        <v>0.013820335636722803</v>
      </c>
      <c r="CF6" s="51">
        <v>308.1</v>
      </c>
      <c r="CG6" s="32">
        <v>-0.05562461155997522</v>
      </c>
      <c r="CH6" s="51">
        <v>303.9</v>
      </c>
      <c r="CI6" s="32">
        <v>0.1399220687212186</v>
      </c>
      <c r="CJ6" s="51">
        <v>321.8</v>
      </c>
      <c r="CK6" s="32">
        <v>-0.2928356713426853</v>
      </c>
      <c r="CL6" s="51">
        <v>282.3</v>
      </c>
      <c r="CM6" s="51">
        <v>1213.4</v>
      </c>
      <c r="CN6" s="51">
        <v>399.2</v>
      </c>
      <c r="CO6" s="51">
        <v>275.6</v>
      </c>
      <c r="CP6" s="51">
        <v>295.4</v>
      </c>
      <c r="CQ6" s="51">
        <v>243.2</v>
      </c>
      <c r="CR6" s="51">
        <v>1217.5</v>
      </c>
      <c r="CS6" s="51">
        <v>363.9</v>
      </c>
      <c r="CT6" s="51">
        <v>340.5</v>
      </c>
      <c r="CU6" s="51">
        <v>292.9</v>
      </c>
      <c r="CV6" s="51">
        <v>220.2</v>
      </c>
      <c r="CW6" s="51">
        <v>1117.1</v>
      </c>
    </row>
    <row r="7" spans="1:101" ht="14.25">
      <c r="A7" s="12" t="s">
        <v>115</v>
      </c>
      <c r="B7" s="33">
        <f t="shared" si="0"/>
        <v>-0.13593928489342322</v>
      </c>
      <c r="C7" s="21">
        <v>911.27299258</v>
      </c>
      <c r="D7" s="33">
        <f t="shared" si="2"/>
        <v>0.027951538405416088</v>
      </c>
      <c r="E7" s="21">
        <v>236.4249925800001</v>
      </c>
      <c r="F7" s="33">
        <f t="shared" si="3"/>
        <v>0.0351063478847895</v>
      </c>
      <c r="G7" s="21">
        <v>229.99624374000004</v>
      </c>
      <c r="H7" s="33">
        <f t="shared" si="4"/>
        <v>-0.0020672235803541605</v>
      </c>
      <c r="I7" s="21">
        <v>222.19576202000002</v>
      </c>
      <c r="J7" s="33">
        <f t="shared" si="5"/>
        <v>-0.002955265901234183</v>
      </c>
      <c r="K7" s="21">
        <v>222.65604184</v>
      </c>
      <c r="L7" s="33">
        <f t="shared" si="1"/>
        <v>-0.0019947991384892116</v>
      </c>
      <c r="M7" s="21">
        <v>1054.6399999999999</v>
      </c>
      <c r="N7" s="33">
        <f t="shared" si="6"/>
        <v>-0.08692594530943343</v>
      </c>
      <c r="O7" s="21">
        <v>223.316</v>
      </c>
      <c r="P7" s="33">
        <f t="shared" si="7"/>
        <v>-0.17286067456009535</v>
      </c>
      <c r="Q7" s="21">
        <v>244.576</v>
      </c>
      <c r="R7" s="33">
        <f t="shared" si="8"/>
        <v>0.015907427703661714</v>
      </c>
      <c r="S7" s="21">
        <v>295.689</v>
      </c>
      <c r="T7" s="33">
        <f t="shared" si="9"/>
        <v>0.03818016443437777</v>
      </c>
      <c r="U7" s="21">
        <v>291.05899999999997</v>
      </c>
      <c r="V7" s="33">
        <f t="shared" si="10"/>
        <v>0.006426666666666803</v>
      </c>
      <c r="W7" s="21">
        <v>1056.748</v>
      </c>
      <c r="X7" s="33">
        <f t="shared" si="11"/>
        <v>0.06944497425138274</v>
      </c>
      <c r="Y7" s="21">
        <v>280.355</v>
      </c>
      <c r="Z7" s="33">
        <v>0.017133944299161374</v>
      </c>
      <c r="AA7" s="21">
        <v>262.15000000000003</v>
      </c>
      <c r="AB7" s="33">
        <v>0.004810916179337266</v>
      </c>
      <c r="AC7" s="21">
        <v>257.734</v>
      </c>
      <c r="AD7" s="33">
        <v>0.03427419354838701</v>
      </c>
      <c r="AE7" s="21">
        <v>256.5</v>
      </c>
      <c r="AF7" s="33">
        <v>0.139817629179331</v>
      </c>
      <c r="AG7" s="21">
        <v>1050</v>
      </c>
      <c r="AH7" s="33">
        <v>0.0052940079612799895</v>
      </c>
      <c r="AI7" s="21">
        <v>248</v>
      </c>
      <c r="AJ7" s="33">
        <v>-0.019888756456098555</v>
      </c>
      <c r="AK7" s="27">
        <v>246.694</v>
      </c>
      <c r="AL7" s="33">
        <v>-0.17067545304777598</v>
      </c>
      <c r="AM7" s="27">
        <v>251.7</v>
      </c>
      <c r="AN7" s="33">
        <v>0.28384094754653133</v>
      </c>
      <c r="AO7" s="21">
        <v>303.5</v>
      </c>
      <c r="AP7" s="33">
        <v>0.5236520013231889</v>
      </c>
      <c r="AQ7" s="21">
        <v>921.2</v>
      </c>
      <c r="AR7" s="33">
        <v>0.024707412223667236</v>
      </c>
      <c r="AS7" s="21">
        <v>236.4</v>
      </c>
      <c r="AT7" s="33">
        <v>0.005950892795438145</v>
      </c>
      <c r="AU7" s="27">
        <v>230.7</v>
      </c>
      <c r="AV7" s="33">
        <v>0.0206286182020472</v>
      </c>
      <c r="AW7" s="40">
        <v>229.33525051</v>
      </c>
      <c r="AX7" s="33">
        <v>0.4440874035989717</v>
      </c>
      <c r="AY7" s="27">
        <v>224.7</v>
      </c>
      <c r="AZ7" s="33">
        <v>0.42999053926206243</v>
      </c>
      <c r="BA7" s="26">
        <v>604.6</v>
      </c>
      <c r="BB7" s="33">
        <v>0.024358130348913765</v>
      </c>
      <c r="BC7" s="48">
        <v>155.6</v>
      </c>
      <c r="BD7" s="33">
        <v>0.015374331550802145</v>
      </c>
      <c r="BE7" s="48">
        <v>151.9</v>
      </c>
      <c r="BF7" s="33">
        <v>0.014237288135593218</v>
      </c>
      <c r="BG7" s="48">
        <v>149.6</v>
      </c>
      <c r="BH7" s="33">
        <v>0.02359472588480216</v>
      </c>
      <c r="BI7" s="48">
        <v>147.5</v>
      </c>
      <c r="BJ7" s="33">
        <v>-0.2447302608074311</v>
      </c>
      <c r="BK7" s="26">
        <v>422.8</v>
      </c>
      <c r="BL7" s="33">
        <v>0.014074595355383579</v>
      </c>
      <c r="BM7" s="48">
        <v>144.1</v>
      </c>
      <c r="BN7" s="33">
        <v>0.008516678495386731</v>
      </c>
      <c r="BO7" s="48">
        <v>142.1</v>
      </c>
      <c r="BP7" s="33">
        <v>0.008589835361489051</v>
      </c>
      <c r="BQ7" s="48">
        <v>140.9</v>
      </c>
      <c r="BR7" s="33">
        <v>-0.02851182197496538</v>
      </c>
      <c r="BS7" s="48">
        <v>139.7</v>
      </c>
      <c r="BT7" s="33">
        <v>0.08614668218859145</v>
      </c>
      <c r="BU7" s="26">
        <v>559.8</v>
      </c>
      <c r="BV7" s="48">
        <v>143.8</v>
      </c>
      <c r="BW7" s="33">
        <v>0.012977649603460817</v>
      </c>
      <c r="BX7" s="26">
        <v>140.5</v>
      </c>
      <c r="BY7" s="33">
        <v>0.013888888888888618</v>
      </c>
      <c r="BZ7" s="26">
        <v>138.7</v>
      </c>
      <c r="CA7" s="33">
        <v>0.026256564141035277</v>
      </c>
      <c r="CB7" s="26">
        <v>136.8</v>
      </c>
      <c r="CC7" s="33">
        <v>0.1517318435754189</v>
      </c>
      <c r="CD7" s="26">
        <v>515.4</v>
      </c>
      <c r="CE7" s="33">
        <v>0.020673813169984845</v>
      </c>
      <c r="CF7" s="26">
        <v>133.3</v>
      </c>
      <c r="CG7" s="33">
        <v>0.022709475332811202</v>
      </c>
      <c r="CH7" s="26">
        <v>130.6</v>
      </c>
      <c r="CI7" s="33">
        <v>0.03233629749393696</v>
      </c>
      <c r="CJ7" s="26">
        <v>127.7</v>
      </c>
      <c r="CK7" s="33">
        <v>0.0032441200324413444</v>
      </c>
      <c r="CL7" s="26">
        <v>123.7</v>
      </c>
      <c r="CM7" s="26">
        <v>447.5</v>
      </c>
      <c r="CN7" s="26">
        <v>123.3</v>
      </c>
      <c r="CO7" s="26">
        <v>112.6</v>
      </c>
      <c r="CP7" s="26">
        <v>106.5</v>
      </c>
      <c r="CQ7" s="26">
        <v>105.1</v>
      </c>
      <c r="CR7" s="26">
        <v>393.6</v>
      </c>
      <c r="CS7" s="26">
        <v>103.2</v>
      </c>
      <c r="CT7" s="26">
        <v>101.3</v>
      </c>
      <c r="CU7" s="26">
        <v>96.7</v>
      </c>
      <c r="CV7" s="26">
        <v>92.4</v>
      </c>
      <c r="CW7" s="26">
        <v>360.7</v>
      </c>
    </row>
    <row r="8" spans="1:101" ht="15">
      <c r="A8" s="17" t="s">
        <v>116</v>
      </c>
      <c r="B8" s="32">
        <f t="shared" si="0"/>
        <v>0.40652187869958856</v>
      </c>
      <c r="C8" s="22">
        <f>C6-C7</f>
        <v>2518.001882470001</v>
      </c>
      <c r="D8" s="32">
        <f t="shared" si="2"/>
        <v>-0.17256019993693383</v>
      </c>
      <c r="E8" s="22">
        <f>E6-E7</f>
        <v>659.5866593500006</v>
      </c>
      <c r="F8" s="32">
        <f t="shared" si="3"/>
        <v>0.19103127731306868</v>
      </c>
      <c r="G8" s="22">
        <f>G6-G7</f>
        <v>797.1415676399998</v>
      </c>
      <c r="H8" s="32">
        <f t="shared" si="4"/>
        <v>0.7073333175097272</v>
      </c>
      <c r="I8" s="22">
        <f>I6-I7</f>
        <v>669.28684647</v>
      </c>
      <c r="J8" s="32">
        <f t="shared" si="5"/>
        <v>-0.1922774528974458</v>
      </c>
      <c r="K8" s="22">
        <v>392.00713744999996</v>
      </c>
      <c r="L8" s="32">
        <f t="shared" si="1"/>
        <v>0.2705257233779663</v>
      </c>
      <c r="M8" s="22">
        <v>1790.2330000000002</v>
      </c>
      <c r="N8" s="32">
        <f t="shared" si="6"/>
        <v>-0.14466184707246665</v>
      </c>
      <c r="O8" s="22">
        <v>485.32399999999996</v>
      </c>
      <c r="P8" s="32">
        <f t="shared" si="7"/>
        <v>0.19554572271386395</v>
      </c>
      <c r="Q8" s="22">
        <v>567.406</v>
      </c>
      <c r="R8" s="32">
        <f t="shared" si="8"/>
        <v>0.8052285443680758</v>
      </c>
      <c r="S8" s="22">
        <v>474.6000000000001</v>
      </c>
      <c r="T8" s="32">
        <f t="shared" si="9"/>
        <v>0.1928556520476592</v>
      </c>
      <c r="U8" s="22">
        <v>262.9029999999999</v>
      </c>
      <c r="V8" s="32">
        <f t="shared" si="10"/>
        <v>0.46333887215702574</v>
      </c>
      <c r="W8" s="22">
        <v>1409.049</v>
      </c>
      <c r="X8" s="32">
        <f t="shared" si="11"/>
        <v>-0.41340452033939834</v>
      </c>
      <c r="Y8" s="22">
        <v>220.3979999999999</v>
      </c>
      <c r="Z8" s="32">
        <v>-0.35312347200892513</v>
      </c>
      <c r="AA8" s="22">
        <v>375.724</v>
      </c>
      <c r="AB8" s="32">
        <v>1.502490305902628</v>
      </c>
      <c r="AC8" s="22">
        <v>580.828</v>
      </c>
      <c r="AD8" s="32">
        <v>-0.462607084973373</v>
      </c>
      <c r="AE8" s="22">
        <v>232.1</v>
      </c>
      <c r="AF8" s="32">
        <v>-0.07653208017646496</v>
      </c>
      <c r="AG8" s="22">
        <v>962.9</v>
      </c>
      <c r="AH8" s="32">
        <v>0.41133643986379975</v>
      </c>
      <c r="AI8" s="22">
        <v>431.9</v>
      </c>
      <c r="AJ8" s="32">
        <v>0.2480658409360641</v>
      </c>
      <c r="AK8" s="29">
        <v>306.02200000000016</v>
      </c>
      <c r="AL8" s="32">
        <v>-13.138465346534657</v>
      </c>
      <c r="AM8" s="29">
        <v>245.19700000000006</v>
      </c>
      <c r="AN8" s="32" t="s">
        <v>33</v>
      </c>
      <c r="AO8" s="22">
        <v>-20.2</v>
      </c>
      <c r="AP8" s="32">
        <v>0.11090986575751116</v>
      </c>
      <c r="AQ8" s="22">
        <v>1042.7</v>
      </c>
      <c r="AR8" s="32">
        <v>-0.5291712104689205</v>
      </c>
      <c r="AS8" s="22">
        <v>172.7</v>
      </c>
      <c r="AT8" s="32">
        <v>0.5054455097491042</v>
      </c>
      <c r="AU8" s="29">
        <v>366.8</v>
      </c>
      <c r="AV8" s="32">
        <v>-0.061083601657032416</v>
      </c>
      <c r="AW8" s="39">
        <v>243.64880537000008</v>
      </c>
      <c r="AX8" s="32">
        <v>0.07945091514143088</v>
      </c>
      <c r="AY8" s="29">
        <v>259.5</v>
      </c>
      <c r="AZ8" s="32">
        <v>-0.10327696570172928</v>
      </c>
      <c r="BA8" s="46">
        <v>938.6</v>
      </c>
      <c r="BB8" s="32">
        <v>-0.14630681818181823</v>
      </c>
      <c r="BC8" s="29">
        <v>240.4</v>
      </c>
      <c r="BD8" s="32">
        <v>0.20702957565366487</v>
      </c>
      <c r="BE8" s="30">
        <v>281.6</v>
      </c>
      <c r="BF8" s="32">
        <v>0.272082878953108</v>
      </c>
      <c r="BG8" s="30">
        <v>233.3</v>
      </c>
      <c r="BH8" s="32">
        <v>0.1893644617380028</v>
      </c>
      <c r="BI8" s="30">
        <v>183.4</v>
      </c>
      <c r="BJ8" s="32">
        <v>0.14958813838550244</v>
      </c>
      <c r="BK8" s="51">
        <v>1046.7</v>
      </c>
      <c r="BL8" s="32">
        <v>-0.4229041916167665</v>
      </c>
      <c r="BM8" s="30">
        <v>154.2</v>
      </c>
      <c r="BN8" s="32">
        <v>0.00037439161362762263</v>
      </c>
      <c r="BO8" s="30">
        <v>267.2</v>
      </c>
      <c r="BP8" s="32">
        <v>0.24813084112149553</v>
      </c>
      <c r="BQ8" s="30">
        <v>267.1</v>
      </c>
      <c r="BR8" s="32">
        <v>0.2685240071132189</v>
      </c>
      <c r="BS8" s="30">
        <v>214</v>
      </c>
      <c r="BT8" s="32">
        <v>0.2994148708434421</v>
      </c>
      <c r="BU8" s="51">
        <v>910.5</v>
      </c>
      <c r="BV8" s="30">
        <v>168.7</v>
      </c>
      <c r="BW8" s="32">
        <v>0.13537996980372435</v>
      </c>
      <c r="BX8" s="51">
        <v>225.6</v>
      </c>
      <c r="BY8" s="32">
        <v>-0.3741732283464567</v>
      </c>
      <c r="BZ8" s="51">
        <v>198.7</v>
      </c>
      <c r="CA8" s="32">
        <v>0.8174012593016602</v>
      </c>
      <c r="CB8" s="51">
        <v>317.5</v>
      </c>
      <c r="CC8" s="32">
        <v>-0.08524804177545686</v>
      </c>
      <c r="CD8" s="51">
        <v>700.7</v>
      </c>
      <c r="CE8" s="32">
        <v>0.008078476630120957</v>
      </c>
      <c r="CF8" s="51">
        <v>174.7</v>
      </c>
      <c r="CG8" s="32">
        <v>-0.10716125708397728</v>
      </c>
      <c r="CH8" s="51">
        <v>173.3</v>
      </c>
      <c r="CI8" s="32">
        <v>0.22383354350567464</v>
      </c>
      <c r="CJ8" s="51">
        <v>194.1</v>
      </c>
      <c r="CK8" s="32">
        <v>-0.42515404131931855</v>
      </c>
      <c r="CL8" s="51">
        <v>158.6</v>
      </c>
      <c r="CM8" s="51">
        <v>766</v>
      </c>
      <c r="CN8" s="51">
        <v>275.9</v>
      </c>
      <c r="CO8" s="51">
        <v>163</v>
      </c>
      <c r="CP8" s="51">
        <v>189</v>
      </c>
      <c r="CQ8" s="51">
        <v>138</v>
      </c>
      <c r="CR8" s="51">
        <v>823.9</v>
      </c>
      <c r="CS8" s="51">
        <v>260.7</v>
      </c>
      <c r="CT8" s="51">
        <v>239.2</v>
      </c>
      <c r="CU8" s="51">
        <v>196.2</v>
      </c>
      <c r="CV8" s="51">
        <v>127.8</v>
      </c>
      <c r="CW8" s="51">
        <v>756.5</v>
      </c>
    </row>
    <row r="9" spans="1:101" ht="14.25">
      <c r="A9" s="11" t="s">
        <v>117</v>
      </c>
      <c r="B9" s="34">
        <f t="shared" si="0"/>
        <v>-0.2849675245049563</v>
      </c>
      <c r="C9" s="31">
        <v>361.529</v>
      </c>
      <c r="D9" s="34">
        <f t="shared" si="2"/>
        <v>0.478895511494952</v>
      </c>
      <c r="E9" s="31">
        <v>170.212</v>
      </c>
      <c r="F9" s="34">
        <f t="shared" si="3"/>
        <v>0.19059884761402301</v>
      </c>
      <c r="G9" s="31">
        <v>115.094</v>
      </c>
      <c r="H9" s="34">
        <f t="shared" si="4"/>
        <v>-0.05899015857255496</v>
      </c>
      <c r="I9" s="31">
        <v>96.669</v>
      </c>
      <c r="J9" s="34">
        <f t="shared" si="5"/>
        <v>-0.1565832792834213</v>
      </c>
      <c r="K9" s="31">
        <v>102.729</v>
      </c>
      <c r="L9" s="34">
        <f t="shared" si="1"/>
        <v>0.29837860602232014</v>
      </c>
      <c r="M9" s="31">
        <v>505.61199999999997</v>
      </c>
      <c r="N9" s="34">
        <f t="shared" si="6"/>
        <v>0.1162012811466171</v>
      </c>
      <c r="O9" s="31">
        <v>121.801</v>
      </c>
      <c r="P9" s="34">
        <f t="shared" si="7"/>
        <v>-0.13852068810345242</v>
      </c>
      <c r="Q9" s="23">
        <v>109.121</v>
      </c>
      <c r="R9" s="34">
        <f t="shared" si="8"/>
        <v>-0.14427487620167134</v>
      </c>
      <c r="S9" s="23">
        <v>126.667</v>
      </c>
      <c r="T9" s="34">
        <f t="shared" si="9"/>
        <v>1.2481888185173369</v>
      </c>
      <c r="U9" s="31">
        <v>148.023</v>
      </c>
      <c r="V9" s="34">
        <f t="shared" si="10"/>
        <v>-0.21944678292242914</v>
      </c>
      <c r="W9" s="31">
        <v>389.41800000000006</v>
      </c>
      <c r="X9" s="34">
        <f t="shared" si="11"/>
        <v>0.07273082750867599</v>
      </c>
      <c r="Y9" s="31">
        <v>65.84100000000001</v>
      </c>
      <c r="Z9" s="34">
        <v>-0.7636537269293121</v>
      </c>
      <c r="AA9" s="23">
        <v>61.377</v>
      </c>
      <c r="AB9" s="34">
        <v>3.2294951140065145</v>
      </c>
      <c r="AC9" s="23">
        <v>259.691</v>
      </c>
      <c r="AD9" s="34">
        <v>0.0233333333333332</v>
      </c>
      <c r="AE9" s="23">
        <v>61.4</v>
      </c>
      <c r="AF9" s="34">
        <v>0.5969910371318823</v>
      </c>
      <c r="AG9" s="6">
        <v>498.9</v>
      </c>
      <c r="AH9" s="34">
        <v>-0.30771094624375495</v>
      </c>
      <c r="AI9" s="31">
        <v>60</v>
      </c>
      <c r="AJ9" s="34">
        <v>-0.4573215784003105</v>
      </c>
      <c r="AK9" s="31">
        <v>86.669</v>
      </c>
      <c r="AL9" s="34">
        <v>-0.1703584415584416</v>
      </c>
      <c r="AM9" s="31">
        <v>159.706</v>
      </c>
      <c r="AN9" s="34">
        <v>1.078833693304536</v>
      </c>
      <c r="AO9" s="6">
        <v>192.5</v>
      </c>
      <c r="AP9" s="34">
        <v>0.15404506834133724</v>
      </c>
      <c r="AQ9" s="6">
        <v>312.4</v>
      </c>
      <c r="AR9" s="34">
        <v>0.03928170594837255</v>
      </c>
      <c r="AS9" s="37">
        <v>92.6</v>
      </c>
      <c r="AT9" s="34">
        <v>0.267425320056899</v>
      </c>
      <c r="AU9" s="31">
        <v>89.1</v>
      </c>
      <c r="AV9" s="34">
        <v>0.16390728476821192</v>
      </c>
      <c r="AW9" s="42">
        <v>70.3</v>
      </c>
      <c r="AX9" s="34">
        <v>0.18199608610567508</v>
      </c>
      <c r="AY9" s="31">
        <v>60.4</v>
      </c>
      <c r="AZ9" s="34">
        <v>1.0759202453987728</v>
      </c>
      <c r="BA9" s="19">
        <v>270.7</v>
      </c>
      <c r="BB9" s="34">
        <v>-0.4930555555555556</v>
      </c>
      <c r="BC9" s="24">
        <v>51.1</v>
      </c>
      <c r="BD9" s="34">
        <v>2.337748344370861</v>
      </c>
      <c r="BE9" s="49">
        <v>100.8</v>
      </c>
      <c r="BF9" s="34">
        <v>-0.3377192982456141</v>
      </c>
      <c r="BG9" s="49">
        <v>30.2</v>
      </c>
      <c r="BH9" s="34">
        <v>0.8240000000000001</v>
      </c>
      <c r="BI9" s="49">
        <v>45.6</v>
      </c>
      <c r="BJ9" s="34">
        <v>-0.62004662004662</v>
      </c>
      <c r="BK9" s="25">
        <v>130.4</v>
      </c>
      <c r="BL9" s="34">
        <v>-0.5487364620938628</v>
      </c>
      <c r="BM9" s="49">
        <v>25</v>
      </c>
      <c r="BN9" s="34">
        <v>1.1640625</v>
      </c>
      <c r="BO9" s="49">
        <v>55.4</v>
      </c>
      <c r="BP9" s="34">
        <v>-0.23123123123123113</v>
      </c>
      <c r="BQ9" s="7">
        <v>25.6</v>
      </c>
      <c r="BR9" s="34">
        <v>-0.5007496251874064</v>
      </c>
      <c r="BS9" s="7">
        <v>33.3</v>
      </c>
      <c r="BT9" s="34">
        <v>-0.25649913344887354</v>
      </c>
      <c r="BU9" s="52">
        <v>343.2</v>
      </c>
      <c r="BV9" s="7">
        <v>66.7</v>
      </c>
      <c r="BW9" s="34">
        <v>-0.14035087719298245</v>
      </c>
      <c r="BX9" s="52">
        <v>49</v>
      </c>
      <c r="BY9" s="34">
        <v>-0.045226130653266416</v>
      </c>
      <c r="BZ9" s="52">
        <v>57</v>
      </c>
      <c r="CA9" s="34">
        <v>0.8482972136222913</v>
      </c>
      <c r="CB9" s="52">
        <v>59.7</v>
      </c>
      <c r="CC9" s="34">
        <v>1.1203491042719342</v>
      </c>
      <c r="CD9" s="52">
        <v>461.6</v>
      </c>
      <c r="CE9" s="34">
        <v>-0.8114419147694104</v>
      </c>
      <c r="CF9" s="52">
        <v>32.3</v>
      </c>
      <c r="CG9" s="34">
        <v>1.1683544303797468</v>
      </c>
      <c r="CH9" s="52">
        <v>171.3</v>
      </c>
      <c r="CI9" s="34">
        <v>-0.5153374233128835</v>
      </c>
      <c r="CJ9" s="52">
        <v>79</v>
      </c>
      <c r="CK9" s="34">
        <v>6.056277056277056</v>
      </c>
      <c r="CL9" s="52">
        <v>163</v>
      </c>
      <c r="CM9" s="52">
        <v>217.7</v>
      </c>
      <c r="CN9" s="52">
        <v>23.1</v>
      </c>
      <c r="CO9" s="52">
        <v>94.9</v>
      </c>
      <c r="CP9" s="52">
        <v>31.5</v>
      </c>
      <c r="CQ9" s="52">
        <v>68.2</v>
      </c>
      <c r="CR9" s="52">
        <v>281.5</v>
      </c>
      <c r="CS9" s="52">
        <v>49.2</v>
      </c>
      <c r="CT9" s="52">
        <v>102.6</v>
      </c>
      <c r="CU9" s="52">
        <v>73.7</v>
      </c>
      <c r="CV9" s="52">
        <v>56</v>
      </c>
      <c r="CW9" s="52">
        <v>305.1</v>
      </c>
    </row>
    <row r="10" spans="1:101" ht="14.25">
      <c r="A10" s="12" t="s">
        <v>118</v>
      </c>
      <c r="B10" s="33">
        <f t="shared" si="0"/>
        <v>0.03286380576030479</v>
      </c>
      <c r="C10" s="21">
        <v>1101.95</v>
      </c>
      <c r="D10" s="33">
        <f t="shared" si="2"/>
        <v>0.5272538400909492</v>
      </c>
      <c r="E10" s="21">
        <v>420.4820000000001</v>
      </c>
      <c r="F10" s="33">
        <f t="shared" si="3"/>
        <v>0.05166677489466864</v>
      </c>
      <c r="G10" s="21">
        <v>275.319</v>
      </c>
      <c r="H10" s="33">
        <f t="shared" si="4"/>
        <v>-0.021444324001046455</v>
      </c>
      <c r="I10" s="21">
        <v>261.793</v>
      </c>
      <c r="J10" s="33">
        <f t="shared" si="5"/>
        <v>0.09789228319571874</v>
      </c>
      <c r="K10" s="21">
        <v>267.53</v>
      </c>
      <c r="L10" s="33">
        <f t="shared" si="1"/>
        <v>0.4174767858827344</v>
      </c>
      <c r="M10" s="21">
        <v>1066.888</v>
      </c>
      <c r="N10" s="33">
        <f t="shared" si="6"/>
        <v>-0.12401275465268025</v>
      </c>
      <c r="O10" s="21">
        <v>243.676</v>
      </c>
      <c r="P10" s="33">
        <f t="shared" si="7"/>
        <v>-0.039958447080424175</v>
      </c>
      <c r="Q10" s="21">
        <v>278.173</v>
      </c>
      <c r="R10" s="33">
        <f t="shared" si="8"/>
        <v>0.13499655291278856</v>
      </c>
      <c r="S10" s="21">
        <v>289.751</v>
      </c>
      <c r="T10" s="33">
        <f t="shared" si="9"/>
        <v>0.2841448692152917</v>
      </c>
      <c r="U10" s="21">
        <v>255.288</v>
      </c>
      <c r="V10" s="33">
        <f t="shared" si="10"/>
        <v>-0.07682202870109167</v>
      </c>
      <c r="W10" s="21">
        <v>752.6669999999999</v>
      </c>
      <c r="X10" s="33">
        <f t="shared" si="11"/>
        <v>-0.13354253835425378</v>
      </c>
      <c r="Y10" s="21">
        <v>198.8</v>
      </c>
      <c r="Z10" s="33">
        <v>0.10753368120755158</v>
      </c>
      <c r="AA10" s="21">
        <v>229.44</v>
      </c>
      <c r="AB10" s="33">
        <v>0.17572644721906938</v>
      </c>
      <c r="AC10" s="21">
        <v>207.163</v>
      </c>
      <c r="AD10" s="33">
        <v>0.1230082855321859</v>
      </c>
      <c r="AE10" s="21">
        <v>176.2</v>
      </c>
      <c r="AF10" s="33">
        <v>0.3647472380314696</v>
      </c>
      <c r="AG10" s="21">
        <v>815.3</v>
      </c>
      <c r="AH10" s="33">
        <v>-0.0660714285714286</v>
      </c>
      <c r="AI10" s="21">
        <v>156.9</v>
      </c>
      <c r="AJ10" s="33">
        <v>-0.09225498989593361</v>
      </c>
      <c r="AK10" s="27">
        <v>168</v>
      </c>
      <c r="AL10" s="33">
        <v>-0.3939947609692206</v>
      </c>
      <c r="AM10" s="27">
        <v>185.074</v>
      </c>
      <c r="AN10" s="33">
        <v>1.1892473118279567</v>
      </c>
      <c r="AO10" s="21">
        <v>305.4</v>
      </c>
      <c r="AP10" s="33">
        <v>0.40564705882352925</v>
      </c>
      <c r="AQ10" s="21">
        <v>597.4</v>
      </c>
      <c r="AR10" s="33">
        <v>-0.23519736842105265</v>
      </c>
      <c r="AS10" s="21">
        <v>139.5</v>
      </c>
      <c r="AT10" s="33">
        <v>0.3642483171278985</v>
      </c>
      <c r="AU10" s="27">
        <v>182.4</v>
      </c>
      <c r="AV10" s="33">
        <v>-0.057122708039492376</v>
      </c>
      <c r="AW10" s="40">
        <v>133.7</v>
      </c>
      <c r="AX10" s="33">
        <v>0.7836477987421384</v>
      </c>
      <c r="AY10" s="27">
        <v>141.8</v>
      </c>
      <c r="AZ10" s="33">
        <v>0.33774000629524714</v>
      </c>
      <c r="BA10" s="26">
        <v>425</v>
      </c>
      <c r="BB10" s="33">
        <v>-0.41758241758241754</v>
      </c>
      <c r="BC10" s="48">
        <v>79.5</v>
      </c>
      <c r="BD10" s="33">
        <v>0.8853591160220993</v>
      </c>
      <c r="BE10" s="48">
        <v>136.5</v>
      </c>
      <c r="BF10" s="33">
        <v>-0.2256684491978609</v>
      </c>
      <c r="BG10" s="48">
        <v>72.4</v>
      </c>
      <c r="BH10" s="33">
        <v>0.4496124031007751</v>
      </c>
      <c r="BI10" s="48">
        <v>93.5</v>
      </c>
      <c r="BJ10" s="33">
        <v>-0.46379746835443036</v>
      </c>
      <c r="BK10" s="26">
        <v>317.7</v>
      </c>
      <c r="BL10" s="33">
        <v>-0.3562874251497006</v>
      </c>
      <c r="BM10" s="48">
        <v>64.5</v>
      </c>
      <c r="BN10" s="33">
        <v>0.3577235772357725</v>
      </c>
      <c r="BO10" s="48">
        <v>100.2</v>
      </c>
      <c r="BP10" s="33">
        <v>-0.16136363636363638</v>
      </c>
      <c r="BQ10" s="48">
        <v>73.8</v>
      </c>
      <c r="BR10" s="33">
        <v>-0.33534743202416917</v>
      </c>
      <c r="BS10" s="48">
        <v>88</v>
      </c>
      <c r="BT10" s="33">
        <v>-0.14686825053995678</v>
      </c>
      <c r="BU10" s="26">
        <v>592.5</v>
      </c>
      <c r="BV10" s="48">
        <v>132.4</v>
      </c>
      <c r="BW10" s="33">
        <v>-0.1421576763485477</v>
      </c>
      <c r="BX10" s="26">
        <v>103.37</v>
      </c>
      <c r="BY10" s="33">
        <v>-0.03907496012759171</v>
      </c>
      <c r="BZ10" s="26">
        <v>120.5</v>
      </c>
      <c r="CA10" s="33">
        <v>0.8522895125553915</v>
      </c>
      <c r="CB10" s="26">
        <v>125.4</v>
      </c>
      <c r="CC10" s="33">
        <v>0.7026231919588135</v>
      </c>
      <c r="CD10" s="26">
        <v>694.5</v>
      </c>
      <c r="CE10" s="33">
        <v>-0.7361652377240842</v>
      </c>
      <c r="CF10" s="26">
        <v>67.7</v>
      </c>
      <c r="CG10" s="33">
        <v>0.9264264264264268</v>
      </c>
      <c r="CH10" s="26">
        <v>256.6</v>
      </c>
      <c r="CI10" s="33">
        <v>-0.4379746835443038</v>
      </c>
      <c r="CJ10" s="26">
        <v>133.2</v>
      </c>
      <c r="CK10" s="33">
        <v>1.4332648870636548</v>
      </c>
      <c r="CL10" s="26">
        <v>237</v>
      </c>
      <c r="CM10" s="26">
        <v>407.9</v>
      </c>
      <c r="CN10" s="26">
        <v>97.4</v>
      </c>
      <c r="CO10" s="26">
        <v>147.9</v>
      </c>
      <c r="CP10" s="26">
        <v>69</v>
      </c>
      <c r="CQ10" s="26">
        <v>93.7</v>
      </c>
      <c r="CR10" s="26">
        <v>386.7</v>
      </c>
      <c r="CS10" s="26">
        <v>76.6</v>
      </c>
      <c r="CT10" s="26">
        <v>106.9</v>
      </c>
      <c r="CU10" s="26">
        <v>118.5</v>
      </c>
      <c r="CV10" s="26">
        <v>84.7</v>
      </c>
      <c r="CW10" s="26">
        <v>387.5</v>
      </c>
    </row>
    <row r="11" spans="1:101" ht="15">
      <c r="A11" s="18" t="s">
        <v>119</v>
      </c>
      <c r="B11" s="32">
        <f t="shared" si="0"/>
        <v>0.44641422154721533</v>
      </c>
      <c r="C11" s="38">
        <f>C8+C9-C10</f>
        <v>1777.580882470001</v>
      </c>
      <c r="D11" s="32">
        <f t="shared" si="2"/>
        <v>-0.3573465032215085</v>
      </c>
      <c r="E11" s="38">
        <f>E8+E9-E10</f>
        <v>409.31665935000046</v>
      </c>
      <c r="F11" s="32">
        <f t="shared" si="3"/>
        <v>0.2633151611617206</v>
      </c>
      <c r="G11" s="38">
        <f>G8+G9-G10</f>
        <v>636.9165676399998</v>
      </c>
      <c r="H11" s="32">
        <f t="shared" si="4"/>
        <v>1.2189666710959708</v>
      </c>
      <c r="I11" s="38">
        <f>I8+I9-I10</f>
        <v>504.16284647</v>
      </c>
      <c r="J11" s="32">
        <f t="shared" si="5"/>
        <v>-0.37486101915261827</v>
      </c>
      <c r="K11" s="38">
        <v>227.20613744999997</v>
      </c>
      <c r="L11" s="32">
        <f t="shared" si="1"/>
        <v>0.1751357812201182</v>
      </c>
      <c r="M11" s="38">
        <v>1228.9569999999999</v>
      </c>
      <c r="N11" s="32">
        <f t="shared" si="6"/>
        <v>-0.08762306892864147</v>
      </c>
      <c r="O11" s="38">
        <v>363.4489999999999</v>
      </c>
      <c r="P11" s="32">
        <f t="shared" si="7"/>
        <v>0.27875935746478464</v>
      </c>
      <c r="Q11" s="38">
        <v>398.3539999999999</v>
      </c>
      <c r="R11" s="32">
        <f t="shared" si="8"/>
        <v>1.0015420398617323</v>
      </c>
      <c r="S11" s="38">
        <v>311.5160000000001</v>
      </c>
      <c r="T11" s="32">
        <f t="shared" si="9"/>
        <v>0.7799608870183792</v>
      </c>
      <c r="U11" s="38">
        <v>155.6379999999999</v>
      </c>
      <c r="V11" s="32">
        <f t="shared" si="10"/>
        <v>0.617633410672854</v>
      </c>
      <c r="W11" s="38">
        <v>1045.8000000000002</v>
      </c>
      <c r="X11" s="32">
        <f t="shared" si="11"/>
        <v>-0.5789339355969589</v>
      </c>
      <c r="Y11" s="38">
        <v>87.43899999999991</v>
      </c>
      <c r="Z11" s="32">
        <v>-0.6721259449661802</v>
      </c>
      <c r="AA11" s="38">
        <v>207.661</v>
      </c>
      <c r="AB11" s="32">
        <v>4.399454390451833</v>
      </c>
      <c r="AC11" s="38">
        <v>633.356</v>
      </c>
      <c r="AD11" s="32">
        <v>-0.6499552372426142</v>
      </c>
      <c r="AE11" s="93">
        <v>117.3</v>
      </c>
      <c r="AF11" s="32">
        <v>-0.1467599313712552</v>
      </c>
      <c r="AG11" s="93">
        <v>646.5</v>
      </c>
      <c r="AH11" s="32">
        <v>0.4912288508949143</v>
      </c>
      <c r="AI11" s="93">
        <v>335.1</v>
      </c>
      <c r="AJ11" s="32">
        <v>0.022221817867524862</v>
      </c>
      <c r="AK11" s="29">
        <v>224.71400000000017</v>
      </c>
      <c r="AL11" s="32">
        <v>-2.6516078136739294</v>
      </c>
      <c r="AM11" s="29">
        <v>219.82900000000004</v>
      </c>
      <c r="AN11" s="32" t="s">
        <v>33</v>
      </c>
      <c r="AO11" s="93">
        <v>-133.1</v>
      </c>
      <c r="AP11" s="32">
        <v>-0.03400296557137428</v>
      </c>
      <c r="AQ11" s="93">
        <v>757.7</v>
      </c>
      <c r="AR11" s="32">
        <v>-0.5395025603511339</v>
      </c>
      <c r="AS11" s="38">
        <v>125.9</v>
      </c>
      <c r="AT11" s="32">
        <v>0.5167922996148946</v>
      </c>
      <c r="AU11" s="45">
        <v>273.4</v>
      </c>
      <c r="AV11" s="32">
        <v>0.012065162099944349</v>
      </c>
      <c r="AW11" s="39">
        <v>180.24880537000007</v>
      </c>
      <c r="AX11" s="32">
        <v>-0.15990566037735854</v>
      </c>
      <c r="AY11" s="45">
        <v>178.1</v>
      </c>
      <c r="AZ11" s="32">
        <v>0.09656219488326667</v>
      </c>
      <c r="BA11" s="38">
        <v>784.3709380000006</v>
      </c>
      <c r="BB11" s="32">
        <v>-0.13786091907279385</v>
      </c>
      <c r="BC11" s="45">
        <v>212</v>
      </c>
      <c r="BD11" s="32">
        <v>0.28676085818942965</v>
      </c>
      <c r="BE11" s="50">
        <v>245.9</v>
      </c>
      <c r="BF11" s="32">
        <v>0.41137370753323466</v>
      </c>
      <c r="BG11" s="50">
        <v>191.1</v>
      </c>
      <c r="BH11" s="32">
        <v>0.18047079337401928</v>
      </c>
      <c r="BI11" s="50">
        <v>135.4</v>
      </c>
      <c r="BJ11" s="32">
        <v>0.08182093163944337</v>
      </c>
      <c r="BK11" s="47">
        <v>715.3</v>
      </c>
      <c r="BL11" s="32">
        <v>-0.4842625899280576</v>
      </c>
      <c r="BM11" s="50">
        <v>114.7</v>
      </c>
      <c r="BN11" s="32">
        <v>0.0159890360895385</v>
      </c>
      <c r="BO11" s="50">
        <v>222.4</v>
      </c>
      <c r="BP11" s="32">
        <v>0.3741368487131198</v>
      </c>
      <c r="BQ11" s="50">
        <v>218.9</v>
      </c>
      <c r="BR11" s="32">
        <v>0.5481049562682216</v>
      </c>
      <c r="BS11" s="50">
        <v>159.3</v>
      </c>
      <c r="BT11" s="32">
        <v>0.4638034093424841</v>
      </c>
      <c r="BU11" s="47">
        <v>661.2</v>
      </c>
      <c r="BV11" s="50">
        <v>102.9</v>
      </c>
      <c r="BW11" s="32">
        <v>0.2655325443786982</v>
      </c>
      <c r="BX11" s="47">
        <v>171.1</v>
      </c>
      <c r="BY11" s="32">
        <v>-0.4632790789996031</v>
      </c>
      <c r="BZ11" s="47">
        <v>135.2</v>
      </c>
      <c r="CA11" s="32">
        <v>0.8083273510409188</v>
      </c>
      <c r="CB11" s="47">
        <v>251.9</v>
      </c>
      <c r="CC11" s="32">
        <v>-0.21538996004863653</v>
      </c>
      <c r="CD11" s="47">
        <v>451.7</v>
      </c>
      <c r="CE11" s="32">
        <v>0.5829545454545455</v>
      </c>
      <c r="CF11" s="47">
        <v>139.3</v>
      </c>
      <c r="CG11" s="32">
        <v>-0.37052932761087276</v>
      </c>
      <c r="CH11" s="47">
        <v>88</v>
      </c>
      <c r="CI11" s="32">
        <v>0.6505312868949233</v>
      </c>
      <c r="CJ11" s="47">
        <v>139.8</v>
      </c>
      <c r="CK11" s="32">
        <v>-0.5798611111111112</v>
      </c>
      <c r="CL11" s="47">
        <v>84.7</v>
      </c>
      <c r="CM11" s="47">
        <v>575.7</v>
      </c>
      <c r="CN11" s="47">
        <v>201.6</v>
      </c>
      <c r="CO11" s="47">
        <v>110</v>
      </c>
      <c r="CP11" s="47">
        <v>151.5</v>
      </c>
      <c r="CQ11" s="47">
        <v>112.5</v>
      </c>
      <c r="CR11" s="47">
        <v>718.7</v>
      </c>
      <c r="CS11" s="47">
        <v>233.3</v>
      </c>
      <c r="CT11" s="47">
        <v>234.9</v>
      </c>
      <c r="CU11" s="47">
        <v>151.4</v>
      </c>
      <c r="CV11" s="47">
        <v>99.2</v>
      </c>
      <c r="CW11" s="47">
        <v>674</v>
      </c>
    </row>
    <row r="12" spans="1:101" ht="14.25">
      <c r="A12" s="11" t="s">
        <v>120</v>
      </c>
      <c r="B12" s="35">
        <f t="shared" si="0"/>
        <v>0.6275533201234549</v>
      </c>
      <c r="C12" s="23">
        <v>577.43150468</v>
      </c>
      <c r="D12" s="35">
        <f t="shared" si="2"/>
        <v>-0.45968358273848453</v>
      </c>
      <c r="E12" s="23">
        <v>114.82750468</v>
      </c>
      <c r="F12" s="35">
        <f t="shared" si="3"/>
        <v>0.2591703845903175</v>
      </c>
      <c r="G12" s="23">
        <v>212.519</v>
      </c>
      <c r="H12" s="35">
        <f t="shared" si="4"/>
        <v>1.0757717604090695</v>
      </c>
      <c r="I12" s="23">
        <v>168.777</v>
      </c>
      <c r="J12" s="35">
        <f t="shared" si="5"/>
        <v>-0.31876541950835324</v>
      </c>
      <c r="K12" s="23">
        <v>81.30807212</v>
      </c>
      <c r="L12" s="35">
        <f t="shared" si="1"/>
        <v>0.02445158626345223</v>
      </c>
      <c r="M12" s="23">
        <v>354.785</v>
      </c>
      <c r="N12" s="35">
        <f t="shared" si="6"/>
        <v>0.5787566137566138</v>
      </c>
      <c r="O12" s="23">
        <v>119.354</v>
      </c>
      <c r="P12" s="35">
        <f t="shared" si="7"/>
        <v>-0.2771982828678784</v>
      </c>
      <c r="Q12" s="23">
        <v>75.6</v>
      </c>
      <c r="R12" s="35">
        <f t="shared" si="8"/>
        <v>0.8934972301676383</v>
      </c>
      <c r="S12" s="23">
        <v>104.593</v>
      </c>
      <c r="T12" s="35">
        <f t="shared" si="9"/>
        <v>1.591873123123123</v>
      </c>
      <c r="U12" s="23">
        <v>55.238</v>
      </c>
      <c r="V12" s="35">
        <f t="shared" si="10"/>
        <v>0.6010957004160886</v>
      </c>
      <c r="W12" s="23">
        <v>346.317</v>
      </c>
      <c r="X12" s="35">
        <f t="shared" si="11"/>
        <v>-0.6964794348866354</v>
      </c>
      <c r="Y12" s="23">
        <v>21.312</v>
      </c>
      <c r="Z12" s="35">
        <v>-0.6702529832487238</v>
      </c>
      <c r="AA12" s="23">
        <v>70.216</v>
      </c>
      <c r="AB12" s="35">
        <v>4.0820763723150355</v>
      </c>
      <c r="AC12" s="23">
        <v>212.939</v>
      </c>
      <c r="AD12" s="35">
        <v>-0.61275415896488</v>
      </c>
      <c r="AE12" s="23">
        <v>41.9</v>
      </c>
      <c r="AF12" s="35">
        <v>-0.14976415094339623</v>
      </c>
      <c r="AG12" s="23">
        <v>216.3</v>
      </c>
      <c r="AH12" s="35">
        <v>0.42181340341655726</v>
      </c>
      <c r="AI12" s="23">
        <v>108.2</v>
      </c>
      <c r="AJ12" s="35">
        <v>0.03678474114441399</v>
      </c>
      <c r="AK12" s="28">
        <v>76.1</v>
      </c>
      <c r="AL12" s="35">
        <v>0.7686746987951809</v>
      </c>
      <c r="AM12" s="28">
        <v>73.4</v>
      </c>
      <c r="AN12" s="35">
        <v>0.06958762886597936</v>
      </c>
      <c r="AO12" s="23">
        <v>41.5</v>
      </c>
      <c r="AP12" s="35">
        <v>-0.03181693500224392</v>
      </c>
      <c r="AQ12" s="23">
        <v>254.4</v>
      </c>
      <c r="AR12" s="35">
        <v>-0.5800865800865802</v>
      </c>
      <c r="AS12" s="23">
        <v>38.8</v>
      </c>
      <c r="AT12" s="35">
        <v>0.5181595846630049</v>
      </c>
      <c r="AU12" s="28">
        <v>92.4</v>
      </c>
      <c r="AV12" s="35">
        <v>-0.023063133547351455</v>
      </c>
      <c r="AW12" s="41">
        <v>60.86316678</v>
      </c>
      <c r="AX12" s="35">
        <v>-0.07566765578635026</v>
      </c>
      <c r="AY12" s="28">
        <v>62.3</v>
      </c>
      <c r="AZ12" s="35" t="s">
        <v>33</v>
      </c>
      <c r="BA12" s="25">
        <v>262.760225</v>
      </c>
      <c r="BB12" s="35">
        <v>-0.17097170971709708</v>
      </c>
      <c r="BC12" s="49">
        <v>67.4</v>
      </c>
      <c r="BD12" s="35">
        <v>0.211624441132638</v>
      </c>
      <c r="BE12" s="49">
        <v>81.3</v>
      </c>
      <c r="BF12" s="35" t="s">
        <v>33</v>
      </c>
      <c r="BG12" s="49">
        <v>67.1</v>
      </c>
      <c r="BH12" s="35" t="s">
        <v>33</v>
      </c>
      <c r="BI12" s="49" t="s">
        <v>33</v>
      </c>
      <c r="BJ12" s="35" t="s">
        <v>33</v>
      </c>
      <c r="BK12" s="25" t="s">
        <v>33</v>
      </c>
      <c r="BL12" s="35" t="s">
        <v>33</v>
      </c>
      <c r="BM12" s="49" t="s">
        <v>33</v>
      </c>
      <c r="BN12" s="35" t="s">
        <v>33</v>
      </c>
      <c r="BO12" s="49" t="s">
        <v>33</v>
      </c>
      <c r="BP12" s="35" t="s">
        <v>33</v>
      </c>
      <c r="BQ12" s="49" t="s">
        <v>33</v>
      </c>
      <c r="BR12" s="35" t="s">
        <v>33</v>
      </c>
      <c r="BS12" s="49">
        <v>55.9</v>
      </c>
      <c r="BT12" s="35" t="s">
        <v>33</v>
      </c>
      <c r="BU12" s="25" t="s">
        <v>33</v>
      </c>
      <c r="BV12" s="49" t="s">
        <v>33</v>
      </c>
      <c r="BW12" s="35">
        <v>0.057793345008756436</v>
      </c>
      <c r="BX12" s="25">
        <v>60.4</v>
      </c>
      <c r="BY12" s="35">
        <v>-0.35770528683914515</v>
      </c>
      <c r="BZ12" s="25">
        <v>57.1</v>
      </c>
      <c r="CA12" s="35">
        <v>-0.027352297592997843</v>
      </c>
      <c r="CB12" s="25">
        <v>88.9</v>
      </c>
      <c r="CC12" s="35">
        <v>-0.17591973244147152</v>
      </c>
      <c r="CD12" s="25">
        <v>123.2</v>
      </c>
      <c r="CE12" s="35">
        <v>14.233333333333334</v>
      </c>
      <c r="CF12" s="25">
        <v>91.4</v>
      </c>
      <c r="CG12" s="35">
        <v>3.615384615384615</v>
      </c>
      <c r="CH12" s="25">
        <v>6</v>
      </c>
      <c r="CI12" s="35">
        <v>-0.9667519181585678</v>
      </c>
      <c r="CJ12" s="25">
        <v>1.3</v>
      </c>
      <c r="CK12" s="35">
        <v>-0.28519195612431447</v>
      </c>
      <c r="CL12" s="25">
        <v>39.1</v>
      </c>
      <c r="CM12" s="25">
        <v>149.5</v>
      </c>
      <c r="CN12" s="25">
        <v>54.7</v>
      </c>
      <c r="CO12" s="25">
        <v>24.1</v>
      </c>
      <c r="CP12" s="25">
        <v>42.4</v>
      </c>
      <c r="CQ12" s="25">
        <v>28.3</v>
      </c>
      <c r="CR12" s="25">
        <v>158.3</v>
      </c>
      <c r="CS12" s="25">
        <v>59.1</v>
      </c>
      <c r="CT12" s="25">
        <v>68.4</v>
      </c>
      <c r="CU12" s="25">
        <v>20.1</v>
      </c>
      <c r="CV12" s="25">
        <v>10.7</v>
      </c>
      <c r="CW12" s="25">
        <v>139</v>
      </c>
    </row>
    <row r="13" spans="1:101" ht="14.25">
      <c r="A13" s="12" t="s">
        <v>121</v>
      </c>
      <c r="B13" s="33" t="s">
        <v>33</v>
      </c>
      <c r="C13" s="33">
        <v>0</v>
      </c>
      <c r="D13" s="33" t="s">
        <v>33</v>
      </c>
      <c r="E13" s="33">
        <v>0</v>
      </c>
      <c r="F13" s="33" t="s">
        <v>33</v>
      </c>
      <c r="G13" s="33" t="s">
        <v>33</v>
      </c>
      <c r="H13" s="33" t="s">
        <v>33</v>
      </c>
      <c r="I13" s="33" t="s">
        <v>33</v>
      </c>
      <c r="J13" s="33" t="s">
        <v>33</v>
      </c>
      <c r="K13" s="33" t="s">
        <v>33</v>
      </c>
      <c r="L13" s="33" t="s">
        <v>33</v>
      </c>
      <c r="M13" s="33" t="s">
        <v>33</v>
      </c>
      <c r="N13" s="33" t="s">
        <v>33</v>
      </c>
      <c r="O13" s="33" t="s">
        <v>33</v>
      </c>
      <c r="P13" s="33" t="s">
        <v>33</v>
      </c>
      <c r="Q13" s="92" t="s">
        <v>33</v>
      </c>
      <c r="R13" s="33" t="s">
        <v>33</v>
      </c>
      <c r="S13" s="92" t="s">
        <v>33</v>
      </c>
      <c r="T13" s="33" t="s">
        <v>33</v>
      </c>
      <c r="U13" s="92" t="s">
        <v>33</v>
      </c>
      <c r="V13" s="33" t="s">
        <v>33</v>
      </c>
      <c r="W13" s="92">
        <v>0</v>
      </c>
      <c r="X13" s="33" t="s">
        <v>33</v>
      </c>
      <c r="Y13" s="92">
        <v>0</v>
      </c>
      <c r="Z13" s="33" t="s">
        <v>33</v>
      </c>
      <c r="AA13" s="92">
        <v>0</v>
      </c>
      <c r="AB13" s="33" t="s">
        <v>33</v>
      </c>
      <c r="AC13" s="92">
        <v>0</v>
      </c>
      <c r="AD13" s="33" t="s">
        <v>33</v>
      </c>
      <c r="AE13" s="33" t="s">
        <v>33</v>
      </c>
      <c r="AF13" s="33" t="s">
        <v>33</v>
      </c>
      <c r="AG13" s="8" t="s">
        <v>33</v>
      </c>
      <c r="AH13" s="33" t="s">
        <v>33</v>
      </c>
      <c r="AI13" s="8" t="s">
        <v>33</v>
      </c>
      <c r="AJ13" s="33" t="s">
        <v>33</v>
      </c>
      <c r="AK13" s="27" t="s">
        <v>33</v>
      </c>
      <c r="AL13" s="33" t="s">
        <v>33</v>
      </c>
      <c r="AM13" s="27" t="s">
        <v>33</v>
      </c>
      <c r="AN13" s="33" t="s">
        <v>33</v>
      </c>
      <c r="AO13" s="8" t="s">
        <v>33</v>
      </c>
      <c r="AP13" s="33" t="s">
        <v>33</v>
      </c>
      <c r="AQ13" s="8" t="s">
        <v>33</v>
      </c>
      <c r="AR13" s="33" t="s">
        <v>33</v>
      </c>
      <c r="AS13" s="77" t="s">
        <v>33</v>
      </c>
      <c r="AT13" s="33" t="s">
        <v>33</v>
      </c>
      <c r="AU13" s="94" t="s">
        <v>33</v>
      </c>
      <c r="AV13" s="33" t="s">
        <v>33</v>
      </c>
      <c r="AW13" s="40" t="s">
        <v>33</v>
      </c>
      <c r="AX13" s="33" t="s">
        <v>33</v>
      </c>
      <c r="AY13" s="94" t="s">
        <v>33</v>
      </c>
      <c r="AZ13" s="33" t="s">
        <v>33</v>
      </c>
      <c r="BA13" s="26" t="s">
        <v>33</v>
      </c>
      <c r="BB13" s="33" t="s">
        <v>33</v>
      </c>
      <c r="BC13" s="48" t="s">
        <v>33</v>
      </c>
      <c r="BD13" s="33" t="s">
        <v>33</v>
      </c>
      <c r="BE13" s="48" t="s">
        <v>33</v>
      </c>
      <c r="BF13" s="33" t="s">
        <v>33</v>
      </c>
      <c r="BG13" s="48" t="s">
        <v>33</v>
      </c>
      <c r="BH13" s="33">
        <v>0.0064239828693790635</v>
      </c>
      <c r="BI13" s="48">
        <v>47</v>
      </c>
      <c r="BJ13" s="33">
        <v>0.04269293924466333</v>
      </c>
      <c r="BK13" s="26">
        <v>254</v>
      </c>
      <c r="BL13" s="33">
        <v>-0.39350649350649347</v>
      </c>
      <c r="BM13" s="48">
        <v>46.7</v>
      </c>
      <c r="BN13" s="33"/>
      <c r="BO13" s="48">
        <v>77</v>
      </c>
      <c r="BP13" s="33" t="s">
        <v>33</v>
      </c>
      <c r="BQ13" s="48">
        <v>74.4</v>
      </c>
      <c r="BR13" s="33" t="s">
        <v>33</v>
      </c>
      <c r="BS13" s="48" t="s">
        <v>33</v>
      </c>
      <c r="BT13" s="33" t="s">
        <v>33</v>
      </c>
      <c r="BU13" s="26">
        <v>243.6</v>
      </c>
      <c r="BV13" s="48">
        <v>49</v>
      </c>
      <c r="BW13" s="33">
        <v>-0.5866666666666667</v>
      </c>
      <c r="BX13" s="26">
        <v>3.1</v>
      </c>
      <c r="BY13" s="33">
        <v>5.8181818181818175</v>
      </c>
      <c r="BZ13" s="26">
        <v>7.5</v>
      </c>
      <c r="CA13" s="33">
        <v>-0.9751693002257337</v>
      </c>
      <c r="CB13" s="26">
        <v>1.1</v>
      </c>
      <c r="CC13" s="33">
        <v>-1.689873417721519</v>
      </c>
      <c r="CD13" s="26">
        <v>32.7</v>
      </c>
      <c r="CE13" s="33">
        <v>0.18133333333333335</v>
      </c>
      <c r="CF13" s="26">
        <v>44.3</v>
      </c>
      <c r="CG13" s="33">
        <v>-0.2331288343558282</v>
      </c>
      <c r="CH13" s="26">
        <v>37.5</v>
      </c>
      <c r="CI13" s="33">
        <v>-6.202127659574468</v>
      </c>
      <c r="CJ13" s="26">
        <v>48.9</v>
      </c>
      <c r="CK13" s="33">
        <v>-1.6714285714285715</v>
      </c>
      <c r="CL13" s="26">
        <v>-9.4</v>
      </c>
      <c r="CM13" s="26">
        <v>-47.4</v>
      </c>
      <c r="CN13" s="26">
        <v>14</v>
      </c>
      <c r="CO13" s="26">
        <v>13.2</v>
      </c>
      <c r="CP13" s="26">
        <v>8</v>
      </c>
      <c r="CQ13" s="26">
        <v>12.2</v>
      </c>
      <c r="CR13" s="26">
        <v>91</v>
      </c>
      <c r="CS13" s="26">
        <v>21.2</v>
      </c>
      <c r="CT13" s="26">
        <v>10.9</v>
      </c>
      <c r="CU13" s="26">
        <v>33</v>
      </c>
      <c r="CV13" s="26">
        <v>25.9</v>
      </c>
      <c r="CW13" s="26">
        <v>94.9</v>
      </c>
    </row>
    <row r="14" spans="1:101" ht="15">
      <c r="A14" s="18" t="s">
        <v>122</v>
      </c>
      <c r="B14" s="36">
        <f>C14/M14-1</f>
        <v>0.3728984430867166</v>
      </c>
      <c r="C14" s="38">
        <f>C11-C12</f>
        <v>1200.149377790001</v>
      </c>
      <c r="D14" s="36">
        <f>E14/G14-1</f>
        <v>-0.30610074815554944</v>
      </c>
      <c r="E14" s="38">
        <f>E11-E12</f>
        <v>294.48915467000046</v>
      </c>
      <c r="F14" s="36">
        <f>G14/I14-1</f>
        <v>0.2654009467211129</v>
      </c>
      <c r="G14" s="38">
        <f>G11-G12</f>
        <v>424.3975676399998</v>
      </c>
      <c r="H14" s="36">
        <f t="shared" si="4"/>
        <v>1.2987682921730768</v>
      </c>
      <c r="I14" s="38">
        <f>I11-I12</f>
        <v>335.38584647</v>
      </c>
      <c r="J14" s="36">
        <f t="shared" si="5"/>
        <v>-0.40228982433069094</v>
      </c>
      <c r="K14" s="38">
        <v>145.89806532999995</v>
      </c>
      <c r="L14" s="36">
        <f>M14/W14-1</f>
        <v>0.24974016523632403</v>
      </c>
      <c r="M14" s="38">
        <v>874.1719999999998</v>
      </c>
      <c r="N14" s="36">
        <f t="shared" si="6"/>
        <v>-0.243711929209243</v>
      </c>
      <c r="O14" s="38">
        <v>244.0949999999999</v>
      </c>
      <c r="P14" s="36">
        <f>Q14/S14-1</f>
        <v>0.5597782750105103</v>
      </c>
      <c r="Q14" s="45">
        <v>322.7539999999999</v>
      </c>
      <c r="R14" s="36">
        <f t="shared" si="8"/>
        <v>1.0609860557768953</v>
      </c>
      <c r="S14" s="45">
        <v>206.92300000000006</v>
      </c>
      <c r="T14" s="36">
        <f t="shared" si="9"/>
        <v>0.5182905621002016</v>
      </c>
      <c r="U14" s="38">
        <v>100.39999999999989</v>
      </c>
      <c r="V14" s="36">
        <f t="shared" si="10"/>
        <v>0.6255705321868468</v>
      </c>
      <c r="W14" s="38">
        <v>699.4830000000002</v>
      </c>
      <c r="X14" s="36">
        <f t="shared" si="11"/>
        <v>-0.5188839172032456</v>
      </c>
      <c r="Y14" s="38">
        <v>66.12699999999991</v>
      </c>
      <c r="Z14" s="36">
        <v>-0.6730745902282733</v>
      </c>
      <c r="AA14" s="45">
        <v>137.445</v>
      </c>
      <c r="AB14" s="36">
        <v>4.5684370860927155</v>
      </c>
      <c r="AC14" s="45">
        <v>420.41700000000003</v>
      </c>
      <c r="AD14" s="36">
        <v>-0.6671075837742504</v>
      </c>
      <c r="AE14" s="93">
        <v>75.5</v>
      </c>
      <c r="AF14" s="36">
        <v>-0.145212554628526</v>
      </c>
      <c r="AG14" s="93">
        <v>430.3</v>
      </c>
      <c r="AH14" s="36">
        <v>0.5264914925694577</v>
      </c>
      <c r="AI14" s="93">
        <v>226.8</v>
      </c>
      <c r="AJ14" s="36">
        <v>0.014988181607028972</v>
      </c>
      <c r="AK14" s="30">
        <v>148.57600000000016</v>
      </c>
      <c r="AL14" s="36">
        <v>-2.5998032786885252</v>
      </c>
      <c r="AM14" s="30">
        <v>146.38200000000003</v>
      </c>
      <c r="AN14" s="36" t="s">
        <v>33</v>
      </c>
      <c r="AO14" s="93">
        <v>-91.5</v>
      </c>
      <c r="AP14" s="36">
        <v>-0.03491245970632628</v>
      </c>
      <c r="AQ14" s="93">
        <v>503.4</v>
      </c>
      <c r="AR14" s="36">
        <v>-0.5193370165745856</v>
      </c>
      <c r="AS14" s="38">
        <v>87</v>
      </c>
      <c r="AT14" s="36">
        <v>0.5160952534801857</v>
      </c>
      <c r="AU14" s="45">
        <v>181</v>
      </c>
      <c r="AV14" s="36">
        <v>0.03007453485763656</v>
      </c>
      <c r="AW14" s="43">
        <v>119.38563859000007</v>
      </c>
      <c r="AX14" s="36">
        <v>-0.19847856154910093</v>
      </c>
      <c r="AY14" s="45">
        <v>115.9</v>
      </c>
      <c r="AZ14" s="36">
        <v>0.13098593451864837</v>
      </c>
      <c r="BA14" s="47">
        <v>521.6107130000006</v>
      </c>
      <c r="BB14" s="36">
        <v>-0.12150668286755772</v>
      </c>
      <c r="BC14" s="50">
        <v>144.6</v>
      </c>
      <c r="BD14" s="36">
        <v>0.3263497179693795</v>
      </c>
      <c r="BE14" s="50">
        <v>164.6</v>
      </c>
      <c r="BF14" s="36">
        <v>0.40384615384615374</v>
      </c>
      <c r="BG14" s="50">
        <v>124.1</v>
      </c>
      <c r="BH14" s="36">
        <v>0.30000000000000004</v>
      </c>
      <c r="BI14" s="50">
        <v>88.4</v>
      </c>
      <c r="BJ14" s="36">
        <v>0.10440613026819912</v>
      </c>
      <c r="BK14" s="47">
        <v>461.2</v>
      </c>
      <c r="BL14" s="36">
        <v>-0.5323246217331499</v>
      </c>
      <c r="BM14" s="50">
        <v>68</v>
      </c>
      <c r="BN14" s="36">
        <v>0.006228373702422241</v>
      </c>
      <c r="BO14" s="50">
        <v>145.4</v>
      </c>
      <c r="BP14" s="36">
        <v>0.3974854932301739</v>
      </c>
      <c r="BQ14" s="50">
        <v>144.5</v>
      </c>
      <c r="BR14" s="36">
        <v>0.914814814814815</v>
      </c>
      <c r="BS14" s="50">
        <v>103.4</v>
      </c>
      <c r="BT14" s="36">
        <v>0.41176470588235303</v>
      </c>
      <c r="BU14" s="47">
        <v>417.6</v>
      </c>
      <c r="BV14" s="50">
        <v>54</v>
      </c>
      <c r="BW14" s="36">
        <v>0.33060747663551426</v>
      </c>
      <c r="BX14" s="47">
        <v>113.9</v>
      </c>
      <c r="BY14" s="36">
        <v>-0.4783668494820231</v>
      </c>
      <c r="BZ14" s="47">
        <v>85.6</v>
      </c>
      <c r="CA14" s="36">
        <v>0.7817589576547233</v>
      </c>
      <c r="CB14" s="47">
        <v>164.1</v>
      </c>
      <c r="CC14" s="36">
        <v>-0.21911298838437165</v>
      </c>
      <c r="CD14" s="47">
        <v>295.8</v>
      </c>
      <c r="CE14" s="36">
        <v>0.6300884955752211</v>
      </c>
      <c r="CF14" s="47">
        <v>92.1</v>
      </c>
      <c r="CG14" s="36">
        <v>-0.3872017353579176</v>
      </c>
      <c r="CH14" s="47">
        <v>56.5</v>
      </c>
      <c r="CI14" s="36">
        <v>0.6763636363636365</v>
      </c>
      <c r="CJ14" s="47">
        <v>92.2</v>
      </c>
      <c r="CK14" s="36">
        <v>-0.5861550037622272</v>
      </c>
      <c r="CL14" s="47">
        <v>55</v>
      </c>
      <c r="CM14" s="47">
        <v>378.8</v>
      </c>
      <c r="CN14" s="47">
        <v>132.9</v>
      </c>
      <c r="CO14" s="47">
        <v>72.8</v>
      </c>
      <c r="CP14" s="47">
        <v>101</v>
      </c>
      <c r="CQ14" s="47">
        <v>71.9</v>
      </c>
      <c r="CR14" s="47">
        <v>469.4</v>
      </c>
      <c r="CS14" s="47">
        <v>153</v>
      </c>
      <c r="CT14" s="47">
        <v>155.6</v>
      </c>
      <c r="CU14" s="47">
        <v>98.3</v>
      </c>
      <c r="CV14" s="47">
        <v>62.6</v>
      </c>
      <c r="CW14" s="47">
        <v>440.1</v>
      </c>
    </row>
    <row r="15" spans="1:64" ht="14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9"/>
      <c r="W15" s="10"/>
      <c r="X15" s="9"/>
      <c r="Y15" s="10"/>
      <c r="Z15" s="13"/>
      <c r="AA15" s="13"/>
      <c r="AB15" s="13"/>
      <c r="AC15" s="13"/>
      <c r="AD15" s="13"/>
      <c r="AE15" s="9"/>
      <c r="AF15" s="9"/>
      <c r="AG15" s="10"/>
      <c r="AH15" s="9"/>
      <c r="AI15" s="10"/>
      <c r="AJ15" s="3"/>
      <c r="AK15" s="10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2" ht="14.25" hidden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9"/>
      <c r="U16" s="10"/>
      <c r="V16" s="9"/>
      <c r="W16" s="10"/>
      <c r="X16" s="13"/>
      <c r="Y16" s="13"/>
      <c r="Z16" s="13"/>
      <c r="AA16" s="13"/>
      <c r="AB16" s="13"/>
      <c r="AC16" s="9"/>
      <c r="AD16" s="9"/>
      <c r="AE16" s="10"/>
      <c r="AF16" s="9"/>
      <c r="AG16" s="10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4.25" hidden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9"/>
      <c r="U17" s="10"/>
      <c r="V17" s="9"/>
      <c r="W17" s="10"/>
      <c r="X17" s="13"/>
      <c r="Y17" s="13"/>
      <c r="Z17" s="13"/>
      <c r="AA17" s="13"/>
      <c r="AB17" s="13"/>
      <c r="AC17" s="9"/>
      <c r="AD17" s="9"/>
      <c r="AE17" s="10"/>
      <c r="AF17" s="9"/>
      <c r="AG17" s="10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</sheetData>
  <sheetProtection password="DDE6" sheet="1"/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V3:V12 V14 X3:X12 X14 G6 H6:H14 E6 D6:D14 F6:F14 G8 G11 G13:G14 E8 E1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CN14"/>
  <sheetViews>
    <sheetView showGridLines="0" showRowColHeader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0" defaultRowHeight="15" zeroHeight="1"/>
  <cols>
    <col min="1" max="1" width="63.7109375" style="0" customWidth="1"/>
    <col min="2" max="5" width="14.7109375" style="0" customWidth="1"/>
    <col min="6" max="11" width="14.28125" style="0" customWidth="1"/>
    <col min="12" max="19" width="14.7109375" style="0" customWidth="1"/>
    <col min="20" max="21" width="14.00390625" style="0" customWidth="1"/>
    <col min="22" max="90" width="11.140625" style="0" customWidth="1"/>
    <col min="91" max="16384" width="11.140625" style="0" hidden="1" customWidth="1"/>
  </cols>
  <sheetData>
    <row r="1" spans="1:61" ht="93" customHeight="1">
      <c r="A1" s="4"/>
      <c r="B1" s="4"/>
      <c r="C1" s="145" t="s">
        <v>64</v>
      </c>
      <c r="D1" s="4"/>
      <c r="F1" s="4"/>
      <c r="G1" s="4"/>
      <c r="H1" s="4"/>
      <c r="I1" s="4"/>
      <c r="J1" s="4"/>
      <c r="K1" s="4"/>
      <c r="L1" s="4"/>
      <c r="M1" s="145"/>
      <c r="N1" s="4"/>
      <c r="P1" s="4"/>
      <c r="S1" s="4"/>
      <c r="U1" s="4"/>
      <c r="V1" s="14"/>
      <c r="W1" s="4"/>
      <c r="Y1" s="4"/>
      <c r="Z1" s="4"/>
      <c r="AA1" s="4"/>
      <c r="AB1" s="4"/>
      <c r="AC1" s="4"/>
      <c r="AD1" s="4"/>
      <c r="AE1" s="14"/>
      <c r="AF1" s="14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</row>
    <row r="2" spans="1:92" ht="15">
      <c r="A2" s="132" t="s">
        <v>123</v>
      </c>
      <c r="B2" s="15" t="s">
        <v>170</v>
      </c>
      <c r="C2" s="15">
        <v>2023</v>
      </c>
      <c r="D2" s="15" t="s">
        <v>168</v>
      </c>
      <c r="E2" s="15" t="s">
        <v>169</v>
      </c>
      <c r="F2" s="15" t="s">
        <v>167</v>
      </c>
      <c r="G2" s="15" t="s">
        <v>165</v>
      </c>
      <c r="H2" s="15" t="s">
        <v>164</v>
      </c>
      <c r="I2" s="15" t="s">
        <v>163</v>
      </c>
      <c r="J2" s="15" t="s">
        <v>162</v>
      </c>
      <c r="K2" s="15" t="s">
        <v>161</v>
      </c>
      <c r="L2" s="15" t="s">
        <v>159</v>
      </c>
      <c r="M2" s="15">
        <v>2022</v>
      </c>
      <c r="N2" s="15" t="s">
        <v>160</v>
      </c>
      <c r="O2" s="15" t="s">
        <v>158</v>
      </c>
      <c r="P2" s="15" t="s">
        <v>157</v>
      </c>
      <c r="Q2" s="15" t="s">
        <v>156</v>
      </c>
      <c r="R2" s="15" t="s">
        <v>154</v>
      </c>
      <c r="S2" s="15" t="s">
        <v>152</v>
      </c>
      <c r="T2" s="132" t="s">
        <v>151</v>
      </c>
      <c r="U2" s="132" t="s">
        <v>149</v>
      </c>
      <c r="V2" s="15" t="s">
        <v>147</v>
      </c>
      <c r="W2" s="15">
        <v>2021</v>
      </c>
      <c r="X2" s="15" t="s">
        <v>146</v>
      </c>
      <c r="Y2" s="15" t="s">
        <v>145</v>
      </c>
      <c r="Z2" s="15" t="s">
        <v>109</v>
      </c>
      <c r="AA2" s="15" t="s">
        <v>107</v>
      </c>
      <c r="AB2" s="15" t="s">
        <v>106</v>
      </c>
      <c r="AC2" s="15" t="s">
        <v>104</v>
      </c>
      <c r="AD2" s="15" t="s">
        <v>103</v>
      </c>
      <c r="AE2" s="15" t="s">
        <v>101</v>
      </c>
      <c r="AF2" s="15" t="s">
        <v>2</v>
      </c>
      <c r="AG2" s="15">
        <v>2020</v>
      </c>
      <c r="AH2" s="15" t="s">
        <v>3</v>
      </c>
      <c r="AI2" s="15" t="s">
        <v>4</v>
      </c>
      <c r="AJ2" s="15" t="s">
        <v>5</v>
      </c>
      <c r="AK2" s="15" t="s">
        <v>6</v>
      </c>
      <c r="AL2" s="15" t="s">
        <v>7</v>
      </c>
      <c r="AM2" s="15" t="s">
        <v>8</v>
      </c>
      <c r="AN2" s="15" t="s">
        <v>9</v>
      </c>
      <c r="AO2" s="15" t="s">
        <v>10</v>
      </c>
      <c r="AP2" s="15" t="s">
        <v>11</v>
      </c>
      <c r="AQ2" s="15">
        <v>2019</v>
      </c>
      <c r="AR2" s="15" t="s">
        <v>12</v>
      </c>
      <c r="AS2" s="15" t="s">
        <v>13</v>
      </c>
      <c r="AT2" s="15" t="s">
        <v>14</v>
      </c>
      <c r="AU2" s="15" t="s">
        <v>15</v>
      </c>
      <c r="AV2" s="15" t="s">
        <v>16</v>
      </c>
      <c r="AW2" s="15" t="s">
        <v>17</v>
      </c>
      <c r="AX2" s="15" t="s">
        <v>18</v>
      </c>
      <c r="AY2" s="15" t="s">
        <v>19</v>
      </c>
      <c r="AZ2" s="15" t="s">
        <v>20</v>
      </c>
      <c r="BA2" s="57">
        <v>2018</v>
      </c>
      <c r="BB2" s="15" t="s">
        <v>21</v>
      </c>
      <c r="BC2" s="15" t="s">
        <v>22</v>
      </c>
      <c r="BD2" s="15" t="s">
        <v>65</v>
      </c>
      <c r="BE2" s="15" t="s">
        <v>24</v>
      </c>
      <c r="BF2" s="15" t="s">
        <v>25</v>
      </c>
      <c r="BG2" s="15" t="s">
        <v>26</v>
      </c>
      <c r="BH2" s="15" t="s">
        <v>66</v>
      </c>
      <c r="BI2" s="15" t="s">
        <v>28</v>
      </c>
      <c r="BJ2" s="15" t="s">
        <v>67</v>
      </c>
      <c r="BK2" s="15">
        <v>2017</v>
      </c>
      <c r="BL2" s="15" t="s">
        <v>69</v>
      </c>
      <c r="BM2" s="15" t="s">
        <v>31</v>
      </c>
      <c r="BN2" s="15" t="s">
        <v>70</v>
      </c>
      <c r="BO2" s="15" t="s">
        <v>34</v>
      </c>
      <c r="BP2" s="15" t="s">
        <v>71</v>
      </c>
      <c r="BQ2" s="15" t="s">
        <v>36</v>
      </c>
      <c r="BR2" s="15" t="s">
        <v>72</v>
      </c>
      <c r="BS2" s="15" t="s">
        <v>38</v>
      </c>
      <c r="BT2" s="15" t="s">
        <v>73</v>
      </c>
      <c r="BU2" s="15">
        <v>2016</v>
      </c>
      <c r="BV2" s="15" t="s">
        <v>74</v>
      </c>
      <c r="BW2" s="15" t="s">
        <v>40</v>
      </c>
      <c r="BX2" s="15" t="s">
        <v>75</v>
      </c>
      <c r="BY2" s="15" t="s">
        <v>42</v>
      </c>
      <c r="BZ2" s="15" t="s">
        <v>76</v>
      </c>
      <c r="CA2" s="15" t="s">
        <v>44</v>
      </c>
      <c r="CB2" s="15" t="s">
        <v>77</v>
      </c>
      <c r="CC2" s="15" t="s">
        <v>46</v>
      </c>
      <c r="CD2" s="15" t="s">
        <v>47</v>
      </c>
      <c r="CE2" s="15">
        <v>2015</v>
      </c>
      <c r="CF2" s="15" t="s">
        <v>78</v>
      </c>
      <c r="CG2" s="15" t="s">
        <v>49</v>
      </c>
      <c r="CH2" s="15" t="s">
        <v>50</v>
      </c>
      <c r="CI2" s="15" t="s">
        <v>51</v>
      </c>
      <c r="CJ2" s="57" t="s">
        <v>52</v>
      </c>
      <c r="CK2" s="15" t="s">
        <v>53</v>
      </c>
      <c r="CL2" s="57" t="s">
        <v>54</v>
      </c>
      <c r="CM2" s="15" t="s">
        <v>55</v>
      </c>
      <c r="CN2" s="15">
        <v>2014</v>
      </c>
    </row>
    <row r="3" spans="1:92" ht="15">
      <c r="A3" s="117" t="s">
        <v>124</v>
      </c>
      <c r="B3" s="129">
        <f>C3/M3-1</f>
        <v>0.5539513181878777</v>
      </c>
      <c r="C3" s="131">
        <f>E3</f>
        <v>6846.71700391</v>
      </c>
      <c r="D3" s="129">
        <f>E3/G3-1</f>
        <v>0.48662262377234167</v>
      </c>
      <c r="E3" s="131">
        <v>6846.71700391</v>
      </c>
      <c r="F3" s="129">
        <f>G3/I3-G11</f>
        <v>1.0285899963516467</v>
      </c>
      <c r="G3" s="131">
        <v>4605.551465735323</v>
      </c>
      <c r="H3" s="129">
        <f>I3/K3-1</f>
        <v>0.013398629119055538</v>
      </c>
      <c r="I3" s="131">
        <v>4477.53865201</v>
      </c>
      <c r="J3" s="129">
        <f>K3/O3-1</f>
        <v>0.002799393906383729</v>
      </c>
      <c r="K3" s="131">
        <v>4418.3389668706295</v>
      </c>
      <c r="L3" s="129">
        <f>M3/W3-1</f>
        <v>0.02360487496871655</v>
      </c>
      <c r="M3" s="131">
        <v>4406.004823815343</v>
      </c>
      <c r="N3" s="129">
        <f>O3/Q3-1</f>
        <v>-0.03343879999120547</v>
      </c>
      <c r="O3" s="131">
        <v>4406.004823815343</v>
      </c>
      <c r="P3" s="129">
        <f>Q3/S3-1</f>
        <v>0.13431771052116614</v>
      </c>
      <c r="Q3" s="131">
        <v>4558.43336539399</v>
      </c>
      <c r="R3" s="129">
        <f>S3/U3-1</f>
        <v>-0.004439464707939544</v>
      </c>
      <c r="S3" s="131">
        <v>4018.6566101481417</v>
      </c>
      <c r="T3" s="129">
        <f>U3/Y3-1</f>
        <v>-0.0622207855642265</v>
      </c>
      <c r="U3" s="131">
        <v>4036.576850617343</v>
      </c>
      <c r="V3" s="129">
        <f>W3/AG3-1</f>
        <v>0.49796415521141446</v>
      </c>
      <c r="W3" s="131">
        <f>Y3</f>
        <v>4304.4</v>
      </c>
      <c r="X3" s="129">
        <f>Y3/AA3-1</f>
        <v>0.08562503451463632</v>
      </c>
      <c r="Y3" s="131">
        <v>4304.4</v>
      </c>
      <c r="Z3" s="129">
        <v>0.6188495314548381</v>
      </c>
      <c r="AA3" s="131">
        <v>3964.904882581692</v>
      </c>
      <c r="AB3" s="129">
        <v>-0.06643358265436072</v>
      </c>
      <c r="AC3" s="131">
        <v>2449.2114959062847</v>
      </c>
      <c r="AD3" s="129">
        <v>-0.0870019140421089</v>
      </c>
      <c r="AE3" s="131">
        <v>2623.5</v>
      </c>
      <c r="AF3" s="129">
        <v>-0.044364628022215635</v>
      </c>
      <c r="AG3" s="131">
        <v>2873.5</v>
      </c>
      <c r="AH3" s="129">
        <v>-0.0543964722916942</v>
      </c>
      <c r="AI3" s="131">
        <v>2873.5</v>
      </c>
      <c r="AJ3" s="129">
        <v>-0.0005262465465070143</v>
      </c>
      <c r="AK3" s="131">
        <v>3038.8</v>
      </c>
      <c r="AL3" s="129">
        <v>0.014887509179517977</v>
      </c>
      <c r="AM3" s="131">
        <v>3040.4</v>
      </c>
      <c r="AN3" s="129">
        <v>-0.0036915095280853905</v>
      </c>
      <c r="AO3" s="131">
        <v>2995.8</v>
      </c>
      <c r="AP3" s="129">
        <v>0.2149581801284901</v>
      </c>
      <c r="AQ3" s="131">
        <v>3006.9</v>
      </c>
      <c r="AR3" s="129">
        <v>-0.021191406249999933</v>
      </c>
      <c r="AS3" s="131">
        <v>3006.9</v>
      </c>
      <c r="AT3" s="129">
        <v>-0.013297359799576025</v>
      </c>
      <c r="AU3" s="131">
        <v>3072</v>
      </c>
      <c r="AV3" s="129">
        <v>-0.013297359799576025</v>
      </c>
      <c r="AW3" s="131">
        <v>3113.4</v>
      </c>
      <c r="AX3" s="129">
        <v>0.22966941822346842</v>
      </c>
      <c r="AY3" s="131">
        <v>2531.9</v>
      </c>
      <c r="AZ3" s="129">
        <v>-0.08197633443376984</v>
      </c>
      <c r="BA3" s="131">
        <v>2474.9</v>
      </c>
      <c r="BB3" s="129">
        <v>0.008270186588446249</v>
      </c>
      <c r="BC3" s="131">
        <v>2474.9</v>
      </c>
      <c r="BD3" s="129">
        <v>0.003762165698863118</v>
      </c>
      <c r="BE3" s="131">
        <v>2454.6</v>
      </c>
      <c r="BF3" s="129">
        <v>-0.03148639550081189</v>
      </c>
      <c r="BG3" s="131">
        <v>2445.4</v>
      </c>
      <c r="BH3" s="129">
        <v>-0.0634296524351794</v>
      </c>
      <c r="BI3" s="131">
        <v>2524.9</v>
      </c>
      <c r="BJ3" s="129">
        <v>-0.030565644215901355</v>
      </c>
      <c r="BK3" s="131">
        <v>2695.9</v>
      </c>
      <c r="BL3" s="129">
        <v>0.016055478083895514</v>
      </c>
      <c r="BM3" s="131">
        <v>2695.9</v>
      </c>
      <c r="BN3" s="129">
        <v>-0.06603541131331614</v>
      </c>
      <c r="BO3" s="131">
        <v>2653.3</v>
      </c>
      <c r="BP3" s="129">
        <v>0.06728529566458774</v>
      </c>
      <c r="BQ3" s="131">
        <v>2840.9</v>
      </c>
      <c r="BR3" s="129">
        <v>-0.04282786148369233</v>
      </c>
      <c r="BS3" s="131">
        <v>2661.8</v>
      </c>
      <c r="BT3" s="129">
        <v>-0.17775938026669813</v>
      </c>
      <c r="BU3" s="131">
        <v>2780.9</v>
      </c>
      <c r="BV3" s="129">
        <v>-0.08127126763355252</v>
      </c>
      <c r="BW3" s="131">
        <v>2780.9</v>
      </c>
      <c r="BX3" s="129">
        <v>-0.05789162438918116</v>
      </c>
      <c r="BY3" s="131">
        <v>3026.9</v>
      </c>
      <c r="BZ3" s="129">
        <v>-0.01707100682228402</v>
      </c>
      <c r="CA3" s="131">
        <v>3212.9</v>
      </c>
      <c r="CB3" s="129">
        <v>-0.03352946394252099</v>
      </c>
      <c r="CC3" s="131">
        <v>3268.7</v>
      </c>
      <c r="CD3" s="129">
        <v>0.1412904096645744</v>
      </c>
      <c r="CE3" s="131">
        <v>3382.1</v>
      </c>
      <c r="CF3" s="129">
        <v>-0.012957828688165751</v>
      </c>
      <c r="CG3" s="131">
        <v>3382.1</v>
      </c>
      <c r="CH3" s="129">
        <v>-0.028329174228675202</v>
      </c>
      <c r="CI3" s="131">
        <v>3426.5</v>
      </c>
      <c r="CJ3" s="129">
        <v>0.011444141689373355</v>
      </c>
      <c r="CK3" s="131">
        <v>3526.4</v>
      </c>
      <c r="CL3" s="129">
        <v>0.17652021326854284</v>
      </c>
      <c r="CM3" s="131">
        <v>3486.5</v>
      </c>
      <c r="CN3" s="131">
        <v>2963.4</v>
      </c>
    </row>
    <row r="4" spans="1:92" ht="15">
      <c r="A4" s="56" t="s">
        <v>125</v>
      </c>
      <c r="B4" s="58">
        <f>C4/M4-1</f>
        <v>2.90843809763814</v>
      </c>
      <c r="C4" s="60">
        <f>E4</f>
        <v>3388.0515341899995</v>
      </c>
      <c r="D4" s="58">
        <f>E4/G4-1</f>
        <v>0.9416771655911065</v>
      </c>
      <c r="E4" s="60">
        <v>3388.0515341899995</v>
      </c>
      <c r="F4" s="58">
        <f>G4/I4-1</f>
        <v>0.42433615334562536</v>
      </c>
      <c r="G4" s="60">
        <v>1744.9098100499998</v>
      </c>
      <c r="H4" s="58">
        <f>I4/K4-1</f>
        <v>0.37673993550803364</v>
      </c>
      <c r="I4" s="60">
        <v>1225.06881957</v>
      </c>
      <c r="J4" s="58">
        <f>K4/O4-1</f>
        <v>0.026506742661509763</v>
      </c>
      <c r="K4" s="60">
        <v>889.83313985</v>
      </c>
      <c r="L4" s="58">
        <f>M4/W4-1</f>
        <v>-0.5280106604704345</v>
      </c>
      <c r="M4" s="60">
        <v>866.8556209799999</v>
      </c>
      <c r="N4" s="58">
        <f>O4/Q4-1</f>
        <v>-0.40969729759809004</v>
      </c>
      <c r="O4" s="60">
        <v>866.8556209799999</v>
      </c>
      <c r="P4" s="58">
        <f>Q4/S4-1</f>
        <v>0.19731611862308385</v>
      </c>
      <c r="Q4" s="60">
        <v>1468.4933974599999</v>
      </c>
      <c r="R4" s="58">
        <f>S4/U4-1</f>
        <v>-0.014333656621117408</v>
      </c>
      <c r="S4" s="60">
        <v>1226.4876206200001</v>
      </c>
      <c r="T4" s="58">
        <f>U4/Y4-1</f>
        <v>-0.3224853948219535</v>
      </c>
      <c r="U4" s="60">
        <v>1244.3233238700002</v>
      </c>
      <c r="V4" s="58">
        <f>W4/AG4-1</f>
        <v>0.5222544550352257</v>
      </c>
      <c r="W4" s="60">
        <f>Y4</f>
        <v>1836.6</v>
      </c>
      <c r="X4" s="58">
        <f>Y4/AA4-1</f>
        <v>-0.10914804322152638</v>
      </c>
      <c r="Y4" s="60">
        <v>1836.6</v>
      </c>
      <c r="Z4" s="58">
        <v>1.1659590718215873</v>
      </c>
      <c r="AA4" s="60">
        <v>2061.62200804</v>
      </c>
      <c r="AB4" s="58">
        <v>0.000660954804457603</v>
      </c>
      <c r="AC4" s="60">
        <v>951.8287002100001</v>
      </c>
      <c r="AD4" s="58">
        <v>-0.21160381268130957</v>
      </c>
      <c r="AE4" s="60">
        <v>951.2</v>
      </c>
      <c r="AF4" s="58">
        <v>0.7999403252275101</v>
      </c>
      <c r="AG4" s="60">
        <v>1206.5</v>
      </c>
      <c r="AH4" s="58">
        <v>-0.19173310109198105</v>
      </c>
      <c r="AI4" s="60">
        <v>1206.5</v>
      </c>
      <c r="AJ4" s="58">
        <v>0.18921287444232004</v>
      </c>
      <c r="AK4" s="60">
        <v>1492.7</v>
      </c>
      <c r="AL4" s="58">
        <v>0.31655129011957217</v>
      </c>
      <c r="AM4" s="60">
        <v>1255.2</v>
      </c>
      <c r="AN4" s="58">
        <v>0.4223482022974787</v>
      </c>
      <c r="AO4" s="60">
        <v>953.4</v>
      </c>
      <c r="AP4" s="58">
        <v>0.9372832369942194</v>
      </c>
      <c r="AQ4" s="60">
        <v>670.3</v>
      </c>
      <c r="AR4" s="58">
        <v>-0.3452822816956437</v>
      </c>
      <c r="AS4" s="60">
        <v>670.3</v>
      </c>
      <c r="AT4" s="58">
        <v>0.11198001520582146</v>
      </c>
      <c r="AU4" s="60">
        <v>1023.8</v>
      </c>
      <c r="AV4" s="58">
        <v>0.11198001520582146</v>
      </c>
      <c r="AW4" s="60">
        <v>920.7</v>
      </c>
      <c r="AX4" s="58" t="s">
        <v>33</v>
      </c>
      <c r="AY4" s="60">
        <v>319.2</v>
      </c>
      <c r="AZ4" s="58">
        <v>-0.2890897883706596</v>
      </c>
      <c r="BA4" s="60">
        <v>346</v>
      </c>
      <c r="BB4" s="58">
        <v>-0.3019971757111156</v>
      </c>
      <c r="BC4" s="60">
        <v>346</v>
      </c>
      <c r="BD4" s="58">
        <v>0.7722559885591707</v>
      </c>
      <c r="BE4" s="60">
        <v>495.7</v>
      </c>
      <c r="BF4" s="58">
        <v>-0.021343596920923802</v>
      </c>
      <c r="BG4" s="60">
        <v>279.7</v>
      </c>
      <c r="BH4" s="58">
        <v>-0.4127799465790014</v>
      </c>
      <c r="BI4" s="60">
        <v>285.8</v>
      </c>
      <c r="BJ4" s="58">
        <v>0.40990730011587484</v>
      </c>
      <c r="BK4" s="60">
        <v>486.7</v>
      </c>
      <c r="BL4" s="58">
        <v>-0.16831852358168153</v>
      </c>
      <c r="BM4" s="60">
        <v>486.7</v>
      </c>
      <c r="BN4" s="58">
        <v>0.014915019077349934</v>
      </c>
      <c r="BO4" s="60">
        <v>585.2</v>
      </c>
      <c r="BP4" s="58" t="s">
        <v>33</v>
      </c>
      <c r="BQ4" s="60">
        <v>576.6</v>
      </c>
      <c r="BR4" s="58">
        <v>-0.27027809965237537</v>
      </c>
      <c r="BS4" s="60">
        <v>251.9</v>
      </c>
      <c r="BT4" s="58">
        <v>-0.48592702903946394</v>
      </c>
      <c r="BU4" s="60">
        <v>345.2</v>
      </c>
      <c r="BV4" s="58">
        <v>-0.3157581764122894</v>
      </c>
      <c r="BW4" s="60">
        <v>345.2</v>
      </c>
      <c r="BX4" s="58">
        <v>-0.12746454514008998</v>
      </c>
      <c r="BY4" s="60">
        <v>504.5</v>
      </c>
      <c r="BZ4" s="58">
        <v>0.2946708463949843</v>
      </c>
      <c r="CA4" s="60">
        <v>578.2</v>
      </c>
      <c r="CB4" s="58">
        <v>-0.33492181682799704</v>
      </c>
      <c r="CC4" s="60">
        <v>446.6</v>
      </c>
      <c r="CD4" s="58">
        <v>1.515923566878981</v>
      </c>
      <c r="CE4" s="60">
        <v>671.5</v>
      </c>
      <c r="CF4" s="58">
        <v>-0.09489149481062131</v>
      </c>
      <c r="CG4" s="60">
        <v>671.5</v>
      </c>
      <c r="CH4" s="58">
        <v>-0.03636835952721129</v>
      </c>
      <c r="CI4" s="60">
        <v>741.9</v>
      </c>
      <c r="CJ4" s="58">
        <v>0.025302969769609884</v>
      </c>
      <c r="CK4" s="60">
        <v>769.9</v>
      </c>
      <c r="CL4" s="58">
        <v>1.81341326339453</v>
      </c>
      <c r="CM4" s="60">
        <v>750.9</v>
      </c>
      <c r="CN4" s="60">
        <v>266.9</v>
      </c>
    </row>
    <row r="5" spans="1:92" ht="15">
      <c r="A5" s="117" t="s">
        <v>126</v>
      </c>
      <c r="B5" s="129">
        <f>C5/M5-1</f>
        <v>-0.02274098335579189</v>
      </c>
      <c r="C5" s="131">
        <f>E5</f>
        <v>3458.6654697200006</v>
      </c>
      <c r="D5" s="129">
        <f>E5/G5-1</f>
        <v>0.2090523337119652</v>
      </c>
      <c r="E5" s="131">
        <v>3458.6654697200006</v>
      </c>
      <c r="F5" s="129">
        <f>G5/I5-1</f>
        <v>-0.12047096420283387</v>
      </c>
      <c r="G5" s="131">
        <f>G3-G4</f>
        <v>2860.6416556853237</v>
      </c>
      <c r="H5" s="129">
        <f>I5/K5-1</f>
        <v>-0.07823027879585687</v>
      </c>
      <c r="I5" s="131">
        <f>I3-I4</f>
        <v>3252.46983244</v>
      </c>
      <c r="J5" s="129">
        <f>K5/O5-1</f>
        <v>-0.0030073261127806505</v>
      </c>
      <c r="K5" s="131">
        <v>3528.5058270206296</v>
      </c>
      <c r="L5" s="129">
        <f>M5/W5-1</f>
        <v>0.4341312921773821</v>
      </c>
      <c r="M5" s="131">
        <v>3539.149202835343</v>
      </c>
      <c r="N5" s="129">
        <f>O5/Q5-1</f>
        <v>0.14537798130806578</v>
      </c>
      <c r="O5" s="131">
        <v>3539.149202835343</v>
      </c>
      <c r="P5" s="129">
        <f>Q5/S5-1</f>
        <v>0.1066450417301461</v>
      </c>
      <c r="Q5" s="131">
        <v>3089.9399679339904</v>
      </c>
      <c r="R5" s="129">
        <f>S5/U5-1</f>
        <v>-3.0275624470221807E-05</v>
      </c>
      <c r="S5" s="131">
        <v>2792.1689895281415</v>
      </c>
      <c r="T5" s="129">
        <f>U5/Y5-1</f>
        <v>0.13147480620282992</v>
      </c>
      <c r="U5" s="131">
        <v>2792.253526747343</v>
      </c>
      <c r="V5" s="129">
        <f>W5/AG5-1</f>
        <v>0.48038392321535683</v>
      </c>
      <c r="W5" s="131">
        <f>Y5</f>
        <v>2467.7999999999997</v>
      </c>
      <c r="X5" s="129">
        <f>Y5/AA5-1</f>
        <v>0.296601799453611</v>
      </c>
      <c r="Y5" s="131">
        <v>2467.7999999999997</v>
      </c>
      <c r="Z5" s="129">
        <v>0.271073021549352</v>
      </c>
      <c r="AA5" s="131">
        <v>1903.2828745416923</v>
      </c>
      <c r="AB5" s="129">
        <v>-0.1045967854474169</v>
      </c>
      <c r="AC5" s="131">
        <v>1497.3827956962846</v>
      </c>
      <c r="AD5" s="129">
        <v>0.002879424115176832</v>
      </c>
      <c r="AE5" s="131">
        <v>1672.3</v>
      </c>
      <c r="AF5" s="129">
        <v>-0.2865702302490798</v>
      </c>
      <c r="AG5" s="131">
        <v>1667</v>
      </c>
      <c r="AH5" s="129">
        <v>-0.05192515497924133</v>
      </c>
      <c r="AI5" s="131">
        <v>1667</v>
      </c>
      <c r="AJ5" s="129">
        <v>-0.014461072809820008</v>
      </c>
      <c r="AK5" s="131">
        <v>1758.3</v>
      </c>
      <c r="AL5" s="129">
        <v>-0.1252267712674675</v>
      </c>
      <c r="AM5" s="131">
        <v>1784.1</v>
      </c>
      <c r="AN5" s="129">
        <v>-0.12715056064367025</v>
      </c>
      <c r="AO5" s="131">
        <v>2039.5</v>
      </c>
      <c r="AP5" s="129">
        <v>0.09756212128329178</v>
      </c>
      <c r="AQ5" s="131">
        <v>2336.6</v>
      </c>
      <c r="AR5" s="129">
        <v>0.13092299501476212</v>
      </c>
      <c r="AS5" s="131">
        <v>2336.6</v>
      </c>
      <c r="AT5" s="129">
        <v>-0.06212989169778105</v>
      </c>
      <c r="AU5" s="131">
        <v>2066.1</v>
      </c>
      <c r="AV5" s="129">
        <v>-0.06212989169778105</v>
      </c>
      <c r="AW5" s="131">
        <v>2202.97030656</v>
      </c>
      <c r="AX5" s="129">
        <v>0.02107546074623423</v>
      </c>
      <c r="AY5" s="131">
        <v>2157.5</v>
      </c>
      <c r="AZ5" s="129">
        <v>-0.03634799927575583</v>
      </c>
      <c r="BA5" s="131">
        <v>2128.9</v>
      </c>
      <c r="BB5" s="129">
        <v>0.08678339884629138</v>
      </c>
      <c r="BC5" s="131">
        <v>2128.9</v>
      </c>
      <c r="BD5" s="129">
        <v>-0.0954887565221405</v>
      </c>
      <c r="BE5" s="131">
        <v>1958.9</v>
      </c>
      <c r="BF5" s="129">
        <v>-0.03278102809164396</v>
      </c>
      <c r="BG5" s="131">
        <v>2165.7</v>
      </c>
      <c r="BH5" s="129">
        <v>0.01353431106282832</v>
      </c>
      <c r="BI5" s="131">
        <v>2239.1</v>
      </c>
      <c r="BJ5" s="129">
        <v>-0.09299174775218622</v>
      </c>
      <c r="BK5" s="131">
        <v>2209.2</v>
      </c>
      <c r="BL5" s="129">
        <v>0.0682268749093371</v>
      </c>
      <c r="BM5" s="131">
        <v>2209.2</v>
      </c>
      <c r="BN5" s="129">
        <v>-0.08664929558804058</v>
      </c>
      <c r="BO5" s="131">
        <v>2068.1</v>
      </c>
      <c r="BP5" s="129">
        <v>-0.06041744470724919</v>
      </c>
      <c r="BQ5" s="131">
        <v>2264.3</v>
      </c>
      <c r="BR5" s="129">
        <v>-0.010592437492301876</v>
      </c>
      <c r="BS5" s="131">
        <v>2409.9</v>
      </c>
      <c r="BT5" s="129">
        <v>-0.1014166605179665</v>
      </c>
      <c r="BU5" s="131">
        <v>2435.7</v>
      </c>
      <c r="BV5" s="129">
        <v>-0.03437202664129413</v>
      </c>
      <c r="BW5" s="131">
        <v>2435.7</v>
      </c>
      <c r="BX5" s="129">
        <v>-0.0426597844238652</v>
      </c>
      <c r="BY5" s="131">
        <v>2522.4</v>
      </c>
      <c r="BZ5" s="129">
        <v>-0.06640209765431215</v>
      </c>
      <c r="CA5" s="131">
        <v>2634.8</v>
      </c>
      <c r="CB5" s="129">
        <v>0.04117169630340145</v>
      </c>
      <c r="CC5" s="131">
        <v>2822.2</v>
      </c>
      <c r="CD5" s="129">
        <v>0.0052290005562767305</v>
      </c>
      <c r="CE5" s="131">
        <v>2710.6</v>
      </c>
      <c r="CF5" s="129">
        <v>0.009684869254265038</v>
      </c>
      <c r="CG5" s="131">
        <v>2710.6</v>
      </c>
      <c r="CH5" s="129">
        <v>-0.026083801922728078</v>
      </c>
      <c r="CI5" s="131">
        <v>2684.6</v>
      </c>
      <c r="CJ5" s="129">
        <v>0.007640005848808418</v>
      </c>
      <c r="CK5" s="131">
        <v>2756.5</v>
      </c>
      <c r="CL5" s="129">
        <v>0.014500278138327438</v>
      </c>
      <c r="CM5" s="131">
        <v>2735.6</v>
      </c>
      <c r="CN5" s="131">
        <v>2696.5</v>
      </c>
    </row>
    <row r="6" spans="1:92" ht="15">
      <c r="A6" s="56" t="s">
        <v>127</v>
      </c>
      <c r="B6" s="58">
        <f>C6/M6-1</f>
        <v>0.205429463854782</v>
      </c>
      <c r="C6" s="60">
        <f>E6</f>
        <v>3429.3011382699974</v>
      </c>
      <c r="D6" s="58">
        <f>E6/G6-1</f>
        <v>0.057808124085308776</v>
      </c>
      <c r="E6" s="60">
        <v>3429.3011382699974</v>
      </c>
      <c r="F6" s="58">
        <f>G6/I6-1</f>
        <v>0.07108082500287272</v>
      </c>
      <c r="G6" s="60">
        <v>3241.8933643900014</v>
      </c>
      <c r="H6" s="58">
        <f>I6/K6-1</f>
        <v>0.041707890816155446</v>
      </c>
      <c r="I6" s="60">
        <v>3026.749511999999</v>
      </c>
      <c r="J6" s="58">
        <f>K6/O6-1</f>
        <v>0.021331451619418962</v>
      </c>
      <c r="K6" s="60">
        <v>2905.564543270001</v>
      </c>
      <c r="L6" s="58">
        <f>M6/W6-1</f>
        <v>0.15368869226707016</v>
      </c>
      <c r="M6" s="60">
        <v>2844.8791415</v>
      </c>
      <c r="N6" s="58">
        <f>O6/Q6-1</f>
        <v>0.07878986601157334</v>
      </c>
      <c r="O6" s="60">
        <v>2844.8791415</v>
      </c>
      <c r="P6" s="58">
        <f>Q6/S6-1</f>
        <v>0.07069114814700117</v>
      </c>
      <c r="Q6" s="60">
        <v>2637.10221159</v>
      </c>
      <c r="R6" s="58">
        <f>S6/U6-1</f>
        <v>-0.026971744791037033</v>
      </c>
      <c r="S6" s="60">
        <v>2462.9905796400003</v>
      </c>
      <c r="T6" s="58">
        <f>U6/Y6-1</f>
        <v>0.026507469685183915</v>
      </c>
      <c r="U6" s="60">
        <v>2531.26316369</v>
      </c>
      <c r="V6" s="58">
        <f>W6/AG6-1</f>
        <v>0.22504766042028934</v>
      </c>
      <c r="W6" s="60">
        <f>Y6</f>
        <v>2465.8984356600004</v>
      </c>
      <c r="X6" s="58">
        <f>Y6/AA6-1</f>
        <v>-0.06771463519767718</v>
      </c>
      <c r="Y6" s="60">
        <v>2465.8984356600004</v>
      </c>
      <c r="Z6" s="58">
        <v>0.0332706297175569</v>
      </c>
      <c r="AA6" s="60">
        <v>2645.0039105600003</v>
      </c>
      <c r="AB6" s="58">
        <v>0.15404732466850635</v>
      </c>
      <c r="AC6" s="60">
        <v>2559.836537</v>
      </c>
      <c r="AD6" s="58">
        <v>0.10194247106165233</v>
      </c>
      <c r="AE6" s="60">
        <v>2218.1382706599998</v>
      </c>
      <c r="AF6" s="58">
        <v>0.024950353887672527</v>
      </c>
      <c r="AG6" s="60">
        <v>2012.9</v>
      </c>
      <c r="AH6" s="58">
        <v>0.1554445783824121</v>
      </c>
      <c r="AI6" s="60">
        <v>2012.9</v>
      </c>
      <c r="AJ6" s="58">
        <v>-0.025071352621859222</v>
      </c>
      <c r="AK6" s="60">
        <v>1742.1</v>
      </c>
      <c r="AL6" s="58">
        <v>0.013556437889960415</v>
      </c>
      <c r="AM6" s="60">
        <v>1786.9</v>
      </c>
      <c r="AN6" s="58">
        <v>-0.10229645093945727</v>
      </c>
      <c r="AO6" s="60">
        <v>1763</v>
      </c>
      <c r="AP6" s="58">
        <v>0.27261534473820626</v>
      </c>
      <c r="AQ6" s="60">
        <v>1963.9</v>
      </c>
      <c r="AR6" s="58">
        <v>0.006766801660942345</v>
      </c>
      <c r="AS6" s="60">
        <v>1963.9</v>
      </c>
      <c r="AT6" s="58">
        <v>0.09181524705846544</v>
      </c>
      <c r="AU6" s="60">
        <v>1950.7</v>
      </c>
      <c r="AV6" s="58">
        <v>0.09181524705846544</v>
      </c>
      <c r="AW6" s="60">
        <v>1786.6575918</v>
      </c>
      <c r="AX6" s="58">
        <v>0.053081216432865785</v>
      </c>
      <c r="AY6" s="60">
        <v>1696.6</v>
      </c>
      <c r="AZ6" s="58">
        <v>0.050153113303844865</v>
      </c>
      <c r="BA6" s="60">
        <v>1543.2</v>
      </c>
      <c r="BB6" s="58">
        <v>0.06758906952611565</v>
      </c>
      <c r="BC6" s="60">
        <v>1543.2</v>
      </c>
      <c r="BD6" s="58">
        <v>0.0169551146756719</v>
      </c>
      <c r="BE6" s="60">
        <v>1445.5</v>
      </c>
      <c r="BF6" s="58">
        <v>-0.01735222951952986</v>
      </c>
      <c r="BG6" s="60">
        <v>1421.4</v>
      </c>
      <c r="BH6" s="58">
        <v>-0.015651582170806422</v>
      </c>
      <c r="BI6" s="60">
        <v>1446.5</v>
      </c>
      <c r="BJ6" s="58">
        <v>-0.00047612569718413766</v>
      </c>
      <c r="BK6" s="60">
        <v>1469.5</v>
      </c>
      <c r="BL6" s="58">
        <v>-0.009437141894169221</v>
      </c>
      <c r="BM6" s="60">
        <v>1469.5</v>
      </c>
      <c r="BN6" s="58">
        <v>0.029993751301812255</v>
      </c>
      <c r="BO6" s="60">
        <v>1483.5</v>
      </c>
      <c r="BP6" s="58">
        <v>0.05162091121495327</v>
      </c>
      <c r="BQ6" s="60">
        <v>1440.3</v>
      </c>
      <c r="BR6" s="58">
        <v>-0.06842606448102306</v>
      </c>
      <c r="BS6" s="60">
        <v>1369.6</v>
      </c>
      <c r="BT6" s="58">
        <v>0.20894663267823388</v>
      </c>
      <c r="BU6" s="60">
        <v>1470.2</v>
      </c>
      <c r="BV6" s="58">
        <v>0.003001773775412886</v>
      </c>
      <c r="BW6" s="60">
        <v>1470.2</v>
      </c>
      <c r="BX6" s="58">
        <v>0.04431461954972926</v>
      </c>
      <c r="BY6" s="60">
        <v>1465.8</v>
      </c>
      <c r="BZ6" s="58">
        <v>0.011166342482530123</v>
      </c>
      <c r="CA6" s="60">
        <v>1403.6</v>
      </c>
      <c r="CB6" s="58">
        <v>0.1414357371926651</v>
      </c>
      <c r="CC6" s="60">
        <v>1388.1</v>
      </c>
      <c r="CD6" s="58">
        <v>0.0022251524641501153</v>
      </c>
      <c r="CE6" s="60">
        <v>1216.1</v>
      </c>
      <c r="CF6" s="58">
        <v>-0.06969094247246033</v>
      </c>
      <c r="CG6" s="60">
        <v>1216.1</v>
      </c>
      <c r="CH6" s="58">
        <v>0.02204847537138388</v>
      </c>
      <c r="CI6" s="60">
        <v>1307.2</v>
      </c>
      <c r="CJ6" s="58">
        <v>0.02107616158390546</v>
      </c>
      <c r="CK6" s="60">
        <v>1279</v>
      </c>
      <c r="CL6" s="58">
        <v>0.03230591725729348</v>
      </c>
      <c r="CM6" s="60">
        <v>1252.6</v>
      </c>
      <c r="CN6" s="60">
        <v>1213.4</v>
      </c>
    </row>
    <row r="7" spans="1:92" ht="15">
      <c r="A7" s="117" t="s">
        <v>128</v>
      </c>
      <c r="B7" s="129" t="s">
        <v>33</v>
      </c>
      <c r="C7" s="129" t="s">
        <v>33</v>
      </c>
      <c r="D7" s="129" t="s">
        <v>33</v>
      </c>
      <c r="E7" s="129" t="s">
        <v>33</v>
      </c>
      <c r="F7" s="129" t="s">
        <v>33</v>
      </c>
      <c r="G7" s="129" t="s">
        <v>33</v>
      </c>
      <c r="H7" s="129" t="s">
        <v>33</v>
      </c>
      <c r="I7" s="129" t="s">
        <v>33</v>
      </c>
      <c r="J7" s="129" t="s">
        <v>33</v>
      </c>
      <c r="K7" s="129" t="s">
        <v>33</v>
      </c>
      <c r="L7" s="129" t="s">
        <v>33</v>
      </c>
      <c r="M7" s="129" t="s">
        <v>33</v>
      </c>
      <c r="N7" s="129" t="s">
        <v>33</v>
      </c>
      <c r="O7" s="129" t="s">
        <v>33</v>
      </c>
      <c r="P7" s="129" t="s">
        <v>33</v>
      </c>
      <c r="Q7" s="129" t="s">
        <v>33</v>
      </c>
      <c r="R7" s="129" t="s">
        <v>33</v>
      </c>
      <c r="S7" s="129" t="s">
        <v>33</v>
      </c>
      <c r="T7" s="129" t="s">
        <v>33</v>
      </c>
      <c r="U7" s="129" t="s">
        <v>33</v>
      </c>
      <c r="V7" s="129" t="s">
        <v>33</v>
      </c>
      <c r="W7" s="129" t="s">
        <v>33</v>
      </c>
      <c r="X7" s="129" t="s">
        <v>33</v>
      </c>
      <c r="Y7" s="129" t="s">
        <v>33</v>
      </c>
      <c r="Z7" s="129" t="s">
        <v>33</v>
      </c>
      <c r="AA7" s="129" t="s">
        <v>33</v>
      </c>
      <c r="AB7" s="129" t="s">
        <v>33</v>
      </c>
      <c r="AC7" s="129" t="s">
        <v>33</v>
      </c>
      <c r="AD7" s="129" t="s">
        <v>33</v>
      </c>
      <c r="AE7" s="130" t="s">
        <v>33</v>
      </c>
      <c r="AF7" s="130" t="s">
        <v>33</v>
      </c>
      <c r="AG7" s="131" t="s">
        <v>33</v>
      </c>
      <c r="AH7" s="130" t="s">
        <v>33</v>
      </c>
      <c r="AI7" s="131" t="s">
        <v>33</v>
      </c>
      <c r="AJ7" s="130" t="s">
        <v>33</v>
      </c>
      <c r="AK7" s="131" t="s">
        <v>33</v>
      </c>
      <c r="AL7" s="130" t="s">
        <v>33</v>
      </c>
      <c r="AM7" s="131" t="s">
        <v>33</v>
      </c>
      <c r="AN7" s="130" t="s">
        <v>33</v>
      </c>
      <c r="AO7" s="131" t="s">
        <v>33</v>
      </c>
      <c r="AP7" s="129" t="s">
        <v>33</v>
      </c>
      <c r="AQ7" s="131" t="s">
        <v>33</v>
      </c>
      <c r="AR7" s="129" t="s">
        <v>33</v>
      </c>
      <c r="AS7" s="131" t="s">
        <v>33</v>
      </c>
      <c r="AT7" s="129" t="s">
        <v>33</v>
      </c>
      <c r="AU7" s="131" t="s">
        <v>33</v>
      </c>
      <c r="AV7" s="129" t="s">
        <v>33</v>
      </c>
      <c r="AW7" s="131" t="s">
        <v>33</v>
      </c>
      <c r="AX7" s="129" t="s">
        <v>33</v>
      </c>
      <c r="AY7" s="131" t="s">
        <v>33</v>
      </c>
      <c r="AZ7" s="129" t="s">
        <v>33</v>
      </c>
      <c r="BA7" s="131" t="s">
        <v>33</v>
      </c>
      <c r="BB7" s="129" t="s">
        <v>33</v>
      </c>
      <c r="BC7" s="131" t="s">
        <v>33</v>
      </c>
      <c r="BD7" s="129" t="s">
        <v>33</v>
      </c>
      <c r="BE7" s="131" t="s">
        <v>33</v>
      </c>
      <c r="BF7" s="129" t="s">
        <v>33</v>
      </c>
      <c r="BG7" s="131" t="s">
        <v>33</v>
      </c>
      <c r="BH7" s="129">
        <v>0.012246326102169247</v>
      </c>
      <c r="BI7" s="131">
        <v>1446.5</v>
      </c>
      <c r="BJ7" s="129">
        <v>0.09334353481254776</v>
      </c>
      <c r="BK7" s="131">
        <v>1429</v>
      </c>
      <c r="BL7" s="129">
        <v>-0.009437141894169221</v>
      </c>
      <c r="BM7" s="131">
        <v>1469.5</v>
      </c>
      <c r="BN7" s="129">
        <v>0.029993751301812255</v>
      </c>
      <c r="BO7" s="131">
        <v>1483.5</v>
      </c>
      <c r="BP7" s="129">
        <v>0.08366563840192609</v>
      </c>
      <c r="BQ7" s="131">
        <v>1440.3</v>
      </c>
      <c r="BR7" s="129">
        <v>0.016908951798010552</v>
      </c>
      <c r="BS7" s="131">
        <v>1329.1</v>
      </c>
      <c r="BT7" s="129">
        <v>0.07474714250472836</v>
      </c>
      <c r="BU7" s="131">
        <v>1307</v>
      </c>
      <c r="BV7" s="129">
        <v>0.003001773775412886</v>
      </c>
      <c r="BW7" s="131">
        <v>1470.2</v>
      </c>
      <c r="BX7" s="129">
        <v>0.04431461954972926</v>
      </c>
      <c r="BY7" s="131">
        <v>1465.8</v>
      </c>
      <c r="BZ7" s="129">
        <v>0.13184420611241032</v>
      </c>
      <c r="CA7" s="131">
        <v>1403.6</v>
      </c>
      <c r="CB7" s="129">
        <v>0.019735219143162563</v>
      </c>
      <c r="CC7" s="131">
        <v>1240.1</v>
      </c>
      <c r="CD7" s="129" t="s">
        <v>33</v>
      </c>
      <c r="CE7" s="131">
        <v>1216.1</v>
      </c>
      <c r="CF7" s="129" t="s">
        <v>33</v>
      </c>
      <c r="CG7" s="131">
        <v>1216.1</v>
      </c>
      <c r="CH7" s="129" t="s">
        <v>33</v>
      </c>
      <c r="CI7" s="131" t="s">
        <v>33</v>
      </c>
      <c r="CJ7" s="129" t="s">
        <v>33</v>
      </c>
      <c r="CK7" s="131" t="s">
        <v>33</v>
      </c>
      <c r="CL7" s="129" t="s">
        <v>33</v>
      </c>
      <c r="CM7" s="131" t="s">
        <v>33</v>
      </c>
      <c r="CN7" s="131" t="s">
        <v>33</v>
      </c>
    </row>
    <row r="8" spans="1:92" ht="15">
      <c r="A8" s="56" t="s">
        <v>68</v>
      </c>
      <c r="B8" s="139">
        <f>C8-M8</f>
        <v>-0.19999999999999996</v>
      </c>
      <c r="C8" s="139">
        <f>E8</f>
        <v>1</v>
      </c>
      <c r="D8" s="139" t="s">
        <v>33</v>
      </c>
      <c r="E8" s="138">
        <v>1</v>
      </c>
      <c r="F8" s="138">
        <f>G8/I8-1</f>
        <v>-0.15887850467289721</v>
      </c>
      <c r="G8" s="138">
        <v>0.9</v>
      </c>
      <c r="H8" s="138">
        <f>I8/K8-1</f>
        <v>-0.10833333333333328</v>
      </c>
      <c r="I8" s="138">
        <v>1.07</v>
      </c>
      <c r="J8" s="138">
        <f>K8/O8-1</f>
        <v>0</v>
      </c>
      <c r="K8" s="138">
        <v>1.2</v>
      </c>
      <c r="L8" s="139">
        <f>M8-W8</f>
        <v>0.19999999999999996</v>
      </c>
      <c r="M8" s="139">
        <v>1.2</v>
      </c>
      <c r="N8" s="139" t="s">
        <v>33</v>
      </c>
      <c r="O8" s="138">
        <v>1.2</v>
      </c>
      <c r="P8" s="138">
        <f>Q8/S8-1</f>
        <v>0.06194690265486735</v>
      </c>
      <c r="Q8" s="138">
        <v>1.2</v>
      </c>
      <c r="R8" s="138">
        <f>S8/U8-1</f>
        <v>0.027272727272727115</v>
      </c>
      <c r="S8" s="138">
        <v>1.13</v>
      </c>
      <c r="T8" s="138">
        <f>U8/Y8-1</f>
        <v>0.10000000000000009</v>
      </c>
      <c r="U8" s="139">
        <v>1.1</v>
      </c>
      <c r="V8" s="139">
        <f>W8-AG8</f>
        <v>0.17000000000000004</v>
      </c>
      <c r="W8" s="139">
        <f>Y8</f>
        <v>1</v>
      </c>
      <c r="X8" s="139">
        <f>Y8-AA8</f>
        <v>0.28</v>
      </c>
      <c r="Y8" s="139">
        <v>1</v>
      </c>
      <c r="Z8" s="139">
        <v>0.14</v>
      </c>
      <c r="AA8" s="138">
        <v>0.72</v>
      </c>
      <c r="AB8" s="139">
        <v>-0.17000000000000004</v>
      </c>
      <c r="AC8" s="138">
        <v>0.58</v>
      </c>
      <c r="AD8" s="138">
        <v>-0.8</v>
      </c>
      <c r="AE8" s="138">
        <v>0.75</v>
      </c>
      <c r="AF8" s="138">
        <v>-0.36</v>
      </c>
      <c r="AG8" s="140">
        <v>0.83</v>
      </c>
      <c r="AH8" s="138">
        <v>-0.18000000000000005</v>
      </c>
      <c r="AI8" s="140">
        <v>0.83</v>
      </c>
      <c r="AJ8" s="138">
        <v>0.010000000000000009</v>
      </c>
      <c r="AK8" s="140">
        <v>1.01</v>
      </c>
      <c r="AL8" s="138">
        <v>-0.15999999999999992</v>
      </c>
      <c r="AM8" s="140">
        <v>1</v>
      </c>
      <c r="AN8" s="138">
        <v>-0.030000000000000027</v>
      </c>
      <c r="AO8" s="140">
        <v>1.16</v>
      </c>
      <c r="AP8" s="138">
        <v>-0.18999999999999995</v>
      </c>
      <c r="AQ8" s="140">
        <v>1.19</v>
      </c>
      <c r="AR8" s="138">
        <v>0.1299999999999999</v>
      </c>
      <c r="AS8" s="140">
        <v>1.19</v>
      </c>
      <c r="AT8" s="138">
        <v>-0.16999999999999993</v>
      </c>
      <c r="AU8" s="140">
        <v>1.06</v>
      </c>
      <c r="AV8" s="138">
        <v>-0.040000000000000036</v>
      </c>
      <c r="AW8" s="140">
        <v>1.23</v>
      </c>
      <c r="AX8" s="138">
        <v>-0.1499999999999999</v>
      </c>
      <c r="AY8" s="140">
        <v>1.27</v>
      </c>
      <c r="AZ8" s="138">
        <v>-0.1200000000000001</v>
      </c>
      <c r="BA8" s="140">
        <v>1.38</v>
      </c>
      <c r="BB8" s="138">
        <v>0.019999999999999796</v>
      </c>
      <c r="BC8" s="140">
        <v>1.38</v>
      </c>
      <c r="BD8" s="138">
        <v>-0.17999999999999994</v>
      </c>
      <c r="BE8" s="140">
        <v>1.36</v>
      </c>
      <c r="BF8" s="138">
        <v>-0.010000000000000009</v>
      </c>
      <c r="BG8" s="140">
        <v>1.54</v>
      </c>
      <c r="BH8" s="138">
        <v>0.050000000000000044</v>
      </c>
      <c r="BI8" s="140">
        <v>1.55</v>
      </c>
      <c r="BJ8" s="138">
        <v>-0.15999999999999992</v>
      </c>
      <c r="BK8" s="140">
        <v>1.5</v>
      </c>
      <c r="BL8" s="138">
        <v>0.1100000000000001</v>
      </c>
      <c r="BM8" s="140">
        <v>1.5</v>
      </c>
      <c r="BN8" s="138">
        <v>-0.18000000000000016</v>
      </c>
      <c r="BO8" s="140">
        <v>1.39</v>
      </c>
      <c r="BP8" s="138">
        <v>-0.18999999999999995</v>
      </c>
      <c r="BQ8" s="140">
        <v>1.57</v>
      </c>
      <c r="BR8" s="138">
        <v>0.10000000000000009</v>
      </c>
      <c r="BS8" s="140">
        <v>1.76</v>
      </c>
      <c r="BT8" s="138">
        <v>-0.5700000000000001</v>
      </c>
      <c r="BU8" s="140">
        <v>1.66</v>
      </c>
      <c r="BV8" s="138">
        <v>-0.06000000000000005</v>
      </c>
      <c r="BW8" s="140">
        <v>1.66</v>
      </c>
      <c r="BX8" s="138">
        <v>-0.15999999999999992</v>
      </c>
      <c r="BY8" s="140">
        <v>1.72</v>
      </c>
      <c r="BZ8" s="138">
        <v>-0.1499999999999999</v>
      </c>
      <c r="CA8" s="140">
        <v>1.88</v>
      </c>
      <c r="CB8" s="138">
        <v>-0.20000000000000018</v>
      </c>
      <c r="CC8" s="140">
        <v>2.03</v>
      </c>
      <c r="CD8" s="138">
        <v>0.10000000000000009</v>
      </c>
      <c r="CE8" s="140">
        <v>2.23</v>
      </c>
      <c r="CF8" s="138">
        <v>0.18000000000000016</v>
      </c>
      <c r="CG8" s="140">
        <v>2.23</v>
      </c>
      <c r="CH8" s="138">
        <v>-0.11000000000000032</v>
      </c>
      <c r="CI8" s="140">
        <v>2.05</v>
      </c>
      <c r="CJ8" s="138">
        <v>-0.020000000000000018</v>
      </c>
      <c r="CK8" s="140">
        <v>2.16</v>
      </c>
      <c r="CL8" s="138">
        <v>0.050000000000000266</v>
      </c>
      <c r="CM8" s="59">
        <v>2.18</v>
      </c>
      <c r="CN8" s="59">
        <v>2.13</v>
      </c>
    </row>
    <row r="9" spans="1:92" ht="1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119"/>
      <c r="X9" s="119"/>
      <c r="Y9" s="119"/>
      <c r="Z9" s="117"/>
      <c r="AA9" s="117"/>
      <c r="AB9" s="117"/>
      <c r="AC9" s="117"/>
      <c r="AD9" s="117"/>
      <c r="AE9" s="117"/>
      <c r="AF9" s="118"/>
      <c r="AG9" s="119"/>
      <c r="AH9" s="119"/>
      <c r="AI9" s="119"/>
      <c r="AJ9" s="120"/>
      <c r="AK9" s="119"/>
      <c r="AL9" s="119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18"/>
      <c r="BM9" s="119"/>
      <c r="BN9" s="119"/>
      <c r="BO9" s="119"/>
      <c r="BP9" s="120"/>
      <c r="BQ9" s="119"/>
      <c r="BR9" s="119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</row>
    <row r="10" spans="1:92" ht="1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22"/>
      <c r="W10" s="122"/>
      <c r="X10" s="122"/>
      <c r="Y10" s="122"/>
      <c r="Z10" s="117"/>
      <c r="AA10" s="117"/>
      <c r="AB10" s="117"/>
      <c r="AC10" s="117"/>
      <c r="AD10" s="117"/>
      <c r="AE10" s="117"/>
      <c r="AF10" s="122"/>
      <c r="AG10" s="122"/>
      <c r="AH10" s="122"/>
      <c r="AI10" s="122"/>
      <c r="AJ10" s="122"/>
      <c r="AK10" s="119"/>
      <c r="AL10" s="119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2"/>
      <c r="BM10" s="122"/>
      <c r="BN10" s="122"/>
      <c r="BO10" s="122"/>
      <c r="BP10" s="122"/>
      <c r="BQ10" s="119"/>
      <c r="BR10" s="119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</row>
    <row r="11" spans="1:90" s="128" customFormat="1" ht="12.75">
      <c r="A11" s="123" t="s">
        <v>79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5"/>
      <c r="W11" s="125"/>
      <c r="X11" s="126"/>
      <c r="Y11" s="125"/>
      <c r="Z11" s="124"/>
      <c r="AA11" s="124"/>
      <c r="AB11" s="124"/>
      <c r="AC11" s="124"/>
      <c r="AD11" s="124"/>
      <c r="AE11" s="125"/>
      <c r="AF11" s="125"/>
      <c r="AG11" s="125"/>
      <c r="AH11" s="126"/>
      <c r="AI11" s="125"/>
      <c r="AJ11" s="125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4"/>
      <c r="BK11" s="125"/>
      <c r="BL11" s="125"/>
      <c r="BM11" s="125"/>
      <c r="BN11" s="126"/>
      <c r="BO11" s="125"/>
      <c r="BP11" s="125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</row>
    <row r="12" spans="1:90" s="128" customFormat="1" ht="12.75">
      <c r="A12" s="123" t="s">
        <v>80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5"/>
      <c r="BK12" s="125"/>
      <c r="BL12" s="125"/>
      <c r="BM12" s="125"/>
      <c r="BN12" s="125"/>
      <c r="BO12" s="125"/>
      <c r="BP12" s="125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</row>
    <row r="13" spans="1:61" ht="14.25" hidden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/>
      <c r="W13" s="55"/>
      <c r="X13" s="55"/>
      <c r="Y13" s="55"/>
      <c r="Z13" s="54"/>
      <c r="AA13" s="54"/>
      <c r="AB13" s="54"/>
      <c r="AC13" s="54"/>
      <c r="AD13" s="54"/>
      <c r="AE13" s="54"/>
      <c r="AF13" s="54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</row>
    <row r="14" spans="1:61" ht="14.2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8"/>
      <c r="W14" s="5"/>
      <c r="X14" s="8"/>
      <c r="Y14" s="1"/>
      <c r="Z14" s="1"/>
      <c r="AA14" s="1"/>
      <c r="AB14" s="1"/>
      <c r="AC14" s="1"/>
      <c r="AD14" s="1"/>
      <c r="AE14" s="5"/>
      <c r="AF14" s="8"/>
      <c r="AG14" s="5"/>
      <c r="AH14" s="8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</sheetData>
  <sheetProtection password="DDE6" sheet="1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G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/>
  <dimension ref="A1:CN15"/>
  <sheetViews>
    <sheetView showGridLines="0" showRowColHeader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0" defaultRowHeight="15" zeroHeight="1"/>
  <cols>
    <col min="1" max="1" width="47.421875" style="0" customWidth="1"/>
    <col min="2" max="19" width="12.57421875" style="0" customWidth="1"/>
    <col min="20" max="20" width="11.28125" style="0" customWidth="1"/>
    <col min="21" max="21" width="9.7109375" style="0" customWidth="1"/>
    <col min="22" max="22" width="11.140625" style="0" customWidth="1"/>
    <col min="23" max="23" width="8.57421875" style="0" bestFit="1" customWidth="1"/>
    <col min="24" max="24" width="11.140625" style="0" customWidth="1"/>
    <col min="25" max="25" width="8.57421875" style="0" bestFit="1" customWidth="1"/>
    <col min="26" max="30" width="11.140625" style="0" customWidth="1"/>
    <col min="31" max="31" width="9.57421875" style="0" customWidth="1"/>
    <col min="32" max="32" width="11.140625" style="0" customWidth="1"/>
    <col min="33" max="33" width="8.57421875" style="0" bestFit="1" customWidth="1"/>
    <col min="34" max="34" width="11.140625" style="0" customWidth="1"/>
    <col min="35" max="35" width="8.57421875" style="0" bestFit="1" customWidth="1"/>
    <col min="36" max="36" width="11.140625" style="0" customWidth="1"/>
    <col min="37" max="37" width="8.57421875" style="0" bestFit="1" customWidth="1"/>
    <col min="38" max="38" width="11.140625" style="0" customWidth="1"/>
    <col min="39" max="39" width="9.7109375" style="0" customWidth="1"/>
    <col min="40" max="40" width="11.140625" style="0" customWidth="1"/>
    <col min="41" max="41" width="10.421875" style="0" customWidth="1"/>
    <col min="42" max="42" width="11.140625" style="0" customWidth="1"/>
    <col min="43" max="43" width="8.7109375" style="0" customWidth="1"/>
    <col min="44" max="44" width="11.140625" style="0" customWidth="1"/>
    <col min="45" max="45" width="9.00390625" style="0" customWidth="1"/>
    <col min="46" max="46" width="11.140625" style="0" customWidth="1"/>
    <col min="47" max="47" width="9.00390625" style="0" customWidth="1"/>
    <col min="48" max="48" width="11.140625" style="0" customWidth="1"/>
    <col min="49" max="49" width="9.57421875" style="0" customWidth="1"/>
    <col min="50" max="50" width="11.140625" style="0" customWidth="1"/>
    <col min="51" max="51" width="9.00390625" style="0" customWidth="1"/>
    <col min="52" max="52" width="11.140625" style="0" customWidth="1"/>
    <col min="53" max="53" width="8.140625" style="0" bestFit="1" customWidth="1"/>
    <col min="54" max="90" width="11.140625" style="0" customWidth="1"/>
    <col min="91" max="99" width="0" style="0" hidden="1" customWidth="1"/>
    <col min="100" max="16384" width="11.140625" style="0" hidden="1" customWidth="1"/>
  </cols>
  <sheetData>
    <row r="1" spans="1:64" ht="93" customHeight="1">
      <c r="A1" s="4"/>
      <c r="B1" s="4"/>
      <c r="C1" s="145" t="s">
        <v>94</v>
      </c>
      <c r="D1" s="4"/>
      <c r="E1" s="4"/>
      <c r="F1" s="4"/>
      <c r="G1" s="4"/>
      <c r="H1" s="4"/>
      <c r="I1" s="4"/>
      <c r="J1" s="4"/>
      <c r="K1" s="4"/>
      <c r="L1" s="4"/>
      <c r="M1" s="145"/>
      <c r="N1" s="4"/>
      <c r="O1" s="4"/>
      <c r="P1" s="4"/>
      <c r="Q1" s="4"/>
      <c r="S1" s="4"/>
      <c r="T1" s="4"/>
      <c r="U1" s="4"/>
      <c r="V1" s="14"/>
      <c r="W1" s="4"/>
      <c r="X1" s="4"/>
      <c r="Y1" s="4"/>
      <c r="Z1" s="4"/>
      <c r="AB1" s="4"/>
      <c r="AC1" s="4"/>
      <c r="AD1" s="4"/>
      <c r="AE1" s="14"/>
      <c r="AF1" s="14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"/>
    </row>
    <row r="2" spans="1:92" ht="15">
      <c r="A2" s="63" t="s">
        <v>81</v>
      </c>
      <c r="B2" s="15" t="s">
        <v>170</v>
      </c>
      <c r="C2" s="15">
        <v>2023</v>
      </c>
      <c r="D2" s="15" t="s">
        <v>168</v>
      </c>
      <c r="E2" s="15" t="s">
        <v>169</v>
      </c>
      <c r="F2" s="15" t="str">
        <f>CONCATENATE(G2," vs ",I2)</f>
        <v>3T23 vs 2T23</v>
      </c>
      <c r="G2" s="15" t="s">
        <v>165</v>
      </c>
      <c r="H2" s="15" t="str">
        <f>CONCATENATE(I2," vs ",K2)</f>
        <v>2T23 vs 1T23</v>
      </c>
      <c r="I2" s="15" t="s">
        <v>163</v>
      </c>
      <c r="J2" s="15" t="s">
        <v>162</v>
      </c>
      <c r="K2" s="15" t="s">
        <v>161</v>
      </c>
      <c r="L2" s="15" t="s">
        <v>159</v>
      </c>
      <c r="M2" s="15">
        <v>2022</v>
      </c>
      <c r="N2" s="15" t="s">
        <v>160</v>
      </c>
      <c r="O2" s="15" t="s">
        <v>158</v>
      </c>
      <c r="P2" s="15" t="s">
        <v>157</v>
      </c>
      <c r="Q2" s="15" t="s">
        <v>156</v>
      </c>
      <c r="R2" s="15" t="s">
        <v>154</v>
      </c>
      <c r="S2" s="15" t="s">
        <v>152</v>
      </c>
      <c r="T2" s="15" t="s">
        <v>150</v>
      </c>
      <c r="U2" s="15" t="s">
        <v>149</v>
      </c>
      <c r="V2" s="15" t="s">
        <v>147</v>
      </c>
      <c r="W2" s="15">
        <v>2021</v>
      </c>
      <c r="X2" s="15" t="s">
        <v>146</v>
      </c>
      <c r="Y2" s="15" t="s">
        <v>145</v>
      </c>
      <c r="Z2" s="15" t="s">
        <v>109</v>
      </c>
      <c r="AA2" s="15" t="s">
        <v>107</v>
      </c>
      <c r="AB2" s="15" t="s">
        <v>106</v>
      </c>
      <c r="AC2" s="15" t="s">
        <v>104</v>
      </c>
      <c r="AD2" s="15" t="s">
        <v>103</v>
      </c>
      <c r="AE2" s="15" t="s">
        <v>101</v>
      </c>
      <c r="AF2" s="15" t="s">
        <v>2</v>
      </c>
      <c r="AG2" s="15">
        <v>2020</v>
      </c>
      <c r="AH2" s="15" t="s">
        <v>3</v>
      </c>
      <c r="AI2" s="15" t="s">
        <v>4</v>
      </c>
      <c r="AJ2" s="15" t="s">
        <v>5</v>
      </c>
      <c r="AK2" s="15" t="s">
        <v>6</v>
      </c>
      <c r="AL2" s="15" t="s">
        <v>7</v>
      </c>
      <c r="AM2" s="15" t="s">
        <v>8</v>
      </c>
      <c r="AN2" s="15" t="s">
        <v>9</v>
      </c>
      <c r="AO2" s="15" t="s">
        <v>10</v>
      </c>
      <c r="AP2" s="15" t="s">
        <v>11</v>
      </c>
      <c r="AQ2" s="15">
        <v>2019</v>
      </c>
      <c r="AR2" s="15" t="s">
        <v>12</v>
      </c>
      <c r="AS2" s="15" t="s">
        <v>13</v>
      </c>
      <c r="AT2" s="15" t="s">
        <v>14</v>
      </c>
      <c r="AU2" s="15" t="s">
        <v>82</v>
      </c>
      <c r="AV2" s="15" t="s">
        <v>16</v>
      </c>
      <c r="AW2" s="15" t="s">
        <v>17</v>
      </c>
      <c r="AX2" s="15" t="s">
        <v>18</v>
      </c>
      <c r="AY2" s="15" t="s">
        <v>19</v>
      </c>
      <c r="AZ2" s="15" t="s">
        <v>20</v>
      </c>
      <c r="BA2" s="15">
        <v>2018</v>
      </c>
      <c r="BB2" s="15" t="s">
        <v>21</v>
      </c>
      <c r="BC2" s="15" t="s">
        <v>22</v>
      </c>
      <c r="BD2" s="15" t="s">
        <v>65</v>
      </c>
      <c r="BE2" s="15" t="s">
        <v>24</v>
      </c>
      <c r="BF2" s="15" t="s">
        <v>25</v>
      </c>
      <c r="BG2" s="15" t="s">
        <v>26</v>
      </c>
      <c r="BH2" s="15" t="s">
        <v>66</v>
      </c>
      <c r="BI2" s="15" t="s">
        <v>28</v>
      </c>
      <c r="BJ2" s="15" t="s">
        <v>67</v>
      </c>
      <c r="BK2" s="15">
        <v>2017</v>
      </c>
      <c r="BL2" s="15" t="s">
        <v>69</v>
      </c>
      <c r="BM2" s="57" t="s">
        <v>31</v>
      </c>
      <c r="BN2" s="15" t="s">
        <v>70</v>
      </c>
      <c r="BO2" s="15" t="s">
        <v>34</v>
      </c>
      <c r="BP2" s="15" t="s">
        <v>71</v>
      </c>
      <c r="BQ2" s="15" t="s">
        <v>36</v>
      </c>
      <c r="BR2" s="15" t="s">
        <v>37</v>
      </c>
      <c r="BS2" s="15" t="s">
        <v>38</v>
      </c>
      <c r="BT2" s="15" t="s">
        <v>73</v>
      </c>
      <c r="BU2" s="15">
        <v>2016</v>
      </c>
      <c r="BV2" s="15" t="s">
        <v>74</v>
      </c>
      <c r="BW2" s="15" t="s">
        <v>40</v>
      </c>
      <c r="BX2" s="15" t="s">
        <v>75</v>
      </c>
      <c r="BY2" s="15" t="s">
        <v>42</v>
      </c>
      <c r="BZ2" s="15" t="s">
        <v>76</v>
      </c>
      <c r="CA2" s="15" t="s">
        <v>44</v>
      </c>
      <c r="CB2" s="15" t="s">
        <v>77</v>
      </c>
      <c r="CC2" s="15" t="s">
        <v>46</v>
      </c>
      <c r="CD2" s="15" t="s">
        <v>47</v>
      </c>
      <c r="CE2" s="15">
        <v>2015</v>
      </c>
      <c r="CF2" s="15" t="s">
        <v>78</v>
      </c>
      <c r="CG2" s="15" t="s">
        <v>49</v>
      </c>
      <c r="CH2" s="15" t="s">
        <v>50</v>
      </c>
      <c r="CI2" s="15" t="s">
        <v>51</v>
      </c>
      <c r="CJ2" s="15" t="s">
        <v>52</v>
      </c>
      <c r="CK2" s="15" t="s">
        <v>53</v>
      </c>
      <c r="CL2" s="15" t="s">
        <v>54</v>
      </c>
      <c r="CM2" s="15" t="s">
        <v>55</v>
      </c>
      <c r="CN2" s="15">
        <v>2014</v>
      </c>
    </row>
    <row r="3" spans="1:92" s="72" customFormat="1" ht="14.25">
      <c r="A3" s="62" t="s">
        <v>83</v>
      </c>
      <c r="B3" s="66">
        <f>C3/M3-1</f>
        <v>0.13991644149337779</v>
      </c>
      <c r="C3" s="19">
        <v>6872.969140090001</v>
      </c>
      <c r="D3" s="66">
        <f>E3/G3-1</f>
        <v>0.00394380958309859</v>
      </c>
      <c r="E3" s="19">
        <v>1899.3673620400011</v>
      </c>
      <c r="F3" s="66">
        <f>G3/I3-1</f>
        <v>0.08846541736595959</v>
      </c>
      <c r="G3" s="61">
        <v>1891.9060448499997</v>
      </c>
      <c r="H3" s="66">
        <f>I3/K3-1</f>
        <v>0.29368776274342445</v>
      </c>
      <c r="I3" s="61">
        <v>1738.1407021899993</v>
      </c>
      <c r="J3" s="66">
        <f>K3/O3-1</f>
        <v>-0.15337197058784835</v>
      </c>
      <c r="K3" s="61">
        <v>1343.55503101</v>
      </c>
      <c r="L3" s="66">
        <f>M3/W3-1</f>
        <v>0.2590397455670088</v>
      </c>
      <c r="M3" s="61">
        <v>6029.3622321</v>
      </c>
      <c r="N3" s="66">
        <f>O3/Q3-1</f>
        <v>-0.059728834827042165</v>
      </c>
      <c r="O3" s="61">
        <v>1586.94844056</v>
      </c>
      <c r="P3" s="66">
        <f>Q3/S3-1</f>
        <v>0.08575008980742482</v>
      </c>
      <c r="Q3" s="61">
        <v>1687.7561488000001</v>
      </c>
      <c r="R3" s="66">
        <f>S3/U3-1</f>
        <v>0.2951718902429745</v>
      </c>
      <c r="S3" s="61">
        <v>1554.46098015</v>
      </c>
      <c r="T3" s="66">
        <f>U3/Y3-1</f>
        <v>0.03150388976727214</v>
      </c>
      <c r="U3" s="61">
        <v>1200.1966625900002</v>
      </c>
      <c r="V3" s="66">
        <f>W3/AG3-1</f>
        <v>0.23100553731170637</v>
      </c>
      <c r="W3" s="61">
        <v>4788.85774125</v>
      </c>
      <c r="X3" s="66">
        <f>Y3/AA3-1</f>
        <v>-0.11923613150826828</v>
      </c>
      <c r="Y3" s="61">
        <v>1163.54060755</v>
      </c>
      <c r="Z3" s="66">
        <v>0.052856097979842254</v>
      </c>
      <c r="AA3" s="103">
        <v>1321.05851429</v>
      </c>
      <c r="AB3" s="66">
        <v>0.19553431594952775</v>
      </c>
      <c r="AC3" s="103">
        <v>1254.73796165</v>
      </c>
      <c r="AD3" s="66">
        <v>-0.01372051498919269</v>
      </c>
      <c r="AE3" s="104">
        <v>1049.52065776</v>
      </c>
      <c r="AF3" s="66">
        <v>0.11667114305869797</v>
      </c>
      <c r="AG3" s="69">
        <v>3890.2</v>
      </c>
      <c r="AH3" s="66">
        <v>-0.01636161952301729</v>
      </c>
      <c r="AI3" s="61">
        <v>1064.1</v>
      </c>
      <c r="AJ3" s="66">
        <v>0.08603553860054203</v>
      </c>
      <c r="AK3" s="69">
        <v>1081.8</v>
      </c>
      <c r="AL3" s="66">
        <v>0.3313285217856188</v>
      </c>
      <c r="AM3" s="69">
        <v>996.1</v>
      </c>
      <c r="AN3" s="66">
        <v>-0.03133056217627761</v>
      </c>
      <c r="AO3" s="69">
        <v>748.2</v>
      </c>
      <c r="AP3" s="66">
        <v>-0.14689312648153596</v>
      </c>
      <c r="AQ3" s="69">
        <v>3483.7472286999996</v>
      </c>
      <c r="AR3" s="66">
        <v>-0.16677484641855445</v>
      </c>
      <c r="AS3" s="69">
        <v>772.3997173700001</v>
      </c>
      <c r="AT3" s="66">
        <v>0.04478812335052673</v>
      </c>
      <c r="AU3" s="69">
        <v>927</v>
      </c>
      <c r="AV3" s="66">
        <v>-0.010967300869468288</v>
      </c>
      <c r="AW3" s="69">
        <v>887.26123439</v>
      </c>
      <c r="AX3" s="66">
        <v>-0.17394106813996313</v>
      </c>
      <c r="AY3" s="69">
        <v>897.1</v>
      </c>
      <c r="AZ3" s="66">
        <v>0.05511200682117656</v>
      </c>
      <c r="BA3" s="69">
        <v>4083.6</v>
      </c>
      <c r="BB3" s="66">
        <v>-0.007312614259597838</v>
      </c>
      <c r="BC3" s="69">
        <v>1086</v>
      </c>
      <c r="BD3" s="66">
        <v>0.09729187562688058</v>
      </c>
      <c r="BE3" s="69">
        <v>1094</v>
      </c>
      <c r="BF3" s="66">
        <v>0.09983452840595697</v>
      </c>
      <c r="BG3" s="69">
        <v>997</v>
      </c>
      <c r="BH3" s="66">
        <v>-0.09395302348825585</v>
      </c>
      <c r="BI3" s="69">
        <v>906.5</v>
      </c>
      <c r="BJ3" s="66">
        <v>0.06452677613664504</v>
      </c>
      <c r="BK3" s="69">
        <v>3870.3</v>
      </c>
      <c r="BL3" s="66">
        <v>0.004114813327980693</v>
      </c>
      <c r="BM3" s="69">
        <v>1000.5</v>
      </c>
      <c r="BN3" s="66">
        <v>0.007686084142394911</v>
      </c>
      <c r="BO3" s="69">
        <v>996.4</v>
      </c>
      <c r="BP3" s="66">
        <v>0.11766700576466582</v>
      </c>
      <c r="BQ3" s="69">
        <v>988.8</v>
      </c>
      <c r="BR3" s="66">
        <v>-0.01809100998890112</v>
      </c>
      <c r="BS3" s="69">
        <v>884.7</v>
      </c>
      <c r="BT3" s="66">
        <v>0.03800034260263807</v>
      </c>
      <c r="BU3" s="69">
        <v>3635.7</v>
      </c>
      <c r="BV3" s="66">
        <v>-0.08444263794329843</v>
      </c>
      <c r="BW3" s="69">
        <v>901</v>
      </c>
      <c r="BX3" s="66">
        <v>0.0679327183939229</v>
      </c>
      <c r="BY3" s="69">
        <v>984.1</v>
      </c>
      <c r="BZ3" s="66">
        <v>0.11131210805595759</v>
      </c>
      <c r="CA3" s="69">
        <v>921.5</v>
      </c>
      <c r="CB3" s="66">
        <v>-0.14875269479519548</v>
      </c>
      <c r="CC3" s="69">
        <v>829.2</v>
      </c>
      <c r="CD3" s="66">
        <v>0.03602697586370085</v>
      </c>
      <c r="CE3" s="69">
        <v>3502.6</v>
      </c>
      <c r="CF3" s="66">
        <v>0.09980806142034537</v>
      </c>
      <c r="CG3" s="69">
        <v>974.1</v>
      </c>
      <c r="CH3" s="66">
        <v>0.048786264061575046</v>
      </c>
      <c r="CI3" s="69">
        <v>885.7</v>
      </c>
      <c r="CJ3" s="66">
        <v>0.05787298008267583</v>
      </c>
      <c r="CK3" s="69">
        <v>844.5</v>
      </c>
      <c r="CL3" s="66">
        <v>-0.1393919793014231</v>
      </c>
      <c r="CM3" s="69">
        <v>798.3</v>
      </c>
      <c r="CN3" s="69">
        <v>3380.8</v>
      </c>
    </row>
    <row r="4" spans="1:92" ht="14.25" hidden="1">
      <c r="A4" t="s">
        <v>84</v>
      </c>
      <c r="B4" s="99">
        <f aca="true" t="shared" si="0" ref="B4:B11">C4/M4-1</f>
        <v>-1</v>
      </c>
      <c r="C4" s="95"/>
      <c r="D4" s="99" t="e">
        <f>E4/G4-1</f>
        <v>#DIV/0!</v>
      </c>
      <c r="E4" s="95"/>
      <c r="F4" s="99" t="e">
        <f>G4/K4-1</f>
        <v>#DIV/0!</v>
      </c>
      <c r="G4" s="95"/>
      <c r="H4" s="99">
        <f>I4/M4-1</f>
        <v>-1</v>
      </c>
      <c r="I4" s="95"/>
      <c r="J4" s="99" t="e">
        <f aca="true" t="shared" si="1" ref="J4:J11">K4/O4-1</f>
        <v>#DIV/0!</v>
      </c>
      <c r="K4" s="95"/>
      <c r="L4" s="99">
        <f aca="true" t="shared" si="2" ref="L4:L11">M4/W4-1</f>
        <v>0</v>
      </c>
      <c r="M4" s="95">
        <v>28.175085015746568</v>
      </c>
      <c r="N4" s="99" t="e">
        <f>O4/Q4-1</f>
        <v>#DIV/0!</v>
      </c>
      <c r="O4" s="95"/>
      <c r="P4" s="98">
        <f>Q4/S4-1</f>
        <v>-1</v>
      </c>
      <c r="Q4" s="95">
        <v>0</v>
      </c>
      <c r="R4" s="98">
        <f aca="true" t="shared" si="3" ref="R4:R11">S4/U4-1</f>
        <v>0.04599374404632006</v>
      </c>
      <c r="S4" s="95">
        <v>33.905941149543</v>
      </c>
      <c r="T4" s="98">
        <f aca="true" t="shared" si="4" ref="T4:T11">U4/Y4-1</f>
        <v>0.06392242321516117</v>
      </c>
      <c r="U4" s="95">
        <v>32.415051564631085</v>
      </c>
      <c r="V4" s="98">
        <f aca="true" t="shared" si="5" ref="V4:V11">W4/AG4-1</f>
        <v>0.173961875656107</v>
      </c>
      <c r="W4" s="95">
        <v>28.175085015746568</v>
      </c>
      <c r="X4" s="98">
        <f aca="true" t="shared" si="6" ref="X4:X11">Y4/AA4-1</f>
        <v>0.0893495099294277</v>
      </c>
      <c r="Y4" s="95">
        <v>30.46749542760193</v>
      </c>
      <c r="Z4" s="98">
        <v>0.025805515219807562</v>
      </c>
      <c r="AA4" s="105">
        <v>27.968521718594918</v>
      </c>
      <c r="AB4" s="98">
        <v>0.0008016338302330173</v>
      </c>
      <c r="AC4" s="105">
        <v>27.264935997738203</v>
      </c>
      <c r="AD4" s="98">
        <v>0.1333333333333333</v>
      </c>
      <c r="AE4" s="105">
        <v>27.243097009535038</v>
      </c>
      <c r="AF4" s="98">
        <v>0.012658227848101333</v>
      </c>
      <c r="AG4" s="95">
        <v>24</v>
      </c>
      <c r="AH4" s="98">
        <v>0.004184100418409997</v>
      </c>
      <c r="AI4" s="95">
        <v>24</v>
      </c>
      <c r="AJ4" s="98">
        <v>-0.028455284552845628</v>
      </c>
      <c r="AK4" s="95">
        <v>23.9</v>
      </c>
      <c r="AL4" s="98">
        <v>-0.03529411764705881</v>
      </c>
      <c r="AM4" s="95">
        <v>24.6</v>
      </c>
      <c r="AN4" s="98">
        <v>0.10389610389610393</v>
      </c>
      <c r="AO4" s="95">
        <v>25.5</v>
      </c>
      <c r="AP4" s="98">
        <v>0.01716738197424883</v>
      </c>
      <c r="AQ4" s="95">
        <v>23.7</v>
      </c>
      <c r="AR4" s="98">
        <v>-0.021186440677966045</v>
      </c>
      <c r="AS4" s="95">
        <v>23.1</v>
      </c>
      <c r="AT4" s="98">
        <v>-0.023618736450722544</v>
      </c>
      <c r="AU4" s="95">
        <v>23.6</v>
      </c>
      <c r="AV4" s="98">
        <v>0.006700782217533119</v>
      </c>
      <c r="AW4" s="95">
        <v>24.170885781042973</v>
      </c>
      <c r="AX4" s="98">
        <v>0.030472103004291817</v>
      </c>
      <c r="AY4" s="95">
        <v>24.01</v>
      </c>
      <c r="AZ4" s="98">
        <v>0.030973451327433565</v>
      </c>
      <c r="BA4" s="95">
        <v>23.3</v>
      </c>
      <c r="BB4" s="98">
        <v>0.008658008658008587</v>
      </c>
      <c r="BC4" s="95">
        <v>23.3</v>
      </c>
      <c r="BD4" s="98">
        <v>0.004347826086956497</v>
      </c>
      <c r="BE4" s="95">
        <v>23.1</v>
      </c>
      <c r="BF4" s="98">
        <v>-0.04958677685950408</v>
      </c>
      <c r="BG4" s="95">
        <v>23</v>
      </c>
      <c r="BH4" s="98">
        <v>0.025423728813559254</v>
      </c>
      <c r="BI4" s="95">
        <v>24.2</v>
      </c>
      <c r="BJ4" s="98">
        <v>0.04629629629629628</v>
      </c>
      <c r="BK4" s="95">
        <v>22.6</v>
      </c>
      <c r="BL4" s="98">
        <v>0.058295964125560484</v>
      </c>
      <c r="BM4" s="95">
        <v>23.6</v>
      </c>
      <c r="BN4" s="98">
        <v>-0.004464285714285587</v>
      </c>
      <c r="BO4" s="95">
        <v>22.3</v>
      </c>
      <c r="BP4" s="98">
        <v>0.009009009009008917</v>
      </c>
      <c r="BQ4" s="95">
        <v>22.4</v>
      </c>
      <c r="BR4" s="98">
        <v>-0.017699115044247926</v>
      </c>
      <c r="BS4" s="95">
        <v>22.2</v>
      </c>
      <c r="BT4" s="98">
        <v>0.028571428571428692</v>
      </c>
      <c r="BU4" s="95">
        <v>21.6</v>
      </c>
      <c r="BV4" s="98">
        <v>0.051162790697674376</v>
      </c>
      <c r="BW4" s="95">
        <v>22.6</v>
      </c>
      <c r="BX4" s="98">
        <v>0.014150943396226356</v>
      </c>
      <c r="BY4" s="95">
        <v>21.5</v>
      </c>
      <c r="BZ4" s="98">
        <v>0.00952380952380949</v>
      </c>
      <c r="CA4" s="95">
        <v>21.2</v>
      </c>
      <c r="CB4" s="98">
        <v>-0.041095890410958846</v>
      </c>
      <c r="CC4" s="95">
        <v>21</v>
      </c>
      <c r="CD4" s="98">
        <v>0.01941747572815533</v>
      </c>
      <c r="CE4" s="95">
        <v>21</v>
      </c>
      <c r="CF4" s="98">
        <v>0.0682926829268291</v>
      </c>
      <c r="CG4" s="95">
        <v>21.9</v>
      </c>
      <c r="CH4" s="98">
        <v>0.004901960784313708</v>
      </c>
      <c r="CI4" s="95">
        <v>20.5</v>
      </c>
      <c r="CJ4" s="98">
        <v>-0.028571428571428692</v>
      </c>
      <c r="CK4" s="95">
        <v>20.4</v>
      </c>
      <c r="CL4" s="98">
        <v>-0.014084507042253502</v>
      </c>
      <c r="CM4" s="95">
        <v>21</v>
      </c>
      <c r="CN4" s="95">
        <v>20.6</v>
      </c>
    </row>
    <row r="5" spans="1:92" s="72" customFormat="1" ht="14.25">
      <c r="A5" s="72" t="s">
        <v>85</v>
      </c>
      <c r="B5" s="79">
        <f t="shared" si="0"/>
        <v>0.15325269957402288</v>
      </c>
      <c r="C5" s="19">
        <v>6449.125116200001</v>
      </c>
      <c r="D5" s="79">
        <f>E5/G5-1</f>
        <v>0.0060854734675819255</v>
      </c>
      <c r="E5" s="19">
        <v>1793.3791162000007</v>
      </c>
      <c r="F5" s="79">
        <f>G5/I5-1</f>
        <v>0.09505035960204267</v>
      </c>
      <c r="G5" s="61">
        <v>1782.53156764</v>
      </c>
      <c r="H5" s="79">
        <f aca="true" t="shared" si="7" ref="H5:H11">I5/K5-1</f>
        <v>0.307049802888379</v>
      </c>
      <c r="I5" s="61">
        <v>1627.80784647</v>
      </c>
      <c r="J5" s="79">
        <f t="shared" si="1"/>
        <v>-0.15465344643371304</v>
      </c>
      <c r="K5" s="61">
        <v>1245.40613745</v>
      </c>
      <c r="L5" s="79">
        <f t="shared" si="2"/>
        <v>0.2630748218703285</v>
      </c>
      <c r="M5" s="61">
        <v>5592.117944819999</v>
      </c>
      <c r="N5" s="79">
        <f>O5/Q5-1</f>
        <v>-0.06454425357610516</v>
      </c>
      <c r="O5" s="61">
        <v>1473.2492043599996</v>
      </c>
      <c r="P5" s="67">
        <f>Q5/S5-1</f>
        <v>0.09038134998196146</v>
      </c>
      <c r="Q5" s="61">
        <v>1574.8999458199999</v>
      </c>
      <c r="R5" s="67">
        <f t="shared" si="3"/>
        <v>0.31351539598171185</v>
      </c>
      <c r="S5" s="61">
        <v>1444.35700945</v>
      </c>
      <c r="T5" s="67">
        <f t="shared" si="4"/>
        <v>0.026115668320840113</v>
      </c>
      <c r="U5" s="61">
        <v>1099.61178519</v>
      </c>
      <c r="V5" s="67">
        <f t="shared" si="5"/>
        <v>0.22812331329819702</v>
      </c>
      <c r="W5" s="61">
        <v>4427.38454444</v>
      </c>
      <c r="X5" s="67">
        <f t="shared" si="6"/>
        <v>-0.12693787931065048</v>
      </c>
      <c r="Y5" s="61">
        <v>1071.62556731</v>
      </c>
      <c r="Z5" s="67">
        <v>0.05512684153106018</v>
      </c>
      <c r="AA5" s="103">
        <v>1227.4333543000002</v>
      </c>
      <c r="AB5" s="67">
        <v>0.20546953321133254</v>
      </c>
      <c r="AC5" s="103">
        <v>1163.30407491</v>
      </c>
      <c r="AD5" s="67">
        <v>-0.025646203554119507</v>
      </c>
      <c r="AE5" s="103">
        <v>965.02154792</v>
      </c>
      <c r="AF5" s="67">
        <v>0.12627761615451583</v>
      </c>
      <c r="AG5" s="61">
        <v>3605</v>
      </c>
      <c r="AH5" s="67">
        <v>-0.020763298398259855</v>
      </c>
      <c r="AI5" s="61">
        <v>990.4</v>
      </c>
      <c r="AJ5" s="67">
        <v>0.08928379106085083</v>
      </c>
      <c r="AK5" s="61">
        <v>1011.4</v>
      </c>
      <c r="AL5" s="67">
        <v>0.37616718541574024</v>
      </c>
      <c r="AM5" s="61">
        <v>928.5</v>
      </c>
      <c r="AN5" s="67">
        <v>-0.03847053918621257</v>
      </c>
      <c r="AO5" s="61">
        <v>674.7</v>
      </c>
      <c r="AP5" s="67">
        <v>-0.14104513282256315</v>
      </c>
      <c r="AQ5" s="61">
        <v>3200.809417050001</v>
      </c>
      <c r="AR5" s="67">
        <v>-0.18074189329830692</v>
      </c>
      <c r="AS5" s="61">
        <v>701.6945683900001</v>
      </c>
      <c r="AT5" s="67">
        <v>0.05020413102040622</v>
      </c>
      <c r="AU5" s="61">
        <v>856.5</v>
      </c>
      <c r="AV5" s="67">
        <v>-0.013957522524483124</v>
      </c>
      <c r="AW5" s="61">
        <v>815.55573312</v>
      </c>
      <c r="AX5" s="67">
        <v>-0.16681776971894835</v>
      </c>
      <c r="AY5" s="61">
        <v>827.1</v>
      </c>
      <c r="AZ5" s="67">
        <v>0.0668804397617957</v>
      </c>
      <c r="BA5" s="61">
        <v>3726.4</v>
      </c>
      <c r="BB5" s="67">
        <v>-0.008885782747603765</v>
      </c>
      <c r="BC5" s="61">
        <v>992.7</v>
      </c>
      <c r="BD5" s="67">
        <v>0.09872751206669594</v>
      </c>
      <c r="BE5" s="61">
        <v>1001.6</v>
      </c>
      <c r="BF5" s="67">
        <v>0.11089446746283205</v>
      </c>
      <c r="BG5" s="61">
        <v>911.6</v>
      </c>
      <c r="BH5" s="67">
        <v>-0.09225663716814159</v>
      </c>
      <c r="BI5" s="61">
        <v>820.6</v>
      </c>
      <c r="BJ5" s="67">
        <v>0.06507287918521687</v>
      </c>
      <c r="BK5" s="61">
        <v>3492.8</v>
      </c>
      <c r="BL5" s="67">
        <v>0.008365867261572735</v>
      </c>
      <c r="BM5" s="61">
        <v>904</v>
      </c>
      <c r="BN5" s="67">
        <v>0.002796420581655523</v>
      </c>
      <c r="BO5" s="61">
        <v>896.5</v>
      </c>
      <c r="BP5" s="67">
        <v>0.11987974445697103</v>
      </c>
      <c r="BQ5" s="61">
        <v>894</v>
      </c>
      <c r="BR5" s="67">
        <v>-0.014322755895789685</v>
      </c>
      <c r="BS5" s="61">
        <v>798.3</v>
      </c>
      <c r="BT5" s="67">
        <v>0.033630661581618204</v>
      </c>
      <c r="BU5" s="61">
        <v>3279.4</v>
      </c>
      <c r="BV5" s="67">
        <v>-0.08796072116304998</v>
      </c>
      <c r="BW5" s="61">
        <v>809.9</v>
      </c>
      <c r="BX5" s="67">
        <v>0.06693499939925518</v>
      </c>
      <c r="BY5" s="61">
        <v>888.01</v>
      </c>
      <c r="BZ5" s="67">
        <v>0.11091831286705811</v>
      </c>
      <c r="CA5" s="61">
        <v>832.3</v>
      </c>
      <c r="CB5" s="67">
        <v>-0.15382877795346728</v>
      </c>
      <c r="CC5" s="61">
        <v>749.2</v>
      </c>
      <c r="CD5" s="67">
        <v>0.03578074499689854</v>
      </c>
      <c r="CE5" s="61">
        <v>3172.7</v>
      </c>
      <c r="CF5" s="67">
        <v>0.10440314332044398</v>
      </c>
      <c r="CG5" s="61">
        <v>885.4</v>
      </c>
      <c r="CH5" s="67">
        <v>0.047563047171044204</v>
      </c>
      <c r="CI5" s="61">
        <v>801.7</v>
      </c>
      <c r="CJ5" s="67">
        <v>0.06247396917950865</v>
      </c>
      <c r="CK5" s="61">
        <v>765.3</v>
      </c>
      <c r="CL5" s="67">
        <v>-0.14918497519489726</v>
      </c>
      <c r="CM5" s="61">
        <v>720.3</v>
      </c>
      <c r="CN5" s="61">
        <v>3063.1</v>
      </c>
    </row>
    <row r="6" spans="1:92" ht="14.25">
      <c r="A6" t="s">
        <v>86</v>
      </c>
      <c r="B6" s="99">
        <f t="shared" si="0"/>
        <v>-0.7390118046683527</v>
      </c>
      <c r="C6" s="95">
        <v>32.65615311099529</v>
      </c>
      <c r="D6" s="99">
        <f>E6/G6-1</f>
        <v>0.020744408901334443</v>
      </c>
      <c r="E6" s="95">
        <v>33.4346747914959</v>
      </c>
      <c r="F6" s="99">
        <f>G6/I6-1</f>
        <v>0.034022432667650815</v>
      </c>
      <c r="G6" s="96">
        <v>32.75518778249582</v>
      </c>
      <c r="H6" s="99">
        <f t="shared" si="7"/>
        <v>-0.03243338473751034</v>
      </c>
      <c r="I6" s="96">
        <v>31.677444074391556</v>
      </c>
      <c r="J6" s="99">
        <f t="shared" si="1"/>
        <v>0.022829493565553527</v>
      </c>
      <c r="K6" s="95">
        <v>32.73929006510609</v>
      </c>
      <c r="L6" s="99">
        <f t="shared" si="2"/>
        <v>3.8035643766409786</v>
      </c>
      <c r="M6" s="95">
        <v>125.12501980979606</v>
      </c>
      <c r="N6" s="99">
        <f>O6/Q6-1</f>
        <v>0.0029729069545485487</v>
      </c>
      <c r="O6" s="95">
        <v>32.00855105475878</v>
      </c>
      <c r="P6" s="98">
        <f>Q6/S6-1</f>
        <v>0.012992619427873997</v>
      </c>
      <c r="Q6" s="95">
        <v>31.913674669388957</v>
      </c>
      <c r="R6" s="98">
        <f t="shared" si="3"/>
        <v>0.06080814234444687</v>
      </c>
      <c r="S6" s="95">
        <v>31.504350631313994</v>
      </c>
      <c r="T6" s="98">
        <f t="shared" si="4"/>
        <v>0.05836485850311601</v>
      </c>
      <c r="U6" s="95">
        <v>29.698443454334328</v>
      </c>
      <c r="V6" s="98">
        <f t="shared" si="5"/>
        <v>0.15258272133118767</v>
      </c>
      <c r="W6" s="95">
        <v>26.048369502084842</v>
      </c>
      <c r="X6" s="98">
        <f t="shared" si="6"/>
        <v>0.07982380673670675</v>
      </c>
      <c r="Y6" s="95">
        <v>28.06068551476465</v>
      </c>
      <c r="Z6" s="98">
        <v>0.02801791752526861</v>
      </c>
      <c r="AA6" s="105">
        <v>25.986355681086298</v>
      </c>
      <c r="AB6" s="98">
        <v>0.009118569225078144</v>
      </c>
      <c r="AC6" s="105">
        <v>25.278115525109566</v>
      </c>
      <c r="AD6" s="98">
        <v>0.12107623318385641</v>
      </c>
      <c r="AE6" s="105">
        <v>25.049698118746466</v>
      </c>
      <c r="AF6" s="98">
        <v>0.03669724770642202</v>
      </c>
      <c r="AG6" s="95">
        <v>22.6</v>
      </c>
      <c r="AH6" s="98">
        <v>-0.004464285714285587</v>
      </c>
      <c r="AI6" s="95">
        <v>22.3</v>
      </c>
      <c r="AJ6" s="98">
        <v>-0.02183406113537123</v>
      </c>
      <c r="AK6" s="95">
        <v>22.4</v>
      </c>
      <c r="AL6" s="98">
        <v>-0.004347826086956608</v>
      </c>
      <c r="AM6" s="95">
        <v>22.9</v>
      </c>
      <c r="AN6" s="98">
        <v>0.1004784688995215</v>
      </c>
      <c r="AO6" s="95">
        <v>23</v>
      </c>
      <c r="AP6" s="98">
        <v>0.023474178403755763</v>
      </c>
      <c r="AQ6" s="95">
        <v>21.8</v>
      </c>
      <c r="AR6" s="98">
        <v>-0.041284403669724856</v>
      </c>
      <c r="AS6" s="95">
        <v>20.9</v>
      </c>
      <c r="AT6" s="98">
        <v>-0.018790398045972934</v>
      </c>
      <c r="AU6" s="95">
        <v>21.8</v>
      </c>
      <c r="AV6" s="98">
        <v>0.0053156200286890165</v>
      </c>
      <c r="AW6" s="95">
        <v>22.217475202634027</v>
      </c>
      <c r="AX6" s="98">
        <v>0.05238095238095242</v>
      </c>
      <c r="AY6" s="95">
        <v>22.1</v>
      </c>
      <c r="AZ6" s="98">
        <v>0.044117647058823595</v>
      </c>
      <c r="BA6" s="95">
        <v>21.3</v>
      </c>
      <c r="BB6" s="98">
        <v>-0.009433962264150941</v>
      </c>
      <c r="BC6" s="95">
        <v>21</v>
      </c>
      <c r="BD6" s="98">
        <v>0.004739336492890933</v>
      </c>
      <c r="BE6" s="95">
        <v>21.2</v>
      </c>
      <c r="BF6" s="98">
        <v>-0.03652968036529669</v>
      </c>
      <c r="BG6" s="95">
        <v>21.1</v>
      </c>
      <c r="BH6" s="98">
        <v>0.02336448598130847</v>
      </c>
      <c r="BI6" s="95">
        <v>21.9</v>
      </c>
      <c r="BJ6" s="98">
        <v>0.05154639175257736</v>
      </c>
      <c r="BK6" s="95">
        <v>20.4</v>
      </c>
      <c r="BL6" s="98">
        <v>0.06999999999999984</v>
      </c>
      <c r="BM6" s="95">
        <v>21.4</v>
      </c>
      <c r="BN6" s="98">
        <v>-0.014778325123152691</v>
      </c>
      <c r="BO6" s="95">
        <v>20</v>
      </c>
      <c r="BP6" s="98">
        <v>0.015000000000000124</v>
      </c>
      <c r="BQ6" s="95">
        <v>20.3</v>
      </c>
      <c r="BR6" s="98">
        <v>-0.014778325123152691</v>
      </c>
      <c r="BS6" s="95">
        <v>20</v>
      </c>
      <c r="BT6" s="98">
        <v>0.021052631578947212</v>
      </c>
      <c r="BU6" s="95">
        <v>19.4</v>
      </c>
      <c r="BV6" s="98">
        <v>0.046391752577319645</v>
      </c>
      <c r="BW6" s="95">
        <v>20.3</v>
      </c>
      <c r="BX6" s="98">
        <v>0.015706806282722363</v>
      </c>
      <c r="BY6" s="95">
        <v>19.4</v>
      </c>
      <c r="BZ6" s="98">
        <v>0.0052631578947368585</v>
      </c>
      <c r="CA6" s="95">
        <v>19.1</v>
      </c>
      <c r="CB6" s="98">
        <v>-0.045226130653266305</v>
      </c>
      <c r="CC6" s="95">
        <v>19</v>
      </c>
      <c r="CD6" s="98">
        <v>0.016042780748663166</v>
      </c>
      <c r="CE6" s="95">
        <v>19</v>
      </c>
      <c r="CF6" s="98">
        <v>0.06989247311827951</v>
      </c>
      <c r="CG6" s="95">
        <v>19.9</v>
      </c>
      <c r="CH6" s="98">
        <v>0.010869565217391353</v>
      </c>
      <c r="CI6" s="95">
        <v>18.6</v>
      </c>
      <c r="CJ6" s="98">
        <v>-0.03157894736842115</v>
      </c>
      <c r="CK6" s="95">
        <v>18.4</v>
      </c>
      <c r="CL6" s="98">
        <v>-0.02564102564102566</v>
      </c>
      <c r="CM6" s="95">
        <v>19</v>
      </c>
      <c r="CN6" s="95">
        <v>18.7</v>
      </c>
    </row>
    <row r="7" spans="1:92" s="72" customFormat="1" ht="14.25">
      <c r="A7" s="72" t="s">
        <v>87</v>
      </c>
      <c r="B7" s="79">
        <f t="shared" si="0"/>
        <v>0.20542023210232796</v>
      </c>
      <c r="C7" s="19">
        <v>3429.274875050001</v>
      </c>
      <c r="D7" s="79">
        <f>E7/G7-1</f>
        <v>2.3386706604079106</v>
      </c>
      <c r="E7" s="61">
        <v>3429.274875050001</v>
      </c>
      <c r="F7" s="79">
        <f>G7/I7-1</f>
        <v>0.15216808673337345</v>
      </c>
      <c r="G7" s="61">
        <v>1027.1378113800001</v>
      </c>
      <c r="H7" s="79">
        <f t="shared" si="7"/>
        <v>0.45035954409983536</v>
      </c>
      <c r="I7" s="61">
        <v>891.4826084899998</v>
      </c>
      <c r="J7" s="79">
        <f t="shared" si="1"/>
        <v>-0.13260415800799952</v>
      </c>
      <c r="K7" s="61">
        <v>614.66317929</v>
      </c>
      <c r="L7" s="79">
        <f t="shared" si="2"/>
        <v>0.15368869226707016</v>
      </c>
      <c r="M7" s="61">
        <v>2844.8791414999996</v>
      </c>
      <c r="N7" s="79">
        <f>O7/Q7-1</f>
        <v>-0.1272866014738887</v>
      </c>
      <c r="O7" s="61">
        <v>708.6305346799999</v>
      </c>
      <c r="P7" s="67">
        <f>Q7/S7-1</f>
        <v>0.05412999542470609</v>
      </c>
      <c r="Q7" s="61">
        <v>811.9853962099997</v>
      </c>
      <c r="R7" s="67">
        <f t="shared" si="3"/>
        <v>0.3904807719376915</v>
      </c>
      <c r="S7" s="61">
        <v>770.28962247</v>
      </c>
      <c r="T7" s="67">
        <f t="shared" si="4"/>
        <v>0.10605890197075363</v>
      </c>
      <c r="U7" s="61">
        <v>553.9735881400001</v>
      </c>
      <c r="V7" s="67">
        <f t="shared" si="5"/>
        <v>0.22504766042028934</v>
      </c>
      <c r="W7" s="61">
        <v>2465.8984356600004</v>
      </c>
      <c r="X7" s="67">
        <f t="shared" si="6"/>
        <v>-0.21480764246348616</v>
      </c>
      <c r="Y7" s="61">
        <v>500.85360477</v>
      </c>
      <c r="Z7" s="67">
        <v>-0.23932445404718272</v>
      </c>
      <c r="AA7" s="103">
        <v>637.8737642600001</v>
      </c>
      <c r="AB7" s="67">
        <v>0.7162239062370164</v>
      </c>
      <c r="AC7" s="103">
        <v>838.56220652</v>
      </c>
      <c r="AD7" s="67">
        <v>-0.28147058823529414</v>
      </c>
      <c r="AE7" s="103">
        <v>488.60886010999997</v>
      </c>
      <c r="AF7" s="67">
        <v>0.024963541294369396</v>
      </c>
      <c r="AG7" s="61">
        <v>2012.9</v>
      </c>
      <c r="AH7" s="67">
        <v>0.23032386466437482</v>
      </c>
      <c r="AI7" s="61">
        <v>680</v>
      </c>
      <c r="AJ7" s="67">
        <v>0.11229623666733768</v>
      </c>
      <c r="AK7" s="61">
        <v>552.7</v>
      </c>
      <c r="AL7" s="67">
        <v>0.7533521524347213</v>
      </c>
      <c r="AM7" s="61">
        <v>496.9</v>
      </c>
      <c r="AN7" s="67">
        <v>-0.3073721054067987</v>
      </c>
      <c r="AO7" s="61">
        <v>283.4</v>
      </c>
      <c r="AP7" s="67">
        <v>0.27259897098885455</v>
      </c>
      <c r="AQ7" s="61">
        <v>1963.8747320300004</v>
      </c>
      <c r="AR7" s="67">
        <v>-0.3152028280502088</v>
      </c>
      <c r="AS7" s="61">
        <v>409.1663102400002</v>
      </c>
      <c r="AT7" s="67">
        <v>0.26352703997641114</v>
      </c>
      <c r="AU7" s="61">
        <v>597.5</v>
      </c>
      <c r="AV7" s="67">
        <v>-0.023574978071443264</v>
      </c>
      <c r="AW7" s="61">
        <v>472.88263812</v>
      </c>
      <c r="AX7" s="67">
        <v>0.22297979797979806</v>
      </c>
      <c r="AY7" s="61">
        <v>484.3</v>
      </c>
      <c r="AZ7" s="67">
        <v>0.07991602519244223</v>
      </c>
      <c r="BA7" s="61">
        <v>1543.2</v>
      </c>
      <c r="BB7" s="67">
        <v>-0.08650519031141868</v>
      </c>
      <c r="BC7" s="61">
        <v>396</v>
      </c>
      <c r="BD7" s="67">
        <v>0.13214938626273187</v>
      </c>
      <c r="BE7" s="61">
        <v>433.5</v>
      </c>
      <c r="BF7" s="67">
        <v>0.15714717437292225</v>
      </c>
      <c r="BG7" s="61">
        <v>382.9</v>
      </c>
      <c r="BH7" s="67">
        <v>0.10891420911528149</v>
      </c>
      <c r="BI7" s="61">
        <v>330.9</v>
      </c>
      <c r="BJ7" s="67">
        <v>-0.02802339817711874</v>
      </c>
      <c r="BK7" s="61">
        <v>1429</v>
      </c>
      <c r="BL7" s="67">
        <v>-0.2709504031272906</v>
      </c>
      <c r="BM7" s="61">
        <v>298.4</v>
      </c>
      <c r="BN7" s="67">
        <v>0.0031862745098039102</v>
      </c>
      <c r="BO7" s="61">
        <v>409.3</v>
      </c>
      <c r="BP7" s="67">
        <v>0.15351993214588644</v>
      </c>
      <c r="BQ7" s="61">
        <v>408</v>
      </c>
      <c r="BR7" s="67">
        <v>0.13183999999999996</v>
      </c>
      <c r="BS7" s="61">
        <v>353.7</v>
      </c>
      <c r="BT7" s="67">
        <v>0.20894663267823388</v>
      </c>
      <c r="BU7" s="61">
        <v>1470.2</v>
      </c>
      <c r="BV7" s="67">
        <v>-0.14640808522261683</v>
      </c>
      <c r="BW7" s="61">
        <v>312.5</v>
      </c>
      <c r="BX7" s="67">
        <v>0.08538393121849985</v>
      </c>
      <c r="BY7" s="61">
        <v>366.1</v>
      </c>
      <c r="BZ7" s="67">
        <v>-0.25753907109839314</v>
      </c>
      <c r="CA7" s="61">
        <v>337.3</v>
      </c>
      <c r="CB7" s="67">
        <v>0.4745212593313859</v>
      </c>
      <c r="CC7" s="61">
        <v>454.3</v>
      </c>
      <c r="CD7" s="67">
        <v>0.0022251524641501153</v>
      </c>
      <c r="CE7" s="61">
        <v>1216.1</v>
      </c>
      <c r="CF7" s="67">
        <v>0.013820335636722803</v>
      </c>
      <c r="CG7" s="61">
        <v>308.1</v>
      </c>
      <c r="CH7" s="67">
        <v>-0.05562461155997522</v>
      </c>
      <c r="CI7" s="61">
        <v>303.9</v>
      </c>
      <c r="CJ7" s="67">
        <v>0.1399220687212186</v>
      </c>
      <c r="CK7" s="61">
        <v>321.8</v>
      </c>
      <c r="CL7" s="67">
        <v>-0.2928356713426853</v>
      </c>
      <c r="CM7" s="61">
        <v>282.3</v>
      </c>
      <c r="CN7" s="61">
        <v>1213.4</v>
      </c>
    </row>
    <row r="8" spans="1:92" ht="14.25">
      <c r="A8" t="s">
        <v>88</v>
      </c>
      <c r="B8" s="106" t="s">
        <v>33</v>
      </c>
      <c r="C8" s="106" t="s">
        <v>33</v>
      </c>
      <c r="D8" s="106" t="s">
        <v>33</v>
      </c>
      <c r="E8" s="107" t="s">
        <v>33</v>
      </c>
      <c r="F8" s="106" t="s">
        <v>33</v>
      </c>
      <c r="G8" s="107" t="s">
        <v>33</v>
      </c>
      <c r="H8" s="106" t="s">
        <v>33</v>
      </c>
      <c r="I8" s="107" t="s">
        <v>33</v>
      </c>
      <c r="J8" s="106" t="s">
        <v>33</v>
      </c>
      <c r="K8" s="107" t="s">
        <v>33</v>
      </c>
      <c r="L8" s="106" t="s">
        <v>33</v>
      </c>
      <c r="M8" s="106" t="s">
        <v>33</v>
      </c>
      <c r="N8" s="106" t="s">
        <v>33</v>
      </c>
      <c r="O8" s="107" t="s">
        <v>33</v>
      </c>
      <c r="P8" s="106" t="s">
        <v>33</v>
      </c>
      <c r="Q8" s="107">
        <v>0</v>
      </c>
      <c r="R8" s="106" t="s">
        <v>33</v>
      </c>
      <c r="S8" s="107">
        <v>0</v>
      </c>
      <c r="T8" s="106" t="s">
        <v>33</v>
      </c>
      <c r="U8" s="106" t="s">
        <v>33</v>
      </c>
      <c r="V8" s="106" t="s">
        <v>33</v>
      </c>
      <c r="W8" s="106" t="s">
        <v>33</v>
      </c>
      <c r="X8" s="106" t="s">
        <v>33</v>
      </c>
      <c r="Y8" s="106" t="s">
        <v>33</v>
      </c>
      <c r="Z8" s="106" t="s">
        <v>33</v>
      </c>
      <c r="AA8" s="106" t="s">
        <v>33</v>
      </c>
      <c r="AB8" s="106" t="s">
        <v>33</v>
      </c>
      <c r="AC8" s="107">
        <v>0</v>
      </c>
      <c r="AD8" s="106" t="s">
        <v>33</v>
      </c>
      <c r="AE8" s="105" t="s">
        <v>33</v>
      </c>
      <c r="AF8" s="98" t="s">
        <v>33</v>
      </c>
      <c r="AG8" s="95" t="s">
        <v>33</v>
      </c>
      <c r="AH8" s="99" t="s">
        <v>33</v>
      </c>
      <c r="AI8" s="95" t="s">
        <v>33</v>
      </c>
      <c r="AJ8" s="99" t="s">
        <v>33</v>
      </c>
      <c r="AK8" s="95" t="s">
        <v>33</v>
      </c>
      <c r="AL8" s="99" t="s">
        <v>33</v>
      </c>
      <c r="AM8" s="95" t="s">
        <v>33</v>
      </c>
      <c r="AN8" s="99" t="s">
        <v>33</v>
      </c>
      <c r="AO8" s="95" t="s">
        <v>33</v>
      </c>
      <c r="AP8" s="98" t="s">
        <v>33</v>
      </c>
      <c r="AQ8" s="95" t="s">
        <v>33</v>
      </c>
      <c r="AR8" s="98" t="s">
        <v>33</v>
      </c>
      <c r="AS8" s="95" t="s">
        <v>33</v>
      </c>
      <c r="AT8" s="98" t="s">
        <v>33</v>
      </c>
      <c r="AU8" s="95" t="s">
        <v>33</v>
      </c>
      <c r="AV8" s="98" t="s">
        <v>33</v>
      </c>
      <c r="AW8" s="95" t="s">
        <v>33</v>
      </c>
      <c r="AX8" s="98" t="s">
        <v>33</v>
      </c>
      <c r="AY8" s="95" t="s">
        <v>33</v>
      </c>
      <c r="AZ8" s="99" t="s">
        <v>33</v>
      </c>
      <c r="BA8" s="95" t="s">
        <v>33</v>
      </c>
      <c r="BB8" s="99" t="s">
        <v>33</v>
      </c>
      <c r="BC8" s="95" t="s">
        <v>33</v>
      </c>
      <c r="BD8" s="99" t="s">
        <v>33</v>
      </c>
      <c r="BE8" s="95" t="s">
        <v>33</v>
      </c>
      <c r="BF8" s="99" t="s">
        <v>33</v>
      </c>
      <c r="BG8" s="95" t="s">
        <v>33</v>
      </c>
      <c r="BH8" s="99" t="s">
        <v>33</v>
      </c>
      <c r="BI8" s="95" t="s">
        <v>33</v>
      </c>
      <c r="BJ8" s="99" t="s">
        <v>33</v>
      </c>
      <c r="BK8" s="95" t="s">
        <v>33</v>
      </c>
      <c r="BL8" s="99" t="s">
        <v>33</v>
      </c>
      <c r="BM8" s="95" t="s">
        <v>33</v>
      </c>
      <c r="BN8" s="99" t="s">
        <v>33</v>
      </c>
      <c r="BO8" s="95" t="s">
        <v>33</v>
      </c>
      <c r="BP8" s="99" t="s">
        <v>33</v>
      </c>
      <c r="BQ8" s="95" t="s">
        <v>33</v>
      </c>
      <c r="BR8" s="99" t="s">
        <v>33</v>
      </c>
      <c r="BS8" s="95" t="s">
        <v>33</v>
      </c>
      <c r="BT8" s="99" t="s">
        <v>33</v>
      </c>
      <c r="BU8" s="95" t="s">
        <v>33</v>
      </c>
      <c r="BV8" s="99" t="s">
        <v>33</v>
      </c>
      <c r="BW8" s="95" t="s">
        <v>33</v>
      </c>
      <c r="BX8" s="99" t="s">
        <v>33</v>
      </c>
      <c r="BY8" s="95" t="s">
        <v>33</v>
      </c>
      <c r="BZ8" s="99" t="s">
        <v>33</v>
      </c>
      <c r="CA8" s="95" t="s">
        <v>33</v>
      </c>
      <c r="CB8" s="99" t="s">
        <v>33</v>
      </c>
      <c r="CC8" s="95" t="s">
        <v>33</v>
      </c>
      <c r="CD8" s="99" t="s">
        <v>33</v>
      </c>
      <c r="CE8" s="95" t="s">
        <v>33</v>
      </c>
      <c r="CF8" s="99" t="s">
        <v>33</v>
      </c>
      <c r="CG8" s="95" t="s">
        <v>33</v>
      </c>
      <c r="CH8" s="99">
        <v>-0.05562461155997522</v>
      </c>
      <c r="CI8" s="95">
        <v>303.9</v>
      </c>
      <c r="CJ8" s="99">
        <v>0.1399220687212186</v>
      </c>
      <c r="CK8" s="95">
        <v>321.8</v>
      </c>
      <c r="CL8" s="99">
        <v>-0.2928356713426853</v>
      </c>
      <c r="CM8" s="95">
        <v>282.3</v>
      </c>
      <c r="CN8" s="95">
        <v>1265.2</v>
      </c>
    </row>
    <row r="9" spans="1:92" ht="14.25">
      <c r="A9" s="72" t="s">
        <v>89</v>
      </c>
      <c r="B9" s="79">
        <f>C9/M9-1</f>
        <v>-0.7385314549941353</v>
      </c>
      <c r="C9" s="79">
        <v>0.5317426493146752</v>
      </c>
      <c r="D9" s="79">
        <f>E9/G9-1</f>
        <v>-0.13293818199485186</v>
      </c>
      <c r="E9" s="137">
        <v>0.49962199505733285</v>
      </c>
      <c r="F9" s="79">
        <f>G9/I9-1</f>
        <v>0.052159909021981754</v>
      </c>
      <c r="G9" s="137">
        <v>0.576224191496305</v>
      </c>
      <c r="H9" s="79">
        <f t="shared" si="7"/>
        <v>0.10964367302207134</v>
      </c>
      <c r="I9" s="137">
        <v>0.547658380209454</v>
      </c>
      <c r="J9" s="79">
        <f t="shared" si="1"/>
        <v>0.026083135174199912</v>
      </c>
      <c r="K9" s="137">
        <v>0.49354436340625246</v>
      </c>
      <c r="L9" s="79">
        <f t="shared" si="2"/>
        <v>2.65135538240534</v>
      </c>
      <c r="M9" s="135">
        <v>2.033677317869146</v>
      </c>
      <c r="N9" s="79">
        <f>O9/Q9-1</f>
        <v>-0.06707142281998713</v>
      </c>
      <c r="O9" s="137">
        <v>0.48099841668527427</v>
      </c>
      <c r="P9" s="67">
        <f>Q9/S9-1</f>
        <v>-0.033246491750666074</v>
      </c>
      <c r="Q9" s="137">
        <v>0.5155790362207582</v>
      </c>
      <c r="R9" s="67">
        <f t="shared" si="3"/>
        <v>0.05859495533240877</v>
      </c>
      <c r="S9" s="137">
        <v>0.5333097132012538</v>
      </c>
      <c r="T9" s="67">
        <f t="shared" si="4"/>
        <v>0.07790859853132792</v>
      </c>
      <c r="U9" s="135">
        <v>0.5037901517618601</v>
      </c>
      <c r="V9" s="67">
        <f t="shared" si="5"/>
        <v>-0.0018547565936803956</v>
      </c>
      <c r="W9" s="135">
        <v>0.5569650458207264</v>
      </c>
      <c r="X9" s="67">
        <f t="shared" si="6"/>
        <v>-0.10064548795617856</v>
      </c>
      <c r="Y9" s="135">
        <v>0.4673774311182639</v>
      </c>
      <c r="Z9" s="136">
        <v>-20.099999999999994</v>
      </c>
      <c r="AA9" s="137">
        <v>0.5196809765885633</v>
      </c>
      <c r="AB9" s="136">
        <v>21.499999999999993</v>
      </c>
      <c r="AC9" s="137">
        <v>0.7208452412451801</v>
      </c>
      <c r="AD9" s="67">
        <v>-0.26346433770014566</v>
      </c>
      <c r="AE9" s="137">
        <v>0.5063191191566072</v>
      </c>
      <c r="AF9" s="67">
        <v>-0.09054705700718968</v>
      </c>
      <c r="AG9" s="135">
        <v>0.558</v>
      </c>
      <c r="AH9" s="67">
        <v>0.2582417582417582</v>
      </c>
      <c r="AI9" s="135">
        <v>0.687</v>
      </c>
      <c r="AJ9" s="67">
        <v>0.020560747663551426</v>
      </c>
      <c r="AK9" s="135">
        <v>0.546</v>
      </c>
      <c r="AL9" s="67">
        <v>0.27380952380952395</v>
      </c>
      <c r="AM9" s="135">
        <v>0.535</v>
      </c>
      <c r="AN9" s="67">
        <v>-0.2797263329159866</v>
      </c>
      <c r="AO9" s="135">
        <v>0.42</v>
      </c>
      <c r="AP9" s="67">
        <v>0.48201850061765894</v>
      </c>
      <c r="AQ9" s="135">
        <v>0.6135556592557108</v>
      </c>
      <c r="AR9" s="67">
        <v>-0.1148883034411824</v>
      </c>
      <c r="AS9" s="135">
        <v>0.5831116965588176</v>
      </c>
      <c r="AT9" s="67">
        <v>0.118</v>
      </c>
      <c r="AU9" s="135">
        <v>0.698</v>
      </c>
      <c r="AV9" s="67">
        <v>-0.010238907849829393</v>
      </c>
      <c r="AW9" s="135">
        <v>0.58</v>
      </c>
      <c r="AX9" s="67">
        <v>0.4686716791979948</v>
      </c>
      <c r="AY9" s="135">
        <v>0.586</v>
      </c>
      <c r="AZ9" s="67">
        <v>0.012224938875305735</v>
      </c>
      <c r="BA9" s="135">
        <v>0.414</v>
      </c>
      <c r="BB9" s="67">
        <v>-0.07852193995381052</v>
      </c>
      <c r="BC9" s="135">
        <v>0.399</v>
      </c>
      <c r="BD9" s="67">
        <v>0.030952380952381064</v>
      </c>
      <c r="BE9" s="135">
        <v>0.433</v>
      </c>
      <c r="BF9" s="67">
        <v>0.04218362282878396</v>
      </c>
      <c r="BG9" s="135">
        <v>0.42</v>
      </c>
      <c r="BH9" s="67">
        <v>0.2212121212121212</v>
      </c>
      <c r="BI9" s="135">
        <v>0.403</v>
      </c>
      <c r="BJ9" s="67">
        <v>-0.08705357142857151</v>
      </c>
      <c r="BK9" s="135">
        <v>0.409</v>
      </c>
      <c r="BL9" s="67">
        <v>-0.2778993435448578</v>
      </c>
      <c r="BM9" s="135">
        <v>0.33</v>
      </c>
      <c r="BN9" s="67">
        <v>0.002192982456140413</v>
      </c>
      <c r="BO9" s="135">
        <v>0.457</v>
      </c>
      <c r="BP9" s="67">
        <v>0.02934537246049662</v>
      </c>
      <c r="BQ9" s="135">
        <v>0.456</v>
      </c>
      <c r="BR9" s="67">
        <v>0.1476683937823835</v>
      </c>
      <c r="BS9" s="135">
        <v>0.443</v>
      </c>
      <c r="BT9" s="67">
        <v>0.16971279373368153</v>
      </c>
      <c r="BU9" s="135">
        <v>0.448</v>
      </c>
      <c r="BV9" s="67">
        <v>-0.06310679611650483</v>
      </c>
      <c r="BW9" s="135">
        <v>0.386</v>
      </c>
      <c r="BX9" s="67">
        <v>0.01728395061728394</v>
      </c>
      <c r="BY9" s="135">
        <v>0.412</v>
      </c>
      <c r="BZ9" s="67">
        <v>-0.33168316831683164</v>
      </c>
      <c r="CA9" s="135">
        <v>0.405</v>
      </c>
      <c r="CB9" s="67">
        <v>0.7413793103448276</v>
      </c>
      <c r="CC9" s="135">
        <v>0.606</v>
      </c>
      <c r="CD9" s="67">
        <v>-0.033316506814739966</v>
      </c>
      <c r="CE9" s="135">
        <v>0.383</v>
      </c>
      <c r="CF9" s="67">
        <v>-0.08179419525065967</v>
      </c>
      <c r="CG9" s="135">
        <v>0.348</v>
      </c>
      <c r="CH9" s="67">
        <v>-0.0997624703087886</v>
      </c>
      <c r="CI9" s="135">
        <v>0.379</v>
      </c>
      <c r="CJ9" s="67">
        <v>0.07397959183673453</v>
      </c>
      <c r="CK9" s="135">
        <v>0.421</v>
      </c>
      <c r="CL9" s="67">
        <v>-0.1694915254237287</v>
      </c>
      <c r="CM9" s="100">
        <v>0.392</v>
      </c>
      <c r="CN9" s="100">
        <v>0.3962</v>
      </c>
    </row>
    <row r="10" spans="1:92" ht="14.25">
      <c r="A10" s="101" t="s">
        <v>90</v>
      </c>
      <c r="B10" s="106" t="s">
        <v>33</v>
      </c>
      <c r="C10" s="106" t="s">
        <v>33</v>
      </c>
      <c r="D10" s="106" t="s">
        <v>33</v>
      </c>
      <c r="E10" s="106" t="s">
        <v>33</v>
      </c>
      <c r="F10" s="106" t="s">
        <v>33</v>
      </c>
      <c r="G10" s="106" t="s">
        <v>33</v>
      </c>
      <c r="H10" s="106" t="s">
        <v>33</v>
      </c>
      <c r="I10" s="106" t="s">
        <v>33</v>
      </c>
      <c r="J10" s="106" t="s">
        <v>33</v>
      </c>
      <c r="K10" s="106" t="s">
        <v>33</v>
      </c>
      <c r="L10" s="106" t="s">
        <v>33</v>
      </c>
      <c r="M10" s="106" t="s">
        <v>33</v>
      </c>
      <c r="N10" s="106" t="s">
        <v>33</v>
      </c>
      <c r="O10" s="106" t="s">
        <v>33</v>
      </c>
      <c r="P10" s="106" t="s">
        <v>33</v>
      </c>
      <c r="Q10" s="106" t="s">
        <v>33</v>
      </c>
      <c r="R10" s="106" t="s">
        <v>33</v>
      </c>
      <c r="S10" s="106" t="s">
        <v>33</v>
      </c>
      <c r="T10" s="106" t="s">
        <v>33</v>
      </c>
      <c r="U10" s="106" t="s">
        <v>33</v>
      </c>
      <c r="V10" s="106" t="s">
        <v>33</v>
      </c>
      <c r="W10" s="106" t="s">
        <v>33</v>
      </c>
      <c r="X10" s="106" t="s">
        <v>33</v>
      </c>
      <c r="Y10" s="106" t="s">
        <v>33</v>
      </c>
      <c r="Z10" s="106" t="s">
        <v>33</v>
      </c>
      <c r="AA10" s="106" t="s">
        <v>33</v>
      </c>
      <c r="AB10" s="106" t="s">
        <v>33</v>
      </c>
      <c r="AC10" s="106" t="s">
        <v>33</v>
      </c>
      <c r="AD10" s="106" t="s">
        <v>33</v>
      </c>
      <c r="AE10" s="106" t="s">
        <v>33</v>
      </c>
      <c r="AF10" s="98" t="s">
        <v>33</v>
      </c>
      <c r="AG10" s="133" t="s">
        <v>33</v>
      </c>
      <c r="AH10" s="99" t="s">
        <v>33</v>
      </c>
      <c r="AI10" s="133" t="s">
        <v>33</v>
      </c>
      <c r="AJ10" s="99" t="s">
        <v>33</v>
      </c>
      <c r="AK10" s="133" t="s">
        <v>33</v>
      </c>
      <c r="AL10" s="99" t="s">
        <v>33</v>
      </c>
      <c r="AM10" s="133" t="s">
        <v>33</v>
      </c>
      <c r="AN10" s="99" t="s">
        <v>33</v>
      </c>
      <c r="AO10" s="133" t="s">
        <v>33</v>
      </c>
      <c r="AP10" s="98" t="s">
        <v>33</v>
      </c>
      <c r="AQ10" s="133" t="s">
        <v>33</v>
      </c>
      <c r="AR10" s="98" t="s">
        <v>33</v>
      </c>
      <c r="AS10" s="133" t="s">
        <v>33</v>
      </c>
      <c r="AT10" s="98" t="s">
        <v>33</v>
      </c>
      <c r="AU10" s="133" t="s">
        <v>33</v>
      </c>
      <c r="AV10" s="98" t="s">
        <v>33</v>
      </c>
      <c r="AW10" s="133" t="s">
        <v>33</v>
      </c>
      <c r="AX10" s="98" t="s">
        <v>33</v>
      </c>
      <c r="AY10" s="133" t="s">
        <v>33</v>
      </c>
      <c r="AZ10" s="99" t="s">
        <v>33</v>
      </c>
      <c r="BA10" s="133" t="s">
        <v>33</v>
      </c>
      <c r="BB10" s="99" t="s">
        <v>33</v>
      </c>
      <c r="BC10" s="133" t="s">
        <v>33</v>
      </c>
      <c r="BD10" s="99" t="s">
        <v>33</v>
      </c>
      <c r="BE10" s="133" t="s">
        <v>33</v>
      </c>
      <c r="BF10" s="99" t="s">
        <v>33</v>
      </c>
      <c r="BG10" s="133" t="s">
        <v>33</v>
      </c>
      <c r="BH10" s="99" t="s">
        <v>33</v>
      </c>
      <c r="BI10" s="133" t="s">
        <v>33</v>
      </c>
      <c r="BJ10" s="99" t="s">
        <v>33</v>
      </c>
      <c r="BK10" s="133" t="s">
        <v>33</v>
      </c>
      <c r="BL10" s="99" t="s">
        <v>33</v>
      </c>
      <c r="BM10" s="133" t="s">
        <v>33</v>
      </c>
      <c r="BN10" s="99" t="s">
        <v>33</v>
      </c>
      <c r="BO10" s="133" t="s">
        <v>33</v>
      </c>
      <c r="BP10" s="99" t="s">
        <v>33</v>
      </c>
      <c r="BQ10" s="133" t="s">
        <v>33</v>
      </c>
      <c r="BR10" s="99" t="s">
        <v>33</v>
      </c>
      <c r="BS10" s="133" t="s">
        <v>33</v>
      </c>
      <c r="BT10" s="99" t="s">
        <v>33</v>
      </c>
      <c r="BU10" s="133" t="s">
        <v>33</v>
      </c>
      <c r="BV10" s="99" t="s">
        <v>33</v>
      </c>
      <c r="BW10" s="133" t="s">
        <v>33</v>
      </c>
      <c r="BX10" s="99" t="s">
        <v>33</v>
      </c>
      <c r="BY10" s="133" t="s">
        <v>33</v>
      </c>
      <c r="BZ10" s="99" t="s">
        <v>33</v>
      </c>
      <c r="CA10" s="133" t="s">
        <v>33</v>
      </c>
      <c r="CB10" s="99" t="s">
        <v>33</v>
      </c>
      <c r="CC10" s="133" t="s">
        <v>33</v>
      </c>
      <c r="CD10" s="99" t="s">
        <v>33</v>
      </c>
      <c r="CE10" s="133" t="s">
        <v>33</v>
      </c>
      <c r="CF10" s="99" t="s">
        <v>33</v>
      </c>
      <c r="CG10" s="133" t="s">
        <v>33</v>
      </c>
      <c r="CH10" s="99">
        <v>-0.09976247030878871</v>
      </c>
      <c r="CI10" s="133">
        <v>37.9</v>
      </c>
      <c r="CJ10" s="99">
        <v>0.07397959183673475</v>
      </c>
      <c r="CK10" s="133">
        <v>42.1</v>
      </c>
      <c r="CL10" s="99">
        <v>-0.1694915254237288</v>
      </c>
      <c r="CM10" s="133">
        <v>39.2</v>
      </c>
      <c r="CN10" s="133">
        <v>41.31</v>
      </c>
    </row>
    <row r="11" spans="1:92" ht="14.25">
      <c r="A11" s="97" t="s">
        <v>91</v>
      </c>
      <c r="B11" s="79">
        <f>C11/M11-1</f>
        <v>0.37289299055441005</v>
      </c>
      <c r="C11" s="19">
        <v>1200.149377790001</v>
      </c>
      <c r="D11" s="79">
        <f>E11/G11-1</f>
        <v>-0.3061007481555499</v>
      </c>
      <c r="E11" s="104">
        <v>294.48915467000046</v>
      </c>
      <c r="F11" s="79">
        <f>G11/I11-1</f>
        <v>0.2654009467211145</v>
      </c>
      <c r="G11" s="104">
        <v>424.39756764000003</v>
      </c>
      <c r="H11" s="79">
        <f t="shared" si="7"/>
        <v>1.2987682921730754</v>
      </c>
      <c r="I11" s="104">
        <v>335.38584646999976</v>
      </c>
      <c r="J11" s="79">
        <f t="shared" si="1"/>
        <v>-0.40226637469412596</v>
      </c>
      <c r="K11" s="104">
        <v>145.89806532999995</v>
      </c>
      <c r="L11" s="79">
        <f t="shared" si="2"/>
        <v>0.2495638758269163</v>
      </c>
      <c r="M11" s="19">
        <v>874.1754718299999</v>
      </c>
      <c r="N11" s="79">
        <f>O11/Q11-1</f>
        <v>-0.2437464301172032</v>
      </c>
      <c r="O11" s="104">
        <v>244.08542392999985</v>
      </c>
      <c r="P11" s="67">
        <f>Q11/S11-1</f>
        <v>0.5597921189553656</v>
      </c>
      <c r="Q11" s="104">
        <v>322.75606178999976</v>
      </c>
      <c r="R11" s="67">
        <f t="shared" si="3"/>
        <v>1.0607448708583096</v>
      </c>
      <c r="S11" s="104">
        <v>206.9224852900001</v>
      </c>
      <c r="T11" s="67">
        <f t="shared" si="4"/>
        <v>0.5161507125321687</v>
      </c>
      <c r="U11" s="19">
        <v>100.41150082000009</v>
      </c>
      <c r="V11" s="67">
        <f t="shared" si="5"/>
        <v>0.6258063258656759</v>
      </c>
      <c r="W11" s="19">
        <v>699.5844620200004</v>
      </c>
      <c r="X11" s="67">
        <f t="shared" si="6"/>
        <v>-0.5181495346434632</v>
      </c>
      <c r="Y11" s="19">
        <v>66.22791520000003</v>
      </c>
      <c r="Z11" s="67">
        <v>-0.6730755236644705</v>
      </c>
      <c r="AA11" s="104">
        <v>137.44495432000016</v>
      </c>
      <c r="AB11" s="67">
        <v>4.56892822857527</v>
      </c>
      <c r="AC11" s="104">
        <v>420.4180606500001</v>
      </c>
      <c r="AD11" s="67">
        <v>-0.66710758377425</v>
      </c>
      <c r="AE11" s="104">
        <v>75.49353185999992</v>
      </c>
      <c r="AF11" s="67">
        <v>-0.14513596575661758</v>
      </c>
      <c r="AG11" s="19">
        <v>430.3</v>
      </c>
      <c r="AH11" s="67">
        <v>0.5262449528936743</v>
      </c>
      <c r="AI11" s="19">
        <v>226.8</v>
      </c>
      <c r="AJ11" s="67">
        <v>0.015027322404371546</v>
      </c>
      <c r="AK11" s="61">
        <v>148.6</v>
      </c>
      <c r="AL11" s="79" t="s">
        <v>33</v>
      </c>
      <c r="AM11" s="19">
        <v>146.4</v>
      </c>
      <c r="AN11" s="67">
        <v>-2.0505166475315733</v>
      </c>
      <c r="AO11" s="19">
        <v>-91.5</v>
      </c>
      <c r="AP11" s="67">
        <v>-0.0349791038151821</v>
      </c>
      <c r="AQ11" s="19">
        <v>503.354899450001</v>
      </c>
      <c r="AR11" s="67">
        <v>-0.5187845303867404</v>
      </c>
      <c r="AS11" s="19">
        <v>87.1</v>
      </c>
      <c r="AT11" s="67">
        <v>0.5159128978224454</v>
      </c>
      <c r="AU11" s="19">
        <v>181</v>
      </c>
      <c r="AV11" s="67">
        <v>0.030385143123430547</v>
      </c>
      <c r="AW11" s="19">
        <v>119.4</v>
      </c>
      <c r="AX11" s="67">
        <v>-0.19838232173133508</v>
      </c>
      <c r="AY11" s="19">
        <v>115.879</v>
      </c>
      <c r="AZ11" s="67">
        <v>0.2004602991944764</v>
      </c>
      <c r="BA11" s="19">
        <v>521.6</v>
      </c>
      <c r="BB11" s="67">
        <v>-0.12177130783717971</v>
      </c>
      <c r="BC11" s="19">
        <v>144.5564427300002</v>
      </c>
      <c r="BD11" s="67">
        <v>0.3263497179693795</v>
      </c>
      <c r="BE11" s="61">
        <v>164.6</v>
      </c>
      <c r="BF11" s="67">
        <v>0.40384615384615374</v>
      </c>
      <c r="BG11" s="61">
        <v>124.1</v>
      </c>
      <c r="BH11" s="67">
        <v>0.30000000000000004</v>
      </c>
      <c r="BI11" s="19">
        <v>88.4</v>
      </c>
      <c r="BJ11" s="67">
        <v>0.04046934865900376</v>
      </c>
      <c r="BK11" s="19">
        <v>434.5</v>
      </c>
      <c r="BL11" s="67">
        <v>-0.5323246217331499</v>
      </c>
      <c r="BM11" s="19">
        <v>68</v>
      </c>
      <c r="BN11" s="67">
        <v>0.006228373702422241</v>
      </c>
      <c r="BO11" s="19">
        <v>145.4</v>
      </c>
      <c r="BP11" s="67">
        <v>0.3974854932301739</v>
      </c>
      <c r="BQ11" s="19">
        <v>144.5</v>
      </c>
      <c r="BR11" s="67">
        <v>0.914814814814815</v>
      </c>
      <c r="BS11" s="19">
        <v>103.4</v>
      </c>
      <c r="BT11" s="67">
        <v>0.41176470588235303</v>
      </c>
      <c r="BU11" s="19">
        <v>417.6</v>
      </c>
      <c r="BV11" s="67">
        <v>-0.5258999122036875</v>
      </c>
      <c r="BW11" s="19">
        <v>54</v>
      </c>
      <c r="BX11" s="67">
        <v>0.33060747663551426</v>
      </c>
      <c r="BY11" s="19">
        <v>113.9</v>
      </c>
      <c r="BZ11" s="67">
        <v>-0.4783668494820231</v>
      </c>
      <c r="CA11" s="19">
        <v>85.6</v>
      </c>
      <c r="CB11" s="67">
        <v>0.7817589576547233</v>
      </c>
      <c r="CC11" s="19">
        <v>164.1</v>
      </c>
      <c r="CD11" s="67">
        <v>-0.21911298838437165</v>
      </c>
      <c r="CE11" s="19">
        <v>295.8</v>
      </c>
      <c r="CF11" s="67">
        <v>0.5824742268041236</v>
      </c>
      <c r="CG11" s="19">
        <v>92.1</v>
      </c>
      <c r="CH11" s="67">
        <v>-0.368763557483731</v>
      </c>
      <c r="CI11" s="61">
        <v>58.2</v>
      </c>
      <c r="CJ11" s="67">
        <v>0.6763636363636365</v>
      </c>
      <c r="CK11" s="61">
        <v>92.2</v>
      </c>
      <c r="CL11" s="67">
        <v>-0.5861550037622272</v>
      </c>
      <c r="CM11" s="95">
        <v>55</v>
      </c>
      <c r="CN11" s="95">
        <v>378.8</v>
      </c>
    </row>
    <row r="12" spans="1:92" ht="14.25">
      <c r="A12" s="101" t="s">
        <v>92</v>
      </c>
      <c r="B12" s="141">
        <f>C12/M12-1</f>
        <v>0</v>
      </c>
      <c r="C12" s="141">
        <v>1</v>
      </c>
      <c r="D12" s="141">
        <f>E12/G12-1</f>
        <v>0.11111111111111116</v>
      </c>
      <c r="E12" s="143">
        <v>1</v>
      </c>
      <c r="F12" s="141">
        <f>G12/I12-1</f>
        <v>-0.15887850467289721</v>
      </c>
      <c r="G12" s="143">
        <v>0.9</v>
      </c>
      <c r="H12" s="141">
        <f>I12/K12-1</f>
        <v>-0.10833333333333328</v>
      </c>
      <c r="I12" s="143">
        <v>1.07</v>
      </c>
      <c r="J12" s="141">
        <f>K12/O12-1</f>
        <v>0</v>
      </c>
      <c r="K12" s="143">
        <v>1.2</v>
      </c>
      <c r="L12" s="141">
        <f>M12/W12-1</f>
        <v>0</v>
      </c>
      <c r="M12" s="141">
        <v>1</v>
      </c>
      <c r="N12" s="141">
        <f>O12/Q12-1</f>
        <v>0</v>
      </c>
      <c r="O12" s="143">
        <v>1.2</v>
      </c>
      <c r="P12" s="141">
        <f>Q12/S12-1</f>
        <v>0.06194690265486735</v>
      </c>
      <c r="Q12" s="142">
        <v>1.2</v>
      </c>
      <c r="R12" s="141">
        <f>S12/U12-1</f>
        <v>0.027272727272727115</v>
      </c>
      <c r="S12" s="142">
        <v>1.13</v>
      </c>
      <c r="T12" s="141">
        <f>U12/Y12-1</f>
        <v>0.10000000000000009</v>
      </c>
      <c r="U12" s="141">
        <v>1.1</v>
      </c>
      <c r="V12" s="141">
        <f>W12/AG12-1</f>
        <v>0.20481927710843384</v>
      </c>
      <c r="W12" s="141">
        <v>1</v>
      </c>
      <c r="X12" s="141">
        <f>Y12/AA12-1</f>
        <v>0.38888888888888884</v>
      </c>
      <c r="Y12" s="141">
        <v>1</v>
      </c>
      <c r="Z12" s="141">
        <v>0.14</v>
      </c>
      <c r="AA12" s="141">
        <v>0.72</v>
      </c>
      <c r="AB12" s="141">
        <v>-0.17392053873287738</v>
      </c>
      <c r="AC12" s="142">
        <v>0.58</v>
      </c>
      <c r="AD12" s="142">
        <v>-0.8</v>
      </c>
      <c r="AE12" s="141">
        <v>0.7539205387328773</v>
      </c>
      <c r="AF12" s="142">
        <v>-0.36</v>
      </c>
      <c r="AG12" s="142">
        <v>0.83</v>
      </c>
      <c r="AH12" s="142">
        <v>-0.06000000000000005</v>
      </c>
      <c r="AI12" s="142">
        <v>0.83</v>
      </c>
      <c r="AJ12" s="142">
        <v>-0.10999999999999999</v>
      </c>
      <c r="AK12" s="142">
        <v>0.89</v>
      </c>
      <c r="AL12" s="142">
        <v>-0.15999999999999992</v>
      </c>
      <c r="AM12" s="142">
        <v>1</v>
      </c>
      <c r="AN12" s="142">
        <v>-0.030000000000000027</v>
      </c>
      <c r="AO12" s="142">
        <v>1.16</v>
      </c>
      <c r="AP12" s="143" t="s">
        <v>33</v>
      </c>
      <c r="AQ12" s="142">
        <v>1.19</v>
      </c>
      <c r="AR12" s="143" t="s">
        <v>33</v>
      </c>
      <c r="AS12" s="142">
        <v>1.19</v>
      </c>
      <c r="AT12" s="143" t="s">
        <v>33</v>
      </c>
      <c r="AU12" s="142" t="s">
        <v>33</v>
      </c>
      <c r="AV12" s="143" t="s">
        <v>33</v>
      </c>
      <c r="AW12" s="142" t="s">
        <v>33</v>
      </c>
      <c r="AX12" s="143" t="s">
        <v>33</v>
      </c>
      <c r="AY12" s="142" t="s">
        <v>33</v>
      </c>
      <c r="AZ12" s="143" t="s">
        <v>33</v>
      </c>
      <c r="BA12" s="142" t="s">
        <v>33</v>
      </c>
      <c r="BB12" s="143" t="s">
        <v>33</v>
      </c>
      <c r="BC12" s="142" t="s">
        <v>33</v>
      </c>
      <c r="BD12" s="143" t="s">
        <v>33</v>
      </c>
      <c r="BE12" s="142" t="s">
        <v>33</v>
      </c>
      <c r="BF12" s="143" t="s">
        <v>33</v>
      </c>
      <c r="BG12" s="142" t="s">
        <v>33</v>
      </c>
      <c r="BH12" s="143" t="s">
        <v>33</v>
      </c>
      <c r="BI12" s="142" t="s">
        <v>33</v>
      </c>
      <c r="BJ12" s="143" t="s">
        <v>33</v>
      </c>
      <c r="BK12" s="142" t="s">
        <v>33</v>
      </c>
      <c r="BL12" s="143" t="s">
        <v>33</v>
      </c>
      <c r="BM12" s="142" t="s">
        <v>33</v>
      </c>
      <c r="BN12" s="143" t="s">
        <v>33</v>
      </c>
      <c r="BO12" s="142" t="s">
        <v>33</v>
      </c>
      <c r="BP12" s="143" t="s">
        <v>33</v>
      </c>
      <c r="BQ12" s="142" t="s">
        <v>33</v>
      </c>
      <c r="BR12" s="143" t="s">
        <v>33</v>
      </c>
      <c r="BS12" s="142" t="s">
        <v>33</v>
      </c>
      <c r="BT12" s="143" t="s">
        <v>33</v>
      </c>
      <c r="BU12" s="142" t="s">
        <v>33</v>
      </c>
      <c r="BV12" s="143" t="s">
        <v>33</v>
      </c>
      <c r="BW12" s="142" t="s">
        <v>33</v>
      </c>
      <c r="BX12" s="143" t="s">
        <v>33</v>
      </c>
      <c r="BY12" s="142" t="s">
        <v>33</v>
      </c>
      <c r="BZ12" s="143" t="s">
        <v>33</v>
      </c>
      <c r="CA12" s="142" t="s">
        <v>33</v>
      </c>
      <c r="CB12" s="143" t="s">
        <v>33</v>
      </c>
      <c r="CC12" s="142" t="s">
        <v>33</v>
      </c>
      <c r="CD12" s="143" t="s">
        <v>33</v>
      </c>
      <c r="CE12" s="142" t="s">
        <v>33</v>
      </c>
      <c r="CF12" s="143" t="s">
        <v>33</v>
      </c>
      <c r="CG12" s="142" t="s">
        <v>33</v>
      </c>
      <c r="CH12" s="142">
        <v>-0.11000000000000032</v>
      </c>
      <c r="CI12" s="142">
        <v>2.05</v>
      </c>
      <c r="CJ12" s="142">
        <v>-0.020000000000000018</v>
      </c>
      <c r="CK12" s="142">
        <v>2.16</v>
      </c>
      <c r="CL12" s="142">
        <v>0.050000000000000266</v>
      </c>
      <c r="CM12" s="134">
        <v>2.18</v>
      </c>
      <c r="CN12" s="134">
        <v>2.13</v>
      </c>
    </row>
    <row r="13" spans="1:90" ht="14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8"/>
      <c r="W13" s="64"/>
      <c r="X13" s="96"/>
      <c r="Y13" s="64"/>
      <c r="Z13" s="106"/>
      <c r="AB13" s="106"/>
      <c r="AC13" s="106"/>
      <c r="AD13" s="106"/>
      <c r="AE13" s="106"/>
      <c r="AF13" s="108"/>
      <c r="AG13" s="64"/>
      <c r="AH13" s="96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</row>
    <row r="14" spans="1:90" ht="14.25">
      <c r="A14" s="150" t="s">
        <v>93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</row>
    <row r="15" spans="1:64" ht="14.2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8"/>
      <c r="W15" s="5"/>
      <c r="X15" s="8"/>
      <c r="Y15" s="1"/>
      <c r="Z15" s="1"/>
      <c r="AA15" s="1"/>
      <c r="AB15" s="1"/>
      <c r="AC15" s="1"/>
      <c r="AD15" s="1"/>
      <c r="AE15" s="5"/>
      <c r="AF15" s="8"/>
      <c r="AG15" s="5"/>
      <c r="AH15" s="8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ht="14.25"/>
  </sheetData>
  <sheetProtection password="DDE6" sheet="1"/>
  <mergeCells count="1">
    <mergeCell ref="A14:BA14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G4 E8 D7 G8 G10 E1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5"/>
  <dimension ref="A1:CI20"/>
  <sheetViews>
    <sheetView showGridLines="0" zoomScale="88" zoomScaleNormal="88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0" defaultRowHeight="15" zeroHeight="1"/>
  <cols>
    <col min="1" max="1" width="47.421875" style="0" customWidth="1"/>
    <col min="2" max="16" width="12.8515625" style="0" customWidth="1"/>
    <col min="17" max="17" width="12.7109375" style="0" customWidth="1"/>
    <col min="18" max="18" width="12.8515625" style="0" customWidth="1"/>
    <col min="19" max="20" width="12.7109375" style="0" customWidth="1"/>
    <col min="21" max="21" width="15.140625" style="0" customWidth="1"/>
    <col min="22" max="85" width="11.140625" style="0" customWidth="1"/>
    <col min="86" max="16384" width="11.140625" style="0" hidden="1" customWidth="1"/>
  </cols>
  <sheetData>
    <row r="1" spans="1:64" ht="93" customHeight="1">
      <c r="A1" s="4"/>
      <c r="B1" s="4"/>
      <c r="C1" s="145" t="s">
        <v>95</v>
      </c>
      <c r="D1" s="4"/>
      <c r="E1" s="4"/>
      <c r="F1" s="4"/>
      <c r="G1" s="4"/>
      <c r="H1" s="4"/>
      <c r="I1" s="4"/>
      <c r="J1" s="4"/>
      <c r="K1" s="4"/>
      <c r="L1" s="4"/>
      <c r="M1" s="145"/>
      <c r="N1" s="4"/>
      <c r="O1" s="4"/>
      <c r="P1" s="4"/>
      <c r="Q1" s="4"/>
      <c r="S1" s="4"/>
      <c r="T1" s="4"/>
      <c r="U1" s="4"/>
      <c r="V1" s="14"/>
      <c r="W1" s="4"/>
      <c r="Y1" s="4"/>
      <c r="Z1" s="4"/>
      <c r="AA1" s="4"/>
      <c r="AB1" s="4"/>
      <c r="AC1" s="4"/>
      <c r="AD1" s="4"/>
      <c r="AE1" s="14"/>
      <c r="AF1" s="14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"/>
    </row>
    <row r="2" spans="1:87" ht="15">
      <c r="A2" s="15" t="s">
        <v>129</v>
      </c>
      <c r="B2" s="15" t="s">
        <v>170</v>
      </c>
      <c r="C2" s="15">
        <v>2023</v>
      </c>
      <c r="D2" s="15" t="s">
        <v>168</v>
      </c>
      <c r="E2" s="15" t="s">
        <v>169</v>
      </c>
      <c r="F2" s="15" t="str">
        <f>CONCATENATE(G2," vs ",I2)</f>
        <v>3T23 vs 2T23</v>
      </c>
      <c r="G2" s="15" t="s">
        <v>165</v>
      </c>
      <c r="H2" s="15" t="str">
        <f>CONCATENATE(I2," vs ",K2)</f>
        <v>2T23 vs 1T23</v>
      </c>
      <c r="I2" s="15" t="s">
        <v>163</v>
      </c>
      <c r="J2" s="15" t="s">
        <v>162</v>
      </c>
      <c r="K2" s="15" t="s">
        <v>161</v>
      </c>
      <c r="L2" s="15" t="s">
        <v>159</v>
      </c>
      <c r="M2" s="15">
        <v>2022</v>
      </c>
      <c r="N2" s="15" t="s">
        <v>160</v>
      </c>
      <c r="O2" s="15" t="s">
        <v>158</v>
      </c>
      <c r="P2" s="15" t="s">
        <v>157</v>
      </c>
      <c r="Q2" s="15" t="s">
        <v>156</v>
      </c>
      <c r="R2" s="15" t="s">
        <v>154</v>
      </c>
      <c r="S2" s="15" t="s">
        <v>152</v>
      </c>
      <c r="T2" s="15" t="s">
        <v>151</v>
      </c>
      <c r="U2" s="15" t="s">
        <v>149</v>
      </c>
      <c r="V2" s="15" t="s">
        <v>147</v>
      </c>
      <c r="W2" s="15">
        <v>2021</v>
      </c>
      <c r="X2" s="15" t="s">
        <v>146</v>
      </c>
      <c r="Y2" s="15" t="s">
        <v>145</v>
      </c>
      <c r="Z2" s="15" t="s">
        <v>109</v>
      </c>
      <c r="AA2" s="15" t="s">
        <v>107</v>
      </c>
      <c r="AB2" s="15" t="s">
        <v>106</v>
      </c>
      <c r="AC2" s="15" t="s">
        <v>104</v>
      </c>
      <c r="AD2" s="15" t="s">
        <v>103</v>
      </c>
      <c r="AE2" s="15" t="s">
        <v>101</v>
      </c>
      <c r="AF2" s="15" t="s">
        <v>2</v>
      </c>
      <c r="AG2" s="15">
        <v>2020</v>
      </c>
      <c r="AH2" s="15" t="s">
        <v>3</v>
      </c>
      <c r="AI2" s="15" t="s">
        <v>4</v>
      </c>
      <c r="AJ2" s="15" t="s">
        <v>5</v>
      </c>
      <c r="AK2" s="15" t="s">
        <v>6</v>
      </c>
      <c r="AL2" s="15" t="s">
        <v>7</v>
      </c>
      <c r="AM2" s="15" t="s">
        <v>8</v>
      </c>
      <c r="AN2" s="15" t="s">
        <v>96</v>
      </c>
      <c r="AO2" s="15" t="s">
        <v>10</v>
      </c>
      <c r="AP2" s="15" t="s">
        <v>11</v>
      </c>
      <c r="AQ2" s="15">
        <v>2019</v>
      </c>
      <c r="AR2" s="15" t="s">
        <v>12</v>
      </c>
      <c r="AS2" s="15" t="s">
        <v>13</v>
      </c>
      <c r="AT2" s="15" t="s">
        <v>14</v>
      </c>
      <c r="AU2" s="15" t="s">
        <v>15</v>
      </c>
      <c r="AV2" s="15" t="s">
        <v>16</v>
      </c>
      <c r="AW2" s="15" t="s">
        <v>17</v>
      </c>
      <c r="AX2" s="15" t="s">
        <v>18</v>
      </c>
      <c r="AY2" s="15" t="s">
        <v>19</v>
      </c>
      <c r="AZ2" s="15" t="s">
        <v>20</v>
      </c>
      <c r="BA2" s="15">
        <v>2018</v>
      </c>
      <c r="BB2" s="15" t="s">
        <v>21</v>
      </c>
      <c r="BC2" s="15" t="s">
        <v>22</v>
      </c>
      <c r="BD2" s="15" t="s">
        <v>65</v>
      </c>
      <c r="BE2" s="15" t="s">
        <v>24</v>
      </c>
      <c r="BF2" s="15" t="s">
        <v>25</v>
      </c>
      <c r="BG2" s="15" t="s">
        <v>26</v>
      </c>
      <c r="BH2" s="15" t="s">
        <v>66</v>
      </c>
      <c r="BI2" s="15" t="s">
        <v>28</v>
      </c>
      <c r="BJ2" s="15" t="s">
        <v>67</v>
      </c>
      <c r="BK2" s="15">
        <v>2017</v>
      </c>
      <c r="BL2" s="15" t="s">
        <v>69</v>
      </c>
      <c r="BM2" s="15" t="s">
        <v>31</v>
      </c>
      <c r="BN2" s="15" t="s">
        <v>70</v>
      </c>
      <c r="BO2" s="15" t="s">
        <v>34</v>
      </c>
      <c r="BP2" s="15" t="s">
        <v>71</v>
      </c>
      <c r="BQ2" s="15" t="s">
        <v>36</v>
      </c>
      <c r="BR2" s="15" t="s">
        <v>72</v>
      </c>
      <c r="BS2" s="15" t="s">
        <v>38</v>
      </c>
      <c r="BT2" s="15" t="s">
        <v>73</v>
      </c>
      <c r="BU2" s="15">
        <v>2016</v>
      </c>
      <c r="BV2" s="15" t="s">
        <v>74</v>
      </c>
      <c r="BW2" s="15" t="s">
        <v>40</v>
      </c>
      <c r="BX2" s="15" t="s">
        <v>41</v>
      </c>
      <c r="BY2" s="15" t="s">
        <v>42</v>
      </c>
      <c r="BZ2" s="15" t="s">
        <v>43</v>
      </c>
      <c r="CA2" s="15" t="s">
        <v>44</v>
      </c>
      <c r="CB2" s="15" t="s">
        <v>45</v>
      </c>
      <c r="CC2" s="15" t="s">
        <v>46</v>
      </c>
      <c r="CD2" s="15">
        <v>2015</v>
      </c>
      <c r="CE2" s="15" t="s">
        <v>78</v>
      </c>
      <c r="CF2" s="15" t="s">
        <v>49</v>
      </c>
      <c r="CG2" s="15" t="s">
        <v>50</v>
      </c>
      <c r="CH2" s="15" t="s">
        <v>51</v>
      </c>
      <c r="CI2" s="15" t="s">
        <v>53</v>
      </c>
    </row>
    <row r="3" spans="1:87" ht="14.25">
      <c r="A3" s="70" t="s">
        <v>130</v>
      </c>
      <c r="B3" s="81">
        <f aca="true" t="shared" si="0" ref="B3:B9">C3/M3-1</f>
        <v>0.15114173037335887</v>
      </c>
      <c r="C3" s="109">
        <f>SUM(C4:C5)</f>
        <v>119950.65368</v>
      </c>
      <c r="D3" s="81">
        <f>E3/G3-1</f>
        <v>0.0020630215416947983</v>
      </c>
      <c r="E3" s="109">
        <f>SUM(E4:E5)</f>
        <v>33485.96385999999</v>
      </c>
      <c r="F3" s="81">
        <f aca="true" t="shared" si="1" ref="F3:F9">G3/I3-1</f>
        <v>0.07247227121501387</v>
      </c>
      <c r="G3" s="109">
        <f>SUM(G4:G5)</f>
        <v>33417.02382</v>
      </c>
      <c r="H3" s="81">
        <f>I3/K3-1</f>
        <v>0.42350768942970296</v>
      </c>
      <c r="I3" s="109">
        <f>SUM(I4:I5)</f>
        <v>31158.86975999999</v>
      </c>
      <c r="J3" s="81">
        <f aca="true" t="shared" si="2" ref="J3:J9">K3/O3-1</f>
        <v>-0.21396033770981338</v>
      </c>
      <c r="K3" s="109">
        <f>SUM(K4:K5)</f>
        <v>21888.796240000014</v>
      </c>
      <c r="L3" s="81">
        <f aca="true" t="shared" si="3" ref="L3:L9">M3/W3-1</f>
        <v>-0.0026458158861185632</v>
      </c>
      <c r="M3" s="109">
        <v>104201.46409</v>
      </c>
      <c r="N3" s="81">
        <f>O3/Q3-1</f>
        <v>-0.045930569749294325</v>
      </c>
      <c r="O3" s="109">
        <v>27846.936090000007</v>
      </c>
      <c r="P3" s="81">
        <f aca="true" t="shared" si="4" ref="P3:P9">Q3/S3-1</f>
        <v>0.07616908473481776</v>
      </c>
      <c r="Q3" s="109">
        <v>29187.536259999993</v>
      </c>
      <c r="R3" s="81">
        <f>S3/U3-1</f>
        <v>0.3530210966065701</v>
      </c>
      <c r="S3" s="109">
        <v>27121.70111</v>
      </c>
      <c r="T3" s="81">
        <f>U3/Y3-1</f>
        <v>-0.09574511171958566</v>
      </c>
      <c r="U3" s="109">
        <v>20045.29063</v>
      </c>
      <c r="V3" s="81">
        <f>W3/AG3-1</f>
        <v>0.09201970608524879</v>
      </c>
      <c r="W3" s="109">
        <f>SUM(W4:W5)</f>
        <v>104477.89336000009</v>
      </c>
      <c r="X3" s="81">
        <f>Y3/AA3-1</f>
        <v>-0.26495860639718616</v>
      </c>
      <c r="Y3" s="109">
        <f>SUM(Y4:Y5)</f>
        <v>22167.743729999995</v>
      </c>
      <c r="Z3" s="81">
        <v>0.08035951569680355</v>
      </c>
      <c r="AA3" s="109">
        <v>30158.497089999983</v>
      </c>
      <c r="AB3" s="81">
        <v>0.15180895279749151</v>
      </c>
      <c r="AC3" s="109">
        <v>27915.241780000004</v>
      </c>
      <c r="AD3" s="81">
        <v>-0.1376009678681991</v>
      </c>
      <c r="AE3" s="109">
        <v>24236</v>
      </c>
      <c r="AF3" s="81">
        <v>0.4235719493505141</v>
      </c>
      <c r="AG3" s="109">
        <v>95674</v>
      </c>
      <c r="AH3" s="81">
        <v>0.02738173576076619</v>
      </c>
      <c r="AI3" s="109">
        <v>28103</v>
      </c>
      <c r="AJ3" s="81">
        <v>0.12484579323957568</v>
      </c>
      <c r="AK3" s="109">
        <v>27354</v>
      </c>
      <c r="AL3" s="81">
        <v>0.5294339622641508</v>
      </c>
      <c r="AM3" s="109">
        <v>24318</v>
      </c>
      <c r="AN3" s="81">
        <v>-0.11455142841231836</v>
      </c>
      <c r="AO3" s="109">
        <v>15900</v>
      </c>
      <c r="AP3" s="81">
        <v>-0.4203694759719875</v>
      </c>
      <c r="AQ3" s="109">
        <f>SUM(AQ4:AQ5)</f>
        <v>85164</v>
      </c>
      <c r="AR3" s="81">
        <v>-0.2047387068201949</v>
      </c>
      <c r="AS3" s="109">
        <v>17957</v>
      </c>
      <c r="AT3" s="81">
        <v>0.05895042911410209</v>
      </c>
      <c r="AU3" s="109">
        <v>22580</v>
      </c>
      <c r="AV3" s="81">
        <v>-0.10377437794216549</v>
      </c>
      <c r="AW3" s="109">
        <v>21323</v>
      </c>
      <c r="AX3" s="81">
        <v>-0.23889955214331415</v>
      </c>
      <c r="AY3" s="109">
        <v>23792</v>
      </c>
      <c r="AZ3" s="81">
        <v>-0.007863639864119087</v>
      </c>
      <c r="BA3" s="109">
        <v>115948</v>
      </c>
      <c r="BB3" s="81">
        <v>0.15269737084700763</v>
      </c>
      <c r="BC3" s="109">
        <v>31260</v>
      </c>
      <c r="BD3" s="81">
        <v>-0.06399061194905598</v>
      </c>
      <c r="BE3" s="109">
        <v>27119</v>
      </c>
      <c r="BF3" s="81">
        <v>0.15989431122142594</v>
      </c>
      <c r="BG3" s="109">
        <v>28973</v>
      </c>
      <c r="BH3" s="81">
        <v>0.8973308905413658</v>
      </c>
      <c r="BI3" s="109">
        <v>24979</v>
      </c>
      <c r="BJ3" s="81">
        <v>-0.057524193548387115</v>
      </c>
      <c r="BK3" s="109">
        <v>116867</v>
      </c>
      <c r="BL3" s="81">
        <v>-0.06631112899979874</v>
      </c>
      <c r="BM3" s="109">
        <v>27837</v>
      </c>
      <c r="BN3" s="81">
        <v>-0.02501716864514858</v>
      </c>
      <c r="BO3" s="109">
        <v>29814</v>
      </c>
      <c r="BP3" s="81">
        <v>0.06781436602996127</v>
      </c>
      <c r="BQ3" s="109">
        <v>30579</v>
      </c>
      <c r="BR3" s="81">
        <v>-0.04166387791981796</v>
      </c>
      <c r="BS3" s="109">
        <v>28637</v>
      </c>
      <c r="BT3" s="81">
        <v>0.02060973200763816</v>
      </c>
      <c r="BU3" s="109">
        <v>124000</v>
      </c>
      <c r="BV3" s="81">
        <v>-0.09831019915509953</v>
      </c>
      <c r="BW3" s="109">
        <v>29882</v>
      </c>
      <c r="BX3" s="81">
        <v>0.03307459708843785</v>
      </c>
      <c r="BY3" s="109">
        <v>33140</v>
      </c>
      <c r="BZ3" s="81">
        <v>0.11416365657126981</v>
      </c>
      <c r="CA3" s="109">
        <v>32079</v>
      </c>
      <c r="CB3" s="81">
        <v>-0.10879995047512925</v>
      </c>
      <c r="CC3" s="109">
        <v>28792</v>
      </c>
      <c r="CD3" s="109">
        <v>121496</v>
      </c>
      <c r="CE3" s="81">
        <v>0.04760206232368103</v>
      </c>
      <c r="CF3" s="109">
        <v>32307</v>
      </c>
      <c r="CG3" s="81">
        <v>0.023633285756962108</v>
      </c>
      <c r="CH3" s="78">
        <v>30839</v>
      </c>
      <c r="CI3" s="78">
        <v>30127</v>
      </c>
    </row>
    <row r="4" spans="1:87" ht="14.25">
      <c r="A4" s="12" t="s">
        <v>131</v>
      </c>
      <c r="B4" s="80">
        <f t="shared" si="0"/>
        <v>0.18585330857722004</v>
      </c>
      <c r="C4" s="75">
        <v>106880.86432000001</v>
      </c>
      <c r="D4" s="80">
        <f>E4/G4-1</f>
        <v>-0.001620661964322423</v>
      </c>
      <c r="E4" s="75">
        <v>30086.895479999992</v>
      </c>
      <c r="F4" s="80">
        <f t="shared" si="1"/>
        <v>0.08222162993027093</v>
      </c>
      <c r="G4" s="75">
        <v>30135.735320000003</v>
      </c>
      <c r="H4" s="80">
        <f aca="true" t="shared" si="5" ref="H4:H18">I4/K4-1</f>
        <v>0.48023038127972084</v>
      </c>
      <c r="I4" s="75">
        <v>27846.17723999999</v>
      </c>
      <c r="J4" s="80">
        <f t="shared" si="2"/>
        <v>-0.22082294950237158</v>
      </c>
      <c r="K4" s="75">
        <v>18812.056280000015</v>
      </c>
      <c r="L4" s="80">
        <f t="shared" si="3"/>
        <v>0.0058361382815934615</v>
      </c>
      <c r="M4" s="75">
        <v>90129.92040999999</v>
      </c>
      <c r="N4" s="80">
        <f aca="true" t="shared" si="6" ref="N4:N18">O4/Q4-1</f>
        <v>-0.06443883500526348</v>
      </c>
      <c r="O4" s="75">
        <v>24143.493790000008</v>
      </c>
      <c r="P4" s="80">
        <f t="shared" si="4"/>
        <v>0.09321905239054007</v>
      </c>
      <c r="Q4" s="75">
        <v>25806.430079999995</v>
      </c>
      <c r="R4" s="80">
        <f aca="true" t="shared" si="7" ref="R4:R18">S4/U4-1</f>
        <v>0.42426605993351707</v>
      </c>
      <c r="S4" s="75">
        <v>23605.909560000004</v>
      </c>
      <c r="T4" s="80">
        <f aca="true" t="shared" si="8" ref="T4:T18">U4/Y4-1</f>
        <v>-0.10772718346546606</v>
      </c>
      <c r="U4" s="75">
        <v>16574.08698</v>
      </c>
      <c r="V4" s="80">
        <f aca="true" t="shared" si="9" ref="V4:V18">W4/AG4-1</f>
        <v>0.06511383458736097</v>
      </c>
      <c r="W4" s="75">
        <v>89606.96179000009</v>
      </c>
      <c r="X4" s="80">
        <f aca="true" t="shared" si="10" ref="X4:X18">Y4/AA4-1</f>
        <v>-0.29499794928810974</v>
      </c>
      <c r="Y4" s="75">
        <v>18575.133829999995</v>
      </c>
      <c r="Z4" s="68">
        <v>0.09390398114086351</v>
      </c>
      <c r="AA4" s="75">
        <v>26347.63091999998</v>
      </c>
      <c r="AB4" s="68">
        <v>0.1693305990872902</v>
      </c>
      <c r="AC4" s="75">
        <v>24085.871680000004</v>
      </c>
      <c r="AD4" s="80">
        <v>-0.1847542151507955</v>
      </c>
      <c r="AE4" s="75">
        <v>20598</v>
      </c>
      <c r="AF4" s="80">
        <v>0.4247320022354315</v>
      </c>
      <c r="AG4" s="75">
        <v>84129</v>
      </c>
      <c r="AH4" s="80">
        <v>0.023619495199124874</v>
      </c>
      <c r="AI4" s="75">
        <v>25266</v>
      </c>
      <c r="AJ4" s="80">
        <v>0.15303405428130978</v>
      </c>
      <c r="AK4" s="75">
        <v>24683</v>
      </c>
      <c r="AL4" s="80">
        <v>0.6759570970014874</v>
      </c>
      <c r="AM4" s="75">
        <v>21407</v>
      </c>
      <c r="AN4" s="80">
        <v>-0.15304024932033689</v>
      </c>
      <c r="AO4" s="75">
        <v>12773</v>
      </c>
      <c r="AP4" s="80">
        <v>-0.4173294389295652</v>
      </c>
      <c r="AQ4" s="75">
        <v>74130</v>
      </c>
      <c r="AR4" s="80">
        <v>-0.3173546985334058</v>
      </c>
      <c r="AS4" s="75">
        <v>15081</v>
      </c>
      <c r="AT4" s="80">
        <v>0.1922288181327576</v>
      </c>
      <c r="AU4" s="75">
        <v>22092</v>
      </c>
      <c r="AV4" s="80">
        <v>-0.10057275992622072</v>
      </c>
      <c r="AW4" s="75">
        <v>18530</v>
      </c>
      <c r="AX4" s="80">
        <v>-0.25029112081513827</v>
      </c>
      <c r="AY4" s="75">
        <v>20602</v>
      </c>
      <c r="AZ4" s="80">
        <v>-0.004684783782987423</v>
      </c>
      <c r="BA4" s="75">
        <v>101342</v>
      </c>
      <c r="BB4" s="80">
        <v>0.17576587369501961</v>
      </c>
      <c r="BC4" s="75">
        <v>27480</v>
      </c>
      <c r="BD4" s="80">
        <v>-0.07744533038604251</v>
      </c>
      <c r="BE4" s="75">
        <v>23372</v>
      </c>
      <c r="BF4" s="80">
        <v>0.19061941911833813</v>
      </c>
      <c r="BG4" s="75">
        <v>25334</v>
      </c>
      <c r="BH4" s="80">
        <v>0.8854764877236787</v>
      </c>
      <c r="BI4" s="75">
        <v>21278</v>
      </c>
      <c r="BJ4" s="80">
        <v>-0.06600069715816315</v>
      </c>
      <c r="BK4" s="75">
        <v>101819</v>
      </c>
      <c r="BL4" s="80">
        <v>-0.07637314063881306</v>
      </c>
      <c r="BM4" s="75">
        <v>24030</v>
      </c>
      <c r="BN4" s="80">
        <v>-0.024886623439901</v>
      </c>
      <c r="BO4" s="75">
        <v>26017</v>
      </c>
      <c r="BP4" s="80">
        <v>0.06341171781586286</v>
      </c>
      <c r="BQ4" s="75">
        <v>26681</v>
      </c>
      <c r="BR4" s="80">
        <v>-0.028498412452567234</v>
      </c>
      <c r="BS4" s="75">
        <v>25090</v>
      </c>
      <c r="BT4" s="80">
        <v>0.06374840214283628</v>
      </c>
      <c r="BU4" s="75">
        <v>109014</v>
      </c>
      <c r="BV4" s="80">
        <v>-0.12219163182760617</v>
      </c>
      <c r="BW4" s="75">
        <v>25826</v>
      </c>
      <c r="BX4" s="80">
        <v>0.02333913043478253</v>
      </c>
      <c r="BY4" s="75">
        <v>29421</v>
      </c>
      <c r="BZ4" s="80">
        <v>0.15410862671109138</v>
      </c>
      <c r="CA4" s="75">
        <v>28750</v>
      </c>
      <c r="CB4" s="80">
        <v>-0.09160193997739119</v>
      </c>
      <c r="CC4" s="75">
        <v>24911</v>
      </c>
      <c r="CD4" s="75">
        <v>102481</v>
      </c>
      <c r="CE4" s="80">
        <v>0.05647802134299029</v>
      </c>
      <c r="CF4" s="75">
        <v>27423</v>
      </c>
      <c r="CG4" s="80">
        <v>0.022452436286288346</v>
      </c>
      <c r="CH4" s="77">
        <v>25957</v>
      </c>
      <c r="CI4" s="77">
        <v>25387</v>
      </c>
    </row>
    <row r="5" spans="1:87" ht="14.25">
      <c r="A5" s="11" t="s">
        <v>132</v>
      </c>
      <c r="B5" s="79">
        <f t="shared" si="0"/>
        <v>-0.07119007997848881</v>
      </c>
      <c r="C5" s="110">
        <v>13069.78936</v>
      </c>
      <c r="D5" s="79">
        <f>E5/G5-1</f>
        <v>0.03589439941047545</v>
      </c>
      <c r="E5" s="110">
        <v>3399.06838</v>
      </c>
      <c r="F5" s="79">
        <f t="shared" si="1"/>
        <v>-0.009479907902832152</v>
      </c>
      <c r="G5" s="110">
        <v>3281.2885</v>
      </c>
      <c r="H5" s="79">
        <f t="shared" si="5"/>
        <v>0.07668914600114629</v>
      </c>
      <c r="I5" s="110">
        <v>3312.692520000001</v>
      </c>
      <c r="J5" s="79">
        <f t="shared" si="2"/>
        <v>-0.16922157528956228</v>
      </c>
      <c r="K5" s="110">
        <v>3076.73996</v>
      </c>
      <c r="L5" s="79">
        <f t="shared" si="3"/>
        <v>-0.05375506478778058</v>
      </c>
      <c r="M5" s="110">
        <v>14071.543679999999</v>
      </c>
      <c r="N5" s="79">
        <f t="shared" si="6"/>
        <v>0.09533451564067663</v>
      </c>
      <c r="O5" s="110">
        <v>3703.4422999999992</v>
      </c>
      <c r="P5" s="79">
        <f t="shared" si="4"/>
        <v>-0.03830869040003215</v>
      </c>
      <c r="Q5" s="110">
        <v>3381.1061800000007</v>
      </c>
      <c r="R5" s="79">
        <f t="shared" si="7"/>
        <v>0.012845083289768855</v>
      </c>
      <c r="S5" s="110">
        <v>3515.79155</v>
      </c>
      <c r="T5" s="79">
        <f t="shared" si="8"/>
        <v>-0.033793329467805444</v>
      </c>
      <c r="U5" s="110">
        <v>3471.2036500000004</v>
      </c>
      <c r="V5" s="79">
        <f t="shared" si="9"/>
        <v>0.28808415504547424</v>
      </c>
      <c r="W5" s="110">
        <v>14870.93157</v>
      </c>
      <c r="X5" s="79">
        <f t="shared" si="10"/>
        <v>-0.05727208993014843</v>
      </c>
      <c r="Y5" s="110">
        <v>3592.6099</v>
      </c>
      <c r="Z5" s="67">
        <v>-0.004832108027374882</v>
      </c>
      <c r="AA5" s="110">
        <v>3810.8661700000002</v>
      </c>
      <c r="AB5" s="67">
        <v>0.05260310610225383</v>
      </c>
      <c r="AC5" s="110">
        <v>3829.3700999999996</v>
      </c>
      <c r="AD5" s="79">
        <v>0.2823405005287276</v>
      </c>
      <c r="AE5" s="110">
        <v>3638</v>
      </c>
      <c r="AF5" s="79">
        <v>0.4151752880607993</v>
      </c>
      <c r="AG5" s="110">
        <v>11545</v>
      </c>
      <c r="AH5" s="79">
        <v>0.06214900786222399</v>
      </c>
      <c r="AI5" s="110">
        <v>2837</v>
      </c>
      <c r="AJ5" s="79">
        <v>-0.08244589488148402</v>
      </c>
      <c r="AK5" s="110">
        <v>2671</v>
      </c>
      <c r="AL5" s="79">
        <v>-0.06907579149344423</v>
      </c>
      <c r="AM5" s="110">
        <v>2911</v>
      </c>
      <c r="AN5" s="79">
        <v>0.08727399165507643</v>
      </c>
      <c r="AO5" s="110">
        <v>3127</v>
      </c>
      <c r="AP5" s="79">
        <v>-0.4414241698048613</v>
      </c>
      <c r="AQ5" s="110">
        <v>11034</v>
      </c>
      <c r="AR5" s="79">
        <v>0.32290708371665144</v>
      </c>
      <c r="AS5" s="110">
        <v>2876</v>
      </c>
      <c r="AT5" s="79">
        <v>-0.22162549230218398</v>
      </c>
      <c r="AU5" s="110">
        <v>2174</v>
      </c>
      <c r="AV5" s="79">
        <v>-0.12445141065830723</v>
      </c>
      <c r="AW5" s="110">
        <v>2793</v>
      </c>
      <c r="AX5" s="79">
        <v>-0.1558613389785658</v>
      </c>
      <c r="AY5" s="110">
        <v>3190</v>
      </c>
      <c r="AZ5" s="79">
        <v>-0.029439128123338598</v>
      </c>
      <c r="BA5" s="110">
        <v>14605</v>
      </c>
      <c r="BB5" s="79">
        <v>0.008540165465705796</v>
      </c>
      <c r="BC5" s="110">
        <v>3779</v>
      </c>
      <c r="BD5" s="79">
        <v>0.02967848309975274</v>
      </c>
      <c r="BE5" s="110">
        <v>3747</v>
      </c>
      <c r="BF5" s="79">
        <v>-0.017017828200972418</v>
      </c>
      <c r="BG5" s="110">
        <v>3639</v>
      </c>
      <c r="BH5" s="79">
        <v>0.9724192277383766</v>
      </c>
      <c r="BI5" s="110">
        <v>3702</v>
      </c>
      <c r="BJ5" s="79">
        <v>0.00413719471506746</v>
      </c>
      <c r="BK5" s="110">
        <v>15048</v>
      </c>
      <c r="BL5" s="79">
        <v>0.0026336581511718915</v>
      </c>
      <c r="BM5" s="110">
        <v>3807</v>
      </c>
      <c r="BN5" s="79">
        <v>-0.025910723447922</v>
      </c>
      <c r="BO5" s="110">
        <v>3797</v>
      </c>
      <c r="BP5" s="79">
        <v>0.0992667794698252</v>
      </c>
      <c r="BQ5" s="110">
        <v>3898</v>
      </c>
      <c r="BR5" s="79">
        <v>-0.12573964497041423</v>
      </c>
      <c r="BS5" s="110">
        <v>3546</v>
      </c>
      <c r="BT5" s="79">
        <v>-0.21188535366815675</v>
      </c>
      <c r="BU5" s="110">
        <v>14986</v>
      </c>
      <c r="BV5" s="79">
        <v>0.0903225806451613</v>
      </c>
      <c r="BW5" s="110">
        <v>4056</v>
      </c>
      <c r="BX5" s="79">
        <v>0.11745268849504353</v>
      </c>
      <c r="BY5" s="110">
        <v>3720</v>
      </c>
      <c r="BZ5" s="79">
        <v>-0.14223138366400412</v>
      </c>
      <c r="CA5" s="110">
        <v>3329</v>
      </c>
      <c r="CB5" s="79">
        <v>-0.20536445536445536</v>
      </c>
      <c r="CC5" s="110">
        <v>3881</v>
      </c>
      <c r="CD5" s="110">
        <v>19015</v>
      </c>
      <c r="CE5" s="79">
        <v>0.0004096681687832948</v>
      </c>
      <c r="CF5" s="110">
        <v>4884</v>
      </c>
      <c r="CG5" s="79">
        <v>0.029957805907173007</v>
      </c>
      <c r="CH5" s="19">
        <v>4882</v>
      </c>
      <c r="CI5" s="19">
        <v>4740</v>
      </c>
    </row>
    <row r="6" spans="1:87" ht="14.25">
      <c r="A6" s="71" t="s">
        <v>133</v>
      </c>
      <c r="B6" s="82">
        <f t="shared" si="0"/>
        <v>-0.07342035583807516</v>
      </c>
      <c r="C6" s="111">
        <v>2169.5933899999995</v>
      </c>
      <c r="D6" s="82">
        <f>E6/G6-1</f>
        <v>0.11814688874126156</v>
      </c>
      <c r="E6" s="111">
        <v>608.2696599999999</v>
      </c>
      <c r="F6" s="82">
        <f t="shared" si="1"/>
        <v>0.059527348946240455</v>
      </c>
      <c r="G6" s="111">
        <v>543.99799</v>
      </c>
      <c r="H6" s="82">
        <f t="shared" si="5"/>
        <v>0.01893948722854133</v>
      </c>
      <c r="I6" s="111">
        <v>513.4345900000001</v>
      </c>
      <c r="J6" s="82">
        <f t="shared" si="2"/>
        <v>-0.1333036460108432</v>
      </c>
      <c r="K6" s="111">
        <v>503.89115000000004</v>
      </c>
      <c r="L6" s="82">
        <f t="shared" si="3"/>
        <v>-0.13226710837503786</v>
      </c>
      <c r="M6" s="111">
        <v>2341.5077199999996</v>
      </c>
      <c r="N6" s="82">
        <f t="shared" si="6"/>
        <v>0.0024057166853301837</v>
      </c>
      <c r="O6" s="111">
        <v>581.3929499999999</v>
      </c>
      <c r="P6" s="82">
        <f t="shared" si="4"/>
        <v>0.07512954251494697</v>
      </c>
      <c r="Q6" s="111">
        <v>579.9976399999998</v>
      </c>
      <c r="R6" s="82">
        <f t="shared" si="7"/>
        <v>-0.15793624735024747</v>
      </c>
      <c r="S6" s="111">
        <v>539.46768</v>
      </c>
      <c r="T6" s="82">
        <f t="shared" si="8"/>
        <v>-0.014614616699292093</v>
      </c>
      <c r="U6" s="111">
        <v>640.64945</v>
      </c>
      <c r="V6" s="82">
        <f t="shared" si="9"/>
        <v>0.08239868431608532</v>
      </c>
      <c r="W6" s="112">
        <v>2698.4199200000007</v>
      </c>
      <c r="X6" s="82">
        <f t="shared" si="10"/>
        <v>-0.05481639352365364</v>
      </c>
      <c r="Y6" s="111">
        <v>650.1511600000001</v>
      </c>
      <c r="Z6" s="82">
        <v>0.09111761730065182</v>
      </c>
      <c r="AA6" s="75">
        <v>687.857</v>
      </c>
      <c r="AB6" s="82">
        <v>-0.10452403409090893</v>
      </c>
      <c r="AC6" s="75">
        <v>630.4150800000001</v>
      </c>
      <c r="AD6" s="82">
        <v>0.33333333333333326</v>
      </c>
      <c r="AE6" s="111">
        <v>704</v>
      </c>
      <c r="AF6" s="82">
        <v>0.37810945273631846</v>
      </c>
      <c r="AG6" s="112">
        <v>2493</v>
      </c>
      <c r="AH6" s="82">
        <v>-0.04693140794223827</v>
      </c>
      <c r="AI6" s="111">
        <v>528</v>
      </c>
      <c r="AJ6" s="82">
        <v>-0.2860824742268041</v>
      </c>
      <c r="AK6" s="112">
        <v>554</v>
      </c>
      <c r="AL6" s="82">
        <v>0.22012578616352196</v>
      </c>
      <c r="AM6" s="112">
        <v>776</v>
      </c>
      <c r="AN6" s="82">
        <v>0.29268292682926833</v>
      </c>
      <c r="AO6" s="112">
        <v>636</v>
      </c>
      <c r="AP6" s="82">
        <v>-0.40591133004926105</v>
      </c>
      <c r="AQ6" s="112">
        <v>2301</v>
      </c>
      <c r="AR6" s="82">
        <v>0.008196721311475308</v>
      </c>
      <c r="AS6" s="112">
        <v>492</v>
      </c>
      <c r="AT6" s="82">
        <v>-0.28550512445095166</v>
      </c>
      <c r="AU6" s="112">
        <v>488</v>
      </c>
      <c r="AV6" s="82">
        <v>0.07053291536050166</v>
      </c>
      <c r="AW6" s="112">
        <v>683</v>
      </c>
      <c r="AX6" s="82">
        <v>-0.05481481481481476</v>
      </c>
      <c r="AY6" s="112">
        <v>638</v>
      </c>
      <c r="AZ6" s="82">
        <v>-0.036087369420702786</v>
      </c>
      <c r="BA6" s="112">
        <v>3045</v>
      </c>
      <c r="BB6" s="82">
        <v>-0.36500470366886173</v>
      </c>
      <c r="BC6" s="112">
        <v>675</v>
      </c>
      <c r="BD6" s="82">
        <v>0.24182242990654212</v>
      </c>
      <c r="BE6" s="112">
        <v>1063</v>
      </c>
      <c r="BF6" s="82">
        <v>0.1413333333333333</v>
      </c>
      <c r="BG6" s="112">
        <v>856</v>
      </c>
      <c r="BH6" s="82">
        <v>0.8620689655172413</v>
      </c>
      <c r="BI6" s="112">
        <v>750</v>
      </c>
      <c r="BJ6" s="82">
        <v>0.42682926829268286</v>
      </c>
      <c r="BK6" s="112">
        <v>3159</v>
      </c>
      <c r="BL6" s="82">
        <v>0.37876386687797137</v>
      </c>
      <c r="BM6" s="112">
        <v>870</v>
      </c>
      <c r="BN6" s="82">
        <v>-0.22766217870257033</v>
      </c>
      <c r="BO6" s="112">
        <v>631</v>
      </c>
      <c r="BP6" s="82">
        <v>-0.028537455410225898</v>
      </c>
      <c r="BQ6" s="112">
        <v>817</v>
      </c>
      <c r="BR6" s="82">
        <v>0.13189771197846567</v>
      </c>
      <c r="BS6" s="112">
        <v>841</v>
      </c>
      <c r="BT6" s="82">
        <v>-0.12903225806451613</v>
      </c>
      <c r="BU6" s="112">
        <v>2214</v>
      </c>
      <c r="BV6" s="82">
        <v>0.451171875</v>
      </c>
      <c r="BW6" s="112">
        <v>743</v>
      </c>
      <c r="BX6" s="82">
        <v>0.29620253164556964</v>
      </c>
      <c r="BY6" s="112">
        <v>512</v>
      </c>
      <c r="BZ6" s="82">
        <v>-0.29840142095914746</v>
      </c>
      <c r="CA6" s="112">
        <v>395</v>
      </c>
      <c r="CB6" s="82">
        <v>-0.07553366174055831</v>
      </c>
      <c r="CC6" s="112">
        <v>563</v>
      </c>
      <c r="CD6" s="112">
        <v>2542</v>
      </c>
      <c r="CE6" s="82">
        <v>-0.08832335329341312</v>
      </c>
      <c r="CF6" s="112">
        <v>609</v>
      </c>
      <c r="CG6" s="82">
        <v>-0.03884892086330938</v>
      </c>
      <c r="CH6" s="76">
        <v>668</v>
      </c>
      <c r="CI6" s="76">
        <v>695</v>
      </c>
    </row>
    <row r="7" spans="1:87" ht="14.25">
      <c r="A7" s="70" t="s">
        <v>134</v>
      </c>
      <c r="B7" s="81">
        <f t="shared" si="0"/>
        <v>-0.029502869652498487</v>
      </c>
      <c r="C7" s="109">
        <v>6636.121129999997</v>
      </c>
      <c r="D7" s="81">
        <f>E7/G7-1</f>
        <v>0.018260544788403443</v>
      </c>
      <c r="E7" s="109">
        <v>1764.9073799999992</v>
      </c>
      <c r="F7" s="81">
        <f t="shared" si="1"/>
        <v>0.12294484530406091</v>
      </c>
      <c r="G7" s="109">
        <v>1733.2571599999983</v>
      </c>
      <c r="H7" s="81">
        <f t="shared" si="5"/>
        <v>-0.031967616200028304</v>
      </c>
      <c r="I7" s="109">
        <v>1543.4926899999996</v>
      </c>
      <c r="J7" s="81">
        <f t="shared" si="2"/>
        <v>-0.08902428235184712</v>
      </c>
      <c r="K7" s="109">
        <v>1594.4639</v>
      </c>
      <c r="L7" s="81">
        <f t="shared" si="3"/>
        <v>-0.08873955396811328</v>
      </c>
      <c r="M7" s="109">
        <v>6837.85755</v>
      </c>
      <c r="N7" s="81">
        <f t="shared" si="6"/>
        <v>-0.06942850927183342</v>
      </c>
      <c r="O7" s="109">
        <v>1750.2814500000004</v>
      </c>
      <c r="P7" s="81">
        <f t="shared" si="4"/>
        <v>0.09289364925987642</v>
      </c>
      <c r="Q7" s="109">
        <v>1880.8672599999982</v>
      </c>
      <c r="R7" s="81">
        <f t="shared" si="7"/>
        <v>0.15836602766141739</v>
      </c>
      <c r="S7" s="109">
        <v>1720.997520000001</v>
      </c>
      <c r="T7" s="81">
        <f t="shared" si="8"/>
        <v>-0.19926408526832018</v>
      </c>
      <c r="U7" s="109">
        <v>1485.7113200000001</v>
      </c>
      <c r="V7" s="81">
        <f t="shared" si="9"/>
        <v>0.23072588322125687</v>
      </c>
      <c r="W7" s="109">
        <v>7503.735710000004</v>
      </c>
      <c r="X7" s="81">
        <f t="shared" si="10"/>
        <v>-0.08436712531026724</v>
      </c>
      <c r="Y7" s="109">
        <v>1855.4323499999998</v>
      </c>
      <c r="Z7" s="81">
        <v>0.11577940997088776</v>
      </c>
      <c r="AA7" s="109">
        <v>2026.3933299999994</v>
      </c>
      <c r="AB7" s="81">
        <v>0.005605542635659155</v>
      </c>
      <c r="AC7" s="109">
        <v>1816.1236100000006</v>
      </c>
      <c r="AD7" s="81">
        <v>0.07499999999999996</v>
      </c>
      <c r="AE7" s="109">
        <v>1806</v>
      </c>
      <c r="AF7" s="81">
        <v>-0.13993511073494147</v>
      </c>
      <c r="AG7" s="109">
        <v>6097</v>
      </c>
      <c r="AH7" s="81">
        <v>0.13131313131313127</v>
      </c>
      <c r="AI7" s="109">
        <v>1680</v>
      </c>
      <c r="AJ7" s="81">
        <v>0.2659846547314577</v>
      </c>
      <c r="AK7" s="109">
        <v>1485</v>
      </c>
      <c r="AL7" s="81">
        <v>-0.33314383172256967</v>
      </c>
      <c r="AM7" s="109">
        <v>1173</v>
      </c>
      <c r="AN7" s="81">
        <v>0.07847946045370935</v>
      </c>
      <c r="AO7" s="109">
        <v>1759</v>
      </c>
      <c r="AP7" s="81">
        <v>0.04066353493834418</v>
      </c>
      <c r="AQ7" s="109">
        <v>7089</v>
      </c>
      <c r="AR7" s="81">
        <v>-0.11598915989159897</v>
      </c>
      <c r="AS7" s="109">
        <v>1631</v>
      </c>
      <c r="AT7" s="81">
        <v>0.04948805460750849</v>
      </c>
      <c r="AU7" s="109">
        <v>1845</v>
      </c>
      <c r="AV7" s="81">
        <v>-0.05229110512129376</v>
      </c>
      <c r="AW7" s="109">
        <v>1758</v>
      </c>
      <c r="AX7" s="81">
        <v>0.018111964873765096</v>
      </c>
      <c r="AY7" s="109">
        <v>1855</v>
      </c>
      <c r="AZ7" s="81">
        <v>0.09729381443298979</v>
      </c>
      <c r="BA7" s="109">
        <v>6812</v>
      </c>
      <c r="BB7" s="81">
        <v>0.2986457590876692</v>
      </c>
      <c r="BC7" s="109">
        <v>1822</v>
      </c>
      <c r="BD7" s="81">
        <v>-0.1455542021924482</v>
      </c>
      <c r="BE7" s="109">
        <v>1403</v>
      </c>
      <c r="BF7" s="81">
        <v>-0.024361259655377276</v>
      </c>
      <c r="BG7" s="109">
        <v>1642</v>
      </c>
      <c r="BH7" s="81">
        <v>0.9633657698912421</v>
      </c>
      <c r="BI7" s="109">
        <v>1683</v>
      </c>
      <c r="BJ7" s="81">
        <v>0.1867711718600651</v>
      </c>
      <c r="BK7" s="109">
        <v>6208</v>
      </c>
      <c r="BL7" s="81">
        <v>0.06524390243902434</v>
      </c>
      <c r="BM7" s="109">
        <v>1747</v>
      </c>
      <c r="BN7" s="81">
        <v>0.16065109695682933</v>
      </c>
      <c r="BO7" s="109">
        <v>1640</v>
      </c>
      <c r="BP7" s="81">
        <v>0.3482824427480915</v>
      </c>
      <c r="BQ7" s="109">
        <v>1413</v>
      </c>
      <c r="BR7" s="81">
        <v>-0.31770833333333337</v>
      </c>
      <c r="BS7" s="109">
        <v>1048</v>
      </c>
      <c r="BT7" s="81">
        <v>0.012582268679829589</v>
      </c>
      <c r="BU7" s="109">
        <v>5231</v>
      </c>
      <c r="BV7" s="81">
        <v>0.061506565307532846</v>
      </c>
      <c r="BW7" s="109">
        <v>1536</v>
      </c>
      <c r="BX7" s="81">
        <v>0.2293967714528462</v>
      </c>
      <c r="BY7" s="109">
        <v>1447</v>
      </c>
      <c r="BZ7" s="81">
        <v>0.12416427889207249</v>
      </c>
      <c r="CA7" s="109">
        <v>1177</v>
      </c>
      <c r="CB7" s="81">
        <v>-0.05675675675675673</v>
      </c>
      <c r="CC7" s="109">
        <v>1047</v>
      </c>
      <c r="CD7" s="109">
        <v>5166</v>
      </c>
      <c r="CE7" s="81">
        <v>-0.08415841584158412</v>
      </c>
      <c r="CF7" s="109">
        <v>1110</v>
      </c>
      <c r="CG7" s="81">
        <v>-0.1512605042016807</v>
      </c>
      <c r="CH7" s="78">
        <v>1212</v>
      </c>
      <c r="CI7" s="78">
        <v>1428</v>
      </c>
    </row>
    <row r="8" spans="1:87" ht="14.25">
      <c r="A8" s="70" t="s">
        <v>148</v>
      </c>
      <c r="B8" s="81">
        <f t="shared" si="0"/>
        <v>-0.01403548185476411</v>
      </c>
      <c r="C8" s="109">
        <v>5590.654</v>
      </c>
      <c r="D8" s="109" t="s">
        <v>33</v>
      </c>
      <c r="E8" s="109">
        <v>1455.076</v>
      </c>
      <c r="F8" s="81">
        <f t="shared" si="1"/>
        <v>-0.07623568678872206</v>
      </c>
      <c r="G8" s="109">
        <v>1317.408</v>
      </c>
      <c r="H8" s="81">
        <f t="shared" si="5"/>
        <v>0.024489238814976666</v>
      </c>
      <c r="I8" s="109">
        <v>1426.13</v>
      </c>
      <c r="J8" s="81">
        <f t="shared" si="2"/>
        <v>-0.0792620057841057</v>
      </c>
      <c r="K8" s="109">
        <v>1392.04</v>
      </c>
      <c r="L8" s="81">
        <f t="shared" si="3"/>
        <v>0.4594162299592359</v>
      </c>
      <c r="M8" s="109">
        <v>5670.23853</v>
      </c>
      <c r="N8" s="109" t="s">
        <v>33</v>
      </c>
      <c r="O8" s="109">
        <v>1511.87418</v>
      </c>
      <c r="P8" s="81">
        <f t="shared" si="4"/>
        <v>0.1262527993768996</v>
      </c>
      <c r="Q8" s="109">
        <v>1537.1542399999998</v>
      </c>
      <c r="R8" s="81">
        <f t="shared" si="7"/>
        <v>0.08633500653115367</v>
      </c>
      <c r="S8" s="109">
        <v>1364.83944</v>
      </c>
      <c r="T8" s="81">
        <f t="shared" si="8"/>
        <v>0.04618916409341334</v>
      </c>
      <c r="U8" s="109">
        <v>1256.37067</v>
      </c>
      <c r="V8" s="81">
        <f>W8/AG8-1</f>
        <v>0.2628485285212663</v>
      </c>
      <c r="W8" s="109">
        <v>3885.27852</v>
      </c>
      <c r="X8" s="109" t="s">
        <v>33</v>
      </c>
      <c r="Y8" s="109">
        <v>1200.90201</v>
      </c>
      <c r="Z8" s="109" t="s">
        <v>33</v>
      </c>
      <c r="AA8" s="109" t="s">
        <v>33</v>
      </c>
      <c r="AB8" s="109" t="s">
        <v>33</v>
      </c>
      <c r="AC8" s="109" t="s">
        <v>33</v>
      </c>
      <c r="AD8" s="109" t="s">
        <v>33</v>
      </c>
      <c r="AE8" s="109" t="s">
        <v>33</v>
      </c>
      <c r="AF8" s="109" t="s">
        <v>33</v>
      </c>
      <c r="AG8" s="109">
        <v>3076.599</v>
      </c>
      <c r="AH8" s="109" t="s">
        <v>33</v>
      </c>
      <c r="AI8" s="109" t="s">
        <v>33</v>
      </c>
      <c r="AJ8" s="109" t="s">
        <v>33</v>
      </c>
      <c r="AK8" s="109" t="s">
        <v>33</v>
      </c>
      <c r="AL8" s="109" t="s">
        <v>33</v>
      </c>
      <c r="AM8" s="109" t="s">
        <v>33</v>
      </c>
      <c r="AN8" s="109" t="s">
        <v>33</v>
      </c>
      <c r="AO8" s="109" t="s">
        <v>33</v>
      </c>
      <c r="AP8" s="109" t="s">
        <v>33</v>
      </c>
      <c r="AQ8" s="109">
        <v>2912.291</v>
      </c>
      <c r="AR8" s="109" t="s">
        <v>33</v>
      </c>
      <c r="AS8" s="109" t="s">
        <v>33</v>
      </c>
      <c r="AT8" s="109" t="s">
        <v>33</v>
      </c>
      <c r="AU8" s="109" t="s">
        <v>33</v>
      </c>
      <c r="AV8" s="109" t="s">
        <v>33</v>
      </c>
      <c r="AW8" s="109" t="s">
        <v>33</v>
      </c>
      <c r="AX8" s="109" t="s">
        <v>33</v>
      </c>
      <c r="AY8" s="109" t="s">
        <v>33</v>
      </c>
      <c r="AZ8" s="81">
        <f>BA8/BK8-1</f>
        <v>0.650156928061</v>
      </c>
      <c r="BA8" s="109">
        <v>2742.409</v>
      </c>
      <c r="BB8" s="81" t="s">
        <v>33</v>
      </c>
      <c r="BC8" s="81" t="s">
        <v>33</v>
      </c>
      <c r="BD8" s="81" t="s">
        <v>33</v>
      </c>
      <c r="BE8" s="81" t="s">
        <v>33</v>
      </c>
      <c r="BF8" s="81" t="s">
        <v>33</v>
      </c>
      <c r="BG8" s="81" t="s">
        <v>33</v>
      </c>
      <c r="BH8" s="81" t="s">
        <v>33</v>
      </c>
      <c r="BI8" s="81" t="s">
        <v>33</v>
      </c>
      <c r="BJ8" s="81" t="s">
        <v>33</v>
      </c>
      <c r="BK8" s="109">
        <v>1661.908</v>
      </c>
      <c r="BL8" s="81"/>
      <c r="BM8" s="109"/>
      <c r="BN8" s="81"/>
      <c r="BO8" s="109"/>
      <c r="BP8" s="81"/>
      <c r="BQ8" s="109"/>
      <c r="BR8" s="81"/>
      <c r="BS8" s="109"/>
      <c r="BT8" s="81"/>
      <c r="BU8" s="109"/>
      <c r="BV8" s="81"/>
      <c r="BW8" s="109"/>
      <c r="BX8" s="81"/>
      <c r="BY8" s="109"/>
      <c r="BZ8" s="81"/>
      <c r="CA8" s="109"/>
      <c r="CB8" s="81"/>
      <c r="CC8" s="109"/>
      <c r="CD8" s="109"/>
      <c r="CE8" s="81"/>
      <c r="CF8" s="109"/>
      <c r="CG8" s="81"/>
      <c r="CH8" s="78"/>
      <c r="CI8" s="78"/>
    </row>
    <row r="9" spans="1:87" ht="14.25">
      <c r="A9" s="71" t="s">
        <v>135</v>
      </c>
      <c r="B9" s="82">
        <f t="shared" si="0"/>
        <v>-0.05746095639618576</v>
      </c>
      <c r="C9" s="112">
        <v>2307.9760999999994</v>
      </c>
      <c r="D9" s="82">
        <f>E9/G9-1</f>
        <v>-0.06312762682253281</v>
      </c>
      <c r="E9" s="112">
        <v>580.75656</v>
      </c>
      <c r="F9" s="82">
        <f t="shared" si="1"/>
        <v>0.10128905408270295</v>
      </c>
      <c r="G9" s="112">
        <v>619.88866</v>
      </c>
      <c r="H9" s="82">
        <f t="shared" si="5"/>
        <v>0.033832305991666756</v>
      </c>
      <c r="I9" s="112">
        <v>562.8755299999999</v>
      </c>
      <c r="J9" s="82">
        <f t="shared" si="2"/>
        <v>-0.1404536008088515</v>
      </c>
      <c r="K9" s="112">
        <v>544.45535</v>
      </c>
      <c r="L9" s="82">
        <f t="shared" si="3"/>
        <v>0.21505207879122978</v>
      </c>
      <c r="M9" s="112">
        <v>2448.6795700000002</v>
      </c>
      <c r="N9" s="82">
        <f t="shared" si="6"/>
        <v>-0.05591311252393705</v>
      </c>
      <c r="O9" s="112">
        <v>633.4217100000001</v>
      </c>
      <c r="P9" s="82">
        <f t="shared" si="4"/>
        <v>0.06594238988270207</v>
      </c>
      <c r="Q9" s="112">
        <v>670.93582</v>
      </c>
      <c r="R9" s="82">
        <f>S9/U9-1</f>
        <v>0.2224492297729359</v>
      </c>
      <c r="S9" s="112">
        <v>629.42972</v>
      </c>
      <c r="T9" s="82">
        <f t="shared" si="8"/>
        <v>-0.043529458292441814</v>
      </c>
      <c r="U9" s="112">
        <v>514.8923199999999</v>
      </c>
      <c r="V9" s="82">
        <f t="shared" si="9"/>
        <v>-0.004796172839506063</v>
      </c>
      <c r="W9" s="112">
        <v>2015.2877500000002</v>
      </c>
      <c r="X9" s="82">
        <f t="shared" si="10"/>
        <v>0.07318149350409842</v>
      </c>
      <c r="Y9" s="112">
        <v>538.3253299999999</v>
      </c>
      <c r="Z9" s="82">
        <v>0.06077883336222034</v>
      </c>
      <c r="AA9" s="112">
        <v>501.6163</v>
      </c>
      <c r="AB9" s="82">
        <v>-0.058016972111553655</v>
      </c>
      <c r="AC9" s="112">
        <v>472.87548000000004</v>
      </c>
      <c r="AD9" s="82">
        <v>0.028688524590164022</v>
      </c>
      <c r="AE9" s="112">
        <v>502</v>
      </c>
      <c r="AF9" s="82">
        <v>-0.01171303074670571</v>
      </c>
      <c r="AG9" s="112">
        <v>2025</v>
      </c>
      <c r="AH9" s="82">
        <v>-0.13780918727915192</v>
      </c>
      <c r="AI9" s="112">
        <v>488</v>
      </c>
      <c r="AJ9" s="82">
        <v>0.11417322834645671</v>
      </c>
      <c r="AK9" s="112">
        <v>566</v>
      </c>
      <c r="AL9" s="82">
        <v>0.09719222462203025</v>
      </c>
      <c r="AM9" s="112">
        <v>508</v>
      </c>
      <c r="AN9" s="82">
        <v>-0.09746588693957114</v>
      </c>
      <c r="AO9" s="112">
        <v>463</v>
      </c>
      <c r="AP9" s="82">
        <v>0.2131438721136767</v>
      </c>
      <c r="AQ9" s="112">
        <v>2049</v>
      </c>
      <c r="AR9" s="82">
        <v>-0.08880994671403197</v>
      </c>
      <c r="AS9" s="112">
        <v>513</v>
      </c>
      <c r="AT9" s="82">
        <v>0.05628517823639778</v>
      </c>
      <c r="AU9" s="112">
        <v>563</v>
      </c>
      <c r="AV9" s="82">
        <v>0.20861678004535156</v>
      </c>
      <c r="AW9" s="112">
        <v>533</v>
      </c>
      <c r="AX9" s="82">
        <v>-0.037117903930131035</v>
      </c>
      <c r="AY9" s="112">
        <v>441</v>
      </c>
      <c r="AZ9" s="82">
        <v>0.0819987187700193</v>
      </c>
      <c r="BA9" s="112">
        <v>1689</v>
      </c>
      <c r="BB9" s="82">
        <v>-0.5336048879837068</v>
      </c>
      <c r="BC9" s="112">
        <v>458</v>
      </c>
      <c r="BD9" s="82" t="s">
        <v>33</v>
      </c>
      <c r="BE9" s="112">
        <v>982</v>
      </c>
      <c r="BF9" s="82">
        <v>0.23579545454545459</v>
      </c>
      <c r="BG9" s="112">
        <v>435</v>
      </c>
      <c r="BH9" s="82">
        <v>0.9643835616438357</v>
      </c>
      <c r="BI9" s="112">
        <v>352</v>
      </c>
      <c r="BJ9" s="82">
        <v>-0.3371549893842888</v>
      </c>
      <c r="BK9" s="112">
        <v>1561</v>
      </c>
      <c r="BL9" s="82">
        <v>-0.12048192771084343</v>
      </c>
      <c r="BM9" s="112">
        <v>365</v>
      </c>
      <c r="BN9" s="82">
        <v>0.09210526315789469</v>
      </c>
      <c r="BO9" s="112">
        <v>415</v>
      </c>
      <c r="BP9" s="82">
        <v>-0.05472636815920395</v>
      </c>
      <c r="BQ9" s="112">
        <v>380</v>
      </c>
      <c r="BR9" s="82">
        <v>-0.20079522862823063</v>
      </c>
      <c r="BS9" s="112">
        <v>402</v>
      </c>
      <c r="BT9" s="82">
        <v>-0.1395688710266716</v>
      </c>
      <c r="BU9" s="112">
        <v>2355</v>
      </c>
      <c r="BV9" s="82">
        <v>-0.16166666666666663</v>
      </c>
      <c r="BW9" s="112">
        <v>503</v>
      </c>
      <c r="BX9" s="82">
        <v>-0.008264462809917328</v>
      </c>
      <c r="BY9" s="112">
        <v>600</v>
      </c>
      <c r="BZ9" s="82">
        <v>-0.06491499227202469</v>
      </c>
      <c r="CA9" s="112">
        <v>605</v>
      </c>
      <c r="CB9" s="82">
        <v>-0.013719512195121908</v>
      </c>
      <c r="CC9" s="112">
        <v>647</v>
      </c>
      <c r="CD9" s="112">
        <v>2737</v>
      </c>
      <c r="CE9" s="82">
        <v>-0.07994389901823284</v>
      </c>
      <c r="CF9" s="112">
        <v>656</v>
      </c>
      <c r="CG9" s="82">
        <v>-0.03387533875338755</v>
      </c>
      <c r="CH9" s="76">
        <v>713</v>
      </c>
      <c r="CI9" s="76">
        <v>738</v>
      </c>
    </row>
    <row r="10" spans="1:87" ht="14.25">
      <c r="A10" s="70" t="s">
        <v>136</v>
      </c>
      <c r="B10" s="81" t="s">
        <v>33</v>
      </c>
      <c r="C10" s="116">
        <v>0</v>
      </c>
      <c r="D10" s="81" t="s">
        <v>33</v>
      </c>
      <c r="E10" s="116">
        <v>0</v>
      </c>
      <c r="F10" s="116" t="s">
        <v>33</v>
      </c>
      <c r="G10" s="116" t="s">
        <v>33</v>
      </c>
      <c r="H10" s="116" t="s">
        <v>33</v>
      </c>
      <c r="I10" s="116" t="s">
        <v>33</v>
      </c>
      <c r="J10" s="81" t="s">
        <v>33</v>
      </c>
      <c r="K10" s="116" t="s">
        <v>33</v>
      </c>
      <c r="L10" s="81" t="s">
        <v>33</v>
      </c>
      <c r="M10" s="116">
        <v>0</v>
      </c>
      <c r="N10" s="81" t="s">
        <v>33</v>
      </c>
      <c r="O10" s="116" t="s">
        <v>33</v>
      </c>
      <c r="P10" s="81" t="s">
        <v>33</v>
      </c>
      <c r="Q10" s="116">
        <v>0</v>
      </c>
      <c r="R10" s="81" t="s">
        <v>33</v>
      </c>
      <c r="S10" s="116">
        <v>0</v>
      </c>
      <c r="T10" s="81" t="s">
        <v>33</v>
      </c>
      <c r="U10" s="109" t="s">
        <v>33</v>
      </c>
      <c r="V10" s="81" t="s">
        <v>33</v>
      </c>
      <c r="W10" s="116">
        <v>0</v>
      </c>
      <c r="X10" s="81" t="s">
        <v>33</v>
      </c>
      <c r="Y10" s="116">
        <v>0</v>
      </c>
      <c r="Z10" s="81" t="s">
        <v>33</v>
      </c>
      <c r="AA10" s="116">
        <v>0</v>
      </c>
      <c r="AB10" s="81" t="s">
        <v>33</v>
      </c>
      <c r="AC10" s="116">
        <v>0</v>
      </c>
      <c r="AD10" s="81" t="s">
        <v>33</v>
      </c>
      <c r="AE10" s="113" t="s">
        <v>33</v>
      </c>
      <c r="AF10" s="81" t="s">
        <v>33</v>
      </c>
      <c r="AG10" s="109" t="s">
        <v>33</v>
      </c>
      <c r="AH10" s="81" t="s">
        <v>33</v>
      </c>
      <c r="AI10" s="109" t="s">
        <v>33</v>
      </c>
      <c r="AJ10" s="81" t="s">
        <v>33</v>
      </c>
      <c r="AK10" s="109" t="s">
        <v>33</v>
      </c>
      <c r="AL10" s="81" t="s">
        <v>33</v>
      </c>
      <c r="AM10" s="109" t="s">
        <v>33</v>
      </c>
      <c r="AN10" s="81" t="s">
        <v>33</v>
      </c>
      <c r="AO10" s="109" t="s">
        <v>33</v>
      </c>
      <c r="AP10" s="81" t="s">
        <v>33</v>
      </c>
      <c r="AQ10" s="109" t="s">
        <v>33</v>
      </c>
      <c r="AR10" s="81" t="s">
        <v>33</v>
      </c>
      <c r="AS10" s="109" t="s">
        <v>33</v>
      </c>
      <c r="AT10" s="81" t="s">
        <v>33</v>
      </c>
      <c r="AU10" s="109" t="s">
        <v>33</v>
      </c>
      <c r="AV10" s="81" t="s">
        <v>33</v>
      </c>
      <c r="AW10" s="109" t="s">
        <v>33</v>
      </c>
      <c r="AX10" s="81" t="s">
        <v>33</v>
      </c>
      <c r="AY10" s="109" t="s">
        <v>33</v>
      </c>
      <c r="AZ10" s="81">
        <v>0.00512820512820511</v>
      </c>
      <c r="BA10" s="109">
        <v>784</v>
      </c>
      <c r="BB10" s="81">
        <v>-0.5872178988326848</v>
      </c>
      <c r="BC10" s="109">
        <v>212.17</v>
      </c>
      <c r="BD10" s="81" t="s">
        <v>33</v>
      </c>
      <c r="BE10" s="109">
        <v>514</v>
      </c>
      <c r="BF10" s="81">
        <v>-0.03296703296703296</v>
      </c>
      <c r="BG10" s="109">
        <v>176</v>
      </c>
      <c r="BH10" s="81">
        <v>0.9578947368421052</v>
      </c>
      <c r="BI10" s="109">
        <v>182</v>
      </c>
      <c r="BJ10" s="81">
        <v>-0.08878504672897192</v>
      </c>
      <c r="BK10" s="109">
        <v>780</v>
      </c>
      <c r="BL10" s="81">
        <v>-0.12442396313364057</v>
      </c>
      <c r="BM10" s="109">
        <v>190</v>
      </c>
      <c r="BN10" s="81">
        <v>0.06372549019607843</v>
      </c>
      <c r="BO10" s="109">
        <v>217</v>
      </c>
      <c r="BP10" s="81">
        <v>0.19999999999999996</v>
      </c>
      <c r="BQ10" s="109">
        <v>204</v>
      </c>
      <c r="BR10" s="81">
        <v>-0.12371134020618557</v>
      </c>
      <c r="BS10" s="109">
        <v>170</v>
      </c>
      <c r="BT10" s="81">
        <v>-0.002331002331002363</v>
      </c>
      <c r="BU10" s="109">
        <v>856</v>
      </c>
      <c r="BV10" s="81">
        <v>-0.22088353413654616</v>
      </c>
      <c r="BW10" s="109">
        <v>194</v>
      </c>
      <c r="BX10" s="81">
        <v>0.15277777777777768</v>
      </c>
      <c r="BY10" s="109">
        <v>249</v>
      </c>
      <c r="BZ10" s="81">
        <v>0.09644670050761417</v>
      </c>
      <c r="CA10" s="109">
        <v>216</v>
      </c>
      <c r="CB10" s="81">
        <v>-0.281021897810219</v>
      </c>
      <c r="CC10" s="109">
        <v>197</v>
      </c>
      <c r="CD10" s="109">
        <v>858</v>
      </c>
      <c r="CE10" s="81">
        <v>0.07450980392156858</v>
      </c>
      <c r="CF10" s="109">
        <v>274</v>
      </c>
      <c r="CG10" s="81">
        <v>0.3421052631578947</v>
      </c>
      <c r="CH10" s="78">
        <v>255</v>
      </c>
      <c r="CI10" s="78">
        <v>190</v>
      </c>
    </row>
    <row r="11" spans="1:87" ht="14.25">
      <c r="A11" s="71" t="s">
        <v>137</v>
      </c>
      <c r="B11" s="82">
        <f aca="true" t="shared" si="11" ref="B11:B18">C11/M11-1</f>
        <v>0.07151978540731063</v>
      </c>
      <c r="C11" s="112">
        <f>SUM(C12:C15)</f>
        <v>50153.75574999999</v>
      </c>
      <c r="D11" s="82">
        <f aca="true" t="shared" si="12" ref="D11:D25">E11/G11-1</f>
        <v>-0.08992503038034505</v>
      </c>
      <c r="E11" s="112">
        <f>SUM(E12:E15)</f>
        <v>12785.831569999998</v>
      </c>
      <c r="F11" s="82">
        <f aca="true" t="shared" si="13" ref="F11:F18">G11/I11-1</f>
        <v>0.0454562737850126</v>
      </c>
      <c r="G11" s="112">
        <v>14049.206930000002</v>
      </c>
      <c r="H11" s="82">
        <f t="shared" si="5"/>
        <v>0.36010623762600424</v>
      </c>
      <c r="I11" s="112">
        <v>13438.349629999999</v>
      </c>
      <c r="J11" s="82">
        <f aca="true" t="shared" si="14" ref="J11:J18">K11/O11-1</f>
        <v>-0.11404943537319467</v>
      </c>
      <c r="K11" s="112">
        <v>9880.36762</v>
      </c>
      <c r="L11" s="82">
        <f aca="true" t="shared" si="15" ref="L11:L18">M11/W11-1</f>
        <v>0.1810060290545492</v>
      </c>
      <c r="M11" s="112">
        <v>46806.18728</v>
      </c>
      <c r="N11" s="82">
        <f t="shared" si="6"/>
        <v>-0.14296646141472324</v>
      </c>
      <c r="O11" s="112">
        <v>11152.27871</v>
      </c>
      <c r="P11" s="82">
        <f>Q11/S11-1</f>
        <v>0.0877618600091532</v>
      </c>
      <c r="Q11" s="112">
        <v>13012.651440000003</v>
      </c>
      <c r="R11" s="82">
        <f t="shared" si="7"/>
        <v>0.12026942696783327</v>
      </c>
      <c r="S11" s="112">
        <v>11962.77597</v>
      </c>
      <c r="T11" s="82">
        <f t="shared" si="8"/>
        <v>0.16547755040379197</v>
      </c>
      <c r="U11" s="112">
        <v>10678.481159999998</v>
      </c>
      <c r="V11" s="82">
        <f t="shared" si="9"/>
        <v>-0.03241037426757809</v>
      </c>
      <c r="W11" s="112">
        <f>SUM(W12:W15)</f>
        <v>39632.47107</v>
      </c>
      <c r="X11" s="82">
        <f t="shared" si="10"/>
        <v>-0.09074612004623173</v>
      </c>
      <c r="Y11" s="112">
        <f>SUM(Y12:Y15)</f>
        <v>9162.32248</v>
      </c>
      <c r="Z11" s="82">
        <v>-0.16207308569629808</v>
      </c>
      <c r="AA11" s="112">
        <v>10076.748290000001</v>
      </c>
      <c r="AB11" s="82">
        <v>0.4371185611854682</v>
      </c>
      <c r="AC11" s="112">
        <v>12025.808119999998</v>
      </c>
      <c r="AD11" s="82">
        <v>-0.17848026703318276</v>
      </c>
      <c r="AE11" s="112">
        <v>8368</v>
      </c>
      <c r="AF11" s="82">
        <v>0.4196589491196452</v>
      </c>
      <c r="AG11" s="112">
        <v>40960</v>
      </c>
      <c r="AH11" s="82">
        <v>-0.14518294729775094</v>
      </c>
      <c r="AI11" s="112">
        <v>10186</v>
      </c>
      <c r="AJ11" s="82">
        <v>0.0844557699308337</v>
      </c>
      <c r="AK11" s="112">
        <v>11916</v>
      </c>
      <c r="AL11" s="82">
        <v>0.3960106720874095</v>
      </c>
      <c r="AM11" s="112">
        <v>10988</v>
      </c>
      <c r="AN11" s="82">
        <v>-0.18738385298368776</v>
      </c>
      <c r="AO11" s="112">
        <v>7871</v>
      </c>
      <c r="AP11" s="82">
        <v>-0.22399139322216244</v>
      </c>
      <c r="AQ11" s="112">
        <f>SUM(AQ12:AQ15)</f>
        <v>38538.263</v>
      </c>
      <c r="AR11" s="82">
        <v>-0.14818397678304462</v>
      </c>
      <c r="AS11" s="112">
        <v>9686</v>
      </c>
      <c r="AT11" s="82">
        <v>0.20724068372438698</v>
      </c>
      <c r="AU11" s="112">
        <v>11371</v>
      </c>
      <c r="AV11" s="82">
        <v>0.1683205160009924</v>
      </c>
      <c r="AW11" s="112">
        <v>9419</v>
      </c>
      <c r="AX11" s="82">
        <v>-0.1493088530125567</v>
      </c>
      <c r="AY11" s="112">
        <v>8062</v>
      </c>
      <c r="AZ11" s="82">
        <v>0.05245279814306336</v>
      </c>
      <c r="BA11" s="112">
        <v>37180</v>
      </c>
      <c r="BB11" s="82" t="s">
        <v>33</v>
      </c>
      <c r="BC11" s="112">
        <v>9477</v>
      </c>
      <c r="BD11" s="82">
        <v>-0.49247958745165454</v>
      </c>
      <c r="BE11" s="112">
        <v>4724</v>
      </c>
      <c r="BF11" s="82">
        <v>0.24123216428857175</v>
      </c>
      <c r="BG11" s="112">
        <v>9308</v>
      </c>
      <c r="BH11" s="82">
        <v>0.7954810650259891</v>
      </c>
      <c r="BI11" s="112">
        <v>7499</v>
      </c>
      <c r="BJ11" s="82">
        <v>0.28878917223012657</v>
      </c>
      <c r="BK11" s="112">
        <v>35327</v>
      </c>
      <c r="BL11" s="82">
        <v>-0.06450332440210382</v>
      </c>
      <c r="BM11" s="112">
        <v>9427</v>
      </c>
      <c r="BN11" s="82">
        <v>0.11805170309552859</v>
      </c>
      <c r="BO11" s="112">
        <v>10077</v>
      </c>
      <c r="BP11" s="82">
        <v>0.32330054323887825</v>
      </c>
      <c r="BQ11" s="112">
        <v>9013</v>
      </c>
      <c r="BR11" s="82">
        <v>0.259430473372781</v>
      </c>
      <c r="BS11" s="112">
        <v>6811</v>
      </c>
      <c r="BT11" s="82">
        <v>0.015222222222222248</v>
      </c>
      <c r="BU11" s="112">
        <v>27411</v>
      </c>
      <c r="BV11" s="82">
        <v>-0.3229844767150726</v>
      </c>
      <c r="BW11" s="112">
        <v>5408</v>
      </c>
      <c r="BX11" s="82">
        <v>0.07481162540365993</v>
      </c>
      <c r="BY11" s="112">
        <v>7988</v>
      </c>
      <c r="BZ11" s="82">
        <v>0.18646232439335897</v>
      </c>
      <c r="CA11" s="112">
        <v>7432</v>
      </c>
      <c r="CB11" s="82">
        <v>-0.19959110656785073</v>
      </c>
      <c r="CC11" s="112">
        <v>6264</v>
      </c>
      <c r="CD11" s="112">
        <v>27000</v>
      </c>
      <c r="CE11" s="82">
        <v>0.020472030251662554</v>
      </c>
      <c r="CF11" s="112">
        <v>7826</v>
      </c>
      <c r="CG11" s="82">
        <v>0.21460247070003158</v>
      </c>
      <c r="CH11" s="76">
        <v>7669</v>
      </c>
      <c r="CI11" s="76">
        <v>6314</v>
      </c>
    </row>
    <row r="12" spans="1:87" ht="14.25">
      <c r="A12" s="11" t="s">
        <v>138</v>
      </c>
      <c r="B12" s="79">
        <f t="shared" si="11"/>
        <v>0.10186326629801346</v>
      </c>
      <c r="C12" s="110">
        <v>10947.63504</v>
      </c>
      <c r="D12" s="79">
        <f t="shared" si="12"/>
        <v>-0.09559135988538325</v>
      </c>
      <c r="E12" s="110">
        <v>3305.162750000001</v>
      </c>
      <c r="F12" s="79">
        <f t="shared" si="13"/>
        <v>0.5066338675626552</v>
      </c>
      <c r="G12" s="110">
        <v>3654.501520000001</v>
      </c>
      <c r="H12" s="79">
        <f t="shared" si="5"/>
        <v>0.5525236931683759</v>
      </c>
      <c r="I12" s="110">
        <v>2425.60691</v>
      </c>
      <c r="J12" s="79">
        <f t="shared" si="14"/>
        <v>-0.4644017462401625</v>
      </c>
      <c r="K12" s="110">
        <v>1562.3638600000004</v>
      </c>
      <c r="L12" s="79">
        <f t="shared" si="15"/>
        <v>-0.06889249201922298</v>
      </c>
      <c r="M12" s="110">
        <v>9935.56585</v>
      </c>
      <c r="N12" s="79">
        <f t="shared" si="6"/>
        <v>-0.11240575209167314</v>
      </c>
      <c r="O12" s="110">
        <v>2917.04435</v>
      </c>
      <c r="P12" s="79">
        <f>Q12/S12-1</f>
        <v>0.4931508846517103</v>
      </c>
      <c r="Q12" s="110">
        <v>3286.461530000001</v>
      </c>
      <c r="R12" s="79">
        <f>S12/U12-1</f>
        <v>0.43760500613320197</v>
      </c>
      <c r="S12" s="110">
        <v>2201.0244000000007</v>
      </c>
      <c r="T12" s="79">
        <f t="shared" si="8"/>
        <v>-0.4536534458654048</v>
      </c>
      <c r="U12" s="109">
        <v>1531.0355700000002</v>
      </c>
      <c r="V12" s="79">
        <f t="shared" si="9"/>
        <v>-0.11136769320453033</v>
      </c>
      <c r="W12" s="110">
        <v>10670.69674</v>
      </c>
      <c r="X12" s="79">
        <f t="shared" si="10"/>
        <v>-0.18359224793813367</v>
      </c>
      <c r="Y12" s="110">
        <v>2802.31578</v>
      </c>
      <c r="Z12" s="67">
        <v>0.27083998920874963</v>
      </c>
      <c r="AA12" s="110">
        <v>3432.495310000001</v>
      </c>
      <c r="AB12" s="67">
        <v>0.5567526051873195</v>
      </c>
      <c r="AC12" s="110">
        <v>2700.9657699999993</v>
      </c>
      <c r="AD12" s="79">
        <v>-0.5689440993788819</v>
      </c>
      <c r="AE12" s="110">
        <v>1735</v>
      </c>
      <c r="AF12" s="79">
        <v>1.0053440213760854</v>
      </c>
      <c r="AG12" s="110">
        <v>12008</v>
      </c>
      <c r="AH12" s="79">
        <v>0.10698569856985696</v>
      </c>
      <c r="AI12" s="110">
        <v>4025</v>
      </c>
      <c r="AJ12" s="79">
        <v>0.4175438596491228</v>
      </c>
      <c r="AK12" s="110">
        <v>3636</v>
      </c>
      <c r="AL12" s="79">
        <v>0.43939393939393945</v>
      </c>
      <c r="AM12" s="110">
        <v>2565</v>
      </c>
      <c r="AN12" s="79">
        <v>-0.28462464873544757</v>
      </c>
      <c r="AO12" s="110">
        <v>1782</v>
      </c>
      <c r="AP12" s="79">
        <v>-0.3382694220355841</v>
      </c>
      <c r="AQ12" s="110">
        <v>8405</v>
      </c>
      <c r="AR12" s="79">
        <v>0.1532407407407408</v>
      </c>
      <c r="AS12" s="110">
        <v>2491</v>
      </c>
      <c r="AT12" s="79">
        <v>-0.0027700831024930483</v>
      </c>
      <c r="AU12" s="110">
        <v>2160</v>
      </c>
      <c r="AV12" s="79">
        <v>0.6273478587528174</v>
      </c>
      <c r="AW12" s="110">
        <v>2166</v>
      </c>
      <c r="AX12" s="79">
        <v>-0.42604570935748165</v>
      </c>
      <c r="AY12" s="110">
        <v>1331</v>
      </c>
      <c r="AZ12" s="79">
        <v>-0.09591367769007897</v>
      </c>
      <c r="BA12" s="110">
        <v>9049</v>
      </c>
      <c r="BB12" s="79">
        <v>0.32136752136752134</v>
      </c>
      <c r="BC12" s="110">
        <v>2319</v>
      </c>
      <c r="BD12" s="79">
        <v>-0.23328964613368286</v>
      </c>
      <c r="BE12" s="110">
        <v>1755</v>
      </c>
      <c r="BF12" s="79">
        <v>0.3805790108564535</v>
      </c>
      <c r="BG12" s="110">
        <v>2289</v>
      </c>
      <c r="BH12" s="79">
        <v>0.6011602610587382</v>
      </c>
      <c r="BI12" s="110">
        <v>1658</v>
      </c>
      <c r="BJ12" s="79">
        <v>-0.051549322467544734</v>
      </c>
      <c r="BK12" s="110">
        <v>10009</v>
      </c>
      <c r="BL12" s="79">
        <v>-0.047980669658267194</v>
      </c>
      <c r="BM12" s="110">
        <v>2758</v>
      </c>
      <c r="BN12" s="79">
        <v>0.05001812250815507</v>
      </c>
      <c r="BO12" s="110">
        <v>2897</v>
      </c>
      <c r="BP12" s="79">
        <v>0.7308657465495609</v>
      </c>
      <c r="BQ12" s="110">
        <v>2759</v>
      </c>
      <c r="BR12" s="79">
        <v>-0.505429723859758</v>
      </c>
      <c r="BS12" s="110">
        <v>1594</v>
      </c>
      <c r="BT12" s="79">
        <v>0.1741210502892745</v>
      </c>
      <c r="BU12" s="110">
        <v>10553</v>
      </c>
      <c r="BV12" s="79">
        <v>0.02414998411185265</v>
      </c>
      <c r="BW12" s="110">
        <v>3223</v>
      </c>
      <c r="BX12" s="79">
        <v>0.29666254635352285</v>
      </c>
      <c r="BY12" s="110">
        <v>3147</v>
      </c>
      <c r="BZ12" s="79">
        <v>0.38211845102505704</v>
      </c>
      <c r="CA12" s="110">
        <v>2427</v>
      </c>
      <c r="CB12" s="79">
        <v>-0.32823259372609026</v>
      </c>
      <c r="CC12" s="110">
        <v>1756</v>
      </c>
      <c r="CD12" s="110">
        <v>8988</v>
      </c>
      <c r="CE12" s="79">
        <v>-0.022438294689603566</v>
      </c>
      <c r="CF12" s="110">
        <v>2614</v>
      </c>
      <c r="CG12" s="79">
        <v>0.5646576945582211</v>
      </c>
      <c r="CH12" s="19">
        <v>2674</v>
      </c>
      <c r="CI12" s="19">
        <v>1709</v>
      </c>
    </row>
    <row r="13" spans="1:87" ht="14.25">
      <c r="A13" s="12" t="s">
        <v>139</v>
      </c>
      <c r="B13" s="80">
        <f t="shared" si="11"/>
        <v>0.043144808949279634</v>
      </c>
      <c r="C13" s="75">
        <v>7024.145380000001</v>
      </c>
      <c r="D13" s="80">
        <f t="shared" si="12"/>
        <v>-0.1432321512759387</v>
      </c>
      <c r="E13" s="75">
        <v>1671.2015900000004</v>
      </c>
      <c r="F13" s="80">
        <f t="shared" si="13"/>
        <v>-0.006437802168883566</v>
      </c>
      <c r="G13" s="75">
        <v>1950.5885900000003</v>
      </c>
      <c r="H13" s="80">
        <f t="shared" si="5"/>
        <v>0.36417873509963794</v>
      </c>
      <c r="I13" s="75">
        <v>1963.22746</v>
      </c>
      <c r="J13" s="80">
        <f t="shared" si="14"/>
        <v>-0.10868244610825506</v>
      </c>
      <c r="K13" s="75">
        <v>1439.1277399999997</v>
      </c>
      <c r="L13" s="80">
        <f t="shared" si="15"/>
        <v>0.17295502389301043</v>
      </c>
      <c r="M13" s="75">
        <v>6733.6244400000005</v>
      </c>
      <c r="N13" s="80">
        <f t="shared" si="6"/>
        <v>-0.13332955233530874</v>
      </c>
      <c r="O13" s="75">
        <v>1614.6072000000004</v>
      </c>
      <c r="P13" s="80">
        <f aca="true" t="shared" si="16" ref="P13:P18">Q13/S13-1</f>
        <v>0.04937936060595116</v>
      </c>
      <c r="Q13" s="75">
        <v>1863.00018</v>
      </c>
      <c r="R13" s="80">
        <f t="shared" si="7"/>
        <v>0.19899850190635138</v>
      </c>
      <c r="S13" s="75">
        <v>1775.33526</v>
      </c>
      <c r="T13" s="80">
        <f t="shared" si="8"/>
        <v>0.04190932825843774</v>
      </c>
      <c r="U13" s="112">
        <v>1480.6818000000003</v>
      </c>
      <c r="V13" s="80">
        <f t="shared" si="9"/>
        <v>0.21163685310257474</v>
      </c>
      <c r="W13" s="75">
        <v>5740.735409999999</v>
      </c>
      <c r="X13" s="80">
        <f t="shared" si="10"/>
        <v>-0.104889102403524</v>
      </c>
      <c r="Y13" s="75">
        <v>1421.1234700000002</v>
      </c>
      <c r="Z13" s="68">
        <v>0.01749522521206459</v>
      </c>
      <c r="AA13" s="75">
        <v>1587.6507299999998</v>
      </c>
      <c r="AB13" s="68">
        <v>0.3313583788395904</v>
      </c>
      <c r="AC13" s="75">
        <v>1560.35202</v>
      </c>
      <c r="AD13" s="82">
        <v>-0.02170283806343909</v>
      </c>
      <c r="AE13" s="75">
        <v>1172</v>
      </c>
      <c r="AF13" s="80">
        <v>0.3153803442531926</v>
      </c>
      <c r="AG13" s="75">
        <v>4738</v>
      </c>
      <c r="AH13" s="80">
        <v>-0.11782032400589104</v>
      </c>
      <c r="AI13" s="75">
        <v>1198</v>
      </c>
      <c r="AJ13" s="80">
        <v>-0.010204081632653073</v>
      </c>
      <c r="AK13" s="75">
        <v>1358</v>
      </c>
      <c r="AL13" s="80">
        <v>0.6938271604938271</v>
      </c>
      <c r="AM13" s="75">
        <v>1372</v>
      </c>
      <c r="AN13" s="80">
        <v>-0.3701399688958009</v>
      </c>
      <c r="AO13" s="75">
        <v>810</v>
      </c>
      <c r="AP13" s="80">
        <v>-0.132466281310212</v>
      </c>
      <c r="AQ13" s="75">
        <v>4888</v>
      </c>
      <c r="AR13" s="80">
        <v>0.11535125758889841</v>
      </c>
      <c r="AS13" s="75">
        <v>1286</v>
      </c>
      <c r="AT13" s="80">
        <v>-0.1740687679083095</v>
      </c>
      <c r="AU13" s="75">
        <v>1153</v>
      </c>
      <c r="AV13" s="80">
        <v>0.32447817836812143</v>
      </c>
      <c r="AW13" s="75">
        <v>1396</v>
      </c>
      <c r="AX13" s="80">
        <v>0.030303030303030276</v>
      </c>
      <c r="AY13" s="75">
        <v>1054</v>
      </c>
      <c r="AZ13" s="80">
        <v>0.09551451187335092</v>
      </c>
      <c r="BA13" s="75">
        <v>4152</v>
      </c>
      <c r="BB13" s="80">
        <v>0.644694533762058</v>
      </c>
      <c r="BC13" s="75">
        <v>1023</v>
      </c>
      <c r="BD13" s="80">
        <v>-0.4013474494706448</v>
      </c>
      <c r="BE13" s="75">
        <v>622</v>
      </c>
      <c r="BF13" s="80">
        <v>-0.037962962962962976</v>
      </c>
      <c r="BG13" s="75">
        <v>1039</v>
      </c>
      <c r="BH13" s="80" t="s">
        <v>33</v>
      </c>
      <c r="BI13" s="75">
        <v>1080</v>
      </c>
      <c r="BJ13" s="80">
        <v>0.16795069337442214</v>
      </c>
      <c r="BK13" s="75">
        <v>3790</v>
      </c>
      <c r="BL13" s="80">
        <v>0.1500559910414334</v>
      </c>
      <c r="BM13" s="75">
        <v>1027</v>
      </c>
      <c r="BN13" s="80">
        <v>-0.08597748208802458</v>
      </c>
      <c r="BO13" s="75">
        <v>893</v>
      </c>
      <c r="BP13" s="80">
        <v>0.09284116331096204</v>
      </c>
      <c r="BQ13" s="75">
        <v>977</v>
      </c>
      <c r="BR13" s="80">
        <v>0.11749999999999994</v>
      </c>
      <c r="BS13" s="75">
        <v>894</v>
      </c>
      <c r="BT13" s="80">
        <v>-0.009765028989929814</v>
      </c>
      <c r="BU13" s="75">
        <v>3245</v>
      </c>
      <c r="BV13" s="80">
        <v>0.007556675062972307</v>
      </c>
      <c r="BW13" s="75">
        <v>800</v>
      </c>
      <c r="BX13" s="80">
        <v>-0.15441959531416405</v>
      </c>
      <c r="BY13" s="75">
        <v>794</v>
      </c>
      <c r="BZ13" s="80">
        <v>0.32067510548523215</v>
      </c>
      <c r="CA13" s="75">
        <v>939</v>
      </c>
      <c r="CB13" s="80">
        <v>0.02302158273381294</v>
      </c>
      <c r="CC13" s="75">
        <v>711</v>
      </c>
      <c r="CD13" s="75">
        <v>3277</v>
      </c>
      <c r="CE13" s="80">
        <v>-0.17163289630512513</v>
      </c>
      <c r="CF13" s="75">
        <v>695</v>
      </c>
      <c r="CG13" s="80">
        <v>-0.1525252525252525</v>
      </c>
      <c r="CH13" s="77">
        <v>839</v>
      </c>
      <c r="CI13" s="77">
        <v>990</v>
      </c>
    </row>
    <row r="14" spans="1:87" ht="14.25">
      <c r="A14" s="11" t="s">
        <v>140</v>
      </c>
      <c r="B14" s="79">
        <f t="shared" si="11"/>
        <v>0.08729147917598801</v>
      </c>
      <c r="C14" s="110">
        <v>17722.10125999999</v>
      </c>
      <c r="D14" s="79">
        <f t="shared" si="12"/>
        <v>-0.4110918951886017</v>
      </c>
      <c r="E14" s="110">
        <v>1089.15272</v>
      </c>
      <c r="F14" s="79">
        <f t="shared" si="13"/>
        <v>-0.7894926066340715</v>
      </c>
      <c r="G14" s="110">
        <v>1849.44427</v>
      </c>
      <c r="H14" s="79">
        <f t="shared" si="5"/>
        <v>0.4647988232565139</v>
      </c>
      <c r="I14" s="110">
        <v>8785.649949999999</v>
      </c>
      <c r="J14" s="79">
        <f t="shared" si="14"/>
        <v>10.282264490881094</v>
      </c>
      <c r="K14" s="110">
        <v>5997.85432</v>
      </c>
      <c r="L14" s="79">
        <f t="shared" si="15"/>
        <v>0.13198681938505774</v>
      </c>
      <c r="M14" s="110">
        <v>16299.310349999998</v>
      </c>
      <c r="N14" s="79">
        <f t="shared" si="6"/>
        <v>-0.6825211083936609</v>
      </c>
      <c r="O14" s="110">
        <v>531.61795</v>
      </c>
      <c r="P14" s="79">
        <f t="shared" si="16"/>
        <v>-0.7692610784837071</v>
      </c>
      <c r="Q14" s="110">
        <v>1674.4985700000004</v>
      </c>
      <c r="R14" s="79">
        <f t="shared" si="7"/>
        <v>0.06158988734276427</v>
      </c>
      <c r="S14" s="110">
        <v>7257.113619999999</v>
      </c>
      <c r="T14" s="79">
        <f t="shared" si="8"/>
        <v>6.180944947484019</v>
      </c>
      <c r="U14" s="109">
        <v>6836.080209999998</v>
      </c>
      <c r="V14" s="79">
        <f t="shared" si="9"/>
        <v>0.1946280353438976</v>
      </c>
      <c r="W14" s="110">
        <v>14398.851709999999</v>
      </c>
      <c r="X14" s="79">
        <f t="shared" si="10"/>
        <v>0.7268848985231686</v>
      </c>
      <c r="Y14" s="110">
        <v>951.9750200000001</v>
      </c>
      <c r="Z14" s="67">
        <v>-0.9279264725860623</v>
      </c>
      <c r="AA14" s="110">
        <v>551.2672099999999</v>
      </c>
      <c r="AB14" s="67">
        <v>0.4577240499332951</v>
      </c>
      <c r="AC14" s="110">
        <v>7648.678089999999</v>
      </c>
      <c r="AD14" s="79" t="s">
        <v>33</v>
      </c>
      <c r="AE14" s="110">
        <v>5247</v>
      </c>
      <c r="AF14" s="79">
        <v>0.1883072069407472</v>
      </c>
      <c r="AG14" s="110">
        <v>12053</v>
      </c>
      <c r="AH14" s="79" t="s">
        <v>33</v>
      </c>
      <c r="AI14" s="110">
        <v>0</v>
      </c>
      <c r="AJ14" s="79">
        <v>-0.9275159433815523</v>
      </c>
      <c r="AK14" s="110">
        <v>466</v>
      </c>
      <c r="AL14" s="79">
        <v>0.24665503199534622</v>
      </c>
      <c r="AM14" s="110">
        <v>6429</v>
      </c>
      <c r="AN14" s="79" t="s">
        <v>33</v>
      </c>
      <c r="AO14" s="110">
        <v>5157</v>
      </c>
      <c r="AP14" s="79">
        <v>-0.20340846619021435</v>
      </c>
      <c r="AQ14" s="110">
        <f>10733263/1000</f>
        <v>10733.263</v>
      </c>
      <c r="AR14" s="79">
        <v>0.19191919191919182</v>
      </c>
      <c r="AS14" s="110">
        <v>590</v>
      </c>
      <c r="AT14" s="79">
        <v>-0.8906802120141343</v>
      </c>
      <c r="AU14" s="110">
        <v>495</v>
      </c>
      <c r="AV14" s="79">
        <v>-0.11562499999999998</v>
      </c>
      <c r="AW14" s="110">
        <v>4528</v>
      </c>
      <c r="AX14" s="79" t="s">
        <v>33</v>
      </c>
      <c r="AY14" s="110">
        <v>5120</v>
      </c>
      <c r="AZ14" s="79">
        <v>0.35414229501223016</v>
      </c>
      <c r="BA14" s="110">
        <v>12733</v>
      </c>
      <c r="BB14" s="79" t="s">
        <v>33</v>
      </c>
      <c r="BC14" s="110">
        <v>784</v>
      </c>
      <c r="BD14" s="79">
        <v>-0.9515493922273583</v>
      </c>
      <c r="BE14" s="110">
        <v>283</v>
      </c>
      <c r="BF14" s="79">
        <v>0.4003836010549029</v>
      </c>
      <c r="BG14" s="110">
        <v>5841</v>
      </c>
      <c r="BH14" s="79" t="s">
        <v>33</v>
      </c>
      <c r="BI14" s="110">
        <v>4171</v>
      </c>
      <c r="BJ14" s="79">
        <v>0.3147371364653244</v>
      </c>
      <c r="BK14" s="110">
        <v>9403</v>
      </c>
      <c r="BL14" s="79">
        <v>-0.381201044386423</v>
      </c>
      <c r="BM14" s="110">
        <v>237</v>
      </c>
      <c r="BN14" s="79">
        <v>-0.9177935179223009</v>
      </c>
      <c r="BO14" s="110">
        <v>383</v>
      </c>
      <c r="BP14" s="79">
        <v>0.12972841901066934</v>
      </c>
      <c r="BQ14" s="110">
        <v>4659</v>
      </c>
      <c r="BR14" s="79" t="s">
        <v>33</v>
      </c>
      <c r="BS14" s="110">
        <v>4124</v>
      </c>
      <c r="BT14" s="79">
        <v>0.21943734015345262</v>
      </c>
      <c r="BU14" s="110">
        <v>7152</v>
      </c>
      <c r="BV14" s="79">
        <v>0.1166666666666667</v>
      </c>
      <c r="BW14" s="110">
        <v>201</v>
      </c>
      <c r="BX14" s="79">
        <v>-0.9547738693467337</v>
      </c>
      <c r="BY14" s="110">
        <v>180</v>
      </c>
      <c r="BZ14" s="79">
        <v>0.610032362459547</v>
      </c>
      <c r="CA14" s="110">
        <v>3980</v>
      </c>
      <c r="CB14" s="79" t="s">
        <v>33</v>
      </c>
      <c r="CC14" s="110">
        <v>2472</v>
      </c>
      <c r="CD14" s="110">
        <v>5865</v>
      </c>
      <c r="CE14" s="79">
        <v>-0.803076923076923</v>
      </c>
      <c r="CF14" s="110">
        <v>64</v>
      </c>
      <c r="CG14" s="79">
        <v>-0.903789224393132</v>
      </c>
      <c r="CH14" s="19">
        <v>325</v>
      </c>
      <c r="CI14" s="19">
        <v>3378</v>
      </c>
    </row>
    <row r="15" spans="1:87" ht="14.25">
      <c r="A15" s="12" t="s">
        <v>141</v>
      </c>
      <c r="B15" s="80">
        <f t="shared" si="11"/>
        <v>0.04496325478288177</v>
      </c>
      <c r="C15" s="75">
        <v>14459.87407</v>
      </c>
      <c r="D15" s="80">
        <f t="shared" si="12"/>
        <v>0.01905203921004306</v>
      </c>
      <c r="E15" s="75">
        <v>6720.3145099999965</v>
      </c>
      <c r="F15" s="80">
        <f t="shared" si="13"/>
        <v>23.99257120991009</v>
      </c>
      <c r="G15" s="75">
        <v>6594.672550000001</v>
      </c>
      <c r="H15" s="80">
        <f t="shared" si="5"/>
        <v>-0.7005007822168284</v>
      </c>
      <c r="I15" s="75">
        <v>263.86531</v>
      </c>
      <c r="J15" s="80">
        <f t="shared" si="14"/>
        <v>-0.8553095143043805</v>
      </c>
      <c r="K15" s="75">
        <v>881.0216999999999</v>
      </c>
      <c r="L15" s="80">
        <f t="shared" si="15"/>
        <v>0.5685097482759043</v>
      </c>
      <c r="M15" s="75">
        <v>13837.68664</v>
      </c>
      <c r="N15" s="80">
        <f t="shared" si="6"/>
        <v>-0.016107113349634772</v>
      </c>
      <c r="O15" s="75">
        <v>6089.009209999998</v>
      </c>
      <c r="P15" s="80">
        <f t="shared" si="16"/>
        <v>7.48576488865001</v>
      </c>
      <c r="Q15" s="75">
        <v>6188.691160000001</v>
      </c>
      <c r="R15" s="80">
        <f t="shared" si="7"/>
        <v>-0.12204513540522866</v>
      </c>
      <c r="S15" s="75">
        <v>729.3026899999999</v>
      </c>
      <c r="T15" s="80">
        <f t="shared" si="8"/>
        <v>-0.791647177149333</v>
      </c>
      <c r="U15" s="112">
        <v>830.68358</v>
      </c>
      <c r="V15" s="80">
        <f t="shared" si="9"/>
        <v>-0.2745508420360169</v>
      </c>
      <c r="W15" s="75">
        <v>8822.187209999998</v>
      </c>
      <c r="X15" s="80">
        <f t="shared" si="10"/>
        <v>-0.1150695398671171</v>
      </c>
      <c r="Y15" s="75">
        <v>3986.9082100000005</v>
      </c>
      <c r="Z15" s="68">
        <v>37.90206285622314</v>
      </c>
      <c r="AA15" s="75">
        <v>4505.33504</v>
      </c>
      <c r="AB15" s="68">
        <v>-0.45882130841121493</v>
      </c>
      <c r="AC15" s="75">
        <v>115.81224</v>
      </c>
      <c r="AD15" s="82">
        <v>-0.9568722289399436</v>
      </c>
      <c r="AE15" s="75">
        <v>214</v>
      </c>
      <c r="AF15" s="80">
        <v>0.33358920934312963</v>
      </c>
      <c r="AG15" s="75">
        <v>12161</v>
      </c>
      <c r="AH15" s="80">
        <v>-0.23129357087529046</v>
      </c>
      <c r="AI15" s="75">
        <v>4962</v>
      </c>
      <c r="AJ15" s="80" t="s">
        <v>33</v>
      </c>
      <c r="AK15" s="75">
        <v>6455</v>
      </c>
      <c r="AL15" s="80" t="s">
        <v>33</v>
      </c>
      <c r="AM15" s="75">
        <v>622</v>
      </c>
      <c r="AN15" s="80">
        <v>-0.9832688053097345</v>
      </c>
      <c r="AO15" s="75">
        <v>121</v>
      </c>
      <c r="AP15" s="80">
        <v>-0.1890618052467763</v>
      </c>
      <c r="AQ15" s="75">
        <v>14512</v>
      </c>
      <c r="AR15" s="80">
        <v>5.272333044232437</v>
      </c>
      <c r="AS15" s="75">
        <v>7232</v>
      </c>
      <c r="AT15" s="80">
        <v>-0.13308270676691725</v>
      </c>
      <c r="AU15" s="75">
        <v>1153</v>
      </c>
      <c r="AV15" s="80">
        <v>1.3877917414721725</v>
      </c>
      <c r="AW15" s="75">
        <v>1330</v>
      </c>
      <c r="AX15" s="80">
        <v>-0.8959073070454121</v>
      </c>
      <c r="AY15" s="75">
        <v>557</v>
      </c>
      <c r="AZ15" s="80">
        <v>-0.07257731958762892</v>
      </c>
      <c r="BA15" s="75">
        <v>11245</v>
      </c>
      <c r="BB15" s="80" t="s">
        <v>33</v>
      </c>
      <c r="BC15" s="75">
        <v>5351</v>
      </c>
      <c r="BD15" s="80" t="s">
        <v>33</v>
      </c>
      <c r="BE15" s="75">
        <v>2065</v>
      </c>
      <c r="BF15" s="80">
        <v>-0.7661016949152543</v>
      </c>
      <c r="BG15" s="75">
        <v>138</v>
      </c>
      <c r="BH15" s="80">
        <v>0.1091581868640148</v>
      </c>
      <c r="BI15" s="75">
        <v>590</v>
      </c>
      <c r="BJ15" s="80">
        <v>0.8763540699473846</v>
      </c>
      <c r="BK15" s="75">
        <v>12125</v>
      </c>
      <c r="BL15" s="80">
        <v>-0.08451897018970189</v>
      </c>
      <c r="BM15" s="75">
        <v>5405</v>
      </c>
      <c r="BN15" s="80">
        <v>8.553398058252426</v>
      </c>
      <c r="BO15" s="75">
        <v>5904</v>
      </c>
      <c r="BP15" s="80" t="s">
        <v>33</v>
      </c>
      <c r="BQ15" s="75">
        <v>618</v>
      </c>
      <c r="BR15" s="80">
        <v>-0.8319256756756757</v>
      </c>
      <c r="BS15" s="75">
        <v>199</v>
      </c>
      <c r="BT15" s="80">
        <v>-0.27147688838782413</v>
      </c>
      <c r="BU15" s="75">
        <v>6462</v>
      </c>
      <c r="BV15" s="80">
        <v>-0.6938194983191104</v>
      </c>
      <c r="BW15" s="75">
        <v>1184</v>
      </c>
      <c r="BX15" s="80" t="s">
        <v>33</v>
      </c>
      <c r="BY15" s="75">
        <v>3867</v>
      </c>
      <c r="BZ15" s="80">
        <v>-0.9350943396226415</v>
      </c>
      <c r="CA15" s="75">
        <v>86</v>
      </c>
      <c r="CB15" s="80">
        <v>-0.7023809523809523</v>
      </c>
      <c r="CC15" s="75">
        <v>1325</v>
      </c>
      <c r="CD15" s="75">
        <v>8870</v>
      </c>
      <c r="CE15" s="80">
        <v>0.1620986687548942</v>
      </c>
      <c r="CF15" s="75">
        <v>4452</v>
      </c>
      <c r="CG15" s="80" t="s">
        <v>33</v>
      </c>
      <c r="CH15" s="77">
        <v>3831</v>
      </c>
      <c r="CI15" s="77">
        <v>237</v>
      </c>
    </row>
    <row r="16" spans="1:87" ht="14.25">
      <c r="A16" s="70" t="s">
        <v>142</v>
      </c>
      <c r="B16" s="81">
        <f t="shared" si="11"/>
        <v>0.04138478917947319</v>
      </c>
      <c r="C16" s="109">
        <v>2221.5550999999996</v>
      </c>
      <c r="D16" s="81">
        <f t="shared" si="12"/>
        <v>0.02351144245145198</v>
      </c>
      <c r="E16" s="109">
        <v>619.1159099999996</v>
      </c>
      <c r="F16" s="81">
        <f t="shared" si="13"/>
        <v>0.1301599419238857</v>
      </c>
      <c r="G16" s="109">
        <v>604.8939799999999</v>
      </c>
      <c r="H16" s="81">
        <f t="shared" si="5"/>
        <v>0.15771031433526939</v>
      </c>
      <c r="I16" s="109">
        <v>535.2286500000001</v>
      </c>
      <c r="J16" s="81">
        <f t="shared" si="14"/>
        <v>-0.2177195224087327</v>
      </c>
      <c r="K16" s="109">
        <v>462.31655999999975</v>
      </c>
      <c r="L16" s="81">
        <f t="shared" si="15"/>
        <v>-0.0558378631812092</v>
      </c>
      <c r="M16" s="109">
        <v>2133.2701639999996</v>
      </c>
      <c r="N16" s="81">
        <f t="shared" si="6"/>
        <v>0.08812405518716027</v>
      </c>
      <c r="O16" s="109">
        <v>590.9856799999999</v>
      </c>
      <c r="P16" s="81">
        <f t="shared" si="16"/>
        <v>0.07025545688295698</v>
      </c>
      <c r="Q16" s="109">
        <v>543.1234399999996</v>
      </c>
      <c r="R16" s="81">
        <f t="shared" si="7"/>
        <v>0.032094688891501244</v>
      </c>
      <c r="S16" s="109">
        <v>507.47084399999983</v>
      </c>
      <c r="T16" s="81">
        <f t="shared" si="8"/>
        <v>-0.06758739868842223</v>
      </c>
      <c r="U16" s="109">
        <v>491.69019999999983</v>
      </c>
      <c r="V16" s="81">
        <f t="shared" si="9"/>
        <v>0.01501887690925563</v>
      </c>
      <c r="W16" s="109">
        <v>2259.432020000003</v>
      </c>
      <c r="X16" s="81">
        <f t="shared" si="10"/>
        <v>-0.09517195933788847</v>
      </c>
      <c r="Y16" s="109">
        <v>527.33114</v>
      </c>
      <c r="Z16" s="81">
        <v>-0.04364894717167711</v>
      </c>
      <c r="AA16" s="109">
        <v>582.7970800000002</v>
      </c>
      <c r="AB16" s="81">
        <v>0.12851222222222192</v>
      </c>
      <c r="AC16" s="109">
        <v>609.3965999999998</v>
      </c>
      <c r="AD16" s="81">
        <v>-0.12903225806451613</v>
      </c>
      <c r="AE16" s="109">
        <v>540</v>
      </c>
      <c r="AF16" s="81">
        <v>-0.07481296758104738</v>
      </c>
      <c r="AG16" s="109">
        <v>2226</v>
      </c>
      <c r="AH16" s="81">
        <v>0.1742424242424243</v>
      </c>
      <c r="AI16" s="109">
        <v>620</v>
      </c>
      <c r="AJ16" s="81">
        <v>0.03937007874015741</v>
      </c>
      <c r="AK16" s="109">
        <v>528</v>
      </c>
      <c r="AL16" s="81">
        <v>-0.10877192982456141</v>
      </c>
      <c r="AM16" s="109">
        <v>508</v>
      </c>
      <c r="AN16" s="81">
        <v>-0.0966719492868463</v>
      </c>
      <c r="AO16" s="109">
        <v>570</v>
      </c>
      <c r="AP16" s="81">
        <v>0.21331316187594562</v>
      </c>
      <c r="AQ16" s="109">
        <v>2406</v>
      </c>
      <c r="AR16" s="81">
        <v>-0.004731861198738141</v>
      </c>
      <c r="AS16" s="109">
        <v>631</v>
      </c>
      <c r="AT16" s="81">
        <v>0.06554621848739495</v>
      </c>
      <c r="AU16" s="109">
        <v>634</v>
      </c>
      <c r="AV16" s="81">
        <v>0.09174311926605494</v>
      </c>
      <c r="AW16" s="109">
        <v>595</v>
      </c>
      <c r="AX16" s="81">
        <v>-0.03368794326241131</v>
      </c>
      <c r="AY16" s="109">
        <v>545</v>
      </c>
      <c r="AZ16" s="81">
        <v>0.07713199348180333</v>
      </c>
      <c r="BA16" s="109">
        <v>1983</v>
      </c>
      <c r="BB16" s="81" t="s">
        <v>33</v>
      </c>
      <c r="BC16" s="109">
        <v>564</v>
      </c>
      <c r="BD16" s="81">
        <v>-0.48172043010752685</v>
      </c>
      <c r="BE16" s="109">
        <v>241</v>
      </c>
      <c r="BF16" s="81">
        <v>0.1071428571428572</v>
      </c>
      <c r="BG16" s="109">
        <v>465</v>
      </c>
      <c r="BH16" s="81" t="s">
        <v>33</v>
      </c>
      <c r="BI16" s="109">
        <v>420</v>
      </c>
      <c r="BJ16" s="81">
        <v>0.034269662921348365</v>
      </c>
      <c r="BK16" s="109">
        <v>1841</v>
      </c>
      <c r="BL16" s="81">
        <v>-0.17892644135188862</v>
      </c>
      <c r="BM16" s="109">
        <v>413</v>
      </c>
      <c r="BN16" s="81">
        <v>0.022357723577235866</v>
      </c>
      <c r="BO16" s="109">
        <v>503</v>
      </c>
      <c r="BP16" s="81">
        <v>0.13888888888888884</v>
      </c>
      <c r="BQ16" s="109">
        <v>492</v>
      </c>
      <c r="BR16" s="81">
        <v>-0.02921348314606742</v>
      </c>
      <c r="BS16" s="109">
        <v>432</v>
      </c>
      <c r="BT16" s="81">
        <v>0.16415958142576859</v>
      </c>
      <c r="BU16" s="109">
        <v>1780</v>
      </c>
      <c r="BV16" s="81">
        <v>-0.015486725663716783</v>
      </c>
      <c r="BW16" s="109">
        <v>445</v>
      </c>
      <c r="BX16" s="81">
        <v>0.020316027088036037</v>
      </c>
      <c r="BY16" s="109">
        <v>452</v>
      </c>
      <c r="BZ16" s="81">
        <v>0.0045351473922903285</v>
      </c>
      <c r="CA16" s="109">
        <v>443</v>
      </c>
      <c r="CB16" s="81">
        <v>0.04750593824228022</v>
      </c>
      <c r="CC16" s="109">
        <v>441</v>
      </c>
      <c r="CD16" s="109">
        <v>1529</v>
      </c>
      <c r="CE16" s="81">
        <v>0.05513784461152893</v>
      </c>
      <c r="CF16" s="109">
        <v>421</v>
      </c>
      <c r="CG16" s="81">
        <v>-0.004987531172069848</v>
      </c>
      <c r="CH16" s="78">
        <v>399</v>
      </c>
      <c r="CI16" s="78">
        <v>401</v>
      </c>
    </row>
    <row r="17" spans="1:87" ht="14.25">
      <c r="A17" s="71" t="s">
        <v>143</v>
      </c>
      <c r="B17" s="82">
        <f t="shared" si="11"/>
        <v>0.08285715381595149</v>
      </c>
      <c r="C17" s="112">
        <v>8455.4478</v>
      </c>
      <c r="D17" s="82">
        <f t="shared" si="12"/>
        <v>0.09569682254491552</v>
      </c>
      <c r="E17" s="112">
        <v>2338.3790399999993</v>
      </c>
      <c r="F17" s="82">
        <f t="shared" si="13"/>
        <v>-0.033705052502176036</v>
      </c>
      <c r="G17" s="112">
        <v>2134.14787</v>
      </c>
      <c r="H17" s="82">
        <f t="shared" si="5"/>
        <v>0.2447433314398697</v>
      </c>
      <c r="I17" s="112">
        <v>2208.58846</v>
      </c>
      <c r="J17" s="82">
        <f t="shared" si="14"/>
        <v>-0.09452858471969594</v>
      </c>
      <c r="K17" s="112">
        <v>1774.3324300000004</v>
      </c>
      <c r="L17" s="82">
        <f t="shared" si="15"/>
        <v>0.04178093021123819</v>
      </c>
      <c r="M17" s="112">
        <v>7808.460949999999</v>
      </c>
      <c r="N17" s="82">
        <f t="shared" si="6"/>
        <v>0.011920523905473823</v>
      </c>
      <c r="O17" s="112">
        <v>1959.56758</v>
      </c>
      <c r="P17" s="82">
        <f t="shared" si="16"/>
        <v>-0.03155920352277197</v>
      </c>
      <c r="Q17" s="112">
        <v>1936.4836799999998</v>
      </c>
      <c r="R17" s="82">
        <f t="shared" si="7"/>
        <v>0.045361573040800574</v>
      </c>
      <c r="S17" s="112">
        <v>1999.5891200000003</v>
      </c>
      <c r="T17" s="82">
        <f t="shared" si="8"/>
        <v>-0.08361893960492428</v>
      </c>
      <c r="U17" s="112">
        <v>1912.8205699999994</v>
      </c>
      <c r="V17" s="82">
        <f t="shared" si="9"/>
        <v>-0.27532627574204793</v>
      </c>
      <c r="W17" s="112">
        <v>7495.300329999998</v>
      </c>
      <c r="X17" s="82">
        <f t="shared" si="10"/>
        <v>-0.34766897201805624</v>
      </c>
      <c r="Y17" s="112">
        <v>2087.36371</v>
      </c>
      <c r="Z17" s="82">
        <v>0.25467476168655456</v>
      </c>
      <c r="AA17" s="112">
        <v>3199.8534799999998</v>
      </c>
      <c r="AB17" s="82">
        <v>0.07700379222972953</v>
      </c>
      <c r="AC17" s="112">
        <v>2550.3449799999994</v>
      </c>
      <c r="AD17" s="82">
        <v>-0.15155858115370835</v>
      </c>
      <c r="AE17" s="112">
        <v>2368</v>
      </c>
      <c r="AF17" s="82">
        <v>0.10976394849785409</v>
      </c>
      <c r="AG17" s="112">
        <f>10343-AG19</f>
        <v>10343</v>
      </c>
      <c r="AH17" s="82">
        <v>0.010865628395508864</v>
      </c>
      <c r="AI17" s="112">
        <v>2791</v>
      </c>
      <c r="AJ17" s="82">
        <v>0.07431906614785988</v>
      </c>
      <c r="AK17" s="112">
        <v>2761</v>
      </c>
      <c r="AL17" s="82">
        <v>0.22673031026252977</v>
      </c>
      <c r="AM17" s="112">
        <v>2570</v>
      </c>
      <c r="AN17" s="82">
        <v>-0.1936104695919938</v>
      </c>
      <c r="AO17" s="112">
        <v>2095</v>
      </c>
      <c r="AP17" s="82">
        <v>0.3086211738275766</v>
      </c>
      <c r="AQ17" s="112">
        <v>6407.709</v>
      </c>
      <c r="AR17" s="82">
        <v>0.13153310104529625</v>
      </c>
      <c r="AS17" s="112">
        <v>2598</v>
      </c>
      <c r="AT17" s="82">
        <v>-0.04213600333750522</v>
      </c>
      <c r="AU17" s="112">
        <v>2296</v>
      </c>
      <c r="AV17" s="82">
        <v>0.181370133070478</v>
      </c>
      <c r="AW17" s="112">
        <v>2397</v>
      </c>
      <c r="AX17" s="82">
        <v>-0.012171372930866564</v>
      </c>
      <c r="AY17" s="112">
        <v>2029</v>
      </c>
      <c r="AZ17" s="82">
        <v>0.36306220095693775</v>
      </c>
      <c r="BA17" s="112">
        <v>4379.591</v>
      </c>
      <c r="BB17" s="82">
        <v>-0.0560661764705882</v>
      </c>
      <c r="BC17" s="112">
        <v>2054</v>
      </c>
      <c r="BD17" s="82">
        <v>0.5291637385804637</v>
      </c>
      <c r="BE17" s="112">
        <v>2176</v>
      </c>
      <c r="BF17" s="82">
        <v>-0.21163434903047096</v>
      </c>
      <c r="BG17" s="112">
        <v>1423</v>
      </c>
      <c r="BH17" s="82" t="s">
        <v>33</v>
      </c>
      <c r="BI17" s="112">
        <v>1805</v>
      </c>
      <c r="BJ17" s="82">
        <v>0.08740894901144647</v>
      </c>
      <c r="BK17" s="112">
        <v>3563.092</v>
      </c>
      <c r="BL17" s="82">
        <v>0.15638148667601692</v>
      </c>
      <c r="BM17" s="112">
        <v>1649</v>
      </c>
      <c r="BN17" s="82">
        <v>0.18734388009991676</v>
      </c>
      <c r="BO17" s="112">
        <v>1426</v>
      </c>
      <c r="BP17" s="82">
        <v>0.055360281195079075</v>
      </c>
      <c r="BQ17" s="112">
        <v>1201</v>
      </c>
      <c r="BR17" s="82">
        <v>-0.05716652858326432</v>
      </c>
      <c r="BS17" s="112">
        <v>1138</v>
      </c>
      <c r="BT17" s="82">
        <v>-0.5579170116846076</v>
      </c>
      <c r="BU17" s="112">
        <v>4805</v>
      </c>
      <c r="BV17" s="82">
        <v>-0.09588014981273407</v>
      </c>
      <c r="BW17" s="112">
        <v>1207</v>
      </c>
      <c r="BX17" s="82">
        <v>0.1558441558441559</v>
      </c>
      <c r="BY17" s="112">
        <v>1335</v>
      </c>
      <c r="BZ17" s="82">
        <v>-0.25771208226221076</v>
      </c>
      <c r="CA17" s="112">
        <v>1155</v>
      </c>
      <c r="CB17" s="82">
        <v>0.276456111566858</v>
      </c>
      <c r="CC17" s="112">
        <v>1556</v>
      </c>
      <c r="CD17" s="112">
        <v>10869</v>
      </c>
      <c r="CE17" s="82">
        <v>-0.1330014224751067</v>
      </c>
      <c r="CF17" s="112">
        <v>1219</v>
      </c>
      <c r="CG17" s="82">
        <v>-0.1207004377736085</v>
      </c>
      <c r="CH17" s="76">
        <v>1406</v>
      </c>
      <c r="CI17" s="76">
        <v>1599</v>
      </c>
    </row>
    <row r="18" spans="1:87" ht="14.25">
      <c r="A18" s="115" t="s">
        <v>144</v>
      </c>
      <c r="B18" s="81">
        <f t="shared" si="11"/>
        <v>0.10792899308851323</v>
      </c>
      <c r="C18" s="109">
        <f>C3+SUM(C6:C11)+C16+C17</f>
        <v>197485.75694999998</v>
      </c>
      <c r="D18" s="81">
        <f t="shared" si="12"/>
        <v>-0.014361024469906392</v>
      </c>
      <c r="E18" s="109">
        <f>E3+SUM(E6:E11)+E16+E17</f>
        <v>53638.29997999999</v>
      </c>
      <c r="F18" s="81">
        <f t="shared" si="13"/>
        <v>0.05901992549324797</v>
      </c>
      <c r="G18" s="109">
        <f>G3+SUM(G6:G11)+G16+G17</f>
        <v>54419.82441000001</v>
      </c>
      <c r="H18" s="81">
        <f t="shared" si="5"/>
        <v>0.3508786597893967</v>
      </c>
      <c r="I18" s="109">
        <f>I3+SUM(I6:I11)+I16+I17</f>
        <v>51386.969309999986</v>
      </c>
      <c r="J18" s="81">
        <f t="shared" si="14"/>
        <v>-0.17353119917522897</v>
      </c>
      <c r="K18" s="109">
        <v>38039.66325000001</v>
      </c>
      <c r="L18" s="81">
        <f t="shared" si="15"/>
        <v>0.04871420506718649</v>
      </c>
      <c r="M18" s="109">
        <v>178247.665854</v>
      </c>
      <c r="N18" s="81">
        <f t="shared" si="6"/>
        <v>-0.06731703325433236</v>
      </c>
      <c r="O18" s="109">
        <v>46026.738350000014</v>
      </c>
      <c r="P18" s="81">
        <f t="shared" si="16"/>
        <v>0.07639614452254917</v>
      </c>
      <c r="Q18" s="109">
        <v>49348.74978</v>
      </c>
      <c r="R18" s="81">
        <f t="shared" si="7"/>
        <v>0.23822144980784898</v>
      </c>
      <c r="S18" s="109">
        <v>45846.271404</v>
      </c>
      <c r="T18" s="81">
        <f t="shared" si="8"/>
        <v>-0.03047076811288607</v>
      </c>
      <c r="U18" s="109">
        <v>37025.90632</v>
      </c>
      <c r="V18" s="81">
        <f t="shared" si="9"/>
        <v>0.06351526233129201</v>
      </c>
      <c r="W18" s="109">
        <f>W3+SUM(W6:W9)+W11+SUM(W16:W17)</f>
        <v>169967.81868000008</v>
      </c>
      <c r="X18" s="81">
        <f t="shared" si="10"/>
        <v>-0.19147724356272866</v>
      </c>
      <c r="Y18" s="109">
        <f>Y3+SUM(Y6:Y9)+Y11+SUM(Y16:Y17)</f>
        <v>38189.57191</v>
      </c>
      <c r="Z18" s="81">
        <v>0.026370089026318322</v>
      </c>
      <c r="AA18" s="109">
        <v>47233.762569999984</v>
      </c>
      <c r="AB18" s="81">
        <v>0.19458534030734098</v>
      </c>
      <c r="AC18" s="109">
        <v>46020.20565</v>
      </c>
      <c r="AD18" s="81">
        <v>-0.13224462214213317</v>
      </c>
      <c r="AE18" s="109">
        <v>38524</v>
      </c>
      <c r="AF18" s="81">
        <v>0.34603139844355346</v>
      </c>
      <c r="AG18" s="109">
        <v>159817</v>
      </c>
      <c r="AH18" s="81">
        <v>-0.017048599579320256</v>
      </c>
      <c r="AI18" s="109">
        <v>44395</v>
      </c>
      <c r="AJ18" s="81">
        <v>0.10590107737512233</v>
      </c>
      <c r="AK18" s="109">
        <v>45165</v>
      </c>
      <c r="AL18" s="81">
        <v>0.3941897381627011</v>
      </c>
      <c r="AM18" s="109">
        <v>40840</v>
      </c>
      <c r="AN18" s="81">
        <v>-0.12579085591500538</v>
      </c>
      <c r="AO18" s="109">
        <v>29293</v>
      </c>
      <c r="AP18" s="81">
        <v>-0.31983295429157377</v>
      </c>
      <c r="AQ18" s="109">
        <v>146866.263</v>
      </c>
      <c r="AR18" s="81">
        <v>-0.14711871309305635</v>
      </c>
      <c r="AS18" s="109">
        <v>33508</v>
      </c>
      <c r="AT18" s="81">
        <v>0.07028440666884594</v>
      </c>
      <c r="AU18" s="109">
        <v>39288</v>
      </c>
      <c r="AV18" s="81">
        <v>-0.017504416251806654</v>
      </c>
      <c r="AW18" s="109">
        <v>36708</v>
      </c>
      <c r="AX18" s="81">
        <v>-0.19689609217144577</v>
      </c>
      <c r="AY18" s="109">
        <v>37362</v>
      </c>
      <c r="AZ18" s="81">
        <v>0.02102732675120489</v>
      </c>
      <c r="BA18" s="109">
        <f>BA3+SUM(BA6:BA10)+BA11+SUM(BA16:BA17)</f>
        <v>174563</v>
      </c>
      <c r="BB18" s="81">
        <v>0.21712058184862526</v>
      </c>
      <c r="BC18" s="109">
        <v>46522</v>
      </c>
      <c r="BD18" s="81">
        <v>-0.11680299459309584</v>
      </c>
      <c r="BE18" s="109">
        <v>38223</v>
      </c>
      <c r="BF18" s="81">
        <v>0.15441862946464302</v>
      </c>
      <c r="BG18" s="109">
        <v>43278</v>
      </c>
      <c r="BH18" s="81">
        <v>0.8860971920204217</v>
      </c>
      <c r="BI18" s="109">
        <v>37489</v>
      </c>
      <c r="BJ18" s="81">
        <v>0.013726408661571377</v>
      </c>
      <c r="BK18" s="109">
        <f>BK3+SUM(BK6:BK10)+BK11+SUM(BK16:BK17)</f>
        <v>170968</v>
      </c>
      <c r="BL18" s="81">
        <v>-0.053999060885897676</v>
      </c>
      <c r="BM18" s="109">
        <v>42308</v>
      </c>
      <c r="BN18" s="81">
        <v>0.014149980725186584</v>
      </c>
      <c r="BO18" s="109">
        <v>44723</v>
      </c>
      <c r="BP18" s="81">
        <v>0.10695818063155782</v>
      </c>
      <c r="BQ18" s="109">
        <v>44099</v>
      </c>
      <c r="BR18" s="81">
        <v>-0.0020291089456149214</v>
      </c>
      <c r="BS18" s="109">
        <v>39838</v>
      </c>
      <c r="BT18" s="81">
        <v>0.009450901995522898</v>
      </c>
      <c r="BU18" s="109">
        <v>168653</v>
      </c>
      <c r="BV18" s="81">
        <v>-0.12697648988518317</v>
      </c>
      <c r="BW18" s="109">
        <v>39919</v>
      </c>
      <c r="BX18" s="81">
        <v>0.05110109880005509</v>
      </c>
      <c r="BY18" s="109">
        <v>45725</v>
      </c>
      <c r="BZ18" s="81">
        <v>0.10114919252771726</v>
      </c>
      <c r="CA18" s="109">
        <v>43502</v>
      </c>
      <c r="CB18" s="81">
        <v>-0.11068590594962069</v>
      </c>
      <c r="CC18" s="109">
        <v>39506</v>
      </c>
      <c r="CD18" s="109">
        <v>167074</v>
      </c>
      <c r="CE18" s="81">
        <v>0.02926320667284532</v>
      </c>
      <c r="CF18" s="109">
        <v>44423</v>
      </c>
      <c r="CG18" s="81">
        <v>0.04017545128093891</v>
      </c>
      <c r="CH18" s="78">
        <v>43160</v>
      </c>
      <c r="CI18" s="78">
        <v>41493</v>
      </c>
    </row>
    <row r="19" spans="1:82" ht="14.25">
      <c r="A19" s="12"/>
      <c r="B19" s="12"/>
      <c r="C19" s="12"/>
      <c r="D19" s="12"/>
      <c r="E19" s="12"/>
      <c r="F19" s="12"/>
      <c r="G19" s="147"/>
      <c r="H19" s="12"/>
      <c r="I19" s="14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74"/>
      <c r="W19" s="74"/>
      <c r="X19" s="74"/>
      <c r="Y19" s="73"/>
      <c r="Z19" s="75"/>
      <c r="AA19" s="75"/>
      <c r="AB19" s="75"/>
      <c r="AC19" s="75"/>
      <c r="AD19" s="75"/>
      <c r="AE19" s="75"/>
      <c r="AF19" s="74"/>
      <c r="AG19" s="74"/>
      <c r="AH19" s="74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G19" s="114"/>
      <c r="BK19" s="114"/>
      <c r="BM19" s="114"/>
      <c r="BS19" s="114"/>
      <c r="CD19" s="114"/>
    </row>
    <row r="20" spans="1:85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81"/>
      <c r="W20" s="78"/>
      <c r="X20" s="81"/>
      <c r="Y20" s="78"/>
      <c r="Z20" s="81"/>
      <c r="AA20" s="81"/>
      <c r="AB20" s="81"/>
      <c r="AC20" s="81"/>
      <c r="AD20" s="81"/>
      <c r="AE20" s="78"/>
      <c r="AF20" s="81"/>
      <c r="AG20" s="78"/>
      <c r="AH20" s="81"/>
      <c r="AI20" s="78"/>
      <c r="AJ20" s="81"/>
      <c r="AK20" s="78"/>
      <c r="AL20" s="81"/>
      <c r="AM20" s="78"/>
      <c r="AN20" s="81"/>
      <c r="AO20" s="78"/>
      <c r="AP20" s="81"/>
      <c r="AQ20" s="78"/>
      <c r="AR20" s="81"/>
      <c r="AS20" s="78"/>
      <c r="AT20" s="81"/>
      <c r="AU20" s="78"/>
      <c r="AV20" s="81"/>
      <c r="AW20" s="78"/>
      <c r="AX20" s="81"/>
      <c r="AY20" s="78"/>
      <c r="AZ20" s="81"/>
      <c r="BA20" s="78"/>
      <c r="BB20" s="81"/>
      <c r="BC20" s="78"/>
      <c r="BD20" s="81"/>
      <c r="BE20" s="78"/>
      <c r="BF20" s="81"/>
      <c r="BG20" s="78"/>
      <c r="BH20" s="81"/>
      <c r="BI20" s="78"/>
      <c r="BJ20" s="81"/>
      <c r="BK20" s="78"/>
      <c r="BL20" s="81"/>
      <c r="BM20" s="78"/>
      <c r="BN20" s="81"/>
      <c r="BO20" s="78"/>
      <c r="BP20" s="81"/>
      <c r="BQ20" s="78"/>
      <c r="BR20" s="81"/>
      <c r="BS20" s="78"/>
      <c r="BT20" s="81"/>
      <c r="BU20" s="78"/>
      <c r="BV20" s="81"/>
      <c r="BW20" s="78"/>
      <c r="BX20" s="81"/>
      <c r="BY20" s="78"/>
      <c r="BZ20" s="81"/>
      <c r="CA20" s="78"/>
      <c r="CB20" s="78"/>
      <c r="CC20" s="81"/>
      <c r="CD20" s="78"/>
      <c r="CE20" s="81"/>
      <c r="CF20" s="78"/>
      <c r="CG20" s="78"/>
    </row>
  </sheetData>
  <sheetProtection password="DDE6" sheet="1"/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V9 V11 X11:X18 V3:V7 X9 X3:X7 T18 G3 G10 G18" formula="1"/>
    <ignoredError sqref="AQ3 K3" formulaRange="1"/>
    <ignoredError sqref="J3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6"/>
  <dimension ref="A1:AM6"/>
  <sheetViews>
    <sheetView showGridLines="0" showRowColHeaders="0" zoomScale="86" zoomScaleNormal="86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0" defaultRowHeight="15" zeroHeight="1"/>
  <cols>
    <col min="1" max="1" width="47.421875" style="0" customWidth="1"/>
    <col min="2" max="15" width="11.140625" style="0" customWidth="1"/>
    <col min="16" max="28" width="11.140625" style="0" hidden="1" customWidth="1"/>
    <col min="29" max="39" width="0" style="0" hidden="1" customWidth="1"/>
    <col min="40" max="16384" width="11.140625" style="0" hidden="1" customWidth="1"/>
  </cols>
  <sheetData>
    <row r="1" spans="1:39" ht="93" customHeight="1">
      <c r="A1" s="4"/>
      <c r="B1" s="4"/>
      <c r="C1" s="146" t="s">
        <v>97</v>
      </c>
      <c r="E1" s="4"/>
      <c r="F1" s="14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"/>
    </row>
    <row r="2" spans="1:32" ht="15">
      <c r="A2" s="15" t="s">
        <v>97</v>
      </c>
      <c r="B2" s="15">
        <v>2023</v>
      </c>
      <c r="C2" s="15">
        <v>2022</v>
      </c>
      <c r="D2" s="89">
        <v>2021</v>
      </c>
      <c r="E2" s="89">
        <v>2020</v>
      </c>
      <c r="F2" s="15">
        <v>2019</v>
      </c>
      <c r="G2" s="15">
        <v>2018</v>
      </c>
      <c r="H2" s="15">
        <v>2017</v>
      </c>
      <c r="I2" s="15">
        <v>2016</v>
      </c>
      <c r="J2" s="15">
        <v>2015</v>
      </c>
      <c r="K2" s="15">
        <v>2014</v>
      </c>
      <c r="L2" s="15">
        <v>2013</v>
      </c>
      <c r="M2" s="15">
        <v>2012</v>
      </c>
      <c r="N2" s="15">
        <v>2011</v>
      </c>
      <c r="O2" s="15">
        <v>2010</v>
      </c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82"/>
      <c r="AD2" s="76"/>
      <c r="AE2" s="82"/>
      <c r="AF2" s="76"/>
    </row>
    <row r="3" spans="1:15" ht="14.25">
      <c r="A3" s="11" t="s">
        <v>98</v>
      </c>
      <c r="B3" s="86">
        <v>21.53</v>
      </c>
      <c r="C3" s="86">
        <v>19.32</v>
      </c>
      <c r="D3" s="86">
        <v>19.72</v>
      </c>
      <c r="E3" s="86">
        <v>20.07</v>
      </c>
      <c r="F3" s="86">
        <v>19.08</v>
      </c>
      <c r="G3" s="86">
        <v>19.47</v>
      </c>
      <c r="H3" s="86">
        <v>19.5</v>
      </c>
      <c r="I3" s="86">
        <v>19.53</v>
      </c>
      <c r="J3" s="86">
        <v>19.71</v>
      </c>
      <c r="K3" s="86">
        <v>21.45</v>
      </c>
      <c r="L3" s="86">
        <v>22.07</v>
      </c>
      <c r="M3" s="86">
        <v>22.62</v>
      </c>
      <c r="N3" s="86">
        <v>26.99</v>
      </c>
      <c r="O3" s="87">
        <v>27.39</v>
      </c>
    </row>
    <row r="4" spans="1:15" ht="14.25">
      <c r="A4" s="11" t="s">
        <v>99</v>
      </c>
      <c r="B4" s="86">
        <v>2.488</v>
      </c>
      <c r="C4" s="86">
        <v>2.489</v>
      </c>
      <c r="D4" s="86">
        <v>2.468</v>
      </c>
      <c r="E4" s="86">
        <v>2.468</v>
      </c>
      <c r="F4" s="86">
        <v>2.485</v>
      </c>
      <c r="G4" s="86">
        <v>2.446</v>
      </c>
      <c r="H4" s="86">
        <v>2.463</v>
      </c>
      <c r="I4" s="86">
        <v>2.485</v>
      </c>
      <c r="J4" s="86">
        <v>2.557</v>
      </c>
      <c r="K4" s="88">
        <v>2.68</v>
      </c>
      <c r="L4" s="86">
        <v>2.76</v>
      </c>
      <c r="M4" s="86">
        <v>2.81</v>
      </c>
      <c r="N4" s="86">
        <v>2.93</v>
      </c>
      <c r="O4" s="87">
        <v>2.96</v>
      </c>
    </row>
    <row r="5" spans="1:15" ht="14.25">
      <c r="A5" s="83"/>
      <c r="B5" s="83"/>
      <c r="C5" s="83"/>
      <c r="D5" s="83"/>
      <c r="E5" s="83"/>
      <c r="F5" s="83"/>
      <c r="G5" s="84"/>
      <c r="H5" s="84"/>
      <c r="I5" s="84"/>
      <c r="J5" s="84"/>
      <c r="K5" s="85"/>
      <c r="L5" s="85"/>
      <c r="M5" s="85"/>
      <c r="N5" s="85"/>
      <c r="O5" s="85"/>
    </row>
    <row r="6" spans="1:15" ht="15" customHeight="1">
      <c r="A6" s="90" t="s">
        <v>100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ht="14.25"/>
  </sheetData>
  <sheetProtection password="DDE6" sheet="1"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Beatriz</dc:creator>
  <cp:keywords/>
  <dc:description/>
  <cp:lastModifiedBy>Rita Pinheiro</cp:lastModifiedBy>
  <dcterms:created xsi:type="dcterms:W3CDTF">2021-05-14T19:04:47Z</dcterms:created>
  <dcterms:modified xsi:type="dcterms:W3CDTF">2024-03-20T17:54:53Z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