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aescloud.sharepoint.com/teams/RelaescomInvestidores-Arquivos/Shared Documents/General/Relacoes Com Investidores/Divulgação de Resultados/4. Base de Dados/2024/1T24/Atualização Site/"/>
    </mc:Choice>
  </mc:AlternateContent>
  <xr:revisionPtr revIDLastSave="41" documentId="13_ncr:1_{004C58C5-EF7F-4DE7-BAC4-C5AC449B853B}" xr6:coauthVersionLast="47" xr6:coauthVersionMax="47" xr10:uidLastSave="{A9F14089-8D15-4CFB-BE22-5B64E8CF6567}"/>
  <bookViews>
    <workbookView xWindow="-28920" yWindow="-2010" windowWidth="29040" windowHeight="17640" xr2:uid="{00000000-000D-0000-FFFF-FFFF00000000}"/>
  </bookViews>
  <sheets>
    <sheet name="AES Bras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0" i="1" l="1"/>
  <c r="I100" i="1"/>
  <c r="H100" i="1"/>
  <c r="N99" i="1"/>
  <c r="N100" i="1" s="1"/>
  <c r="H98" i="1"/>
  <c r="I98" i="1"/>
  <c r="N97" i="1" l="1"/>
  <c r="N98" i="1" l="1"/>
  <c r="H96" i="1" l="1"/>
  <c r="I94" i="1" l="1"/>
  <c r="I96" i="1" s="1"/>
  <c r="N94" i="1" l="1"/>
  <c r="L93" i="1"/>
  <c r="H93" i="1"/>
  <c r="N96" i="1" l="1"/>
  <c r="M91" i="1"/>
  <c r="M93" i="1" s="1"/>
  <c r="N91" i="1" l="1"/>
  <c r="N90" i="1" l="1"/>
  <c r="N89" i="1"/>
  <c r="N88" i="1" l="1"/>
  <c r="N93" i="1" s="1"/>
  <c r="J88" i="1" l="1"/>
  <c r="J93" i="1" s="1"/>
  <c r="F80" i="1" l="1"/>
  <c r="H87" i="1" l="1"/>
  <c r="L87" i="1"/>
  <c r="J86" i="1"/>
  <c r="M86" i="1"/>
  <c r="N86" i="1" s="1"/>
  <c r="M85" i="1" l="1"/>
  <c r="M87" i="1" s="1"/>
  <c r="E85" i="1"/>
  <c r="F85" i="1" s="1"/>
  <c r="N84" i="1" l="1"/>
  <c r="E84" i="1" l="1"/>
  <c r="F84" i="1" s="1"/>
  <c r="J83" i="1" l="1"/>
  <c r="J82" i="1"/>
  <c r="J80" i="1"/>
  <c r="J79" i="1"/>
  <c r="J78" i="1"/>
  <c r="J77" i="1"/>
  <c r="J76" i="1"/>
  <c r="J74" i="1"/>
  <c r="J73" i="1"/>
  <c r="J72" i="1"/>
  <c r="J71" i="1"/>
  <c r="J70" i="1"/>
  <c r="J69" i="1"/>
  <c r="J67" i="1"/>
  <c r="J66" i="1"/>
  <c r="J65" i="1"/>
  <c r="J64" i="1"/>
  <c r="J63" i="1"/>
  <c r="N67" i="1"/>
  <c r="N66" i="1"/>
  <c r="N65" i="1"/>
  <c r="N64" i="1"/>
  <c r="N63" i="1"/>
  <c r="N72" i="1"/>
  <c r="N71" i="1"/>
  <c r="N70" i="1"/>
  <c r="N83" i="1"/>
  <c r="J87" i="1" l="1"/>
  <c r="J81" i="1"/>
  <c r="H81" i="1"/>
  <c r="L81" i="1"/>
  <c r="N82" i="1" l="1"/>
  <c r="N87" i="1" s="1"/>
  <c r="N77" i="1" l="1"/>
  <c r="N78" i="1"/>
  <c r="N79" i="1"/>
  <c r="N80" i="1"/>
  <c r="N76" i="1"/>
  <c r="N81" i="1" l="1"/>
  <c r="M81" i="1" l="1"/>
  <c r="I8" i="1" l="1"/>
  <c r="I14" i="1"/>
  <c r="I20" i="1"/>
  <c r="I26" i="1"/>
  <c r="I32" i="1"/>
  <c r="I38" i="1"/>
  <c r="I44" i="1"/>
  <c r="I50" i="1"/>
  <c r="I56" i="1"/>
  <c r="I62" i="1"/>
  <c r="L75" i="1" l="1"/>
  <c r="L68" i="1"/>
  <c r="L62" i="1"/>
  <c r="M62" i="1"/>
  <c r="H75" i="1" l="1"/>
  <c r="K8" i="1" l="1"/>
  <c r="J75" i="1" l="1"/>
  <c r="N62" i="1" l="1"/>
  <c r="H68" i="1"/>
  <c r="J62" i="1"/>
  <c r="H62" i="1"/>
  <c r="J68" i="1" l="1"/>
  <c r="M68" i="1"/>
  <c r="N68" i="1" l="1"/>
  <c r="H56" i="1"/>
  <c r="J56" i="1"/>
  <c r="K56" i="1"/>
  <c r="N56" i="1"/>
  <c r="K62" i="1"/>
  <c r="J44" i="1" l="1"/>
  <c r="H44" i="1"/>
  <c r="H38" i="1"/>
  <c r="N38" i="1"/>
  <c r="K38" i="1"/>
  <c r="J38" i="1"/>
  <c r="N32" i="1"/>
  <c r="K32" i="1"/>
  <c r="J32" i="1"/>
  <c r="H32" i="1"/>
  <c r="N26" i="1"/>
  <c r="K26" i="1"/>
  <c r="J26" i="1"/>
  <c r="H26" i="1"/>
  <c r="N20" i="1"/>
  <c r="K20" i="1"/>
  <c r="J20" i="1"/>
  <c r="H20" i="1"/>
  <c r="N14" i="1"/>
  <c r="K14" i="1"/>
  <c r="J14" i="1"/>
  <c r="H14" i="1"/>
  <c r="N8" i="1"/>
  <c r="J8" i="1"/>
  <c r="H8" i="1"/>
  <c r="K44" i="1"/>
  <c r="N44" i="1"/>
  <c r="N50" i="1"/>
  <c r="K50" i="1"/>
  <c r="J50" i="1"/>
  <c r="H50" i="1"/>
  <c r="M75" i="1" l="1"/>
  <c r="N73" i="1"/>
  <c r="N69" i="1"/>
  <c r="N74" i="1"/>
  <c r="N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tc={F6A5A0E6-A829-4009-9AD2-7BABD0FA2939}</author>
  </authors>
  <commentList>
    <comment ref="O93" authorId="0" shapeId="0" xr:uid="{F6A5A0E6-A829-4009-9AD2-7BABD0FA293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Distribuição total do lucro líquido ajustado por efeitos não caixa</t>
      </text>
    </comment>
  </commentList>
</comments>
</file>

<file path=xl/sharedStrings.xml><?xml version="1.0" encoding="utf-8"?>
<sst xmlns="http://schemas.openxmlformats.org/spreadsheetml/2006/main" count="366" uniqueCount="103">
  <si>
    <t>Provento</t>
  </si>
  <si>
    <t>Data de Aprovação</t>
  </si>
  <si>
    <t>Data Record</t>
  </si>
  <si>
    <t>Data Ex-Dividendos</t>
  </si>
  <si>
    <t>Data de Pagamento</t>
  </si>
  <si>
    <t>Por ação ordinária (R$)</t>
  </si>
  <si>
    <t>Por ação preferencial (R$)</t>
  </si>
  <si>
    <t>Pay-out</t>
  </si>
  <si>
    <t xml:space="preserve"> - </t>
  </si>
  <si>
    <t>Montante Preferencial (R$ '000)</t>
  </si>
  <si>
    <t>-</t>
  </si>
  <si>
    <t>Montante
 Unit          
(R$ '000)</t>
  </si>
  <si>
    <t>Montante 
Total
 (R$ '000)</t>
  </si>
  <si>
    <t>Unit
(R$)</t>
  </si>
  <si>
    <t>Montante 
Ordinária  
(R$ '000)</t>
  </si>
  <si>
    <t>Ano</t>
  </si>
  <si>
    <t>TOTAL</t>
  </si>
  <si>
    <t>Dividendos 1T06</t>
  </si>
  <si>
    <t>Dividendos 2T06</t>
  </si>
  <si>
    <t>Dividendos 3T06</t>
  </si>
  <si>
    <t>JSCP 4T06</t>
  </si>
  <si>
    <t>Dividendos 4T06</t>
  </si>
  <si>
    <t>Dividendos 1T07</t>
  </si>
  <si>
    <t>Dividendos 2T07</t>
  </si>
  <si>
    <t>Dividendos 3T07</t>
  </si>
  <si>
    <t>JSCP 4T07</t>
  </si>
  <si>
    <t>Dividendos 4T07</t>
  </si>
  <si>
    <t>Dividendos 1T08</t>
  </si>
  <si>
    <t>Dividendos 2T08</t>
  </si>
  <si>
    <t>Dividendos 3T08</t>
  </si>
  <si>
    <t>JSCP 4T08</t>
  </si>
  <si>
    <t>Dividendos 4T08</t>
  </si>
  <si>
    <t>Dividendos 1T09</t>
  </si>
  <si>
    <t>Dividendos 2T09</t>
  </si>
  <si>
    <t>Dividendos 3T09</t>
  </si>
  <si>
    <t>JSCP 4T09</t>
  </si>
  <si>
    <t>Dividendos 4T09</t>
  </si>
  <si>
    <t>Dividendos 1T10</t>
  </si>
  <si>
    <t>Dividendos 2T10</t>
  </si>
  <si>
    <t>Dividendos 3T10</t>
  </si>
  <si>
    <t>JSCP 4T10</t>
  </si>
  <si>
    <t>Dividendos 4T10</t>
  </si>
  <si>
    <t>Dividendos 4T16</t>
  </si>
  <si>
    <t>Dividendos 1T16</t>
  </si>
  <si>
    <t>Dividendos 2T16</t>
  </si>
  <si>
    <t>Dividendos 3T16</t>
  </si>
  <si>
    <t>JSCP 4T16</t>
  </si>
  <si>
    <t>Dividendos 1T15</t>
  </si>
  <si>
    <t>Dividendos 2T15</t>
  </si>
  <si>
    <t>Dividendos 3T15</t>
  </si>
  <si>
    <t>JSCP 4T15</t>
  </si>
  <si>
    <t>Dividendos 4T15</t>
  </si>
  <si>
    <t>Dividendos 1T14</t>
  </si>
  <si>
    <t>Dividendos 2T14</t>
  </si>
  <si>
    <t>Dividendos 3T14</t>
  </si>
  <si>
    <t>JSCP 4T14</t>
  </si>
  <si>
    <t>Dividendos 4T14</t>
  </si>
  <si>
    <t>Dividendos 1T13</t>
  </si>
  <si>
    <t>Dividendos 2T13</t>
  </si>
  <si>
    <t>Dividendos 3T13</t>
  </si>
  <si>
    <t>JSCP 4T13</t>
  </si>
  <si>
    <t>Dividendos 4T13</t>
  </si>
  <si>
    <t>Dividendos 1T12</t>
  </si>
  <si>
    <t>Dividendos 2T12</t>
  </si>
  <si>
    <t>Dividendos 3T12</t>
  </si>
  <si>
    <t>JSCP 4T12</t>
  </si>
  <si>
    <t>Dividendos 4T12</t>
  </si>
  <si>
    <t>Dividendos 1T11</t>
  </si>
  <si>
    <t>Dividendos 2T11</t>
  </si>
  <si>
    <t>Dividendos 3T11</t>
  </si>
  <si>
    <t>JSCP 4T11</t>
  </si>
  <si>
    <t>Dividendos 4T11</t>
  </si>
  <si>
    <t>Dividendos 1T17</t>
  </si>
  <si>
    <t>Dividendos 2T17</t>
  </si>
  <si>
    <t>Dividendos 3T17</t>
  </si>
  <si>
    <t>Dividendos 4T17</t>
  </si>
  <si>
    <t>JSCP 4T17</t>
  </si>
  <si>
    <t>JSCP 3T17</t>
  </si>
  <si>
    <t>Dividendos 1T18</t>
  </si>
  <si>
    <t>Dividendos 2T18</t>
  </si>
  <si>
    <t>Dividendos 3T18</t>
  </si>
  <si>
    <t xml:space="preserve"> -</t>
  </si>
  <si>
    <t>JSCP 4T18</t>
  </si>
  <si>
    <t>Dividendos 4T18</t>
  </si>
  <si>
    <t>Dividendos 1T19</t>
  </si>
  <si>
    <t>Dividendos 2T19</t>
  </si>
  <si>
    <t>Dividendos 3T19</t>
  </si>
  <si>
    <t>Dividendos 1T20</t>
  </si>
  <si>
    <t>Dividendos 2T20</t>
  </si>
  <si>
    <t>JSCP 4T19</t>
  </si>
  <si>
    <t>Dividendos 4T19</t>
  </si>
  <si>
    <t>Dividendos 3T20</t>
  </si>
  <si>
    <t>TOTAL 2019</t>
  </si>
  <si>
    <t>JSCP 4T20</t>
  </si>
  <si>
    <t>Dividendos 4T20</t>
  </si>
  <si>
    <t>TOTAL 2020</t>
  </si>
  <si>
    <t>Dividendos 1T21</t>
  </si>
  <si>
    <t>Dividendos 2T21</t>
  </si>
  <si>
    <t>TOTAL 2021</t>
  </si>
  <si>
    <t>TOTAL 2022</t>
  </si>
  <si>
    <t>Dividendos 2022</t>
  </si>
  <si>
    <t>Dividendos 2023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</si>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</sst>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dd/mm/yy;@"/>
    <numFmt numFmtId="168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626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top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165" fontId="7" fillId="0" borderId="0" xfId="3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center" wrapText="1"/>
    </xf>
    <xf numFmtId="43" fontId="7" fillId="0" borderId="0" xfId="0" applyNumberFormat="1" applyFont="1"/>
    <xf numFmtId="3" fontId="9" fillId="0" borderId="0" xfId="0" applyNumberFormat="1" applyFont="1"/>
    <xf numFmtId="166" fontId="7" fillId="2" borderId="0" xfId="3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65" fontId="5" fillId="3" borderId="1" xfId="3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5" fontId="5" fillId="3" borderId="2" xfId="3" applyNumberFormat="1" applyFont="1" applyFill="1" applyBorder="1" applyAlignment="1">
      <alignment horizontal="center" vertical="center" wrapText="1"/>
    </xf>
    <xf numFmtId="165" fontId="5" fillId="3" borderId="3" xfId="3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9" fontId="7" fillId="0" borderId="0" xfId="2" applyFont="1" applyBorder="1"/>
    <xf numFmtId="164" fontId="7" fillId="0" borderId="0" xfId="3" applyFont="1" applyBorder="1"/>
    <xf numFmtId="0" fontId="7" fillId="0" borderId="0" xfId="0" applyFont="1" applyAlignment="1">
      <alignment horizontal="center" vertical="center"/>
    </xf>
    <xf numFmtId="0" fontId="5" fillId="4" borderId="0" xfId="1" applyFont="1" applyFill="1" applyAlignment="1">
      <alignment horizontal="left" vertical="center" wrapText="1"/>
    </xf>
    <xf numFmtId="0" fontId="5" fillId="4" borderId="0" xfId="1" applyFont="1" applyFill="1" applyAlignment="1">
      <alignment horizontal="center" vertical="center" wrapText="1"/>
    </xf>
    <xf numFmtId="165" fontId="5" fillId="4" borderId="0" xfId="3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167" fontId="7" fillId="0" borderId="0" xfId="1" applyNumberFormat="1" applyFont="1" applyAlignment="1">
      <alignment horizontal="center" vertical="center" wrapText="1"/>
    </xf>
    <xf numFmtId="2" fontId="7" fillId="0" borderId="0" xfId="1" applyNumberFormat="1" applyFont="1" applyAlignment="1">
      <alignment horizontal="center" vertical="center" wrapText="1"/>
    </xf>
    <xf numFmtId="3" fontId="7" fillId="0" borderId="0" xfId="1" applyNumberFormat="1" applyFont="1" applyAlignment="1">
      <alignment horizontal="center" vertical="center" wrapText="1"/>
    </xf>
    <xf numFmtId="9" fontId="7" fillId="0" borderId="0" xfId="1" applyNumberFormat="1" applyFont="1" applyAlignment="1">
      <alignment horizontal="center" vertical="center" wrapText="1"/>
    </xf>
    <xf numFmtId="14" fontId="7" fillId="0" borderId="0" xfId="1" applyNumberFormat="1" applyFont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167" fontId="7" fillId="0" borderId="5" xfId="1" applyNumberFormat="1" applyFont="1" applyBorder="1" applyAlignment="1">
      <alignment horizontal="center" vertical="center" wrapText="1"/>
    </xf>
    <xf numFmtId="14" fontId="7" fillId="0" borderId="5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165" fontId="8" fillId="0" borderId="5" xfId="3" applyNumberFormat="1" applyFont="1" applyFill="1" applyBorder="1" applyAlignment="1">
      <alignment horizontal="center" vertical="center" wrapText="1"/>
    </xf>
    <xf numFmtId="3" fontId="8" fillId="0" borderId="5" xfId="3" applyNumberFormat="1" applyFont="1" applyFill="1" applyBorder="1" applyAlignment="1">
      <alignment horizontal="center" vertical="center" wrapText="1"/>
    </xf>
    <xf numFmtId="9" fontId="8" fillId="0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8" fillId="0" borderId="0" xfId="0" applyFont="1"/>
    <xf numFmtId="167" fontId="8" fillId="0" borderId="5" xfId="1" applyNumberFormat="1" applyFont="1" applyBorder="1" applyAlignment="1">
      <alignment horizontal="center" vertical="center" wrapText="1"/>
    </xf>
    <xf numFmtId="9" fontId="8" fillId="0" borderId="0" xfId="2" applyFont="1" applyBorder="1"/>
    <xf numFmtId="3" fontId="7" fillId="0" borderId="0" xfId="0" applyNumberFormat="1" applyFont="1"/>
    <xf numFmtId="168" fontId="7" fillId="0" borderId="0" xfId="2" applyNumberFormat="1" applyFont="1"/>
    <xf numFmtId="4" fontId="8" fillId="0" borderId="5" xfId="3" applyNumberFormat="1" applyFont="1" applyFill="1" applyBorder="1" applyAlignment="1">
      <alignment horizontal="center" vertical="center" wrapText="1"/>
    </xf>
    <xf numFmtId="167" fontId="7" fillId="0" borderId="0" xfId="1" quotePrefix="1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8" fillId="0" borderId="5" xfId="3" applyNumberFormat="1" applyFont="1" applyFill="1" applyBorder="1" applyAlignment="1">
      <alignment horizontal="center" vertical="center" wrapText="1"/>
    </xf>
    <xf numFmtId="165" fontId="7" fillId="0" borderId="7" xfId="3" applyNumberFormat="1" applyFont="1" applyFill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center" vertical="center" wrapText="1"/>
    </xf>
    <xf numFmtId="3" fontId="8" fillId="0" borderId="7" xfId="3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9" fontId="7" fillId="0" borderId="0" xfId="2" applyFont="1" applyFill="1" applyBorder="1" applyAlignment="1">
      <alignment horizontal="center" vertical="center" wrapText="1"/>
    </xf>
    <xf numFmtId="9" fontId="7" fillId="0" borderId="0" xfId="2" applyFont="1"/>
    <xf numFmtId="0" fontId="7" fillId="0" borderId="6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˙˙˙˙˙˙˙˙˙˙˙˙˙˙˙˙˙˙˙˙˙˙˙˙˙˙˙˙˙˙˙˙˙˙˙˙˙˙˙˙˙_x0008_" xfId="1" xr:uid="{00000000-0005-0000-0000-000000000000}"/>
    <cellStyle name="Comma" xfId="4" xr:uid="{00000000-0005-0000-0000-000001000000}"/>
    <cellStyle name="Normal" xfId="0" builtinId="0"/>
    <cellStyle name="Percent" xfId="5" xr:uid="{00000000-0005-0000-0000-000003000000}"/>
    <cellStyle name="Porcentagem" xfId="2" builtinId="5"/>
    <cellStyle name="Vírgula" xfId="3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ille Reckia" id="{4CF6A7ED-5F73-4476-8FF4-622827BD2AE9}" userId="S::emille.reckia@AES.COM::029b8abf-20c5-4903-bd8f-0d3c8fabf920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93" dT="2022-08-12T19:01:04.98" personId="{4CF6A7ED-5F73-4476-8FF4-622827BD2AE9}" id="{F6A5A0E6-A829-4009-9AD2-7BABD0FA2939}">
    <text>Distribuição total do lucro líquido ajustado por efeitos não caixa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S100"/>
  <sheetViews>
    <sheetView showGridLines="0" tabSelected="1" zoomScaleNormal="100" workbookViewId="0">
      <pane ySplit="1" topLeftCell="A94" activePane="bottomLeft" state="frozen"/>
      <selection pane="bottomLeft" activeCell="O97" sqref="O97"/>
    </sheetView>
  </sheetViews>
  <sheetFormatPr defaultColWidth="9.1796875" defaultRowHeight="13" outlineLevelRow="1" x14ac:dyDescent="0.3"/>
  <cols>
    <col min="1" max="1" width="1.26953125" style="1" customWidth="1"/>
    <col min="2" max="2" width="9.453125" style="1" customWidth="1"/>
    <col min="3" max="3" width="19.54296875" style="1" customWidth="1"/>
    <col min="4" max="6" width="10.453125" style="1" bestFit="1" customWidth="1"/>
    <col min="7" max="7" width="9.54296875" style="1" bestFit="1" customWidth="1"/>
    <col min="8" max="8" width="13.54296875" style="16" bestFit="1" customWidth="1"/>
    <col min="9" max="9" width="8.54296875" style="16" hidden="1" customWidth="1"/>
    <col min="10" max="11" width="10.7265625" style="16" hidden="1" customWidth="1"/>
    <col min="12" max="12" width="13.54296875" style="1" hidden="1" customWidth="1"/>
    <col min="13" max="13" width="9.54296875" style="1" hidden="1" customWidth="1"/>
    <col min="14" max="14" width="12.1796875" style="16" customWidth="1"/>
    <col min="15" max="15" width="11.453125" style="16" bestFit="1" customWidth="1"/>
    <col min="16" max="16" width="9.1796875" style="1"/>
    <col min="17" max="17" width="20.453125" style="1" bestFit="1" customWidth="1"/>
    <col min="18" max="16384" width="9.1796875" style="1"/>
  </cols>
  <sheetData>
    <row r="1" spans="2:16" ht="52" x14ac:dyDescent="0.3">
      <c r="B1" s="47" t="s">
        <v>15</v>
      </c>
      <c r="C1" s="7" t="s">
        <v>0</v>
      </c>
      <c r="D1" s="9" t="s">
        <v>1</v>
      </c>
      <c r="E1" s="11" t="s">
        <v>2</v>
      </c>
      <c r="F1" s="7" t="s">
        <v>3</v>
      </c>
      <c r="G1" s="10" t="s">
        <v>4</v>
      </c>
      <c r="H1" s="9" t="s">
        <v>5</v>
      </c>
      <c r="I1" s="11" t="s">
        <v>14</v>
      </c>
      <c r="J1" s="12" t="s">
        <v>6</v>
      </c>
      <c r="K1" s="11" t="s">
        <v>9</v>
      </c>
      <c r="L1" s="12" t="s">
        <v>13</v>
      </c>
      <c r="M1" s="8" t="s">
        <v>11</v>
      </c>
      <c r="N1" s="11" t="s">
        <v>12</v>
      </c>
      <c r="O1" s="13" t="s">
        <v>7</v>
      </c>
    </row>
    <row r="2" spans="2:16" ht="6" hidden="1" customHeight="1" outlineLevel="1" x14ac:dyDescent="0.3">
      <c r="B2" s="17"/>
      <c r="C2" s="17"/>
      <c r="D2" s="18"/>
      <c r="E2" s="19"/>
      <c r="F2" s="18"/>
      <c r="G2" s="19"/>
      <c r="H2" s="18"/>
      <c r="I2" s="19"/>
      <c r="J2" s="18"/>
      <c r="K2" s="19"/>
      <c r="L2" s="18"/>
      <c r="M2" s="19"/>
      <c r="N2" s="19"/>
      <c r="O2" s="20"/>
    </row>
    <row r="3" spans="2:16" ht="13.5" hidden="1" customHeight="1" outlineLevel="1" x14ac:dyDescent="0.3">
      <c r="B3" s="51">
        <v>2006</v>
      </c>
      <c r="C3" s="34" t="s">
        <v>17</v>
      </c>
      <c r="D3" s="21" t="s">
        <v>8</v>
      </c>
      <c r="E3" s="21" t="s">
        <v>8</v>
      </c>
      <c r="F3" s="21" t="s">
        <v>8</v>
      </c>
      <c r="G3" s="21" t="s">
        <v>8</v>
      </c>
      <c r="H3" s="22" t="s">
        <v>8</v>
      </c>
      <c r="I3" s="22" t="s">
        <v>8</v>
      </c>
      <c r="J3" s="22" t="s">
        <v>8</v>
      </c>
      <c r="K3" s="22" t="s">
        <v>8</v>
      </c>
      <c r="L3" s="2" t="s">
        <v>10</v>
      </c>
      <c r="M3" s="2" t="s">
        <v>10</v>
      </c>
      <c r="N3" s="23" t="s">
        <v>8</v>
      </c>
      <c r="O3" s="24" t="s">
        <v>10</v>
      </c>
    </row>
    <row r="4" spans="2:16" ht="12.75" hidden="1" customHeight="1" outlineLevel="1" x14ac:dyDescent="0.3">
      <c r="B4" s="51"/>
      <c r="C4" s="34" t="s">
        <v>18</v>
      </c>
      <c r="D4" s="21">
        <v>38938</v>
      </c>
      <c r="E4" s="21">
        <v>38946</v>
      </c>
      <c r="F4" s="21">
        <v>38947</v>
      </c>
      <c r="G4" s="21">
        <v>38958</v>
      </c>
      <c r="H4" s="22">
        <v>0.76</v>
      </c>
      <c r="I4" s="2">
        <v>150961</v>
      </c>
      <c r="J4" s="22">
        <v>0.84</v>
      </c>
      <c r="K4" s="2">
        <v>154562.5547956365</v>
      </c>
      <c r="L4" s="2" t="s">
        <v>10</v>
      </c>
      <c r="M4" s="2" t="s">
        <v>10</v>
      </c>
      <c r="N4" s="3">
        <v>305523.99601</v>
      </c>
      <c r="O4" s="24">
        <v>2.001650960520454</v>
      </c>
    </row>
    <row r="5" spans="2:16" ht="13.5" hidden="1" customHeight="1" outlineLevel="1" x14ac:dyDescent="0.3">
      <c r="B5" s="51"/>
      <c r="C5" s="34" t="s">
        <v>19</v>
      </c>
      <c r="D5" s="21">
        <v>39029</v>
      </c>
      <c r="E5" s="21">
        <v>39038</v>
      </c>
      <c r="F5" s="21">
        <v>39042</v>
      </c>
      <c r="G5" s="21">
        <v>39051</v>
      </c>
      <c r="H5" s="22">
        <v>0.27</v>
      </c>
      <c r="I5" s="2">
        <v>52487</v>
      </c>
      <c r="J5" s="22">
        <v>0.28999999999999998</v>
      </c>
      <c r="K5" s="2">
        <v>53739.6226588965</v>
      </c>
      <c r="L5" s="2" t="s">
        <v>10</v>
      </c>
      <c r="M5" s="2" t="s">
        <v>10</v>
      </c>
      <c r="N5" s="3">
        <v>106227.15436</v>
      </c>
      <c r="O5" s="24">
        <v>0.74041370572245069</v>
      </c>
    </row>
    <row r="6" spans="2:16" ht="12.75" hidden="1" customHeight="1" outlineLevel="1" x14ac:dyDescent="0.3">
      <c r="B6" s="51"/>
      <c r="C6" s="34" t="s">
        <v>20</v>
      </c>
      <c r="D6" s="21">
        <v>39029</v>
      </c>
      <c r="E6" s="21">
        <v>39038</v>
      </c>
      <c r="F6" s="21">
        <v>39042</v>
      </c>
      <c r="G6" s="21">
        <v>39051</v>
      </c>
      <c r="H6" s="22">
        <v>0.09</v>
      </c>
      <c r="I6" s="2">
        <v>18402</v>
      </c>
      <c r="J6" s="22">
        <v>0.1</v>
      </c>
      <c r="K6" s="2">
        <v>18840.730620102</v>
      </c>
      <c r="L6" s="2" t="s">
        <v>10</v>
      </c>
      <c r="M6" s="2" t="s">
        <v>10</v>
      </c>
      <c r="N6" s="3">
        <v>37242.475189999997</v>
      </c>
      <c r="O6" s="24" t="s">
        <v>10</v>
      </c>
    </row>
    <row r="7" spans="2:16" ht="13.5" hidden="1" customHeight="1" outlineLevel="1" x14ac:dyDescent="0.3">
      <c r="B7" s="51"/>
      <c r="C7" s="34" t="s">
        <v>21</v>
      </c>
      <c r="D7" s="21">
        <v>39181</v>
      </c>
      <c r="E7" s="21">
        <v>39191</v>
      </c>
      <c r="F7" s="21">
        <v>39192</v>
      </c>
      <c r="G7" s="21">
        <v>39205</v>
      </c>
      <c r="H7" s="22">
        <v>0.41</v>
      </c>
      <c r="I7" s="2">
        <v>81594</v>
      </c>
      <c r="J7" s="22">
        <v>0.45</v>
      </c>
      <c r="K7" s="2">
        <v>83540.254639222505</v>
      </c>
      <c r="L7" s="2" t="s">
        <v>10</v>
      </c>
      <c r="M7" s="2" t="s">
        <v>10</v>
      </c>
      <c r="N7" s="3">
        <v>165134.11887999999</v>
      </c>
      <c r="O7" s="24">
        <v>1.3236918140730469</v>
      </c>
    </row>
    <row r="8" spans="2:16" ht="12.75" hidden="1" customHeight="1" outlineLevel="1" x14ac:dyDescent="0.3">
      <c r="B8" s="52"/>
      <c r="C8" s="27" t="s">
        <v>16</v>
      </c>
      <c r="D8" s="28"/>
      <c r="E8" s="28"/>
      <c r="F8" s="28"/>
      <c r="G8" s="28"/>
      <c r="H8" s="30">
        <f t="shared" ref="H8:N8" si="0">SUM(H4:H7)</f>
        <v>1.53</v>
      </c>
      <c r="I8" s="31">
        <f t="shared" si="0"/>
        <v>303444</v>
      </c>
      <c r="J8" s="30">
        <f t="shared" si="0"/>
        <v>1.68</v>
      </c>
      <c r="K8" s="31">
        <f>SUM(K4:K7)+1</f>
        <v>310684.16271385748</v>
      </c>
      <c r="L8" s="29"/>
      <c r="M8" s="29"/>
      <c r="N8" s="32">
        <f t="shared" si="0"/>
        <v>614127.74443999992</v>
      </c>
      <c r="O8" s="33">
        <v>1.3677860827538897</v>
      </c>
      <c r="P8" s="14"/>
    </row>
    <row r="9" spans="2:16" ht="13.5" hidden="1" customHeight="1" outlineLevel="1" x14ac:dyDescent="0.3">
      <c r="B9" s="50">
        <v>2007</v>
      </c>
      <c r="C9" s="34" t="s">
        <v>22</v>
      </c>
      <c r="D9" s="21">
        <v>39213</v>
      </c>
      <c r="E9" s="21">
        <v>39230</v>
      </c>
      <c r="F9" s="21">
        <v>39231</v>
      </c>
      <c r="G9" s="21">
        <v>39239</v>
      </c>
      <c r="H9" s="22">
        <v>0.40156500525</v>
      </c>
      <c r="I9" s="2">
        <v>79293.512231886358</v>
      </c>
      <c r="J9" s="22">
        <v>0.44172150575000002</v>
      </c>
      <c r="K9" s="2">
        <v>81185.003550268622</v>
      </c>
      <c r="L9" s="2" t="s">
        <v>10</v>
      </c>
      <c r="M9" s="2" t="s">
        <v>10</v>
      </c>
      <c r="N9" s="3">
        <v>160478.51590999999</v>
      </c>
      <c r="O9" s="24">
        <v>0.99981007862487459</v>
      </c>
      <c r="P9" s="14"/>
    </row>
    <row r="10" spans="2:16" ht="12.75" hidden="1" customHeight="1" outlineLevel="1" x14ac:dyDescent="0.3">
      <c r="B10" s="51"/>
      <c r="C10" s="34" t="s">
        <v>23</v>
      </c>
      <c r="D10" s="21">
        <v>39304</v>
      </c>
      <c r="E10" s="21">
        <v>39318</v>
      </c>
      <c r="F10" s="21">
        <v>39321</v>
      </c>
      <c r="G10" s="21">
        <v>39328</v>
      </c>
      <c r="H10" s="22">
        <v>0.35545363725000001</v>
      </c>
      <c r="I10" s="2">
        <v>70188.30566573971</v>
      </c>
      <c r="J10" s="22">
        <v>0.39099900100000001</v>
      </c>
      <c r="K10" s="2">
        <v>71862.598653510286</v>
      </c>
      <c r="L10" s="2" t="s">
        <v>10</v>
      </c>
      <c r="M10" s="2" t="s">
        <v>10</v>
      </c>
      <c r="N10" s="3">
        <v>142050.90443999998</v>
      </c>
      <c r="O10" s="24">
        <v>0.99999228761298664</v>
      </c>
      <c r="P10" s="14"/>
    </row>
    <row r="11" spans="2:16" ht="13.5" hidden="1" customHeight="1" outlineLevel="1" x14ac:dyDescent="0.3">
      <c r="B11" s="51"/>
      <c r="C11" s="34" t="s">
        <v>24</v>
      </c>
      <c r="D11" s="21">
        <v>39398</v>
      </c>
      <c r="E11" s="21">
        <v>39407</v>
      </c>
      <c r="F11" s="21">
        <v>39408</v>
      </c>
      <c r="G11" s="21">
        <v>39416</v>
      </c>
      <c r="H11" s="22">
        <v>0.35315311375000003</v>
      </c>
      <c r="I11" s="2">
        <v>69734.041509495757</v>
      </c>
      <c r="J11" s="22">
        <v>0.38846842500000001</v>
      </c>
      <c r="K11" s="2">
        <v>71397.498315695848</v>
      </c>
      <c r="L11" s="2" t="s">
        <v>10</v>
      </c>
      <c r="M11" s="2" t="s">
        <v>10</v>
      </c>
      <c r="N11" s="3">
        <v>141131.53991999998</v>
      </c>
      <c r="O11" s="24">
        <v>1.0004078704793227</v>
      </c>
      <c r="P11" s="14"/>
    </row>
    <row r="12" spans="2:16" ht="12.75" hidden="1" customHeight="1" outlineLevel="1" x14ac:dyDescent="0.3">
      <c r="B12" s="51"/>
      <c r="C12" s="34" t="s">
        <v>25</v>
      </c>
      <c r="D12" s="21">
        <v>39436</v>
      </c>
      <c r="E12" s="21">
        <v>39436</v>
      </c>
      <c r="F12" s="21">
        <v>39437</v>
      </c>
      <c r="G12" s="21">
        <v>39576</v>
      </c>
      <c r="H12" s="22">
        <v>7.5838771999999999E-2</v>
      </c>
      <c r="I12" s="2">
        <v>14975</v>
      </c>
      <c r="J12" s="22">
        <v>8.3422649000000001E-2</v>
      </c>
      <c r="K12" s="2">
        <v>15332</v>
      </c>
      <c r="L12" s="2" t="s">
        <v>10</v>
      </c>
      <c r="M12" s="2" t="s">
        <v>10</v>
      </c>
      <c r="N12" s="3">
        <v>30307.654739999998</v>
      </c>
      <c r="O12" s="26" t="s">
        <v>10</v>
      </c>
      <c r="P12" s="14"/>
    </row>
    <row r="13" spans="2:16" ht="13.5" hidden="1" customHeight="1" outlineLevel="1" x14ac:dyDescent="0.3">
      <c r="B13" s="51"/>
      <c r="C13" s="34" t="s">
        <v>26</v>
      </c>
      <c r="D13" s="21">
        <v>39561</v>
      </c>
      <c r="E13" s="21">
        <v>39561</v>
      </c>
      <c r="F13" s="21">
        <v>39562</v>
      </c>
      <c r="G13" s="21">
        <v>39576</v>
      </c>
      <c r="H13" s="22">
        <v>0.33893866299999997</v>
      </c>
      <c r="I13" s="2">
        <v>66927</v>
      </c>
      <c r="J13" s="22">
        <v>0.37283252900000002</v>
      </c>
      <c r="K13" s="2">
        <v>68524</v>
      </c>
      <c r="L13" s="2" t="s">
        <v>10</v>
      </c>
      <c r="M13" s="2" t="s">
        <v>10</v>
      </c>
      <c r="N13" s="3">
        <v>135450.98021000001</v>
      </c>
      <c r="O13" s="24">
        <v>1.0018654273194318</v>
      </c>
      <c r="P13" s="14"/>
    </row>
    <row r="14" spans="2:16" ht="12.75" hidden="1" customHeight="1" outlineLevel="1" x14ac:dyDescent="0.3">
      <c r="B14" s="52"/>
      <c r="C14" s="27" t="s">
        <v>16</v>
      </c>
      <c r="D14" s="28"/>
      <c r="E14" s="28"/>
      <c r="F14" s="28"/>
      <c r="G14" s="28"/>
      <c r="H14" s="30">
        <f t="shared" ref="H14:N14" si="1">SUM(H9:H13)</f>
        <v>1.5249491912500002</v>
      </c>
      <c r="I14" s="31">
        <f t="shared" si="1"/>
        <v>301117.85940712184</v>
      </c>
      <c r="J14" s="30">
        <f t="shared" si="1"/>
        <v>1.6774441097500001</v>
      </c>
      <c r="K14" s="31">
        <f t="shared" si="1"/>
        <v>308301.10051947477</v>
      </c>
      <c r="L14" s="29"/>
      <c r="M14" s="29"/>
      <c r="N14" s="32">
        <f t="shared" si="1"/>
        <v>609419.59522000002</v>
      </c>
      <c r="O14" s="33">
        <v>1.0005493407652462</v>
      </c>
      <c r="P14" s="14"/>
    </row>
    <row r="15" spans="2:16" ht="13.5" hidden="1" customHeight="1" outlineLevel="1" x14ac:dyDescent="0.3">
      <c r="B15" s="50">
        <v>2008</v>
      </c>
      <c r="C15" s="34" t="s">
        <v>27</v>
      </c>
      <c r="D15" s="21">
        <v>39582</v>
      </c>
      <c r="E15" s="21">
        <v>39583</v>
      </c>
      <c r="F15" s="21">
        <v>39584</v>
      </c>
      <c r="G15" s="21">
        <v>39597</v>
      </c>
      <c r="H15" s="22">
        <v>0.43244764200000002</v>
      </c>
      <c r="I15" s="2">
        <v>85392</v>
      </c>
      <c r="J15" s="22">
        <v>0.47569240600000001</v>
      </c>
      <c r="K15" s="2">
        <v>87429</v>
      </c>
      <c r="L15" s="2" t="s">
        <v>10</v>
      </c>
      <c r="M15" s="2" t="s">
        <v>10</v>
      </c>
      <c r="N15" s="3">
        <v>172820.22803</v>
      </c>
      <c r="O15" s="24">
        <v>1.0000013194653397</v>
      </c>
      <c r="P15" s="14"/>
    </row>
    <row r="16" spans="2:16" ht="12.75" hidden="1" customHeight="1" outlineLevel="1" x14ac:dyDescent="0.3">
      <c r="B16" s="51"/>
      <c r="C16" s="34" t="s">
        <v>28</v>
      </c>
      <c r="D16" s="21">
        <v>39672</v>
      </c>
      <c r="E16" s="21">
        <v>39673</v>
      </c>
      <c r="F16" s="21">
        <v>39674</v>
      </c>
      <c r="G16" s="21">
        <v>39688</v>
      </c>
      <c r="H16" s="22">
        <v>0.33550335100000001</v>
      </c>
      <c r="I16" s="2">
        <v>66249</v>
      </c>
      <c r="J16" s="22">
        <v>0.36905368599999999</v>
      </c>
      <c r="K16" s="2">
        <v>67829</v>
      </c>
      <c r="L16" s="2" t="s">
        <v>10</v>
      </c>
      <c r="M16" s="2" t="s">
        <v>10</v>
      </c>
      <c r="N16" s="3">
        <v>134078.11695</v>
      </c>
      <c r="O16" s="24">
        <v>1.0000008722534643</v>
      </c>
      <c r="P16" s="14"/>
    </row>
    <row r="17" spans="2:16" ht="13.5" hidden="1" customHeight="1" outlineLevel="1" x14ac:dyDescent="0.3">
      <c r="B17" s="51"/>
      <c r="C17" s="34" t="s">
        <v>29</v>
      </c>
      <c r="D17" s="21">
        <v>39765</v>
      </c>
      <c r="E17" s="21">
        <v>39765</v>
      </c>
      <c r="F17" s="21">
        <v>39766</v>
      </c>
      <c r="G17" s="21">
        <v>39779</v>
      </c>
      <c r="H17" s="22">
        <v>0.469780535</v>
      </c>
      <c r="I17" s="2">
        <v>92763</v>
      </c>
      <c r="J17" s="22">
        <v>0.51675858799999996</v>
      </c>
      <c r="K17" s="2">
        <v>94976</v>
      </c>
      <c r="L17" s="2" t="s">
        <v>10</v>
      </c>
      <c r="M17" s="2" t="s">
        <v>10</v>
      </c>
      <c r="N17" s="3">
        <v>187739.67337</v>
      </c>
      <c r="O17" s="24">
        <v>0.99999826020027704</v>
      </c>
      <c r="P17" s="14"/>
    </row>
    <row r="18" spans="2:16" ht="12.75" hidden="1" customHeight="1" outlineLevel="1" x14ac:dyDescent="0.3">
      <c r="B18" s="51"/>
      <c r="C18" s="34" t="s">
        <v>30</v>
      </c>
      <c r="D18" s="21">
        <v>39801</v>
      </c>
      <c r="E18" s="21">
        <v>39801</v>
      </c>
      <c r="F18" s="21">
        <v>39804</v>
      </c>
      <c r="G18" s="21">
        <v>39940</v>
      </c>
      <c r="H18" s="22">
        <v>8.6194833999999998E-2</v>
      </c>
      <c r="I18" s="2">
        <v>15473</v>
      </c>
      <c r="J18" s="22">
        <v>8.6194833999999998E-2</v>
      </c>
      <c r="K18" s="2">
        <v>15842</v>
      </c>
      <c r="L18" s="2" t="s">
        <v>10</v>
      </c>
      <c r="M18" s="2" t="s">
        <v>10</v>
      </c>
      <c r="N18" s="3">
        <v>31314.796429999999</v>
      </c>
      <c r="O18" s="26" t="s">
        <v>10</v>
      </c>
      <c r="P18" s="14"/>
    </row>
    <row r="19" spans="2:16" ht="13.5" hidden="1" customHeight="1" outlineLevel="1" x14ac:dyDescent="0.3">
      <c r="B19" s="51"/>
      <c r="C19" s="34" t="s">
        <v>31</v>
      </c>
      <c r="D19" s="21">
        <v>39930</v>
      </c>
      <c r="E19" s="21">
        <v>39930</v>
      </c>
      <c r="F19" s="21">
        <v>39931</v>
      </c>
      <c r="G19" s="21">
        <v>39940</v>
      </c>
      <c r="H19" s="22">
        <v>0.41665620399999997</v>
      </c>
      <c r="I19" s="2">
        <v>82273</v>
      </c>
      <c r="J19" s="22">
        <v>0.45832182399999999</v>
      </c>
      <c r="K19" s="2">
        <v>84236</v>
      </c>
      <c r="L19" s="2" t="s">
        <v>10</v>
      </c>
      <c r="M19" s="2" t="s">
        <v>10</v>
      </c>
      <c r="N19" s="3">
        <v>166509.45259</v>
      </c>
      <c r="O19" s="24">
        <v>1.0000012587956972</v>
      </c>
      <c r="P19" s="14"/>
    </row>
    <row r="20" spans="2:16" ht="12.75" hidden="1" customHeight="1" outlineLevel="1" x14ac:dyDescent="0.3">
      <c r="B20" s="52"/>
      <c r="C20" s="27" t="s">
        <v>16</v>
      </c>
      <c r="D20" s="28"/>
      <c r="E20" s="28"/>
      <c r="F20" s="28"/>
      <c r="G20" s="28"/>
      <c r="H20" s="30">
        <f t="shared" ref="H20:N20" si="2">SUM(H15:H19)</f>
        <v>1.7405825660000001</v>
      </c>
      <c r="I20" s="31">
        <f t="shared" si="2"/>
        <v>342150</v>
      </c>
      <c r="J20" s="30">
        <f t="shared" si="2"/>
        <v>1.906021338</v>
      </c>
      <c r="K20" s="31">
        <f t="shared" si="2"/>
        <v>350312</v>
      </c>
      <c r="L20" s="29"/>
      <c r="M20" s="29"/>
      <c r="N20" s="32">
        <f t="shared" si="2"/>
        <v>692462.26737000002</v>
      </c>
      <c r="O20" s="33">
        <v>1.0000003861150504</v>
      </c>
      <c r="P20" s="14"/>
    </row>
    <row r="21" spans="2:16" ht="13.5" hidden="1" customHeight="1" outlineLevel="1" x14ac:dyDescent="0.3">
      <c r="B21" s="50">
        <v>2009</v>
      </c>
      <c r="C21" s="34" t="s">
        <v>32</v>
      </c>
      <c r="D21" s="21">
        <v>39947</v>
      </c>
      <c r="E21" s="21">
        <v>39947</v>
      </c>
      <c r="F21" s="21">
        <v>39948</v>
      </c>
      <c r="G21" s="21">
        <v>39962</v>
      </c>
      <c r="H21" s="22">
        <v>0.53873189899999996</v>
      </c>
      <c r="I21" s="2">
        <v>106379</v>
      </c>
      <c r="J21" s="22">
        <v>0.59260508899999997</v>
      </c>
      <c r="K21" s="2">
        <v>108916</v>
      </c>
      <c r="L21" s="2" t="s">
        <v>10</v>
      </c>
      <c r="M21" s="2" t="s">
        <v>10</v>
      </c>
      <c r="N21" s="3">
        <v>215294.89472000001</v>
      </c>
      <c r="O21" s="24">
        <v>1.0929451571177649</v>
      </c>
      <c r="P21" s="14"/>
    </row>
    <row r="22" spans="2:16" ht="12.75" hidden="1" customHeight="1" outlineLevel="1" x14ac:dyDescent="0.3">
      <c r="B22" s="51"/>
      <c r="C22" s="34" t="s">
        <v>33</v>
      </c>
      <c r="D22" s="21">
        <v>40038</v>
      </c>
      <c r="E22" s="21">
        <v>40038</v>
      </c>
      <c r="F22" s="21">
        <v>40039</v>
      </c>
      <c r="G22" s="21">
        <v>40071</v>
      </c>
      <c r="H22" s="22">
        <v>0.49845552700000001</v>
      </c>
      <c r="I22" s="2">
        <v>98426</v>
      </c>
      <c r="J22" s="22">
        <v>0.54830108</v>
      </c>
      <c r="K22" s="2">
        <v>100774</v>
      </c>
      <c r="L22" s="2" t="s">
        <v>10</v>
      </c>
      <c r="M22" s="2" t="s">
        <v>10</v>
      </c>
      <c r="N22" s="3">
        <v>199199.13875000001</v>
      </c>
      <c r="O22" s="24">
        <v>1.0998367836812668</v>
      </c>
      <c r="P22" s="14"/>
    </row>
    <row r="23" spans="2:16" ht="13.5" hidden="1" customHeight="1" outlineLevel="1" x14ac:dyDescent="0.3">
      <c r="B23" s="51"/>
      <c r="C23" s="34" t="s">
        <v>34</v>
      </c>
      <c r="D23" s="21">
        <v>40129</v>
      </c>
      <c r="E23" s="21">
        <v>40129</v>
      </c>
      <c r="F23" s="21">
        <v>40130</v>
      </c>
      <c r="G23" s="21">
        <v>40157</v>
      </c>
      <c r="H23" s="22">
        <v>0.55400919199999998</v>
      </c>
      <c r="I23" s="2">
        <v>109395</v>
      </c>
      <c r="J23" s="22">
        <v>0.60941011099999998</v>
      </c>
      <c r="K23" s="2">
        <v>112005</v>
      </c>
      <c r="L23" s="2" t="s">
        <v>10</v>
      </c>
      <c r="M23" s="2" t="s">
        <v>10</v>
      </c>
      <c r="N23" s="3">
        <v>221400.20079</v>
      </c>
      <c r="O23" s="24">
        <v>1.0895947281675238</v>
      </c>
      <c r="P23" s="14"/>
    </row>
    <row r="24" spans="2:16" ht="12.75" hidden="1" customHeight="1" outlineLevel="1" x14ac:dyDescent="0.3">
      <c r="B24" s="51"/>
      <c r="C24" s="34" t="s">
        <v>35</v>
      </c>
      <c r="D24" s="21">
        <v>40162</v>
      </c>
      <c r="E24" s="21">
        <v>40162</v>
      </c>
      <c r="F24" s="21">
        <v>40163</v>
      </c>
      <c r="G24" s="21">
        <v>40317</v>
      </c>
      <c r="H24" s="22">
        <v>8.4469869000000003E-2</v>
      </c>
      <c r="I24" s="2">
        <v>15163.251753354813</v>
      </c>
      <c r="J24" s="22">
        <v>8.4469868599999998E-2</v>
      </c>
      <c r="K24" s="2">
        <v>15524.875473245593</v>
      </c>
      <c r="L24" s="2" t="s">
        <v>10</v>
      </c>
      <c r="M24" s="2" t="s">
        <v>10</v>
      </c>
      <c r="N24" s="3">
        <v>30688.112219999999</v>
      </c>
      <c r="O24" s="26" t="s">
        <v>10</v>
      </c>
      <c r="P24" s="14"/>
    </row>
    <row r="25" spans="2:16" ht="13.5" hidden="1" customHeight="1" outlineLevel="1" x14ac:dyDescent="0.3">
      <c r="B25" s="51"/>
      <c r="C25" s="34" t="s">
        <v>36</v>
      </c>
      <c r="D25" s="21">
        <v>40298</v>
      </c>
      <c r="E25" s="21">
        <v>40298</v>
      </c>
      <c r="F25" s="21">
        <v>40299</v>
      </c>
      <c r="G25" s="21">
        <v>40317</v>
      </c>
      <c r="H25" s="22">
        <v>0.28439445499999999</v>
      </c>
      <c r="I25" s="2">
        <v>56156.873485985001</v>
      </c>
      <c r="J25" s="22">
        <v>0.31283390100000003</v>
      </c>
      <c r="K25" s="2">
        <v>57496.456551752082</v>
      </c>
      <c r="L25" s="2" t="s">
        <v>10</v>
      </c>
      <c r="M25" s="2" t="s">
        <v>10</v>
      </c>
      <c r="N25" s="3">
        <v>113653.33003773709</v>
      </c>
      <c r="O25" s="24">
        <v>1.1559799964580715</v>
      </c>
      <c r="P25" s="14"/>
    </row>
    <row r="26" spans="2:16" ht="12.75" hidden="1" customHeight="1" outlineLevel="1" x14ac:dyDescent="0.3">
      <c r="B26" s="52"/>
      <c r="C26" s="27" t="s">
        <v>16</v>
      </c>
      <c r="D26" s="28"/>
      <c r="E26" s="28"/>
      <c r="F26" s="28"/>
      <c r="G26" s="28"/>
      <c r="H26" s="30">
        <f t="shared" ref="H26:N26" si="3">SUM(H21:H25)</f>
        <v>1.9600609420000001</v>
      </c>
      <c r="I26" s="31">
        <f t="shared" si="3"/>
        <v>385520.12523933977</v>
      </c>
      <c r="J26" s="30">
        <f t="shared" si="3"/>
        <v>2.1476200496</v>
      </c>
      <c r="K26" s="31">
        <f t="shared" si="3"/>
        <v>394716.33202499768</v>
      </c>
      <c r="L26" s="29"/>
      <c r="M26" s="29"/>
      <c r="N26" s="32">
        <f t="shared" si="3"/>
        <v>780235.6765177371</v>
      </c>
      <c r="O26" s="33">
        <v>1.1048945873937563</v>
      </c>
      <c r="P26" s="14"/>
    </row>
    <row r="27" spans="2:16" ht="13.5" hidden="1" customHeight="1" outlineLevel="1" x14ac:dyDescent="0.3">
      <c r="B27" s="50">
        <v>2010</v>
      </c>
      <c r="C27" s="34" t="s">
        <v>37</v>
      </c>
      <c r="D27" s="21">
        <v>40312</v>
      </c>
      <c r="E27" s="21">
        <v>40312</v>
      </c>
      <c r="F27" s="21">
        <v>40313</v>
      </c>
      <c r="G27" s="21">
        <v>40337</v>
      </c>
      <c r="H27" s="22">
        <v>0.59763003299999995</v>
      </c>
      <c r="I27" s="2">
        <v>118008.75004614996</v>
      </c>
      <c r="J27" s="22">
        <v>0.65739303599999999</v>
      </c>
      <c r="K27" s="2">
        <v>120823.76625734815</v>
      </c>
      <c r="L27" s="2" t="s">
        <v>10</v>
      </c>
      <c r="M27" s="2" t="s">
        <v>10</v>
      </c>
      <c r="N27" s="3">
        <v>238832.51630349812</v>
      </c>
      <c r="O27" s="24">
        <v>1.0872282472583916</v>
      </c>
      <c r="P27" s="14"/>
    </row>
    <row r="28" spans="2:16" ht="12.75" hidden="1" customHeight="1" outlineLevel="1" x14ac:dyDescent="0.3">
      <c r="B28" s="51"/>
      <c r="C28" s="34" t="s">
        <v>38</v>
      </c>
      <c r="D28" s="21">
        <v>40396</v>
      </c>
      <c r="E28" s="21">
        <v>40396</v>
      </c>
      <c r="F28" s="21">
        <v>40397</v>
      </c>
      <c r="G28" s="21">
        <v>40436</v>
      </c>
      <c r="H28" s="22">
        <v>0.4312765229095063</v>
      </c>
      <c r="I28" s="2">
        <v>85160.384489999997</v>
      </c>
      <c r="J28" s="22">
        <v>0.47440417520045697</v>
      </c>
      <c r="K28" s="2">
        <v>87191.825949999999</v>
      </c>
      <c r="L28" s="2" t="s">
        <v>10</v>
      </c>
      <c r="M28" s="2" t="s">
        <v>10</v>
      </c>
      <c r="N28" s="3">
        <v>172352.21044</v>
      </c>
      <c r="O28" s="24">
        <v>1.1379838791976442</v>
      </c>
      <c r="P28" s="14"/>
    </row>
    <row r="29" spans="2:16" ht="13.5" hidden="1" customHeight="1" outlineLevel="1" x14ac:dyDescent="0.3">
      <c r="B29" s="51"/>
      <c r="C29" s="34" t="s">
        <v>39</v>
      </c>
      <c r="D29" s="21">
        <v>40487</v>
      </c>
      <c r="E29" s="21">
        <v>40487</v>
      </c>
      <c r="F29" s="21">
        <v>40488</v>
      </c>
      <c r="G29" s="21">
        <v>40519</v>
      </c>
      <c r="H29" s="22">
        <v>0.54151796799999996</v>
      </c>
      <c r="I29" s="2">
        <v>106928.79373953924</v>
      </c>
      <c r="J29" s="22">
        <v>0.59566976500000002</v>
      </c>
      <c r="K29" s="2">
        <v>109479.50542775373</v>
      </c>
      <c r="L29" s="2" t="s">
        <v>10</v>
      </c>
      <c r="M29" s="2" t="s">
        <v>10</v>
      </c>
      <c r="N29" s="3">
        <v>216408.29916729295</v>
      </c>
      <c r="O29" s="24">
        <v>1.0876428565476852</v>
      </c>
      <c r="P29" s="14"/>
    </row>
    <row r="30" spans="2:16" ht="12.75" hidden="1" customHeight="1" outlineLevel="1" x14ac:dyDescent="0.3">
      <c r="B30" s="51"/>
      <c r="C30" s="34" t="s">
        <v>40</v>
      </c>
      <c r="D30" s="21">
        <v>40515</v>
      </c>
      <c r="E30" s="21">
        <v>40515</v>
      </c>
      <c r="F30" s="21">
        <v>40516</v>
      </c>
      <c r="G30" s="21">
        <v>40680</v>
      </c>
      <c r="H30" s="22">
        <v>7.52245832E-2</v>
      </c>
      <c r="I30" s="2">
        <v>14854</v>
      </c>
      <c r="J30" s="22">
        <v>8.2747041600000001E-2</v>
      </c>
      <c r="K30" s="2">
        <v>15208</v>
      </c>
      <c r="L30" s="2" t="s">
        <v>10</v>
      </c>
      <c r="M30" s="2" t="s">
        <v>10</v>
      </c>
      <c r="N30" s="3">
        <v>30062</v>
      </c>
      <c r="O30" s="26" t="s">
        <v>10</v>
      </c>
      <c r="P30" s="14"/>
    </row>
    <row r="31" spans="2:16" ht="13.5" hidden="1" customHeight="1" outlineLevel="1" x14ac:dyDescent="0.3">
      <c r="B31" s="51"/>
      <c r="C31" s="34" t="s">
        <v>41</v>
      </c>
      <c r="D31" s="21">
        <v>40626</v>
      </c>
      <c r="E31" s="21">
        <v>40662</v>
      </c>
      <c r="F31" s="21">
        <v>40663</v>
      </c>
      <c r="G31" s="21">
        <v>40680</v>
      </c>
      <c r="H31" s="22">
        <v>0.51188000668599998</v>
      </c>
      <c r="I31" s="2">
        <v>101076.44600690565</v>
      </c>
      <c r="J31" s="22">
        <v>0.56306800735499996</v>
      </c>
      <c r="K31" s="2">
        <v>103487.55399296823</v>
      </c>
      <c r="L31" s="2" t="s">
        <v>10</v>
      </c>
      <c r="M31" s="2" t="s">
        <v>10</v>
      </c>
      <c r="N31" s="3">
        <v>204563.99999987386</v>
      </c>
      <c r="O31" s="24">
        <v>1.4030641534700394</v>
      </c>
      <c r="P31" s="14"/>
    </row>
    <row r="32" spans="2:16" ht="12.75" hidden="1" customHeight="1" outlineLevel="1" x14ac:dyDescent="0.3">
      <c r="B32" s="52"/>
      <c r="C32" s="27" t="s">
        <v>16</v>
      </c>
      <c r="D32" s="28"/>
      <c r="E32" s="28"/>
      <c r="F32" s="28"/>
      <c r="G32" s="28"/>
      <c r="H32" s="30">
        <f t="shared" ref="H32:N32" si="4">SUM(H27:H31)</f>
        <v>2.1575291137955062</v>
      </c>
      <c r="I32" s="31">
        <f t="shared" si="4"/>
        <v>426028.37428259483</v>
      </c>
      <c r="J32" s="30">
        <f t="shared" si="4"/>
        <v>2.3732820251554569</v>
      </c>
      <c r="K32" s="31">
        <f t="shared" si="4"/>
        <v>436190.6516280701</v>
      </c>
      <c r="L32" s="29"/>
      <c r="M32" s="29"/>
      <c r="N32" s="32">
        <f t="shared" si="4"/>
        <v>862219.02591066482</v>
      </c>
      <c r="O32" s="33">
        <v>1.1693975415127846</v>
      </c>
      <c r="P32" s="14"/>
    </row>
    <row r="33" spans="2:16" ht="13.5" hidden="1" customHeight="1" outlineLevel="1" x14ac:dyDescent="0.3">
      <c r="B33" s="50">
        <v>2011</v>
      </c>
      <c r="C33" s="34" t="s">
        <v>67</v>
      </c>
      <c r="D33" s="21">
        <v>40675</v>
      </c>
      <c r="E33" s="21">
        <v>40675</v>
      </c>
      <c r="F33" s="21">
        <v>40676</v>
      </c>
      <c r="G33" s="21">
        <v>40689</v>
      </c>
      <c r="H33" s="22">
        <v>0.53122892799999999</v>
      </c>
      <c r="I33" s="2">
        <v>104897.10751</v>
      </c>
      <c r="J33" s="22">
        <v>0.58435182100000005</v>
      </c>
      <c r="K33" s="2">
        <v>107399.3547</v>
      </c>
      <c r="L33" s="2" t="s">
        <v>10</v>
      </c>
      <c r="M33" s="2" t="s">
        <v>10</v>
      </c>
      <c r="N33" s="3">
        <v>212296.46221</v>
      </c>
      <c r="O33" s="24">
        <v>1.0979791375832677</v>
      </c>
      <c r="P33" s="14"/>
    </row>
    <row r="34" spans="2:16" ht="12.75" hidden="1" customHeight="1" outlineLevel="1" x14ac:dyDescent="0.3">
      <c r="B34" s="51"/>
      <c r="C34" s="34" t="s">
        <v>68</v>
      </c>
      <c r="D34" s="21">
        <v>40766</v>
      </c>
      <c r="E34" s="21">
        <v>40766</v>
      </c>
      <c r="F34" s="21">
        <v>40767</v>
      </c>
      <c r="G34" s="21">
        <v>40808</v>
      </c>
      <c r="H34" s="22">
        <v>0.44906748699999999</v>
      </c>
      <c r="I34" s="2">
        <v>88673.409819999986</v>
      </c>
      <c r="J34" s="22">
        <v>0.49397423000000001</v>
      </c>
      <c r="K34" s="2">
        <v>90788.652040000001</v>
      </c>
      <c r="L34" s="2" t="s">
        <v>10</v>
      </c>
      <c r="M34" s="2" t="s">
        <v>10</v>
      </c>
      <c r="N34" s="3">
        <v>179462.06185999999</v>
      </c>
      <c r="O34" s="24">
        <v>1.1180003982617293</v>
      </c>
      <c r="P34" s="14"/>
    </row>
    <row r="35" spans="2:16" ht="13.5" hidden="1" customHeight="1" outlineLevel="1" x14ac:dyDescent="0.3">
      <c r="B35" s="51"/>
      <c r="C35" s="34" t="s">
        <v>69</v>
      </c>
      <c r="D35" s="21">
        <v>40857</v>
      </c>
      <c r="E35" s="21">
        <v>40857</v>
      </c>
      <c r="F35" s="21">
        <v>40858</v>
      </c>
      <c r="G35" s="21">
        <v>40872</v>
      </c>
      <c r="H35" s="22">
        <v>0.618649063</v>
      </c>
      <c r="I35" s="2">
        <v>122159.19318</v>
      </c>
      <c r="J35" s="22">
        <v>0.68051396900000005</v>
      </c>
      <c r="K35" s="2">
        <v>125073.21536</v>
      </c>
      <c r="L35" s="2" t="s">
        <v>10</v>
      </c>
      <c r="M35" s="2" t="s">
        <v>10</v>
      </c>
      <c r="N35" s="3">
        <v>247232.40854</v>
      </c>
      <c r="O35" s="24">
        <v>1.0825783205088095</v>
      </c>
      <c r="P35" s="14"/>
    </row>
    <row r="36" spans="2:16" ht="12.75" hidden="1" customHeight="1" outlineLevel="1" x14ac:dyDescent="0.3">
      <c r="B36" s="51"/>
      <c r="C36" s="34" t="s">
        <v>70</v>
      </c>
      <c r="D36" s="21">
        <v>40884</v>
      </c>
      <c r="E36" s="21">
        <v>40884</v>
      </c>
      <c r="F36" s="21">
        <v>40885</v>
      </c>
      <c r="G36" s="21">
        <v>41044</v>
      </c>
      <c r="H36" s="22">
        <v>7.5224375900000001E-2</v>
      </c>
      <c r="I36" s="2">
        <v>14853.880489589901</v>
      </c>
      <c r="J36" s="22">
        <v>8.2746813500000002E-2</v>
      </c>
      <c r="K36" s="2">
        <v>15208.202346792001</v>
      </c>
      <c r="L36" s="2" t="s">
        <v>10</v>
      </c>
      <c r="M36" s="2" t="s">
        <v>10</v>
      </c>
      <c r="N36" s="3">
        <v>30062.082836381902</v>
      </c>
      <c r="O36" s="26" t="s">
        <v>10</v>
      </c>
      <c r="P36" s="14"/>
    </row>
    <row r="37" spans="2:16" ht="13.5" hidden="1" customHeight="1" outlineLevel="1" x14ac:dyDescent="0.3">
      <c r="B37" s="51"/>
      <c r="C37" s="34" t="s">
        <v>71</v>
      </c>
      <c r="D37" s="21">
        <v>41015</v>
      </c>
      <c r="E37" s="21">
        <v>41015</v>
      </c>
      <c r="F37" s="21">
        <v>41016</v>
      </c>
      <c r="G37" s="21">
        <v>41044</v>
      </c>
      <c r="H37" s="22">
        <v>0.63338259389756868</v>
      </c>
      <c r="I37" s="2">
        <v>125068.36037360781</v>
      </c>
      <c r="J37" s="22">
        <v>0.69672085328732569</v>
      </c>
      <c r="K37" s="2">
        <v>128051.71906738417</v>
      </c>
      <c r="L37" s="2" t="s">
        <v>10</v>
      </c>
      <c r="M37" s="2" t="s">
        <v>10</v>
      </c>
      <c r="N37" s="3">
        <v>253120.07944099198</v>
      </c>
      <c r="O37" s="24">
        <v>1.078305546627655</v>
      </c>
      <c r="P37" s="14"/>
    </row>
    <row r="38" spans="2:16" ht="12.75" hidden="1" customHeight="1" outlineLevel="1" x14ac:dyDescent="0.3">
      <c r="B38" s="52"/>
      <c r="C38" s="27" t="s">
        <v>16</v>
      </c>
      <c r="D38" s="28"/>
      <c r="E38" s="28"/>
      <c r="F38" s="28"/>
      <c r="G38" s="28"/>
      <c r="H38" s="30">
        <f t="shared" ref="H38:N38" si="5">SUM(H33:H37)</f>
        <v>2.3075524477975686</v>
      </c>
      <c r="I38" s="31">
        <f t="shared" si="5"/>
        <v>455651.95137319772</v>
      </c>
      <c r="J38" s="30">
        <f t="shared" si="5"/>
        <v>2.5383076867873258</v>
      </c>
      <c r="K38" s="31">
        <f t="shared" si="5"/>
        <v>466521.14351417613</v>
      </c>
      <c r="L38" s="29"/>
      <c r="M38" s="29"/>
      <c r="N38" s="32">
        <f t="shared" si="5"/>
        <v>922173.09488737385</v>
      </c>
      <c r="O38" s="33">
        <v>1.0915047805177802</v>
      </c>
      <c r="P38" s="14"/>
    </row>
    <row r="39" spans="2:16" ht="13.5" hidden="1" customHeight="1" outlineLevel="1" x14ac:dyDescent="0.3">
      <c r="B39" s="50">
        <v>2012</v>
      </c>
      <c r="C39" s="34" t="s">
        <v>62</v>
      </c>
      <c r="D39" s="21">
        <v>41032</v>
      </c>
      <c r="E39" s="21">
        <v>41032</v>
      </c>
      <c r="F39" s="21">
        <v>41033</v>
      </c>
      <c r="G39" s="21">
        <v>41054</v>
      </c>
      <c r="H39" s="22">
        <v>0.66069945320000001</v>
      </c>
      <c r="I39" s="2">
        <v>130462.51413</v>
      </c>
      <c r="J39" s="22">
        <v>0.7267693985</v>
      </c>
      <c r="K39" s="2">
        <v>133574.60623</v>
      </c>
      <c r="L39" s="2" t="s">
        <v>10</v>
      </c>
      <c r="M39" s="2" t="s">
        <v>10</v>
      </c>
      <c r="N39" s="3">
        <v>264037.12036</v>
      </c>
      <c r="O39" s="24">
        <v>1.0722580869381588</v>
      </c>
      <c r="P39" s="14"/>
    </row>
    <row r="40" spans="2:16" ht="12.75" hidden="1" customHeight="1" outlineLevel="1" x14ac:dyDescent="0.3">
      <c r="B40" s="51"/>
      <c r="C40" s="34" t="s">
        <v>63</v>
      </c>
      <c r="D40" s="21">
        <v>41124</v>
      </c>
      <c r="E40" s="21">
        <v>41124</v>
      </c>
      <c r="F40" s="21">
        <v>41125</v>
      </c>
      <c r="G40" s="21">
        <v>41148</v>
      </c>
      <c r="H40" s="22">
        <v>0.627442473</v>
      </c>
      <c r="I40" s="2">
        <v>123895.55056</v>
      </c>
      <c r="J40" s="22">
        <v>0.69018672000000003</v>
      </c>
      <c r="K40" s="2">
        <v>126850.99232999999</v>
      </c>
      <c r="L40" s="2" t="s">
        <v>10</v>
      </c>
      <c r="M40" s="2" t="s">
        <v>10</v>
      </c>
      <c r="N40" s="3">
        <v>250746.43343</v>
      </c>
      <c r="O40" s="24">
        <v>1.0926008559227871</v>
      </c>
      <c r="P40" s="14"/>
    </row>
    <row r="41" spans="2:16" ht="13.5" hidden="1" customHeight="1" outlineLevel="1" x14ac:dyDescent="0.3">
      <c r="B41" s="51"/>
      <c r="C41" s="34" t="s">
        <v>64</v>
      </c>
      <c r="D41" s="21">
        <v>41219</v>
      </c>
      <c r="E41" s="21">
        <v>41219</v>
      </c>
      <c r="F41" s="21">
        <v>41220</v>
      </c>
      <c r="G41" s="21">
        <v>41235</v>
      </c>
      <c r="H41" s="22">
        <v>0.63502094399999998</v>
      </c>
      <c r="I41" s="2">
        <v>125392.00462000001</v>
      </c>
      <c r="J41" s="22">
        <v>0.69852303800000004</v>
      </c>
      <c r="K41" s="2">
        <v>128383.14326</v>
      </c>
      <c r="L41" s="2" t="s">
        <v>10</v>
      </c>
      <c r="M41" s="2" t="s">
        <v>10</v>
      </c>
      <c r="N41" s="3">
        <v>253775.14788</v>
      </c>
      <c r="O41" s="24">
        <v>1.0398788241416472</v>
      </c>
      <c r="P41" s="14"/>
    </row>
    <row r="42" spans="2:16" ht="12.75" hidden="1" customHeight="1" outlineLevel="1" x14ac:dyDescent="0.3">
      <c r="B42" s="51"/>
      <c r="C42" s="34" t="s">
        <v>65</v>
      </c>
      <c r="D42" s="21">
        <v>41263</v>
      </c>
      <c r="E42" s="21">
        <v>41263</v>
      </c>
      <c r="F42" s="21">
        <v>41264</v>
      </c>
      <c r="G42" s="21">
        <v>41401</v>
      </c>
      <c r="H42" s="22">
        <v>6.5319915000000006E-2</v>
      </c>
      <c r="I42" s="2">
        <v>12898.148999999999</v>
      </c>
      <c r="J42" s="22">
        <v>7.1851907000000007E-2</v>
      </c>
      <c r="K42" s="2">
        <v>12005.296237896031</v>
      </c>
      <c r="L42" s="2" t="s">
        <v>10</v>
      </c>
      <c r="M42" s="2" t="s">
        <v>10</v>
      </c>
      <c r="N42" s="3">
        <v>26103.975450000002</v>
      </c>
      <c r="O42" s="26" t="s">
        <v>10</v>
      </c>
      <c r="P42" s="14"/>
    </row>
    <row r="43" spans="2:16" ht="13.5" hidden="1" customHeight="1" outlineLevel="1" x14ac:dyDescent="0.3">
      <c r="B43" s="51"/>
      <c r="C43" s="34" t="s">
        <v>66</v>
      </c>
      <c r="D43" s="21">
        <v>41368</v>
      </c>
      <c r="E43" s="21">
        <v>41331</v>
      </c>
      <c r="F43" s="21">
        <v>41332</v>
      </c>
      <c r="G43" s="21">
        <v>41401</v>
      </c>
      <c r="H43" s="22">
        <v>0.45510622699999997</v>
      </c>
      <c r="I43" s="2">
        <v>89865.826717060889</v>
      </c>
      <c r="J43" s="22">
        <v>0.50061685</v>
      </c>
      <c r="K43" s="2">
        <v>92009.51324</v>
      </c>
      <c r="L43" s="2" t="s">
        <v>10</v>
      </c>
      <c r="M43" s="2" t="s">
        <v>10</v>
      </c>
      <c r="N43" s="3">
        <v>181875.33999000001</v>
      </c>
      <c r="O43" s="24">
        <v>1.1460115132713617</v>
      </c>
      <c r="P43" s="14"/>
    </row>
    <row r="44" spans="2:16" ht="12.75" hidden="1" customHeight="1" outlineLevel="1" x14ac:dyDescent="0.3">
      <c r="B44" s="52"/>
      <c r="C44" s="27" t="s">
        <v>16</v>
      </c>
      <c r="D44" s="28"/>
      <c r="E44" s="28"/>
      <c r="F44" s="28"/>
      <c r="G44" s="28"/>
      <c r="H44" s="30">
        <f t="shared" ref="H44:N44" si="6">SUM(H39:H43)</f>
        <v>2.4435890121999999</v>
      </c>
      <c r="I44" s="31">
        <f t="shared" si="6"/>
        <v>482514.04502706084</v>
      </c>
      <c r="J44" s="30">
        <f t="shared" si="6"/>
        <v>2.6879479135000004</v>
      </c>
      <c r="K44" s="31">
        <f t="shared" si="6"/>
        <v>492823.55129789602</v>
      </c>
      <c r="L44" s="29"/>
      <c r="M44" s="29"/>
      <c r="N44" s="32">
        <f t="shared" si="6"/>
        <v>976538.01711000013</v>
      </c>
      <c r="O44" s="33">
        <v>1.0835216991155747</v>
      </c>
      <c r="P44" s="14"/>
    </row>
    <row r="45" spans="2:16" ht="13.5" hidden="1" customHeight="1" outlineLevel="1" x14ac:dyDescent="0.3">
      <c r="B45" s="50">
        <v>2013</v>
      </c>
      <c r="C45" s="34" t="s">
        <v>57</v>
      </c>
      <c r="D45" s="21">
        <v>41402</v>
      </c>
      <c r="E45" s="21">
        <v>41402</v>
      </c>
      <c r="F45" s="21">
        <v>41403</v>
      </c>
      <c r="G45" s="21">
        <v>41421</v>
      </c>
      <c r="H45" s="22">
        <v>0.51</v>
      </c>
      <c r="I45" s="2">
        <v>100641.86421</v>
      </c>
      <c r="J45" s="22">
        <v>0.56000000000000005</v>
      </c>
      <c r="K45" s="2">
        <v>103042.60556</v>
      </c>
      <c r="L45" s="2" t="s">
        <v>10</v>
      </c>
      <c r="M45" s="2" t="s">
        <v>10</v>
      </c>
      <c r="N45" s="3">
        <v>203684.46977</v>
      </c>
      <c r="O45" s="24">
        <v>1.0966992584197066</v>
      </c>
      <c r="P45" s="14"/>
    </row>
    <row r="46" spans="2:16" ht="12.75" hidden="1" customHeight="1" outlineLevel="1" x14ac:dyDescent="0.3">
      <c r="B46" s="51"/>
      <c r="C46" s="34" t="s">
        <v>58</v>
      </c>
      <c r="D46" s="21">
        <v>41493</v>
      </c>
      <c r="E46" s="21">
        <v>41493</v>
      </c>
      <c r="F46" s="21">
        <v>41494</v>
      </c>
      <c r="G46" s="21">
        <v>41542</v>
      </c>
      <c r="H46" s="22">
        <v>0.65</v>
      </c>
      <c r="I46" s="2">
        <v>127575.63995</v>
      </c>
      <c r="J46" s="22">
        <v>0.71</v>
      </c>
      <c r="K46" s="2">
        <v>130618.86768</v>
      </c>
      <c r="L46" s="2" t="s">
        <v>10</v>
      </c>
      <c r="M46" s="2" t="s">
        <v>10</v>
      </c>
      <c r="N46" s="3">
        <v>258194.50763000001</v>
      </c>
      <c r="O46" s="24">
        <v>1.07343993526795</v>
      </c>
      <c r="P46" s="14"/>
    </row>
    <row r="47" spans="2:16" ht="13.5" hidden="1" customHeight="1" outlineLevel="1" x14ac:dyDescent="0.3">
      <c r="B47" s="51"/>
      <c r="C47" s="34" t="s">
        <v>59</v>
      </c>
      <c r="D47" s="21">
        <v>41584</v>
      </c>
      <c r="E47" s="21">
        <v>41584</v>
      </c>
      <c r="F47" s="21">
        <v>41585</v>
      </c>
      <c r="G47" s="21">
        <v>41603</v>
      </c>
      <c r="H47" s="22">
        <v>0.606544996</v>
      </c>
      <c r="I47" s="2">
        <v>119769.10941</v>
      </c>
      <c r="J47" s="22">
        <v>0.66719949499999998</v>
      </c>
      <c r="K47" s="2">
        <v>122626.11781</v>
      </c>
      <c r="L47" s="2" t="s">
        <v>10</v>
      </c>
      <c r="M47" s="2" t="s">
        <v>10</v>
      </c>
      <c r="N47" s="3">
        <v>242395.22722</v>
      </c>
      <c r="O47" s="24">
        <v>1.0785680535556961</v>
      </c>
      <c r="P47" s="14"/>
    </row>
    <row r="48" spans="2:16" ht="12.75" hidden="1" customHeight="1" outlineLevel="1" x14ac:dyDescent="0.3">
      <c r="B48" s="51"/>
      <c r="C48" s="34" t="s">
        <v>60</v>
      </c>
      <c r="D48" s="21">
        <v>41618</v>
      </c>
      <c r="E48" s="21">
        <v>41618</v>
      </c>
      <c r="F48" s="21">
        <v>41619</v>
      </c>
      <c r="G48" s="21">
        <v>41774</v>
      </c>
      <c r="H48" s="22">
        <v>5.5957919318644612E-2</v>
      </c>
      <c r="I48" s="2">
        <v>11049.51851</v>
      </c>
      <c r="J48" s="22">
        <v>6.155371125050909E-2</v>
      </c>
      <c r="K48" s="2">
        <v>11313.09706</v>
      </c>
      <c r="L48" s="2" t="s">
        <v>10</v>
      </c>
      <c r="M48" s="2" t="s">
        <v>10</v>
      </c>
      <c r="N48" s="3">
        <v>22362.615570000002</v>
      </c>
      <c r="O48" s="26" t="s">
        <v>10</v>
      </c>
      <c r="P48" s="14"/>
    </row>
    <row r="49" spans="2:17" ht="13.5" hidden="1" customHeight="1" outlineLevel="1" x14ac:dyDescent="0.3">
      <c r="B49" s="51"/>
      <c r="C49" s="34" t="s">
        <v>61</v>
      </c>
      <c r="D49" s="21">
        <v>41754</v>
      </c>
      <c r="E49" s="21">
        <v>41754</v>
      </c>
      <c r="F49" s="21">
        <v>41757</v>
      </c>
      <c r="G49" s="21">
        <v>41774</v>
      </c>
      <c r="H49" s="22">
        <v>0.56575809526079424</v>
      </c>
      <c r="I49" s="2">
        <v>111715.27862000001</v>
      </c>
      <c r="J49" s="22">
        <v>0.62233390478687367</v>
      </c>
      <c r="K49" s="2">
        <v>114380.16853</v>
      </c>
      <c r="L49" s="2" t="s">
        <v>10</v>
      </c>
      <c r="M49" s="2" t="s">
        <v>10</v>
      </c>
      <c r="N49" s="3">
        <v>226095.44715000002</v>
      </c>
      <c r="O49" s="24">
        <v>1.0800242773695803</v>
      </c>
      <c r="P49" s="14"/>
    </row>
    <row r="50" spans="2:17" ht="12.75" hidden="1" customHeight="1" outlineLevel="1" x14ac:dyDescent="0.3">
      <c r="B50" s="52"/>
      <c r="C50" s="27" t="s">
        <v>16</v>
      </c>
      <c r="D50" s="28"/>
      <c r="E50" s="28"/>
      <c r="F50" s="28"/>
      <c r="G50" s="28"/>
      <c r="H50" s="30">
        <f t="shared" ref="H50:N50" si="7">SUM(H45:H49)</f>
        <v>2.3882610105794391</v>
      </c>
      <c r="I50" s="31">
        <f t="shared" si="7"/>
        <v>470751.41070000007</v>
      </c>
      <c r="J50" s="30">
        <f t="shared" si="7"/>
        <v>2.621087111037383</v>
      </c>
      <c r="K50" s="31">
        <f t="shared" si="7"/>
        <v>481980.85664000001</v>
      </c>
      <c r="L50" s="29"/>
      <c r="M50" s="29"/>
      <c r="N50" s="32">
        <f t="shared" si="7"/>
        <v>952732.26734000002</v>
      </c>
      <c r="O50" s="33">
        <v>1.0813703661752916</v>
      </c>
      <c r="P50" s="14"/>
    </row>
    <row r="51" spans="2:17" ht="13.5" hidden="1" customHeight="1" outlineLevel="1" x14ac:dyDescent="0.3">
      <c r="B51" s="50">
        <v>2014</v>
      </c>
      <c r="C51" s="34" t="s">
        <v>52</v>
      </c>
      <c r="D51" s="21">
        <v>41401</v>
      </c>
      <c r="E51" s="21">
        <v>41401</v>
      </c>
      <c r="F51" s="21">
        <v>41767</v>
      </c>
      <c r="G51" s="21">
        <v>41785</v>
      </c>
      <c r="H51" s="22">
        <v>0.63584132759947787</v>
      </c>
      <c r="I51" s="2">
        <v>125553.99855164063</v>
      </c>
      <c r="J51" s="22">
        <v>0.69942546035942577</v>
      </c>
      <c r="K51" s="2">
        <v>128549.0014483594</v>
      </c>
      <c r="L51" s="2" t="s">
        <v>10</v>
      </c>
      <c r="M51" s="2" t="s">
        <v>10</v>
      </c>
      <c r="N51" s="3">
        <v>254103.00000000003</v>
      </c>
      <c r="O51" s="24">
        <v>0.70994356280733129</v>
      </c>
      <c r="P51" s="14"/>
    </row>
    <row r="52" spans="2:17" ht="12.75" hidden="1" customHeight="1" outlineLevel="1" x14ac:dyDescent="0.3">
      <c r="B52" s="51"/>
      <c r="C52" s="34" t="s">
        <v>53</v>
      </c>
      <c r="D52" s="21">
        <v>41857</v>
      </c>
      <c r="E52" s="21">
        <v>41857</v>
      </c>
      <c r="F52" s="21">
        <v>41858</v>
      </c>
      <c r="G52" s="21">
        <v>41907</v>
      </c>
      <c r="H52" s="22">
        <v>0.97510949800000002</v>
      </c>
      <c r="I52" s="2">
        <v>192546.30233000001</v>
      </c>
      <c r="J52" s="22">
        <v>1.0726204479999999</v>
      </c>
      <c r="K52" s="2">
        <v>197139.35980999999</v>
      </c>
      <c r="L52" s="2" t="s">
        <v>10</v>
      </c>
      <c r="M52" s="2" t="s">
        <v>10</v>
      </c>
      <c r="N52" s="3">
        <v>389685.66213999997</v>
      </c>
      <c r="O52" s="24">
        <v>1.5513674953313676</v>
      </c>
      <c r="P52" s="14"/>
    </row>
    <row r="53" spans="2:17" ht="13.5" hidden="1" customHeight="1" outlineLevel="1" x14ac:dyDescent="0.3">
      <c r="B53" s="51"/>
      <c r="C53" s="34" t="s">
        <v>54</v>
      </c>
      <c r="D53" s="21" t="s">
        <v>10</v>
      </c>
      <c r="E53" s="21" t="s">
        <v>10</v>
      </c>
      <c r="F53" s="21" t="s">
        <v>10</v>
      </c>
      <c r="G53" s="21" t="s">
        <v>10</v>
      </c>
      <c r="H53" s="25" t="s">
        <v>10</v>
      </c>
      <c r="I53" s="25" t="s">
        <v>10</v>
      </c>
      <c r="J53" s="25" t="s">
        <v>10</v>
      </c>
      <c r="K53" s="25" t="s">
        <v>10</v>
      </c>
      <c r="L53" s="2" t="s">
        <v>10</v>
      </c>
      <c r="M53" s="2" t="s">
        <v>10</v>
      </c>
      <c r="N53" s="3" t="s">
        <v>10</v>
      </c>
      <c r="O53" s="24" t="s">
        <v>10</v>
      </c>
      <c r="P53" s="14"/>
    </row>
    <row r="54" spans="2:17" ht="12.75" hidden="1" customHeight="1" outlineLevel="1" x14ac:dyDescent="0.3">
      <c r="B54" s="51"/>
      <c r="C54" s="34" t="s">
        <v>55</v>
      </c>
      <c r="D54" s="21" t="s">
        <v>10</v>
      </c>
      <c r="E54" s="21" t="s">
        <v>10</v>
      </c>
      <c r="F54" s="21" t="s">
        <v>10</v>
      </c>
      <c r="G54" s="21" t="s">
        <v>10</v>
      </c>
      <c r="H54" s="25" t="s">
        <v>10</v>
      </c>
      <c r="I54" s="25" t="s">
        <v>10</v>
      </c>
      <c r="J54" s="25" t="s">
        <v>10</v>
      </c>
      <c r="K54" s="25" t="s">
        <v>10</v>
      </c>
      <c r="L54" s="2" t="s">
        <v>10</v>
      </c>
      <c r="M54" s="2" t="s">
        <v>10</v>
      </c>
      <c r="N54" s="3" t="s">
        <v>10</v>
      </c>
      <c r="O54" s="24" t="s">
        <v>10</v>
      </c>
      <c r="P54" s="14"/>
    </row>
    <row r="55" spans="2:17" ht="13.5" hidden="1" customHeight="1" outlineLevel="1" x14ac:dyDescent="0.3">
      <c r="B55" s="51"/>
      <c r="C55" s="34" t="s">
        <v>56</v>
      </c>
      <c r="D55" s="21" t="s">
        <v>10</v>
      </c>
      <c r="E55" s="21" t="s">
        <v>10</v>
      </c>
      <c r="F55" s="21" t="s">
        <v>10</v>
      </c>
      <c r="G55" s="21" t="s">
        <v>10</v>
      </c>
      <c r="H55" s="25" t="s">
        <v>10</v>
      </c>
      <c r="I55" s="25" t="s">
        <v>10</v>
      </c>
      <c r="J55" s="25" t="s">
        <v>10</v>
      </c>
      <c r="K55" s="25" t="s">
        <v>10</v>
      </c>
      <c r="L55" s="2" t="s">
        <v>10</v>
      </c>
      <c r="M55" s="2" t="s">
        <v>10</v>
      </c>
      <c r="N55" s="3" t="s">
        <v>10</v>
      </c>
      <c r="O55" s="24" t="s">
        <v>10</v>
      </c>
      <c r="P55" s="14"/>
    </row>
    <row r="56" spans="2:17" ht="12.75" hidden="1" customHeight="1" outlineLevel="1" x14ac:dyDescent="0.3">
      <c r="B56" s="52"/>
      <c r="C56" s="27" t="s">
        <v>16</v>
      </c>
      <c r="D56" s="28"/>
      <c r="E56" s="28"/>
      <c r="F56" s="28"/>
      <c r="G56" s="28"/>
      <c r="H56" s="30">
        <f t="shared" ref="H56:N56" si="8">SUM(H51:H55)</f>
        <v>1.610950825599478</v>
      </c>
      <c r="I56" s="31">
        <f t="shared" si="8"/>
        <v>318100.30088164064</v>
      </c>
      <c r="J56" s="30">
        <f t="shared" si="8"/>
        <v>1.7720459083594258</v>
      </c>
      <c r="K56" s="31">
        <f t="shared" si="8"/>
        <v>325688.36125835939</v>
      </c>
      <c r="L56" s="29"/>
      <c r="M56" s="29"/>
      <c r="N56" s="32">
        <f t="shared" si="8"/>
        <v>643788.66214000003</v>
      </c>
      <c r="O56" s="33">
        <v>1.0569359486675627</v>
      </c>
      <c r="P56" s="14"/>
    </row>
    <row r="57" spans="2:17" ht="13.5" hidden="1" customHeight="1" outlineLevel="1" x14ac:dyDescent="0.3">
      <c r="B57" s="50">
        <v>2015</v>
      </c>
      <c r="C57" s="34" t="s">
        <v>47</v>
      </c>
      <c r="D57" s="21">
        <v>42132</v>
      </c>
      <c r="E57" s="21">
        <v>42132</v>
      </c>
      <c r="F57" s="21">
        <v>42135</v>
      </c>
      <c r="G57" s="21">
        <v>42149</v>
      </c>
      <c r="H57" s="22">
        <v>0.31</v>
      </c>
      <c r="I57" s="2">
        <v>60488.351659999993</v>
      </c>
      <c r="J57" s="22">
        <v>0.34</v>
      </c>
      <c r="K57" s="2">
        <v>61931.259009999994</v>
      </c>
      <c r="L57" s="2" t="s">
        <v>10</v>
      </c>
      <c r="M57" s="2" t="s">
        <v>10</v>
      </c>
      <c r="N57" s="3">
        <v>122419.61066999999</v>
      </c>
      <c r="O57" s="24">
        <v>0.6111650641949179</v>
      </c>
      <c r="P57" s="14"/>
    </row>
    <row r="58" spans="2:17" ht="15" hidden="1" customHeight="1" outlineLevel="1" x14ac:dyDescent="0.3">
      <c r="B58" s="51"/>
      <c r="C58" s="34" t="s">
        <v>48</v>
      </c>
      <c r="D58" s="21">
        <v>42223</v>
      </c>
      <c r="E58" s="21">
        <v>42223</v>
      </c>
      <c r="F58" s="21">
        <v>42226</v>
      </c>
      <c r="G58" s="21">
        <v>42272</v>
      </c>
      <c r="H58" s="22">
        <v>0.337431392</v>
      </c>
      <c r="I58" s="2">
        <v>66629.611219999992</v>
      </c>
      <c r="J58" s="22">
        <v>0.37117453099999997</v>
      </c>
      <c r="K58" s="2">
        <v>68219.014030000006</v>
      </c>
      <c r="L58" s="2" t="s">
        <v>10</v>
      </c>
      <c r="M58" s="2" t="s">
        <v>10</v>
      </c>
      <c r="N58" s="3">
        <v>134848.62525000001</v>
      </c>
      <c r="O58" s="24">
        <v>1.0694109060649222</v>
      </c>
      <c r="P58" s="14"/>
    </row>
    <row r="59" spans="2:17" ht="13.5" hidden="1" customHeight="1" outlineLevel="1" x14ac:dyDescent="0.3">
      <c r="B59" s="51"/>
      <c r="C59" s="34" t="s">
        <v>49</v>
      </c>
      <c r="D59" s="21" t="s">
        <v>10</v>
      </c>
      <c r="E59" s="21" t="s">
        <v>10</v>
      </c>
      <c r="F59" s="21" t="s">
        <v>10</v>
      </c>
      <c r="G59" s="21" t="s">
        <v>10</v>
      </c>
      <c r="H59" s="22" t="s">
        <v>10</v>
      </c>
      <c r="I59" s="25" t="s">
        <v>10</v>
      </c>
      <c r="J59" s="25" t="s">
        <v>10</v>
      </c>
      <c r="K59" s="2" t="s">
        <v>10</v>
      </c>
      <c r="L59" s="2" t="s">
        <v>10</v>
      </c>
      <c r="M59" s="2" t="s">
        <v>10</v>
      </c>
      <c r="N59" s="3" t="s">
        <v>10</v>
      </c>
      <c r="O59" s="24" t="s">
        <v>10</v>
      </c>
      <c r="P59" s="14"/>
    </row>
    <row r="60" spans="2:17" hidden="1" outlineLevel="1" x14ac:dyDescent="0.3">
      <c r="B60" s="51"/>
      <c r="C60" s="34" t="s">
        <v>50</v>
      </c>
      <c r="D60" s="21" t="s">
        <v>10</v>
      </c>
      <c r="E60" s="21" t="s">
        <v>10</v>
      </c>
      <c r="F60" s="21" t="s">
        <v>10</v>
      </c>
      <c r="G60" s="21" t="s">
        <v>10</v>
      </c>
      <c r="H60" s="22" t="s">
        <v>10</v>
      </c>
      <c r="I60" s="2" t="s">
        <v>10</v>
      </c>
      <c r="J60" s="22" t="s">
        <v>10</v>
      </c>
      <c r="K60" s="2" t="s">
        <v>10</v>
      </c>
      <c r="L60" s="2" t="s">
        <v>10</v>
      </c>
      <c r="M60" s="2" t="s">
        <v>10</v>
      </c>
      <c r="N60" s="3" t="s">
        <v>10</v>
      </c>
      <c r="O60" s="24" t="s">
        <v>10</v>
      </c>
      <c r="P60" s="14"/>
    </row>
    <row r="61" spans="2:17" ht="12.75" hidden="1" customHeight="1" outlineLevel="1" x14ac:dyDescent="0.3">
      <c r="B61" s="51"/>
      <c r="C61" s="34" t="s">
        <v>51</v>
      </c>
      <c r="D61" s="21">
        <v>42488</v>
      </c>
      <c r="E61" s="21">
        <v>42488</v>
      </c>
      <c r="F61" s="21">
        <v>42489</v>
      </c>
      <c r="G61" s="21">
        <v>42515</v>
      </c>
      <c r="H61" s="22">
        <v>0.24331</v>
      </c>
      <c r="I61" s="2" t="s">
        <v>10</v>
      </c>
      <c r="J61" s="22">
        <v>0.24331</v>
      </c>
      <c r="K61" s="2" t="s">
        <v>10</v>
      </c>
      <c r="L61" s="22">
        <v>1.216556191</v>
      </c>
      <c r="M61" s="23">
        <v>463816.29678999999</v>
      </c>
      <c r="N61" s="3">
        <v>463816.29678999999</v>
      </c>
      <c r="O61" s="24">
        <v>1.1597262981827092</v>
      </c>
      <c r="P61" s="15"/>
      <c r="Q61" s="4"/>
    </row>
    <row r="62" spans="2:17" ht="12.75" hidden="1" customHeight="1" outlineLevel="1" x14ac:dyDescent="0.3">
      <c r="B62" s="52"/>
      <c r="C62" s="27" t="s">
        <v>16</v>
      </c>
      <c r="D62" s="28"/>
      <c r="E62" s="28"/>
      <c r="F62" s="28"/>
      <c r="G62" s="28"/>
      <c r="H62" s="30">
        <f>SUM(H57:H61)</f>
        <v>0.89074139200000002</v>
      </c>
      <c r="I62" s="31">
        <f>SUM(I57:I61)</f>
        <v>127117.96287999998</v>
      </c>
      <c r="J62" s="30">
        <f>SUM(J57:J61)</f>
        <v>0.95448453099999997</v>
      </c>
      <c r="K62" s="31">
        <f t="shared" ref="K62" si="9">SUM(K57:K61)</f>
        <v>130150.27304</v>
      </c>
      <c r="L62" s="30">
        <f>SUM(L57:L61)</f>
        <v>1.216556191</v>
      </c>
      <c r="M62" s="32">
        <f>SUM(M57:M61)</f>
        <v>463816.29678999999</v>
      </c>
      <c r="N62" s="32">
        <f>SUM(N57:N61)</f>
        <v>721084.53270999994</v>
      </c>
      <c r="O62" s="33">
        <v>0.99276788301670227</v>
      </c>
      <c r="P62" s="14"/>
    </row>
    <row r="63" spans="2:17" ht="12.75" hidden="1" customHeight="1" outlineLevel="1" x14ac:dyDescent="0.3">
      <c r="B63" s="50">
        <v>2016</v>
      </c>
      <c r="C63" s="34" t="s">
        <v>43</v>
      </c>
      <c r="D63" s="21">
        <v>42496</v>
      </c>
      <c r="E63" s="21">
        <v>42496</v>
      </c>
      <c r="F63" s="21">
        <v>42499</v>
      </c>
      <c r="G63" s="21">
        <v>42548</v>
      </c>
      <c r="H63" s="22">
        <v>4.6888647790390717E-2</v>
      </c>
      <c r="I63" s="25" t="s">
        <v>10</v>
      </c>
      <c r="J63" s="22">
        <f>H63</f>
        <v>4.6888647790390717E-2</v>
      </c>
      <c r="K63" s="2" t="s">
        <v>10</v>
      </c>
      <c r="L63" s="22">
        <v>0.23444323895195357</v>
      </c>
      <c r="M63" s="23">
        <v>89382.303620000006</v>
      </c>
      <c r="N63" s="3">
        <f>M63</f>
        <v>89382.303620000006</v>
      </c>
      <c r="O63" s="24">
        <v>1.2003775987624081</v>
      </c>
      <c r="P63" s="14"/>
      <c r="Q63" s="5"/>
    </row>
    <row r="64" spans="2:17" ht="13.5" hidden="1" customHeight="1" outlineLevel="1" x14ac:dyDescent="0.3">
      <c r="B64" s="51"/>
      <c r="C64" s="34" t="s">
        <v>44</v>
      </c>
      <c r="D64" s="21">
        <v>42586</v>
      </c>
      <c r="E64" s="21">
        <v>42591</v>
      </c>
      <c r="F64" s="21">
        <v>42592</v>
      </c>
      <c r="G64" s="21">
        <v>42640</v>
      </c>
      <c r="H64" s="22">
        <v>6.2248844107899895E-2</v>
      </c>
      <c r="I64" s="25" t="s">
        <v>10</v>
      </c>
      <c r="J64" s="22">
        <f t="shared" ref="J64:J83" si="10">H64</f>
        <v>6.2248844107899895E-2</v>
      </c>
      <c r="K64" s="2" t="s">
        <v>10</v>
      </c>
      <c r="L64" s="22">
        <v>0.31124422000000002</v>
      </c>
      <c r="M64" s="23">
        <v>118662.94606999999</v>
      </c>
      <c r="N64" s="3">
        <f>M64</f>
        <v>118662.94606999999</v>
      </c>
      <c r="O64" s="24">
        <v>1.150854000578619</v>
      </c>
      <c r="P64" s="14"/>
      <c r="Q64" s="6"/>
    </row>
    <row r="65" spans="2:19" ht="12.75" hidden="1" customHeight="1" outlineLevel="1" x14ac:dyDescent="0.3">
      <c r="B65" s="51"/>
      <c r="C65" s="34" t="s">
        <v>45</v>
      </c>
      <c r="D65" s="21">
        <v>42677</v>
      </c>
      <c r="E65" s="21">
        <v>42682</v>
      </c>
      <c r="F65" s="21">
        <v>42683</v>
      </c>
      <c r="G65" s="21">
        <v>42699</v>
      </c>
      <c r="H65" s="22">
        <v>4.9538060338647126E-2</v>
      </c>
      <c r="I65" s="2" t="s">
        <v>10</v>
      </c>
      <c r="J65" s="22">
        <f t="shared" si="10"/>
        <v>4.9538060338647126E-2</v>
      </c>
      <c r="K65" s="2" t="s">
        <v>10</v>
      </c>
      <c r="L65" s="22">
        <v>0.24769030133313041</v>
      </c>
      <c r="M65" s="23">
        <v>97460.432479999959</v>
      </c>
      <c r="N65" s="3">
        <f>M65</f>
        <v>97460.432479999959</v>
      </c>
      <c r="O65" s="24">
        <v>0.99606729409321182</v>
      </c>
      <c r="P65" s="14"/>
      <c r="Q65" s="4"/>
    </row>
    <row r="66" spans="2:19" ht="13.5" hidden="1" customHeight="1" outlineLevel="1" x14ac:dyDescent="0.3">
      <c r="B66" s="51"/>
      <c r="C66" s="34" t="s">
        <v>46</v>
      </c>
      <c r="D66" s="21">
        <v>42710</v>
      </c>
      <c r="E66" s="21">
        <v>42713</v>
      </c>
      <c r="F66" s="21">
        <v>42716</v>
      </c>
      <c r="G66" s="21">
        <v>42880</v>
      </c>
      <c r="H66" s="22">
        <v>3.048851034E-2</v>
      </c>
      <c r="I66" s="25" t="s">
        <v>10</v>
      </c>
      <c r="J66" s="22">
        <f t="shared" si="10"/>
        <v>3.048851034E-2</v>
      </c>
      <c r="K66" s="2" t="s">
        <v>10</v>
      </c>
      <c r="L66" s="22">
        <v>0.15244255170000001</v>
      </c>
      <c r="M66" s="23">
        <v>59982.63523</v>
      </c>
      <c r="N66" s="3">
        <f>M66</f>
        <v>59982.63523</v>
      </c>
      <c r="O66" s="24" t="s">
        <v>10</v>
      </c>
      <c r="P66" s="14"/>
      <c r="Q66" s="4"/>
    </row>
    <row r="67" spans="2:19" ht="12.75" hidden="1" customHeight="1" outlineLevel="1" x14ac:dyDescent="0.3">
      <c r="B67" s="51"/>
      <c r="C67" s="34" t="s">
        <v>42</v>
      </c>
      <c r="D67" s="21">
        <v>42845</v>
      </c>
      <c r="E67" s="21">
        <v>42845</v>
      </c>
      <c r="F67" s="21">
        <v>42849</v>
      </c>
      <c r="G67" s="21">
        <v>42880</v>
      </c>
      <c r="H67" s="22">
        <v>1.7549972479999999E-2</v>
      </c>
      <c r="I67" s="2" t="s">
        <v>10</v>
      </c>
      <c r="J67" s="22">
        <f t="shared" si="10"/>
        <v>1.7549972479999999E-2</v>
      </c>
      <c r="K67" s="2" t="s">
        <v>10</v>
      </c>
      <c r="L67" s="22">
        <v>8.7749862400000003E-2</v>
      </c>
      <c r="M67" s="23">
        <v>34527.551059999983</v>
      </c>
      <c r="N67" s="3">
        <f>M67</f>
        <v>34527.551059999983</v>
      </c>
      <c r="O67" s="24">
        <v>1.1370662565695404</v>
      </c>
      <c r="P67" s="14"/>
    </row>
    <row r="68" spans="2:19" ht="12.75" hidden="1" customHeight="1" outlineLevel="1" x14ac:dyDescent="0.3">
      <c r="B68" s="52"/>
      <c r="C68" s="27" t="s">
        <v>16</v>
      </c>
      <c r="D68" s="28"/>
      <c r="E68" s="28"/>
      <c r="F68" s="28"/>
      <c r="G68" s="28"/>
      <c r="H68" s="30">
        <f>SUM(H63:H67)</f>
        <v>0.20671403505693775</v>
      </c>
      <c r="I68" s="44" t="s">
        <v>10</v>
      </c>
      <c r="J68" s="45">
        <f>SUM(J63:J67)</f>
        <v>0.20671403505693775</v>
      </c>
      <c r="K68" s="44" t="s">
        <v>10</v>
      </c>
      <c r="L68" s="30">
        <f>SUM(L63:L67)</f>
        <v>1.033570174385084</v>
      </c>
      <c r="M68" s="32">
        <f>SUM(M63:M67)</f>
        <v>400015.86845999991</v>
      </c>
      <c r="N68" s="46">
        <f>SUM(N63:N67)</f>
        <v>400015.86845999991</v>
      </c>
      <c r="O68" s="33">
        <v>1.115700976222155</v>
      </c>
      <c r="P68" s="14"/>
    </row>
    <row r="69" spans="2:19" ht="12.75" hidden="1" customHeight="1" outlineLevel="1" x14ac:dyDescent="0.3">
      <c r="B69" s="50">
        <v>2017</v>
      </c>
      <c r="C69" s="34" t="s">
        <v>72</v>
      </c>
      <c r="D69" s="21">
        <v>42860</v>
      </c>
      <c r="E69" s="21">
        <v>42865</v>
      </c>
      <c r="F69" s="21">
        <v>42866</v>
      </c>
      <c r="G69" s="21">
        <v>42880</v>
      </c>
      <c r="H69" s="22">
        <v>6.7765059109999998E-2</v>
      </c>
      <c r="I69" s="25" t="s">
        <v>10</v>
      </c>
      <c r="J69" s="22">
        <f t="shared" si="10"/>
        <v>6.7765059109999998E-2</v>
      </c>
      <c r="K69" s="2" t="s">
        <v>10</v>
      </c>
      <c r="L69" s="22">
        <v>0.33882529555000002</v>
      </c>
      <c r="M69" s="23">
        <v>133319.95485000001</v>
      </c>
      <c r="N69" s="3">
        <f t="shared" ref="N69:N74" si="11">M69</f>
        <v>133319.95485000001</v>
      </c>
      <c r="O69" s="24">
        <v>1.0580972110187838</v>
      </c>
      <c r="P69" s="14"/>
      <c r="Q69" s="4"/>
      <c r="R69" s="38"/>
      <c r="S69" s="39"/>
    </row>
    <row r="70" spans="2:19" ht="13.5" hidden="1" customHeight="1" outlineLevel="1" x14ac:dyDescent="0.3">
      <c r="B70" s="51"/>
      <c r="C70" s="34" t="s">
        <v>73</v>
      </c>
      <c r="D70" s="21">
        <v>42954</v>
      </c>
      <c r="E70" s="21">
        <v>42957</v>
      </c>
      <c r="F70" s="21">
        <v>42958</v>
      </c>
      <c r="G70" s="21">
        <v>43003</v>
      </c>
      <c r="H70" s="22">
        <v>5.2053393810000001E-2</v>
      </c>
      <c r="I70" s="25" t="s">
        <v>10</v>
      </c>
      <c r="J70" s="22">
        <f t="shared" si="10"/>
        <v>5.2053393810000001E-2</v>
      </c>
      <c r="K70" s="2" t="s">
        <v>10</v>
      </c>
      <c r="L70" s="22">
        <v>0.26026696905000002</v>
      </c>
      <c r="M70" s="23">
        <v>102401.14897000001</v>
      </c>
      <c r="N70" s="3">
        <f t="shared" si="11"/>
        <v>102401.14897000001</v>
      </c>
      <c r="O70" s="24">
        <v>1.1255596601936535</v>
      </c>
      <c r="P70" s="14"/>
    </row>
    <row r="71" spans="2:19" ht="12.75" hidden="1" customHeight="1" outlineLevel="1" x14ac:dyDescent="0.3">
      <c r="B71" s="51"/>
      <c r="C71" s="34" t="s">
        <v>77</v>
      </c>
      <c r="D71" s="21">
        <v>43040</v>
      </c>
      <c r="E71" s="21">
        <v>43046</v>
      </c>
      <c r="F71" s="21">
        <v>43047</v>
      </c>
      <c r="G71" s="21">
        <v>43069</v>
      </c>
      <c r="H71" s="22">
        <v>1.8931290779999999E-2</v>
      </c>
      <c r="I71" s="25" t="s">
        <v>10</v>
      </c>
      <c r="J71" s="22">
        <f t="shared" si="10"/>
        <v>1.8931290779999999E-2</v>
      </c>
      <c r="K71" s="2" t="s">
        <v>10</v>
      </c>
      <c r="L71" s="22">
        <v>9.4656453900000007E-2</v>
      </c>
      <c r="M71" s="23">
        <v>37243.270830000001</v>
      </c>
      <c r="N71" s="3">
        <f t="shared" si="11"/>
        <v>37243.270830000001</v>
      </c>
      <c r="O71" s="24" t="s">
        <v>10</v>
      </c>
      <c r="P71" s="14"/>
    </row>
    <row r="72" spans="2:19" ht="13.5" hidden="1" customHeight="1" outlineLevel="1" x14ac:dyDescent="0.3">
      <c r="B72" s="51"/>
      <c r="C72" s="34" t="s">
        <v>74</v>
      </c>
      <c r="D72" s="21">
        <v>43040</v>
      </c>
      <c r="E72" s="21">
        <v>43046</v>
      </c>
      <c r="F72" s="21">
        <v>43047</v>
      </c>
      <c r="G72" s="21">
        <v>43069</v>
      </c>
      <c r="H72" s="22">
        <v>2.24631533E-3</v>
      </c>
      <c r="I72" s="2" t="s">
        <v>10</v>
      </c>
      <c r="J72" s="22">
        <f t="shared" si="10"/>
        <v>2.24631533E-3</v>
      </c>
      <c r="K72" s="2" t="s">
        <v>10</v>
      </c>
      <c r="L72" s="22">
        <v>1.123157665E-2</v>
      </c>
      <c r="M72" s="23">
        <v>4419.1455999999362</v>
      </c>
      <c r="N72" s="3">
        <f t="shared" si="11"/>
        <v>4419.1455999999362</v>
      </c>
      <c r="O72" s="24">
        <v>1.0979757853862364</v>
      </c>
      <c r="P72" s="14"/>
    </row>
    <row r="73" spans="2:19" ht="12.75" hidden="1" customHeight="1" outlineLevel="1" x14ac:dyDescent="0.3">
      <c r="B73" s="51"/>
      <c r="C73" s="34" t="s">
        <v>75</v>
      </c>
      <c r="D73" s="21">
        <v>43214</v>
      </c>
      <c r="E73" s="21">
        <v>43217</v>
      </c>
      <c r="F73" s="21">
        <v>43218</v>
      </c>
      <c r="G73" s="21">
        <v>43306</v>
      </c>
      <c r="H73" s="22">
        <v>2.4235058489999999E-2</v>
      </c>
      <c r="I73" s="2" t="s">
        <v>10</v>
      </c>
      <c r="J73" s="22">
        <f t="shared" si="10"/>
        <v>2.4235058489999999E-2</v>
      </c>
      <c r="K73" s="2" t="s">
        <v>10</v>
      </c>
      <c r="L73" s="22">
        <v>0.12117529245</v>
      </c>
      <c r="M73" s="23">
        <v>47677.300895999906</v>
      </c>
      <c r="N73" s="3">
        <f t="shared" si="11"/>
        <v>47677.300895999906</v>
      </c>
      <c r="O73" s="24">
        <v>1.3862856944725792</v>
      </c>
      <c r="P73" s="14"/>
    </row>
    <row r="74" spans="2:19" ht="13.5" hidden="1" customHeight="1" outlineLevel="1" x14ac:dyDescent="0.3">
      <c r="B74" s="51"/>
      <c r="C74" s="34" t="s">
        <v>76</v>
      </c>
      <c r="D74" s="21">
        <v>43076</v>
      </c>
      <c r="E74" s="21">
        <v>43081</v>
      </c>
      <c r="F74" s="21">
        <v>43082</v>
      </c>
      <c r="G74" s="21">
        <v>43110</v>
      </c>
      <c r="H74" s="22">
        <v>6.3157182900000003E-3</v>
      </c>
      <c r="I74" s="2" t="s">
        <v>10</v>
      </c>
      <c r="J74" s="22">
        <f t="shared" si="10"/>
        <v>6.3157182900000003E-3</v>
      </c>
      <c r="K74" s="2" t="s">
        <v>10</v>
      </c>
      <c r="L74" s="22">
        <v>3.1578591449999999E-2</v>
      </c>
      <c r="M74" s="23">
        <v>12424.826680000002</v>
      </c>
      <c r="N74" s="3">
        <f t="shared" si="11"/>
        <v>12424.826680000002</v>
      </c>
      <c r="O74" s="24" t="s">
        <v>8</v>
      </c>
      <c r="P74" s="14"/>
    </row>
    <row r="75" spans="2:19" ht="12.75" hidden="1" customHeight="1" outlineLevel="1" x14ac:dyDescent="0.3">
      <c r="B75" s="52"/>
      <c r="C75" s="27" t="s">
        <v>16</v>
      </c>
      <c r="D75" s="28"/>
      <c r="E75" s="28"/>
      <c r="F75" s="28"/>
      <c r="G75" s="28"/>
      <c r="H75" s="30">
        <f>SUM(H69:H74)</f>
        <v>0.17154683580999996</v>
      </c>
      <c r="I75" s="44" t="s">
        <v>10</v>
      </c>
      <c r="J75" s="45">
        <f>SUM(J69:J74)</f>
        <v>0.17154683580999996</v>
      </c>
      <c r="K75" s="44" t="s">
        <v>10</v>
      </c>
      <c r="L75" s="30">
        <f>SUM(L69:L74)</f>
        <v>0.85773417905000005</v>
      </c>
      <c r="M75" s="32">
        <f>SUM(M69:M74)</f>
        <v>337485.64782599983</v>
      </c>
      <c r="N75" s="46">
        <f>SUM(N69:N74)</f>
        <v>337485.64782599983</v>
      </c>
      <c r="O75" s="33">
        <v>1.1314495154661257</v>
      </c>
      <c r="P75" s="14"/>
    </row>
    <row r="76" spans="2:19" ht="13.5" hidden="1" customHeight="1" outlineLevel="1" x14ac:dyDescent="0.3">
      <c r="B76" s="50">
        <v>2018</v>
      </c>
      <c r="C76" s="34" t="s">
        <v>78</v>
      </c>
      <c r="D76" s="21">
        <v>43227</v>
      </c>
      <c r="E76" s="21">
        <v>43230</v>
      </c>
      <c r="F76" s="21">
        <v>43231</v>
      </c>
      <c r="G76" s="21">
        <v>43306</v>
      </c>
      <c r="H76" s="22">
        <v>3.496966957E-2</v>
      </c>
      <c r="I76" s="2" t="s">
        <v>10</v>
      </c>
      <c r="J76" s="22">
        <f t="shared" si="10"/>
        <v>3.496966957E-2</v>
      </c>
      <c r="K76" s="2" t="s">
        <v>10</v>
      </c>
      <c r="L76" s="22">
        <v>0.17484834785</v>
      </c>
      <c r="M76" s="23">
        <v>68798.799759999994</v>
      </c>
      <c r="N76" s="3">
        <f>M76</f>
        <v>68798.799759999994</v>
      </c>
      <c r="O76" s="24">
        <v>1.2564177414790867</v>
      </c>
    </row>
    <row r="77" spans="2:19" ht="13.5" hidden="1" customHeight="1" outlineLevel="1" x14ac:dyDescent="0.3">
      <c r="B77" s="51"/>
      <c r="C77" s="34" t="s">
        <v>79</v>
      </c>
      <c r="D77" s="21">
        <v>43318</v>
      </c>
      <c r="E77" s="21">
        <v>43321</v>
      </c>
      <c r="F77" s="21">
        <v>43322</v>
      </c>
      <c r="G77" s="21">
        <v>43383</v>
      </c>
      <c r="H77" s="22">
        <v>5.2709802530000002E-2</v>
      </c>
      <c r="I77" s="2" t="s">
        <v>10</v>
      </c>
      <c r="J77" s="22">
        <f t="shared" si="10"/>
        <v>5.2709802530000002E-2</v>
      </c>
      <c r="K77" s="2" t="s">
        <v>10</v>
      </c>
      <c r="L77" s="22">
        <v>0.26354901265000003</v>
      </c>
      <c r="M77" s="23">
        <v>103700.46942000002</v>
      </c>
      <c r="N77" s="3">
        <f>M77</f>
        <v>103700.46942000002</v>
      </c>
      <c r="O77" s="24">
        <v>1.1155455262397167</v>
      </c>
    </row>
    <row r="78" spans="2:19" ht="13.5" hidden="1" customHeight="1" outlineLevel="1" x14ac:dyDescent="0.3">
      <c r="B78" s="51"/>
      <c r="C78" s="34" t="s">
        <v>80</v>
      </c>
      <c r="D78" s="21">
        <v>43409</v>
      </c>
      <c r="E78" s="21">
        <v>43412</v>
      </c>
      <c r="F78" s="21">
        <v>43413</v>
      </c>
      <c r="G78" s="21">
        <v>43426</v>
      </c>
      <c r="H78" s="22">
        <v>2.0020619260000001E-2</v>
      </c>
      <c r="I78" s="2" t="s">
        <v>81</v>
      </c>
      <c r="J78" s="22">
        <f t="shared" si="10"/>
        <v>2.0020619260000001E-2</v>
      </c>
      <c r="K78" s="2" t="s">
        <v>81</v>
      </c>
      <c r="L78" s="22">
        <v>0.1001030963</v>
      </c>
      <c r="M78" s="23">
        <v>39388.26396598779</v>
      </c>
      <c r="N78" s="3">
        <f>M78</f>
        <v>39388.26396598779</v>
      </c>
      <c r="O78" s="24">
        <v>1.1136775678876452</v>
      </c>
    </row>
    <row r="79" spans="2:19" ht="13.5" hidden="1" customHeight="1" outlineLevel="1" x14ac:dyDescent="0.3">
      <c r="B79" s="51"/>
      <c r="C79" s="34" t="s">
        <v>82</v>
      </c>
      <c r="D79" s="21">
        <v>43440</v>
      </c>
      <c r="E79" s="21">
        <v>43445</v>
      </c>
      <c r="F79" s="21">
        <v>43446</v>
      </c>
      <c r="G79" s="41">
        <v>43670</v>
      </c>
      <c r="H79" s="22">
        <v>2.4073993620000001E-2</v>
      </c>
      <c r="I79" s="2" t="s">
        <v>81</v>
      </c>
      <c r="J79" s="22">
        <f t="shared" si="10"/>
        <v>2.4073993620000001E-2</v>
      </c>
      <c r="K79" s="2" t="s">
        <v>81</v>
      </c>
      <c r="L79" s="22">
        <v>0.1203699681</v>
      </c>
      <c r="M79" s="23">
        <v>47362.811460000004</v>
      </c>
      <c r="N79" s="3">
        <f>M79</f>
        <v>47362.811460000004</v>
      </c>
      <c r="O79" s="24" t="s">
        <v>8</v>
      </c>
    </row>
    <row r="80" spans="2:19" ht="13.5" hidden="1" customHeight="1" outlineLevel="1" x14ac:dyDescent="0.3">
      <c r="B80" s="51"/>
      <c r="C80" s="34" t="s">
        <v>83</v>
      </c>
      <c r="D80" s="21">
        <v>43580</v>
      </c>
      <c r="E80" s="21">
        <v>43585</v>
      </c>
      <c r="F80" s="21">
        <f>E80+1</f>
        <v>43586</v>
      </c>
      <c r="G80" s="41">
        <v>43670</v>
      </c>
      <c r="H80" s="22">
        <v>3.995970351E-2</v>
      </c>
      <c r="I80" s="2" t="s">
        <v>81</v>
      </c>
      <c r="J80" s="22">
        <f t="shared" si="10"/>
        <v>3.995970351E-2</v>
      </c>
      <c r="K80" s="2" t="s">
        <v>81</v>
      </c>
      <c r="L80" s="22">
        <v>0.19979851755</v>
      </c>
      <c r="M80" s="23">
        <v>78616.117179999957</v>
      </c>
      <c r="N80" s="3">
        <f>M80</f>
        <v>78616.117179999957</v>
      </c>
      <c r="O80" s="24">
        <v>1.2011928696455583</v>
      </c>
    </row>
    <row r="81" spans="2:16" s="35" customFormat="1" ht="12.75" hidden="1" customHeight="1" outlineLevel="1" x14ac:dyDescent="0.3">
      <c r="B81" s="52"/>
      <c r="C81" s="27" t="s">
        <v>16</v>
      </c>
      <c r="D81" s="36"/>
      <c r="E81" s="36"/>
      <c r="F81" s="36"/>
      <c r="G81" s="36"/>
      <c r="H81" s="40">
        <f>SUM(H76:H80)</f>
        <v>0.17173378849000001</v>
      </c>
      <c r="I81" s="31" t="s">
        <v>81</v>
      </c>
      <c r="J81" s="40">
        <f>SUM(J76:J80)</f>
        <v>0.17173378849000001</v>
      </c>
      <c r="K81" s="31" t="s">
        <v>81</v>
      </c>
      <c r="L81" s="43">
        <f>SUM(L76:L80)</f>
        <v>0.85866894245000003</v>
      </c>
      <c r="M81" s="32">
        <f>SUM(M76:M80)</f>
        <v>337866.46178598772</v>
      </c>
      <c r="N81" s="32">
        <f>SUM(N76:N80)</f>
        <v>337866.46178598772</v>
      </c>
      <c r="O81" s="33">
        <v>1.1732971286118972</v>
      </c>
      <c r="P81" s="37"/>
    </row>
    <row r="82" spans="2:16" ht="13.5" hidden="1" customHeight="1" outlineLevel="1" x14ac:dyDescent="0.3">
      <c r="B82" s="42">
        <v>2019</v>
      </c>
      <c r="C82" s="34" t="s">
        <v>84</v>
      </c>
      <c r="D82" s="21">
        <v>43591</v>
      </c>
      <c r="E82" s="21">
        <v>43594</v>
      </c>
      <c r="F82" s="21">
        <v>43595</v>
      </c>
      <c r="G82" s="21">
        <v>43670</v>
      </c>
      <c r="H82" s="22">
        <v>3.2275075010000001E-2</v>
      </c>
      <c r="I82" s="2" t="s">
        <v>10</v>
      </c>
      <c r="J82" s="22">
        <f t="shared" si="10"/>
        <v>3.2275075010000001E-2</v>
      </c>
      <c r="K82" s="2" t="s">
        <v>10</v>
      </c>
      <c r="L82" s="22">
        <v>0.16137537504999999</v>
      </c>
      <c r="M82" s="23">
        <v>63497.49513000001</v>
      </c>
      <c r="N82" s="3">
        <f>M82</f>
        <v>63497.49513000001</v>
      </c>
      <c r="O82" s="24">
        <v>1.0239294665630958</v>
      </c>
    </row>
    <row r="83" spans="2:16" ht="13.5" hidden="1" customHeight="1" outlineLevel="1" x14ac:dyDescent="0.3">
      <c r="B83" s="42"/>
      <c r="C83" s="34" t="s">
        <v>85</v>
      </c>
      <c r="D83" s="21">
        <v>43682</v>
      </c>
      <c r="E83" s="21">
        <v>43685</v>
      </c>
      <c r="F83" s="21">
        <v>43686</v>
      </c>
      <c r="G83" s="21">
        <v>43761</v>
      </c>
      <c r="H83" s="22">
        <v>1.789513391E-2</v>
      </c>
      <c r="I83" s="2" t="s">
        <v>10</v>
      </c>
      <c r="J83" s="22">
        <f t="shared" si="10"/>
        <v>1.789513391E-2</v>
      </c>
      <c r="K83" s="2" t="s">
        <v>10</v>
      </c>
      <c r="L83" s="22">
        <v>8.9475669549999998E-2</v>
      </c>
      <c r="M83" s="23">
        <v>35206.616189999986</v>
      </c>
      <c r="N83" s="3">
        <f>M83</f>
        <v>35206.616189999986</v>
      </c>
      <c r="O83" s="24">
        <v>0.9934458143323438</v>
      </c>
    </row>
    <row r="84" spans="2:16" ht="13.5" hidden="1" customHeight="1" outlineLevel="1" x14ac:dyDescent="0.3">
      <c r="B84" s="42"/>
      <c r="C84" s="34" t="s">
        <v>86</v>
      </c>
      <c r="D84" s="21">
        <v>43774</v>
      </c>
      <c r="E84" s="21">
        <f>D84+3</f>
        <v>43777</v>
      </c>
      <c r="F84" s="21">
        <f>E84+3</f>
        <v>43780</v>
      </c>
      <c r="G84" s="21">
        <v>43791</v>
      </c>
      <c r="H84" s="22">
        <v>5.3334776569999999E-2</v>
      </c>
      <c r="I84" s="2" t="s">
        <v>10</v>
      </c>
      <c r="J84" s="22">
        <v>5.3334776569999999E-2</v>
      </c>
      <c r="K84" s="2" t="s">
        <v>10</v>
      </c>
      <c r="L84" s="22">
        <v>0.26667388284999999</v>
      </c>
      <c r="M84" s="23">
        <v>106431.28542</v>
      </c>
      <c r="N84" s="3">
        <f>M84</f>
        <v>106431.28542</v>
      </c>
      <c r="O84" s="24">
        <v>1.0960050841886817</v>
      </c>
    </row>
    <row r="85" spans="2:16" ht="13.5" hidden="1" customHeight="1" outlineLevel="1" x14ac:dyDescent="0.3">
      <c r="B85" s="42"/>
      <c r="C85" s="34" t="s">
        <v>89</v>
      </c>
      <c r="D85" s="21">
        <v>43804</v>
      </c>
      <c r="E85" s="21">
        <f>WORKDAY(D85,3,)</f>
        <v>43809</v>
      </c>
      <c r="F85" s="21">
        <f>WORKDAY(E85,1,)</f>
        <v>43810</v>
      </c>
      <c r="G85" s="21">
        <v>44069</v>
      </c>
      <c r="H85" s="22">
        <v>2.225777847E-2</v>
      </c>
      <c r="I85" s="2" t="s">
        <v>10</v>
      </c>
      <c r="J85" s="22">
        <v>2.225777847E-2</v>
      </c>
      <c r="K85" s="2" t="s">
        <v>10</v>
      </c>
      <c r="L85" s="22">
        <v>0.11128889237</v>
      </c>
      <c r="M85" s="23">
        <f>N85</f>
        <v>44416.12257</v>
      </c>
      <c r="N85" s="3">
        <v>44416.12257</v>
      </c>
      <c r="O85" s="24" t="s">
        <v>8</v>
      </c>
    </row>
    <row r="86" spans="2:16" ht="13.5" hidden="1" customHeight="1" outlineLevel="1" x14ac:dyDescent="0.3">
      <c r="B86" s="42"/>
      <c r="C86" s="34" t="s">
        <v>90</v>
      </c>
      <c r="D86" s="21">
        <v>44043</v>
      </c>
      <c r="E86" s="21">
        <v>44043</v>
      </c>
      <c r="F86" s="21">
        <v>44044</v>
      </c>
      <c r="G86" s="21">
        <v>44069</v>
      </c>
      <c r="H86" s="22">
        <v>4.8847971910000003E-2</v>
      </c>
      <c r="I86" s="2" t="s">
        <v>10</v>
      </c>
      <c r="J86" s="22">
        <f>H86</f>
        <v>4.8847971910000003E-2</v>
      </c>
      <c r="K86" s="2" t="s">
        <v>10</v>
      </c>
      <c r="L86" s="22">
        <v>0.24423985954999999</v>
      </c>
      <c r="M86" s="23">
        <f>97477720.4299999/1000</f>
        <v>97477.720429999899</v>
      </c>
      <c r="N86" s="3">
        <f>M86</f>
        <v>97477.720429999899</v>
      </c>
      <c r="O86" s="24">
        <v>1.3442267767644913</v>
      </c>
    </row>
    <row r="87" spans="2:16" hidden="1" outlineLevel="1" x14ac:dyDescent="0.3">
      <c r="B87" s="27"/>
      <c r="C87" s="27" t="s">
        <v>92</v>
      </c>
      <c r="D87" s="28"/>
      <c r="E87" s="28"/>
      <c r="F87" s="28"/>
      <c r="G87" s="28"/>
      <c r="H87" s="30">
        <f>SUM(H82:H86)</f>
        <v>0.17461073587000001</v>
      </c>
      <c r="I87" s="31" t="s">
        <v>81</v>
      </c>
      <c r="J87" s="30">
        <f>SUM(J82:J86)</f>
        <v>0.17461073587000001</v>
      </c>
      <c r="K87" s="44" t="s">
        <v>10</v>
      </c>
      <c r="L87" s="30">
        <f>SUM(L82:L86)</f>
        <v>0.87305367936999989</v>
      </c>
      <c r="M87" s="32">
        <f>SUM(M82:M86)</f>
        <v>347029.23973999987</v>
      </c>
      <c r="N87" s="32">
        <f>SUM(N82:N86)</f>
        <v>347029.23973999987</v>
      </c>
      <c r="O87" s="33">
        <v>1.1563062933752399</v>
      </c>
    </row>
    <row r="88" spans="2:16" hidden="1" outlineLevel="1" x14ac:dyDescent="0.3">
      <c r="B88" s="53">
        <v>2020</v>
      </c>
      <c r="C88" s="34" t="s">
        <v>87</v>
      </c>
      <c r="D88" s="21">
        <v>43957</v>
      </c>
      <c r="E88" s="21">
        <v>43962</v>
      </c>
      <c r="F88" s="21">
        <v>43963</v>
      </c>
      <c r="G88" s="21">
        <v>43971</v>
      </c>
      <c r="H88" s="22">
        <v>4.4704712629999997E-2</v>
      </c>
      <c r="I88" s="2" t="s">
        <v>10</v>
      </c>
      <c r="J88" s="22">
        <f t="shared" ref="J88" si="12">H88</f>
        <v>4.4704712629999997E-2</v>
      </c>
      <c r="K88" s="2" t="s">
        <v>10</v>
      </c>
      <c r="L88" s="22">
        <v>0.22352356314999999</v>
      </c>
      <c r="M88" s="23">
        <v>89209.711479999998</v>
      </c>
      <c r="N88" s="3">
        <f>M88</f>
        <v>89209.711479999998</v>
      </c>
      <c r="O88" s="24">
        <v>1.1844250651230102</v>
      </c>
    </row>
    <row r="89" spans="2:16" hidden="1" outlineLevel="1" x14ac:dyDescent="0.3">
      <c r="B89" s="55"/>
      <c r="C89" s="34" t="s">
        <v>88</v>
      </c>
      <c r="D89" s="21">
        <v>44048</v>
      </c>
      <c r="E89" s="21">
        <v>44053</v>
      </c>
      <c r="F89" s="21">
        <v>44054</v>
      </c>
      <c r="G89" s="21">
        <v>44097</v>
      </c>
      <c r="H89" s="22">
        <v>6.6598313150000005E-2</v>
      </c>
      <c r="I89" s="2" t="s">
        <v>10</v>
      </c>
      <c r="J89" s="22">
        <v>6.6598313150000005E-2</v>
      </c>
      <c r="K89" s="2" t="s">
        <v>10</v>
      </c>
      <c r="L89" s="22">
        <v>0.33299156575</v>
      </c>
      <c r="M89" s="23">
        <v>132899</v>
      </c>
      <c r="N89" s="3">
        <f>M89</f>
        <v>132899</v>
      </c>
      <c r="O89" s="24">
        <v>1.1171832311973033</v>
      </c>
    </row>
    <row r="90" spans="2:16" hidden="1" outlineLevel="1" x14ac:dyDescent="0.3">
      <c r="B90" s="55"/>
      <c r="C90" s="34" t="s">
        <v>91</v>
      </c>
      <c r="D90" s="21">
        <v>44140</v>
      </c>
      <c r="E90" s="21">
        <v>44145</v>
      </c>
      <c r="F90" s="21">
        <v>44146</v>
      </c>
      <c r="G90" s="21">
        <v>44160</v>
      </c>
      <c r="H90" s="22">
        <v>3.264206955E-2</v>
      </c>
      <c r="I90" s="2" t="s">
        <v>10</v>
      </c>
      <c r="J90" s="22">
        <v>3.264206955E-2</v>
      </c>
      <c r="K90" s="2" t="s">
        <v>10</v>
      </c>
      <c r="L90" s="22">
        <v>0.16321034775000001</v>
      </c>
      <c r="M90" s="23">
        <v>65138.313949999974</v>
      </c>
      <c r="N90" s="3">
        <f>M90</f>
        <v>65138.313949999974</v>
      </c>
      <c r="O90" s="24">
        <v>1.2736506256965758</v>
      </c>
    </row>
    <row r="91" spans="2:16" hidden="1" outlineLevel="1" x14ac:dyDescent="0.3">
      <c r="B91" s="55"/>
      <c r="C91" s="34" t="s">
        <v>93</v>
      </c>
      <c r="D91" s="21">
        <v>44174</v>
      </c>
      <c r="E91" s="21">
        <v>44179</v>
      </c>
      <c r="F91" s="21">
        <v>44180</v>
      </c>
      <c r="G91" s="21">
        <v>44342</v>
      </c>
      <c r="H91" s="22">
        <v>1.7850553490000001E-2</v>
      </c>
      <c r="I91" s="2" t="s">
        <v>10</v>
      </c>
      <c r="J91" s="22">
        <v>1.7850553490000001E-2</v>
      </c>
      <c r="K91" s="2" t="s">
        <v>10</v>
      </c>
      <c r="L91" s="22">
        <v>8.9252767450000006E-2</v>
      </c>
      <c r="M91" s="23">
        <f>35621361.43/1000</f>
        <v>35621.361429999997</v>
      </c>
      <c r="N91" s="3">
        <f>M91</f>
        <v>35621.361429999997</v>
      </c>
      <c r="O91" s="24" t="s">
        <v>10</v>
      </c>
    </row>
    <row r="92" spans="2:16" hidden="1" outlineLevel="1" x14ac:dyDescent="0.3">
      <c r="B92" s="55"/>
      <c r="C92" s="34" t="s">
        <v>94</v>
      </c>
      <c r="D92" s="21">
        <v>44251</v>
      </c>
      <c r="E92" s="21">
        <v>44256</v>
      </c>
      <c r="F92" s="21">
        <v>44257</v>
      </c>
      <c r="G92" s="21">
        <v>44342</v>
      </c>
      <c r="H92" s="22">
        <v>3.9794179600000004E-3</v>
      </c>
      <c r="I92" s="2" t="s">
        <v>10</v>
      </c>
      <c r="J92" s="22">
        <v>3.9794179600000004E-3</v>
      </c>
      <c r="K92" s="2" t="s">
        <v>10</v>
      </c>
      <c r="L92" s="22">
        <v>1.98970898E-2</v>
      </c>
      <c r="M92" s="23">
        <v>7941.0582662106599</v>
      </c>
      <c r="N92" s="3">
        <v>7941.0582662106599</v>
      </c>
      <c r="O92" s="24">
        <v>1.4793864576562046</v>
      </c>
    </row>
    <row r="93" spans="2:16" hidden="1" outlineLevel="1" x14ac:dyDescent="0.3">
      <c r="B93" s="56"/>
      <c r="C93" s="27" t="s">
        <v>95</v>
      </c>
      <c r="D93" s="28"/>
      <c r="E93" s="28"/>
      <c r="F93" s="28"/>
      <c r="G93" s="28"/>
      <c r="H93" s="30">
        <f>SUM(H88:H92)</f>
        <v>0.16577506678000001</v>
      </c>
      <c r="I93" s="31" t="s">
        <v>81</v>
      </c>
      <c r="J93" s="30">
        <f>SUM(J88:J92)</f>
        <v>0.16577506678000001</v>
      </c>
      <c r="K93" s="44" t="s">
        <v>10</v>
      </c>
      <c r="L93" s="30">
        <f>SUM(L88:L92)</f>
        <v>0.82887533390000001</v>
      </c>
      <c r="M93" s="32">
        <f>SUM(M88:M92)</f>
        <v>330809.44512621063</v>
      </c>
      <c r="N93" s="32">
        <f>SUM(N88:N92)</f>
        <v>330809.44512621063</v>
      </c>
      <c r="O93" s="33">
        <v>0.88342135610784867</v>
      </c>
    </row>
    <row r="94" spans="2:16" collapsed="1" x14ac:dyDescent="0.3">
      <c r="B94" s="53">
        <v>2021</v>
      </c>
      <c r="C94" s="34" t="s">
        <v>96</v>
      </c>
      <c r="D94" s="21">
        <v>44321</v>
      </c>
      <c r="E94" s="21">
        <v>44326</v>
      </c>
      <c r="F94" s="21">
        <v>44327</v>
      </c>
      <c r="G94" s="21">
        <v>44344</v>
      </c>
      <c r="H94" s="22">
        <v>0.17036252098999999</v>
      </c>
      <c r="I94" s="2">
        <f>67992792.38/1000</f>
        <v>67992.792379999999</v>
      </c>
      <c r="J94" s="22" t="s">
        <v>10</v>
      </c>
      <c r="K94" s="2" t="s">
        <v>10</v>
      </c>
      <c r="L94" s="22" t="s">
        <v>10</v>
      </c>
      <c r="M94" s="3" t="s">
        <v>10</v>
      </c>
      <c r="N94" s="3">
        <f>I94</f>
        <v>67992.792379999999</v>
      </c>
      <c r="O94" s="48">
        <v>0.73127828497063818</v>
      </c>
    </row>
    <row r="95" spans="2:16" x14ac:dyDescent="0.3">
      <c r="B95" s="55"/>
      <c r="C95" s="34" t="s">
        <v>97</v>
      </c>
      <c r="D95" s="21">
        <v>44412</v>
      </c>
      <c r="E95" s="21">
        <v>44417</v>
      </c>
      <c r="F95" s="21">
        <v>44418</v>
      </c>
      <c r="G95" s="21">
        <v>44461</v>
      </c>
      <c r="H95" s="22">
        <v>6.052081242E-2</v>
      </c>
      <c r="I95" s="2">
        <v>24154.250649999998</v>
      </c>
      <c r="J95" s="22"/>
      <c r="K95" s="2"/>
      <c r="L95" s="22"/>
      <c r="M95" s="3"/>
      <c r="N95" s="3">
        <v>24154.250649999998</v>
      </c>
      <c r="O95" s="48">
        <v>0.87744299077303101</v>
      </c>
      <c r="P95" s="49"/>
    </row>
    <row r="96" spans="2:16" x14ac:dyDescent="0.3">
      <c r="B96" s="54"/>
      <c r="C96" s="27" t="s">
        <v>98</v>
      </c>
      <c r="D96" s="28"/>
      <c r="E96" s="28"/>
      <c r="F96" s="28"/>
      <c r="G96" s="28"/>
      <c r="H96" s="30">
        <f>SUM(H94:H95)</f>
        <v>0.23088333341</v>
      </c>
      <c r="I96" s="31">
        <f>SUM(I94:I95)</f>
        <v>92147.043030000001</v>
      </c>
      <c r="J96" s="30"/>
      <c r="K96" s="44"/>
      <c r="L96" s="30" t="s">
        <v>10</v>
      </c>
      <c r="M96" s="32" t="s">
        <v>10</v>
      </c>
      <c r="N96" s="32">
        <f>SUM(N94:N95)</f>
        <v>92147.043030000001</v>
      </c>
      <c r="O96" s="33">
        <v>0.77</v>
      </c>
    </row>
    <row r="97" spans="2:15" x14ac:dyDescent="0.3">
      <c r="B97" s="53">
        <v>2022</v>
      </c>
      <c r="C97" s="34" t="s">
        <v>100</v>
      </c>
      <c r="D97" s="21">
        <v>44777</v>
      </c>
      <c r="E97" s="21">
        <v>44782</v>
      </c>
      <c r="F97" s="21">
        <v>44783</v>
      </c>
      <c r="G97" s="21">
        <v>44834</v>
      </c>
      <c r="H97" s="22">
        <v>0.10745060195</v>
      </c>
      <c r="I97" s="2">
        <v>52877.139111999997</v>
      </c>
      <c r="J97" s="22" t="s">
        <v>10</v>
      </c>
      <c r="K97" s="2" t="s">
        <v>10</v>
      </c>
      <c r="L97" s="22" t="s">
        <v>10</v>
      </c>
      <c r="M97" s="3" t="s">
        <v>10</v>
      </c>
      <c r="N97" s="3">
        <f>I97</f>
        <v>52877.139111999997</v>
      </c>
      <c r="O97" s="48">
        <v>0.65908584424390482</v>
      </c>
    </row>
    <row r="98" spans="2:15" x14ac:dyDescent="0.3">
      <c r="B98" s="54"/>
      <c r="C98" s="27" t="s">
        <v>99</v>
      </c>
      <c r="D98" s="28"/>
      <c r="E98" s="28"/>
      <c r="F98" s="28"/>
      <c r="G98" s="28"/>
      <c r="H98" s="30">
        <f>SUM(H97:H97)</f>
        <v>0.10745060195</v>
      </c>
      <c r="I98" s="31">
        <f>SUM(I97:I97)</f>
        <v>52877.139111999997</v>
      </c>
      <c r="J98" s="30"/>
      <c r="K98" s="44"/>
      <c r="L98" s="30" t="s">
        <v>10</v>
      </c>
      <c r="M98" s="32" t="s">
        <v>10</v>
      </c>
      <c r="N98" s="32">
        <f>SUM(N97:N97)</f>
        <v>52877.139111999997</v>
      </c>
      <c r="O98" s="33">
        <v>0.65908584424390482</v>
      </c>
    </row>
    <row r="99" spans="2:15" x14ac:dyDescent="0.3">
      <c r="B99" s="53">
        <v>2023</v>
      </c>
      <c r="C99" s="34" t="s">
        <v>101</v>
      </c>
      <c r="D99" s="21">
        <v>45404</v>
      </c>
      <c r="E99" s="21">
        <v>45404</v>
      </c>
      <c r="F99" s="21">
        <v>45405</v>
      </c>
      <c r="G99" s="21">
        <v>45414</v>
      </c>
      <c r="H99" s="22">
        <v>7.461180983E-2</v>
      </c>
      <c r="I99" s="2">
        <v>49910.728999999999</v>
      </c>
      <c r="J99" s="22" t="s">
        <v>10</v>
      </c>
      <c r="K99" s="2" t="s">
        <v>10</v>
      </c>
      <c r="L99" s="22" t="s">
        <v>10</v>
      </c>
      <c r="M99" s="3" t="s">
        <v>10</v>
      </c>
      <c r="N99" s="3">
        <f>I99</f>
        <v>49910.728999999999</v>
      </c>
      <c r="O99" s="48">
        <v>0.55000000000000004</v>
      </c>
    </row>
    <row r="100" spans="2:15" x14ac:dyDescent="0.3">
      <c r="B100" s="54"/>
      <c r="C100" s="27" t="s">
        <v>102</v>
      </c>
      <c r="D100" s="28"/>
      <c r="E100" s="28"/>
      <c r="F100" s="28"/>
      <c r="G100" s="28"/>
      <c r="H100" s="30">
        <f>SUM(H99:H99)</f>
        <v>7.461180983E-2</v>
      </c>
      <c r="I100" s="31">
        <f>SUM(I99:I99)</f>
        <v>49910.728999999999</v>
      </c>
      <c r="J100" s="30"/>
      <c r="K100" s="44"/>
      <c r="L100" s="30" t="s">
        <v>10</v>
      </c>
      <c r="M100" s="32" t="s">
        <v>10</v>
      </c>
      <c r="N100" s="32">
        <f>SUM(N99:N99)</f>
        <v>49910.728999999999</v>
      </c>
      <c r="O100" s="33">
        <f>O99</f>
        <v>0.55000000000000004</v>
      </c>
    </row>
  </sheetData>
  <mergeCells count="17">
    <mergeCell ref="B3:B8"/>
    <mergeCell ref="B33:B38"/>
    <mergeCell ref="B39:B44"/>
    <mergeCell ref="B21:B26"/>
    <mergeCell ref="B27:B32"/>
    <mergeCell ref="B9:B14"/>
    <mergeCell ref="B15:B20"/>
    <mergeCell ref="B63:B68"/>
    <mergeCell ref="B99:B100"/>
    <mergeCell ref="B97:B98"/>
    <mergeCell ref="B45:B50"/>
    <mergeCell ref="B51:B56"/>
    <mergeCell ref="B88:B93"/>
    <mergeCell ref="B94:B96"/>
    <mergeCell ref="B69:B75"/>
    <mergeCell ref="B76:B81"/>
    <mergeCell ref="B57:B62"/>
  </mergeCells>
  <phoneticPr fontId="4" type="noConversion"/>
  <pageMargins left="0.78740157499999996" right="0.78740157499999996" top="0.984251969" bottom="0.984251969" header="0.49212598499999999" footer="0.49212598499999999"/>
  <pageSetup paperSize="9" scale="80" orientation="portrait" r:id="rId1"/>
  <headerFooter alignWithMargins="0"/>
  <customProperties>
    <customPr name="EpmWorksheetKeyString_GUID" r:id="rId2"/>
  </customProperties>
  <ignoredErrors>
    <ignoredError sqref="N50 N44 I81 K44 H50:K50" formulaRange="1"/>
    <ignoredError sqref="K8 N81 N68 N75 J81 N87 J87:K87 J75:K75 J68:K68 N98:N99" formula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FDA924D43B464A80B2B6050781DC23" ma:contentTypeVersion="15" ma:contentTypeDescription="Crie um novo documento." ma:contentTypeScope="" ma:versionID="3dcf96ddbf1beafe92d646a5d8e651ba">
  <xsd:schema xmlns:xsd="http://www.w3.org/2001/XMLSchema" xmlns:xs="http://www.w3.org/2001/XMLSchema" xmlns:p="http://schemas.microsoft.com/office/2006/metadata/properties" xmlns:ns2="a9379f5b-6482-4a90-bf85-ebd068e2beed" xmlns:ns3="d39daa5b-107d-44c9-bcc7-f7823da3463d" targetNamespace="http://schemas.microsoft.com/office/2006/metadata/properties" ma:root="true" ma:fieldsID="1c72ab31adbd28a21dd4fcfd1afd063c" ns2:_="" ns3:_="">
    <xsd:import namespace="a9379f5b-6482-4a90-bf85-ebd068e2beed"/>
    <xsd:import namespace="d39daa5b-107d-44c9-bcc7-f7823da346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79f5b-6482-4a90-bf85-ebd068e2b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d4df7da-c195-4679-b09b-159ed35ba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daa5b-107d-44c9-bcc7-f7823da346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58e8c8-4acc-4f6b-8d6a-2e8c69715beb}" ma:internalName="TaxCatchAll" ma:showField="CatchAllData" ma:web="d39daa5b-107d-44c9-bcc7-f7823da346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379f5b-6482-4a90-bf85-ebd068e2beed">
      <Terms xmlns="http://schemas.microsoft.com/office/infopath/2007/PartnerControls"/>
    </lcf76f155ced4ddcb4097134ff3c332f>
    <TaxCatchAll xmlns="d39daa5b-107d-44c9-bcc7-f7823da346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C4929-C76B-4905-9394-CFEA4A13C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79f5b-6482-4a90-bf85-ebd068e2beed"/>
    <ds:schemaRef ds:uri="d39daa5b-107d-44c9-bcc7-f7823da346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B1E3D1-9181-4CC4-A18D-A6241058170A}">
  <ds:schemaRefs>
    <ds:schemaRef ds:uri="http://schemas.microsoft.com/office/2006/metadata/properties"/>
    <ds:schemaRef ds:uri="http://schemas.microsoft.com/office/infopath/2007/PartnerControls"/>
    <ds:schemaRef ds:uri="a9379f5b-6482-4a90-bf85-ebd068e2beed"/>
    <ds:schemaRef ds:uri="d39daa5b-107d-44c9-bcc7-f7823da3463d"/>
  </ds:schemaRefs>
</ds:datastoreItem>
</file>

<file path=customXml/itemProps3.xml><?xml version="1.0" encoding="utf-8"?>
<ds:datastoreItem xmlns:ds="http://schemas.openxmlformats.org/officeDocument/2006/customXml" ds:itemID="{2E0D0C54-F211-4214-A512-3C41B4022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AES Brasil</vt:lpstr>
    </vt:vector>
  </TitlesOfParts>
  <Company>AES Eletropaulo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nadia.harada</dc:creator>
  <cp:lastModifiedBy>Emille Reckia</cp:lastModifiedBy>
  <cp:lastPrinted>2010-08-27T14:16:25Z</cp:lastPrinted>
  <dcterms:created xsi:type="dcterms:W3CDTF">2010-08-27T14:15:57Z</dcterms:created>
  <dcterms:modified xsi:type="dcterms:W3CDTF">2024-05-09T20:39:13Z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0x0101007AFDA924D43B464A80B2B6050781DC23</vt:lpwstr>
  </property>
</Properties>
</file>